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1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2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3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4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5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6.xml" ContentType="application/vnd.openxmlformats-officedocument.themeOverrid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7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8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9.xml" ContentType="application/vnd.openxmlformats-officedocument.themeOverrid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0.xml" ContentType="application/vnd.openxmlformats-officedocument.themeOverride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1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2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theme/themeOverride13.xml" ContentType="application/vnd.openxmlformats-officedocument.themeOverride+xml"/>
  <Override PartName="/xl/drawings/drawing7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14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15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6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17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18.xml" ContentType="application/vnd.openxmlformats-officedocument.themeOverride+xml"/>
  <Override PartName="/xl/drawings/drawing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19.xml" ContentType="application/vnd.openxmlformats-officedocument.themeOverride+xml"/>
  <Override PartName="/xl/drawings/drawing9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20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21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22.xml" ContentType="application/vnd.openxmlformats-officedocument.themeOverrid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23.xml" ContentType="application/vnd.openxmlformats-officedocument.themeOverrid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theme/themeOverride24.xml" ContentType="application/vnd.openxmlformats-officedocument.themeOverride+xml"/>
  <Override PartName="/xl/drawings/drawing10.xml" ContentType="application/vnd.openxmlformats-officedocument.drawing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11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25.xml" ContentType="application/vnd.openxmlformats-officedocument.themeOverrid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theme/themeOverride26.xml" ContentType="application/vnd.openxmlformats-officedocument.themeOverrid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27.xml" ContentType="application/vnd.openxmlformats-officedocument.themeOverrid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28.xml" ContentType="application/vnd.openxmlformats-officedocument.themeOverrid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29.xml" ContentType="application/vnd.openxmlformats-officedocument.themeOverride+xml"/>
  <Override PartName="/xl/drawings/drawing12.xml" ContentType="application/vnd.openxmlformats-officedocument.drawing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theme/themeOverride30.xml" ContentType="application/vnd.openxmlformats-officedocument.themeOverrid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31.xml" ContentType="application/vnd.openxmlformats-officedocument.themeOverrid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32.xml" ContentType="application/vnd.openxmlformats-officedocument.themeOverride+xml"/>
  <Override PartName="/xl/drawings/drawing13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33.xml" ContentType="application/vnd.openxmlformats-officedocument.themeOverrid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34.xml" ContentType="application/vnd.openxmlformats-officedocument.themeOverrid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theme/themeOverride35.xml" ContentType="application/vnd.openxmlformats-officedocument.themeOverrid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theme/themeOverride36.xml" ContentType="application/vnd.openxmlformats-officedocument.themeOverrid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theme/themeOverride37.xml" ContentType="application/vnd.openxmlformats-officedocument.themeOverride+xml"/>
  <Override PartName="/xl/drawings/drawing14.xml" ContentType="application/vnd.openxmlformats-officedocument.drawing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theme/themeOverride38.xml" ContentType="application/vnd.openxmlformats-officedocument.themeOverrid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theme/themeOverride39.xml" ContentType="application/vnd.openxmlformats-officedocument.themeOverrid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theme/themeOverride40.xml" ContentType="application/vnd.openxmlformats-officedocument.themeOverride+xml"/>
  <Override PartName="/xl/drawings/drawing15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theme/themeOverride41.xml" ContentType="application/vnd.openxmlformats-officedocument.themeOverrid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theme/themeOverride42.xml" ContentType="application/vnd.openxmlformats-officedocument.themeOverrid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theme/themeOverride43.xml" ContentType="application/vnd.openxmlformats-officedocument.themeOverrid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theme/themeOverride44.xml" ContentType="application/vnd.openxmlformats-officedocument.themeOverrid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theme/themeOverride45.xml" ContentType="application/vnd.openxmlformats-officedocument.themeOverrid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theme/themeOverride46.xml" ContentType="application/vnd.openxmlformats-officedocument.themeOverride+xml"/>
  <Override PartName="/xl/drawings/drawing16.xml" ContentType="application/vnd.openxmlformats-officedocument.drawing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drawings/drawing17.xml" ContentType="application/vnd.openxmlformats-officedocument.drawing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theme/themeOverride47.xml" ContentType="application/vnd.openxmlformats-officedocument.themeOverrid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theme/themeOverride48.xml" ContentType="application/vnd.openxmlformats-officedocument.themeOverrid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theme/themeOverride49.xml" ContentType="application/vnd.openxmlformats-officedocument.themeOverrid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theme/themeOverride50.xml" ContentType="application/vnd.openxmlformats-officedocument.themeOverrid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theme/themeOverride51.xml" ContentType="application/vnd.openxmlformats-officedocument.themeOverride+xml"/>
  <Override PartName="/xl/drawings/drawing18.xml" ContentType="application/vnd.openxmlformats-officedocument.drawing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theme/themeOverride52.xml" ContentType="application/vnd.openxmlformats-officedocument.themeOverrid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theme/themeOverride53.xml" ContentType="application/vnd.openxmlformats-officedocument.themeOverrid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theme/themeOverride54.xml" ContentType="application/vnd.openxmlformats-officedocument.themeOverride+xml"/>
  <Override PartName="/xl/drawings/drawing19.xml" ContentType="application/vnd.openxmlformats-officedocument.drawing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theme/themeOverride55.xml" ContentType="application/vnd.openxmlformats-officedocument.themeOverrid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theme/themeOverride56.xml" ContentType="application/vnd.openxmlformats-officedocument.themeOverrid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theme/themeOverride57.xml" ContentType="application/vnd.openxmlformats-officedocument.themeOverrid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theme/themeOverride58.xml" ContentType="application/vnd.openxmlformats-officedocument.themeOverrid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theme/themeOverride59.xml" ContentType="application/vnd.openxmlformats-officedocument.themeOverride+xml"/>
  <Override PartName="/xl/drawings/drawing20.xml" ContentType="application/vnd.openxmlformats-officedocument.drawing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theme/themeOverride60.xml" ContentType="application/vnd.openxmlformats-officedocument.themeOverrid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theme/themeOverride61.xml" ContentType="application/vnd.openxmlformats-officedocument.themeOverrid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theme/themeOverride62.xml" ContentType="application/vnd.openxmlformats-officedocument.themeOverride+xml"/>
  <Override PartName="/xl/drawings/drawing21.xml" ContentType="application/vnd.openxmlformats-officedocument.drawing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theme/themeOverride63.xml" ContentType="application/vnd.openxmlformats-officedocument.themeOverride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theme/themeOverride64.xml" ContentType="application/vnd.openxmlformats-officedocument.themeOverride+xml"/>
  <Override PartName="/xl/charts/chart82.xml" ContentType="application/vnd.openxmlformats-officedocument.drawingml.chart+xml"/>
  <Override PartName="/xl/charts/style82.xml" ContentType="application/vnd.ms-office.chartstyle+xml"/>
  <Override PartName="/xl/charts/colors82.xml" ContentType="application/vnd.ms-office.chartcolorstyle+xml"/>
  <Override PartName="/xl/theme/themeOverride65.xml" ContentType="application/vnd.openxmlformats-officedocument.themeOverride+xml"/>
  <Override PartName="/xl/charts/chart83.xml" ContentType="application/vnd.openxmlformats-officedocument.drawingml.chart+xml"/>
  <Override PartName="/xl/charts/style83.xml" ContentType="application/vnd.ms-office.chartstyle+xml"/>
  <Override PartName="/xl/charts/colors83.xml" ContentType="application/vnd.ms-office.chartcolorstyle+xml"/>
  <Override PartName="/xl/theme/themeOverride66.xml" ContentType="application/vnd.openxmlformats-officedocument.themeOverride+xml"/>
  <Override PartName="/xl/charts/chart84.xml" ContentType="application/vnd.openxmlformats-officedocument.drawingml.chart+xml"/>
  <Override PartName="/xl/charts/style84.xml" ContentType="application/vnd.ms-office.chartstyle+xml"/>
  <Override PartName="/xl/charts/colors84.xml" ContentType="application/vnd.ms-office.chartcolorstyle+xml"/>
  <Override PartName="/xl/theme/themeOverride67.xml" ContentType="application/vnd.openxmlformats-officedocument.themeOverride+xml"/>
  <Override PartName="/xl/drawings/drawing22.xml" ContentType="application/vnd.openxmlformats-officedocument.drawing+xml"/>
  <Override PartName="/xl/charts/chart85.xml" ContentType="application/vnd.openxmlformats-officedocument.drawingml.chart+xml"/>
  <Override PartName="/xl/charts/style85.xml" ContentType="application/vnd.ms-office.chartstyle+xml"/>
  <Override PartName="/xl/charts/colors85.xml" ContentType="application/vnd.ms-office.chartcolorstyle+xml"/>
  <Override PartName="/xl/theme/themeOverride68.xml" ContentType="application/vnd.openxmlformats-officedocument.themeOverride+xml"/>
  <Override PartName="/xl/charts/chart86.xml" ContentType="application/vnd.openxmlformats-officedocument.drawingml.chart+xml"/>
  <Override PartName="/xl/charts/style86.xml" ContentType="application/vnd.ms-office.chartstyle+xml"/>
  <Override PartName="/xl/charts/colors86.xml" ContentType="application/vnd.ms-office.chartcolorstyle+xml"/>
  <Override PartName="/xl/theme/themeOverride69.xml" ContentType="application/vnd.openxmlformats-officedocument.themeOverride+xml"/>
  <Override PartName="/xl/charts/chart87.xml" ContentType="application/vnd.openxmlformats-officedocument.drawingml.chart+xml"/>
  <Override PartName="/xl/charts/style87.xml" ContentType="application/vnd.ms-office.chartstyle+xml"/>
  <Override PartName="/xl/charts/colors87.xml" ContentType="application/vnd.ms-office.chartcolorstyle+xml"/>
  <Override PartName="/xl/theme/themeOverride70.xml" ContentType="application/vnd.openxmlformats-officedocument.themeOverride+xml"/>
  <Override PartName="/xl/drawings/drawing23.xml" ContentType="application/vnd.openxmlformats-officedocument.drawing+xml"/>
  <Override PartName="/xl/charts/chart88.xml" ContentType="application/vnd.openxmlformats-officedocument.drawingml.chart+xml"/>
  <Override PartName="/xl/charts/style88.xml" ContentType="application/vnd.ms-office.chartstyle+xml"/>
  <Override PartName="/xl/charts/colors88.xml" ContentType="application/vnd.ms-office.chartcolorstyle+xml"/>
  <Override PartName="/xl/theme/themeOverride71.xml" ContentType="application/vnd.openxmlformats-officedocument.themeOverride+xml"/>
  <Override PartName="/xl/charts/chart89.xml" ContentType="application/vnd.openxmlformats-officedocument.drawingml.chart+xml"/>
  <Override PartName="/xl/charts/style89.xml" ContentType="application/vnd.ms-office.chartstyle+xml"/>
  <Override PartName="/xl/charts/colors89.xml" ContentType="application/vnd.ms-office.chartcolorstyle+xml"/>
  <Override PartName="/xl/theme/themeOverride72.xml" ContentType="application/vnd.openxmlformats-officedocument.themeOverride+xml"/>
  <Override PartName="/xl/charts/chart90.xml" ContentType="application/vnd.openxmlformats-officedocument.drawingml.chart+xml"/>
  <Override PartName="/xl/charts/style90.xml" ContentType="application/vnd.ms-office.chartstyle+xml"/>
  <Override PartName="/xl/charts/colors90.xml" ContentType="application/vnd.ms-office.chartcolorstyle+xml"/>
  <Override PartName="/xl/theme/themeOverride73.xml" ContentType="application/vnd.openxmlformats-officedocument.themeOverride+xml"/>
  <Override PartName="/xl/charts/chart91.xml" ContentType="application/vnd.openxmlformats-officedocument.drawingml.chart+xml"/>
  <Override PartName="/xl/charts/style91.xml" ContentType="application/vnd.ms-office.chartstyle+xml"/>
  <Override PartName="/xl/charts/colors91.xml" ContentType="application/vnd.ms-office.chartcolorstyle+xml"/>
  <Override PartName="/xl/theme/themeOverride74.xml" ContentType="application/vnd.openxmlformats-officedocument.themeOverride+xml"/>
  <Override PartName="/xl/charts/chart92.xml" ContentType="application/vnd.openxmlformats-officedocument.drawingml.chart+xml"/>
  <Override PartName="/xl/charts/style92.xml" ContentType="application/vnd.ms-office.chartstyle+xml"/>
  <Override PartName="/xl/charts/colors92.xml" ContentType="application/vnd.ms-office.chartcolorstyle+xml"/>
  <Override PartName="/xl/theme/themeOverride75.xml" ContentType="application/vnd.openxmlformats-officedocument.themeOverride+xml"/>
  <Override PartName="/xl/drawings/drawing24.xml" ContentType="application/vnd.openxmlformats-officedocument.drawing+xml"/>
  <Override PartName="/xl/charts/chart93.xml" ContentType="application/vnd.openxmlformats-officedocument.drawingml.chart+xml"/>
  <Override PartName="/xl/charts/style93.xml" ContentType="application/vnd.ms-office.chartstyle+xml"/>
  <Override PartName="/xl/charts/colors93.xml" ContentType="application/vnd.ms-office.chartcolorstyle+xml"/>
  <Override PartName="/xl/theme/themeOverride76.xml" ContentType="application/vnd.openxmlformats-officedocument.themeOverride+xml"/>
  <Override PartName="/xl/charts/chart94.xml" ContentType="application/vnd.openxmlformats-officedocument.drawingml.chart+xml"/>
  <Override PartName="/xl/charts/style94.xml" ContentType="application/vnd.ms-office.chartstyle+xml"/>
  <Override PartName="/xl/charts/colors94.xml" ContentType="application/vnd.ms-office.chartcolorstyle+xml"/>
  <Override PartName="/xl/theme/themeOverride77.xml" ContentType="application/vnd.openxmlformats-officedocument.themeOverride+xml"/>
  <Override PartName="/xl/charts/chart95.xml" ContentType="application/vnd.openxmlformats-officedocument.drawingml.chart+xml"/>
  <Override PartName="/xl/charts/style95.xml" ContentType="application/vnd.ms-office.chartstyle+xml"/>
  <Override PartName="/xl/charts/colors95.xml" ContentType="application/vnd.ms-office.chartcolorstyle+xml"/>
  <Override PartName="/xl/theme/themeOverride78.xml" ContentType="application/vnd.openxmlformats-officedocument.themeOverride+xml"/>
  <Override PartName="/xl/drawings/drawing25.xml" ContentType="application/vnd.openxmlformats-officedocument.drawing+xml"/>
  <Override PartName="/xl/charts/chart96.xml" ContentType="application/vnd.openxmlformats-officedocument.drawingml.chart+xml"/>
  <Override PartName="/xl/charts/style96.xml" ContentType="application/vnd.ms-office.chartstyle+xml"/>
  <Override PartName="/xl/charts/colors96.xml" ContentType="application/vnd.ms-office.chartcolorstyle+xml"/>
  <Override PartName="/xl/theme/themeOverride79.xml" ContentType="application/vnd.openxmlformats-officedocument.themeOverride+xml"/>
  <Override PartName="/xl/charts/chart97.xml" ContentType="application/vnd.openxmlformats-officedocument.drawingml.chart+xml"/>
  <Override PartName="/xl/charts/style97.xml" ContentType="application/vnd.ms-office.chartstyle+xml"/>
  <Override PartName="/xl/charts/colors97.xml" ContentType="application/vnd.ms-office.chartcolorstyle+xml"/>
  <Override PartName="/xl/theme/themeOverride80.xml" ContentType="application/vnd.openxmlformats-officedocument.themeOverride+xml"/>
  <Override PartName="/xl/charts/chart98.xml" ContentType="application/vnd.openxmlformats-officedocument.drawingml.chart+xml"/>
  <Override PartName="/xl/charts/style98.xml" ContentType="application/vnd.ms-office.chartstyle+xml"/>
  <Override PartName="/xl/charts/colors98.xml" ContentType="application/vnd.ms-office.chartcolorstyle+xml"/>
  <Override PartName="/xl/theme/themeOverride81.xml" ContentType="application/vnd.openxmlformats-officedocument.themeOverride+xml"/>
  <Override PartName="/xl/charts/chart99.xml" ContentType="application/vnd.openxmlformats-officedocument.drawingml.chart+xml"/>
  <Override PartName="/xl/charts/style99.xml" ContentType="application/vnd.ms-office.chartstyle+xml"/>
  <Override PartName="/xl/charts/colors99.xml" ContentType="application/vnd.ms-office.chartcolorstyle+xml"/>
  <Override PartName="/xl/theme/themeOverride82.xml" ContentType="application/vnd.openxmlformats-officedocument.themeOverride+xml"/>
  <Override PartName="/xl/charts/chart100.xml" ContentType="application/vnd.openxmlformats-officedocument.drawingml.chart+xml"/>
  <Override PartName="/xl/charts/style100.xml" ContentType="application/vnd.ms-office.chartstyle+xml"/>
  <Override PartName="/xl/charts/colors100.xml" ContentType="application/vnd.ms-office.chartcolorstyle+xml"/>
  <Override PartName="/xl/theme/themeOverride83.xml" ContentType="application/vnd.openxmlformats-officedocument.themeOverride+xml"/>
  <Override PartName="/xl/drawings/drawing26.xml" ContentType="application/vnd.openxmlformats-officedocument.drawing+xml"/>
  <Override PartName="/xl/charts/chart101.xml" ContentType="application/vnd.openxmlformats-officedocument.drawingml.chart+xml"/>
  <Override PartName="/xl/charts/style101.xml" ContentType="application/vnd.ms-office.chartstyle+xml"/>
  <Override PartName="/xl/charts/colors101.xml" ContentType="application/vnd.ms-office.chartcolorstyle+xml"/>
  <Override PartName="/xl/charts/chart102.xml" ContentType="application/vnd.openxmlformats-officedocument.drawingml.chart+xml"/>
  <Override PartName="/xl/charts/style102.xml" ContentType="application/vnd.ms-office.chartstyle+xml"/>
  <Override PartName="/xl/charts/colors102.xml" ContentType="application/vnd.ms-office.chartcolorstyle+xml"/>
  <Override PartName="/xl/charts/chart103.xml" ContentType="application/vnd.openxmlformats-officedocument.drawingml.chart+xml"/>
  <Override PartName="/xl/charts/style103.xml" ContentType="application/vnd.ms-office.chartstyle+xml"/>
  <Override PartName="/xl/charts/colors10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achel\Desktop\Splice Variant Capture Paper\Writing\Draft for Submission_eLIFE\Revised Submission_V2\SI Tables\"/>
    </mc:Choice>
  </mc:AlternateContent>
  <bookViews>
    <workbookView xWindow="0" yWindow="0" windowWidth="21327" windowHeight="9953"/>
  </bookViews>
  <sheets>
    <sheet name="Figure 5-source data 1" sheetId="54" r:id="rId1"/>
    <sheet name="Sum. of Exp and Dist Results" sheetId="55" r:id="rId2"/>
    <sheet name="Sum. of Correlation Results" sheetId="56" r:id="rId3"/>
    <sheet name="CSDE1 HIV RNA Correlation" sheetId="10" r:id="rId4"/>
    <sheet name="CSDE1_Outliers" sheetId="42" r:id="rId5"/>
    <sheet name="CSDE1_Exp and Dist Changes" sheetId="36" r:id="rId6"/>
    <sheet name="DNM2_HIV RNA Correlation" sheetId="11" r:id="rId7"/>
    <sheet name="DNM2_Outliers" sheetId="12" r:id="rId8"/>
    <sheet name="DNM2_Exp and Dist Changes" sheetId="40" r:id="rId9"/>
    <sheet name="FAM120A HIV RNA Correlation" sheetId="13" r:id="rId10"/>
    <sheet name="FAM120A_Outliers" sheetId="41" r:id="rId11"/>
    <sheet name="FAM120A_Exp and Dist Changes" sheetId="14" r:id="rId12"/>
    <sheet name="HNRNPR HIV RNA Correlation" sheetId="15" r:id="rId13"/>
    <sheet name="HNRNPR_Outliers" sheetId="37" r:id="rId14"/>
    <sheet name="HNRNPR_Exp and Dist Changes" sheetId="16" r:id="rId15"/>
    <sheet name="IGF2BP3 HIV RNA Correlation" sheetId="17" r:id="rId16"/>
    <sheet name="IGF2BP3_Outliers" sheetId="45" r:id="rId17"/>
    <sheet name="IGF2BP3 Exp and Dist Change" sheetId="35" r:id="rId18"/>
    <sheet name="LRPPRC HIV RNA Correlation" sheetId="19" r:id="rId19"/>
    <sheet name="LRPPRC_Outliers" sheetId="47" r:id="rId20"/>
    <sheet name="LRPPRC Exp and Dist Changes" sheetId="20" r:id="rId21"/>
    <sheet name="MBOAT7 HIV RNA Correlation" sheetId="21" r:id="rId22"/>
    <sheet name="MBOAT7_Outliers" sheetId="48" r:id="rId23"/>
    <sheet name="MBOAT7 Exp and Dist Changes" sheetId="22" r:id="rId24"/>
    <sheet name="MOV10 HIV RNA Correlation" sheetId="23" r:id="rId25"/>
    <sheet name="MOV10_Outliers" sheetId="49" r:id="rId26"/>
    <sheet name="MOV10 Exp and Dist Changes" sheetId="24" r:id="rId27"/>
    <sheet name="RBM4 HIV RNA Correlation" sheetId="25" r:id="rId28"/>
    <sheet name="RBM4_Outliers" sheetId="50" r:id="rId29"/>
    <sheet name="RBM4 Exp and Dist Changes" sheetId="26" r:id="rId30"/>
    <sheet name="RBMX HIV RNA Correlation" sheetId="27" r:id="rId31"/>
    <sheet name="RBMX_Outliers" sheetId="51" r:id="rId32"/>
    <sheet name="RBMX Exp and Dist Changes" sheetId="28" r:id="rId33"/>
    <sheet name="SRRM2 HIV RNA Correlation" sheetId="29" r:id="rId34"/>
    <sheet name="SRRM2_Outliers" sheetId="52" r:id="rId35"/>
    <sheet name="SRRM2 Exp and Dist Changes" sheetId="30" r:id="rId36"/>
    <sheet name="TRIM56 HIV RNA Correlation" sheetId="31" r:id="rId37"/>
    <sheet name="TRIM56_Outliers" sheetId="32" r:id="rId38"/>
    <sheet name="TRIM56 Exp and Dist Changes" sheetId="53" r:id="rId39"/>
  </sheet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12" l="1"/>
  <c r="E12" i="12"/>
  <c r="E3" i="12"/>
  <c r="T14" i="40"/>
  <c r="I2" i="40"/>
  <c r="P2" i="11"/>
  <c r="O2" i="11"/>
  <c r="N2" i="11"/>
  <c r="M2" i="11"/>
  <c r="I6" i="40"/>
  <c r="I4" i="40"/>
  <c r="K2" i="36"/>
  <c r="N5" i="15"/>
  <c r="M5" i="10"/>
  <c r="M4" i="10"/>
  <c r="M3" i="10"/>
  <c r="M2" i="10"/>
  <c r="N5" i="10"/>
  <c r="N4" i="10"/>
  <c r="N3" i="10"/>
  <c r="N2" i="10"/>
  <c r="O5" i="19"/>
  <c r="O4" i="19"/>
  <c r="N5" i="19"/>
  <c r="N4" i="19"/>
  <c r="N3" i="19"/>
  <c r="O3" i="19"/>
  <c r="O2" i="19"/>
  <c r="N2" i="19"/>
  <c r="M5" i="17"/>
  <c r="L5" i="31"/>
  <c r="K5" i="31"/>
  <c r="O5" i="29"/>
  <c r="N5" i="29"/>
  <c r="N5" i="27"/>
  <c r="M5" i="27"/>
  <c r="O5" i="25"/>
  <c r="N5" i="25"/>
  <c r="O5" i="23"/>
  <c r="N5" i="23"/>
  <c r="L5" i="17"/>
  <c r="O5" i="13"/>
  <c r="N5" i="13"/>
  <c r="P5" i="11"/>
  <c r="O5" i="11"/>
  <c r="S6" i="21"/>
  <c r="S2" i="21"/>
  <c r="R6" i="21"/>
  <c r="R2" i="21"/>
  <c r="O4" i="15"/>
  <c r="O5" i="15"/>
  <c r="M5" i="15"/>
  <c r="L5" i="15"/>
  <c r="O2" i="15"/>
  <c r="I2" i="30"/>
  <c r="L20" i="53"/>
  <c r="S19" i="53"/>
  <c r="N19" i="53"/>
  <c r="L19" i="53"/>
  <c r="S14" i="53"/>
  <c r="R14" i="53"/>
  <c r="W14" i="53"/>
  <c r="Q14" i="53"/>
  <c r="P14" i="53"/>
  <c r="V14" i="53"/>
  <c r="O14" i="53"/>
  <c r="U14" i="53"/>
  <c r="N14" i="53"/>
  <c r="M14" i="53"/>
  <c r="T14" i="53"/>
  <c r="L14" i="53"/>
  <c r="S12" i="53"/>
  <c r="S20" i="53"/>
  <c r="R12" i="53"/>
  <c r="Q12" i="53"/>
  <c r="P12" i="53"/>
  <c r="P20" i="53"/>
  <c r="O12" i="53"/>
  <c r="O20" i="53"/>
  <c r="N12" i="53"/>
  <c r="N20" i="53"/>
  <c r="M12" i="53"/>
  <c r="M20" i="53"/>
  <c r="L12" i="53"/>
  <c r="S11" i="53"/>
  <c r="R11" i="53"/>
  <c r="R9" i="53"/>
  <c r="R17" i="53"/>
  <c r="Q11" i="53"/>
  <c r="Q13" i="53" a="1"/>
  <c r="Q13" i="53"/>
  <c r="P11" i="53"/>
  <c r="P19" i="53"/>
  <c r="O11" i="53"/>
  <c r="O19" i="53"/>
  <c r="N11" i="53"/>
  <c r="M11" i="53"/>
  <c r="M19" i="53"/>
  <c r="L11" i="53"/>
  <c r="S10" i="53"/>
  <c r="R10" i="53"/>
  <c r="R18" i="53"/>
  <c r="Q10" i="53"/>
  <c r="Q18" i="53"/>
  <c r="P10" i="53"/>
  <c r="O10" i="53"/>
  <c r="N10" i="53"/>
  <c r="M10" i="53"/>
  <c r="M18" i="53"/>
  <c r="L10" i="53"/>
  <c r="S9" i="53" a="1"/>
  <c r="S9" i="53"/>
  <c r="M9" i="53" a="1"/>
  <c r="M9" i="53"/>
  <c r="I8" i="53"/>
  <c r="S6" i="53"/>
  <c r="R6" i="53"/>
  <c r="Q6" i="53"/>
  <c r="P6" i="53"/>
  <c r="O6" i="53"/>
  <c r="N6" i="53"/>
  <c r="M6" i="53"/>
  <c r="L6" i="53"/>
  <c r="I6" i="53"/>
  <c r="S5" i="53"/>
  <c r="R5" i="53"/>
  <c r="Q5" i="53"/>
  <c r="P5" i="53"/>
  <c r="O5" i="53"/>
  <c r="N5" i="53"/>
  <c r="M5" i="53"/>
  <c r="L5" i="53"/>
  <c r="S4" i="53"/>
  <c r="R4" i="53"/>
  <c r="Q4" i="53"/>
  <c r="P4" i="53"/>
  <c r="O4" i="53"/>
  <c r="N4" i="53"/>
  <c r="M4" i="53"/>
  <c r="L4" i="53"/>
  <c r="I4" i="53"/>
  <c r="S2" i="53"/>
  <c r="S3" i="53"/>
  <c r="R2" i="53"/>
  <c r="R3" i="53"/>
  <c r="Q2" i="53"/>
  <c r="Q9" i="53" a="1"/>
  <c r="Q9" i="53"/>
  <c r="Q17" i="53"/>
  <c r="P2" i="53"/>
  <c r="P3" i="53"/>
  <c r="O2" i="53"/>
  <c r="O3" i="53"/>
  <c r="N2" i="53"/>
  <c r="N3" i="53"/>
  <c r="M2" i="53"/>
  <c r="M3" i="53"/>
  <c r="L2" i="53"/>
  <c r="L9" i="53" a="1"/>
  <c r="L9" i="53"/>
  <c r="I2" i="53"/>
  <c r="I8" i="30"/>
  <c r="I6" i="30"/>
  <c r="I4" i="30"/>
  <c r="M14" i="30"/>
  <c r="L14" i="30"/>
  <c r="M12" i="30"/>
  <c r="L12" i="30"/>
  <c r="M11" i="30"/>
  <c r="L11" i="30"/>
  <c r="M10" i="30"/>
  <c r="L10" i="30"/>
  <c r="L2" i="29"/>
  <c r="M2" i="29"/>
  <c r="O4" i="29"/>
  <c r="O3" i="29"/>
  <c r="O2" i="29"/>
  <c r="N4" i="29"/>
  <c r="N3" i="29"/>
  <c r="N2" i="29"/>
  <c r="F14" i="52"/>
  <c r="E14" i="52"/>
  <c r="F12" i="52"/>
  <c r="E12" i="52"/>
  <c r="F11" i="52"/>
  <c r="E11" i="52"/>
  <c r="F10" i="52"/>
  <c r="E10" i="52"/>
  <c r="F6" i="52"/>
  <c r="E6" i="52"/>
  <c r="F5" i="52"/>
  <c r="E5" i="52"/>
  <c r="F4" i="52"/>
  <c r="E4" i="52"/>
  <c r="F2" i="52"/>
  <c r="F3" i="52"/>
  <c r="E2" i="52"/>
  <c r="E3" i="52"/>
  <c r="F14" i="51"/>
  <c r="E14" i="51"/>
  <c r="F12" i="51"/>
  <c r="E12" i="51"/>
  <c r="F11" i="51"/>
  <c r="E11" i="51"/>
  <c r="F10" i="51"/>
  <c r="E10" i="51"/>
  <c r="F6" i="51"/>
  <c r="E6" i="51"/>
  <c r="F5" i="51"/>
  <c r="E5" i="51"/>
  <c r="F4" i="51"/>
  <c r="E4" i="51"/>
  <c r="F2" i="51"/>
  <c r="E2" i="51"/>
  <c r="E3" i="51"/>
  <c r="O4" i="25"/>
  <c r="O3" i="25"/>
  <c r="O2" i="25"/>
  <c r="N4" i="25"/>
  <c r="N3" i="25"/>
  <c r="N2" i="25"/>
  <c r="F14" i="50"/>
  <c r="E14" i="50"/>
  <c r="F12" i="50"/>
  <c r="E12" i="50"/>
  <c r="F11" i="50"/>
  <c r="E11" i="50"/>
  <c r="F10" i="50"/>
  <c r="E10" i="50"/>
  <c r="F6" i="50"/>
  <c r="E6" i="50"/>
  <c r="F5" i="50"/>
  <c r="E5" i="50"/>
  <c r="F4" i="50"/>
  <c r="E4" i="50"/>
  <c r="F2" i="50"/>
  <c r="F3" i="50"/>
  <c r="E2" i="50"/>
  <c r="E3" i="50"/>
  <c r="O4" i="23"/>
  <c r="O3" i="23"/>
  <c r="O2" i="23"/>
  <c r="N2" i="23"/>
  <c r="N4" i="23"/>
  <c r="N3" i="23"/>
  <c r="F14" i="49"/>
  <c r="E14" i="49"/>
  <c r="F12" i="49"/>
  <c r="E12" i="49"/>
  <c r="F11" i="49"/>
  <c r="E11" i="49"/>
  <c r="F10" i="49"/>
  <c r="E10" i="49"/>
  <c r="F6" i="49"/>
  <c r="E6" i="49"/>
  <c r="F5" i="49"/>
  <c r="E5" i="49"/>
  <c r="F4" i="49"/>
  <c r="E4" i="49"/>
  <c r="F2" i="49"/>
  <c r="F3" i="49"/>
  <c r="E2" i="49"/>
  <c r="E3" i="49"/>
  <c r="N4" i="13"/>
  <c r="N3" i="13"/>
  <c r="N2" i="13"/>
  <c r="O4" i="13"/>
  <c r="O3" i="13"/>
  <c r="O2" i="13"/>
  <c r="M3" i="13"/>
  <c r="M2" i="13"/>
  <c r="L4" i="13"/>
  <c r="L3" i="13"/>
  <c r="L2" i="13"/>
  <c r="N3" i="11"/>
  <c r="N4" i="11"/>
  <c r="P4" i="11"/>
  <c r="P3" i="11"/>
  <c r="O4" i="11"/>
  <c r="O3" i="11"/>
  <c r="R5" i="21"/>
  <c r="R4" i="21"/>
  <c r="R3" i="21"/>
  <c r="Q2" i="21"/>
  <c r="P5" i="21"/>
  <c r="P4" i="21"/>
  <c r="P3" i="21"/>
  <c r="P2" i="21"/>
  <c r="O3" i="15"/>
  <c r="N4" i="15"/>
  <c r="N3" i="15"/>
  <c r="N2" i="15"/>
  <c r="L2" i="15"/>
  <c r="L3" i="15"/>
  <c r="T25" i="16"/>
  <c r="U25" i="16"/>
  <c r="T26" i="16"/>
  <c r="U26" i="16"/>
  <c r="T27" i="16"/>
  <c r="U27" i="16"/>
  <c r="T28" i="16"/>
  <c r="U28" i="16"/>
  <c r="T29" i="16"/>
  <c r="U29" i="16"/>
  <c r="T30" i="16"/>
  <c r="U30" i="16"/>
  <c r="T31" i="16"/>
  <c r="U31" i="16"/>
  <c r="T32" i="16"/>
  <c r="U32" i="16"/>
  <c r="T33" i="16"/>
  <c r="U33" i="16"/>
  <c r="T34" i="16"/>
  <c r="U34" i="16"/>
  <c r="T35" i="16"/>
  <c r="U35" i="16"/>
  <c r="T36" i="16"/>
  <c r="U36" i="16"/>
  <c r="T37" i="16"/>
  <c r="U37" i="16"/>
  <c r="T38" i="16"/>
  <c r="U38" i="16"/>
  <c r="T39" i="16"/>
  <c r="U39" i="16"/>
  <c r="T40" i="16"/>
  <c r="U40" i="16"/>
  <c r="T41" i="16"/>
  <c r="U41" i="16"/>
  <c r="T42" i="16"/>
  <c r="U42" i="16"/>
  <c r="T43" i="16"/>
  <c r="U43" i="16"/>
  <c r="T44" i="16"/>
  <c r="U44" i="16"/>
  <c r="T45" i="16"/>
  <c r="U45" i="16"/>
  <c r="T46" i="16"/>
  <c r="U46" i="16"/>
  <c r="T47" i="16"/>
  <c r="U47" i="16"/>
  <c r="T48" i="16"/>
  <c r="U48" i="16"/>
  <c r="T49" i="16"/>
  <c r="U49" i="16"/>
  <c r="T50" i="16"/>
  <c r="U50" i="16"/>
  <c r="T51" i="16"/>
  <c r="U51" i="16"/>
  <c r="T52" i="16"/>
  <c r="U52" i="16"/>
  <c r="T53" i="16"/>
  <c r="U53" i="16"/>
  <c r="T54" i="16"/>
  <c r="U54" i="16"/>
  <c r="T55" i="16"/>
  <c r="U55" i="16"/>
  <c r="T56" i="16"/>
  <c r="U56" i="16"/>
  <c r="T57" i="16"/>
  <c r="U57" i="16"/>
  <c r="T58" i="16"/>
  <c r="U58" i="16"/>
  <c r="T59" i="16"/>
  <c r="U59" i="16"/>
  <c r="T60" i="16"/>
  <c r="U60" i="16"/>
  <c r="T61" i="16"/>
  <c r="U61" i="16"/>
  <c r="T62" i="16"/>
  <c r="U62" i="16"/>
  <c r="S25" i="16"/>
  <c r="S26" i="16"/>
  <c r="S27" i="16"/>
  <c r="S28" i="16"/>
  <c r="S29" i="16"/>
  <c r="S30" i="16"/>
  <c r="S31" i="16"/>
  <c r="S32" i="16"/>
  <c r="S33" i="16"/>
  <c r="S34" i="16"/>
  <c r="S35" i="16"/>
  <c r="S36" i="16"/>
  <c r="S37" i="16"/>
  <c r="S38" i="16"/>
  <c r="S39" i="16"/>
  <c r="S40" i="16"/>
  <c r="S41" i="16"/>
  <c r="S42" i="16"/>
  <c r="S43" i="16"/>
  <c r="S44" i="16"/>
  <c r="S45" i="16"/>
  <c r="S46" i="16"/>
  <c r="S47" i="16"/>
  <c r="S48" i="16"/>
  <c r="S49" i="16"/>
  <c r="S50" i="16"/>
  <c r="S51" i="16"/>
  <c r="S52" i="16"/>
  <c r="S53" i="16"/>
  <c r="S54" i="16"/>
  <c r="S55" i="16"/>
  <c r="S56" i="16"/>
  <c r="S57" i="16"/>
  <c r="R26" i="16"/>
  <c r="R27" i="16"/>
  <c r="R28" i="16"/>
  <c r="R29" i="16"/>
  <c r="R30" i="16"/>
  <c r="R31" i="16"/>
  <c r="R32" i="16"/>
  <c r="R33" i="16"/>
  <c r="R34" i="16"/>
  <c r="R35" i="16"/>
  <c r="R36" i="16"/>
  <c r="R37" i="16"/>
  <c r="R38" i="16"/>
  <c r="R39" i="16"/>
  <c r="R40" i="16"/>
  <c r="R41" i="16"/>
  <c r="R42" i="16"/>
  <c r="R43" i="16"/>
  <c r="R44" i="16"/>
  <c r="R45" i="16"/>
  <c r="R46" i="16"/>
  <c r="R47" i="16"/>
  <c r="R48" i="16"/>
  <c r="R49" i="16"/>
  <c r="R50" i="16"/>
  <c r="R51" i="16"/>
  <c r="R52" i="16"/>
  <c r="R53" i="16"/>
  <c r="R54" i="16"/>
  <c r="R55" i="16"/>
  <c r="R56" i="16"/>
  <c r="R57" i="16"/>
  <c r="R58" i="16"/>
  <c r="R59" i="16"/>
  <c r="R60" i="16"/>
  <c r="R61" i="16"/>
  <c r="S5" i="21"/>
  <c r="S4" i="21"/>
  <c r="S3" i="21"/>
  <c r="F14" i="48"/>
  <c r="E14" i="48"/>
  <c r="F12" i="48"/>
  <c r="E12" i="48"/>
  <c r="F11" i="48"/>
  <c r="E11" i="48"/>
  <c r="F10" i="48"/>
  <c r="E10" i="48"/>
  <c r="F6" i="48"/>
  <c r="E6" i="48"/>
  <c r="F5" i="48"/>
  <c r="E5" i="48"/>
  <c r="F4" i="48"/>
  <c r="E4" i="48"/>
  <c r="F2" i="48"/>
  <c r="E2" i="48"/>
  <c r="E3" i="48"/>
  <c r="F14" i="47"/>
  <c r="E14" i="47"/>
  <c r="F12" i="47"/>
  <c r="E12" i="47"/>
  <c r="F11" i="47"/>
  <c r="E11" i="47"/>
  <c r="F10" i="47"/>
  <c r="E10" i="47"/>
  <c r="F6" i="47"/>
  <c r="E6" i="47"/>
  <c r="F5" i="47"/>
  <c r="E5" i="47"/>
  <c r="F4" i="47"/>
  <c r="E4" i="47"/>
  <c r="F2" i="47"/>
  <c r="E2" i="47"/>
  <c r="E3" i="47"/>
  <c r="F14" i="45"/>
  <c r="E14" i="45"/>
  <c r="F12" i="45"/>
  <c r="E12" i="45"/>
  <c r="F11" i="45"/>
  <c r="E11" i="45"/>
  <c r="F10" i="45"/>
  <c r="E10" i="45"/>
  <c r="F6" i="45"/>
  <c r="E6" i="45"/>
  <c r="F5" i="45"/>
  <c r="E5" i="45"/>
  <c r="F4" i="45"/>
  <c r="E4" i="45"/>
  <c r="F2" i="45"/>
  <c r="E2" i="45"/>
  <c r="E3" i="45"/>
  <c r="M2" i="15"/>
  <c r="G14" i="42"/>
  <c r="F14" i="42"/>
  <c r="G12" i="42"/>
  <c r="F12" i="42"/>
  <c r="G11" i="42"/>
  <c r="F11" i="42"/>
  <c r="G10" i="42"/>
  <c r="F10" i="42"/>
  <c r="G6" i="42"/>
  <c r="F6" i="42"/>
  <c r="G5" i="42"/>
  <c r="F5" i="42"/>
  <c r="G4" i="42"/>
  <c r="F4" i="42"/>
  <c r="G2" i="42"/>
  <c r="G3" i="42"/>
  <c r="F2" i="42"/>
  <c r="F3" i="42"/>
  <c r="F14" i="41"/>
  <c r="E14" i="41"/>
  <c r="F12" i="41"/>
  <c r="E12" i="41"/>
  <c r="F11" i="41"/>
  <c r="E11" i="41"/>
  <c r="F10" i="41"/>
  <c r="E10" i="41"/>
  <c r="F6" i="41"/>
  <c r="E6" i="41"/>
  <c r="F5" i="41"/>
  <c r="E5" i="41"/>
  <c r="F4" i="41"/>
  <c r="E4" i="41"/>
  <c r="F2" i="41"/>
  <c r="E2" i="41"/>
  <c r="E3" i="41"/>
  <c r="S14" i="40"/>
  <c r="W14" i="40"/>
  <c r="R14" i="40"/>
  <c r="Q14" i="40"/>
  <c r="P14" i="40"/>
  <c r="V14" i="40"/>
  <c r="O14" i="40"/>
  <c r="U14" i="40"/>
  <c r="N14" i="40"/>
  <c r="M14" i="40"/>
  <c r="L14" i="40"/>
  <c r="S12" i="40"/>
  <c r="S20" i="40"/>
  <c r="R12" i="40"/>
  <c r="Q12" i="40"/>
  <c r="P12" i="40"/>
  <c r="P20" i="40"/>
  <c r="O12" i="40"/>
  <c r="O20" i="40"/>
  <c r="N12" i="40"/>
  <c r="N20" i="40"/>
  <c r="M12" i="40"/>
  <c r="M20" i="40"/>
  <c r="L12" i="40"/>
  <c r="S11" i="40"/>
  <c r="S19" i="40"/>
  <c r="R11" i="40"/>
  <c r="R20" i="40"/>
  <c r="Q11" i="40"/>
  <c r="P11" i="40"/>
  <c r="P19" i="40"/>
  <c r="O11" i="40"/>
  <c r="O19" i="40"/>
  <c r="N11" i="40"/>
  <c r="N19" i="40"/>
  <c r="M11" i="40"/>
  <c r="M19" i="40"/>
  <c r="L11" i="40"/>
  <c r="S10" i="40"/>
  <c r="S18" i="40"/>
  <c r="R10" i="40"/>
  <c r="Q10" i="40"/>
  <c r="Q18" i="40"/>
  <c r="P10" i="40"/>
  <c r="O10" i="40"/>
  <c r="N10" i="40"/>
  <c r="M10" i="40"/>
  <c r="L10" i="40"/>
  <c r="P9" i="40" a="1"/>
  <c r="P9" i="40"/>
  <c r="P17" i="40"/>
  <c r="I8" i="40"/>
  <c r="S6" i="40"/>
  <c r="R6" i="40"/>
  <c r="Q6" i="40"/>
  <c r="P6" i="40"/>
  <c r="O6" i="40"/>
  <c r="N6" i="40"/>
  <c r="M6" i="40"/>
  <c r="L6" i="40"/>
  <c r="S5" i="40"/>
  <c r="R5" i="40"/>
  <c r="Q5" i="40"/>
  <c r="P5" i="40"/>
  <c r="O5" i="40"/>
  <c r="N5" i="40"/>
  <c r="M5" i="40"/>
  <c r="L5" i="40"/>
  <c r="S4" i="40"/>
  <c r="R4" i="40"/>
  <c r="Q4" i="40"/>
  <c r="P4" i="40"/>
  <c r="O4" i="40"/>
  <c r="N4" i="40"/>
  <c r="M4" i="40"/>
  <c r="L4" i="40"/>
  <c r="S2" i="40"/>
  <c r="S9" i="40" a="1"/>
  <c r="S9" i="40"/>
  <c r="S17" i="40"/>
  <c r="R2" i="40"/>
  <c r="R9" i="40" a="1"/>
  <c r="R9" i="40"/>
  <c r="Q2" i="40"/>
  <c r="Q9" i="40" a="1"/>
  <c r="Q9" i="40"/>
  <c r="Q17" i="40"/>
  <c r="P2" i="40"/>
  <c r="P3" i="40"/>
  <c r="O2" i="40"/>
  <c r="O9" i="40" a="1"/>
  <c r="O9" i="40"/>
  <c r="O17" i="40"/>
  <c r="N2" i="40"/>
  <c r="N3" i="40"/>
  <c r="M2" i="40"/>
  <c r="M3" i="40"/>
  <c r="L2" i="40"/>
  <c r="L3" i="40"/>
  <c r="E9" i="51" a="1"/>
  <c r="E9" i="51"/>
  <c r="E17" i="51"/>
  <c r="E19" i="48"/>
  <c r="E20" i="47"/>
  <c r="Q61" i="53"/>
  <c r="Q60" i="53"/>
  <c r="Q59" i="53"/>
  <c r="Q58" i="53"/>
  <c r="Q57" i="53"/>
  <c r="Q56" i="53"/>
  <c r="Q55" i="53"/>
  <c r="Q54" i="53"/>
  <c r="Q53" i="53"/>
  <c r="Q52" i="53"/>
  <c r="Q51" i="53"/>
  <c r="Q50" i="53"/>
  <c r="Q49" i="53"/>
  <c r="Q48" i="53"/>
  <c r="Q47" i="53"/>
  <c r="Q46" i="53"/>
  <c r="Q45" i="53"/>
  <c r="Q44" i="53"/>
  <c r="Q43" i="53"/>
  <c r="Q42" i="53"/>
  <c r="Q41" i="53"/>
  <c r="Q40" i="53"/>
  <c r="Q39" i="53"/>
  <c r="Q38" i="53"/>
  <c r="Q37" i="53"/>
  <c r="Q36" i="53"/>
  <c r="Q35" i="53"/>
  <c r="Q34" i="53"/>
  <c r="Q33" i="53"/>
  <c r="Q32" i="53"/>
  <c r="Q31" i="53"/>
  <c r="Q30" i="53"/>
  <c r="Q29" i="53"/>
  <c r="Q28" i="53"/>
  <c r="Q27" i="53"/>
  <c r="Q26" i="53"/>
  <c r="Q25" i="53"/>
  <c r="Q24" i="53"/>
  <c r="Q21" i="53"/>
  <c r="M13" i="53"/>
  <c r="M17" i="53"/>
  <c r="S18" i="53"/>
  <c r="S17" i="53"/>
  <c r="S13" i="53" a="1"/>
  <c r="S13" i="53"/>
  <c r="L13" i="53" a="1"/>
  <c r="L13" i="53"/>
  <c r="N13" i="53"/>
  <c r="L17" i="53"/>
  <c r="L18" i="53"/>
  <c r="O18" i="53"/>
  <c r="Q3" i="53"/>
  <c r="N9" i="53"/>
  <c r="T11" i="53"/>
  <c r="O13" i="53" a="1"/>
  <c r="O13" i="53"/>
  <c r="L3" i="53"/>
  <c r="O9" i="53"/>
  <c r="O17" i="53"/>
  <c r="U11" i="53"/>
  <c r="R13" i="53" a="1"/>
  <c r="R13" i="53"/>
  <c r="P9" i="53"/>
  <c r="P17" i="53"/>
  <c r="V11" i="53"/>
  <c r="W11" i="53"/>
  <c r="Q19" i="53"/>
  <c r="Q20" i="53"/>
  <c r="R19" i="53"/>
  <c r="R20" i="53"/>
  <c r="F9" i="52" a="1"/>
  <c r="F9" i="52"/>
  <c r="F17" i="52"/>
  <c r="E20" i="52"/>
  <c r="E9" i="52" a="1"/>
  <c r="E9" i="52"/>
  <c r="E13" i="52" a="1"/>
  <c r="E13" i="52"/>
  <c r="F20" i="52"/>
  <c r="F19" i="52"/>
  <c r="E19" i="52"/>
  <c r="F20" i="51"/>
  <c r="F9" i="51" a="1"/>
  <c r="F9" i="51"/>
  <c r="F17" i="51"/>
  <c r="F19" i="51"/>
  <c r="E13" i="51" a="1"/>
  <c r="E13" i="51"/>
  <c r="E19" i="51"/>
  <c r="E20" i="51"/>
  <c r="F3" i="51"/>
  <c r="F20" i="50"/>
  <c r="E20" i="50"/>
  <c r="F19" i="50"/>
  <c r="E19" i="50"/>
  <c r="E9" i="50" a="1"/>
  <c r="E9" i="50"/>
  <c r="E17" i="50"/>
  <c r="F9" i="50" a="1"/>
  <c r="F9" i="50"/>
  <c r="F18" i="50"/>
  <c r="F20" i="49"/>
  <c r="E9" i="49" a="1"/>
  <c r="E9" i="49"/>
  <c r="E17" i="49"/>
  <c r="F19" i="49"/>
  <c r="F9" i="49" a="1"/>
  <c r="F9" i="49"/>
  <c r="F17" i="49"/>
  <c r="E20" i="49"/>
  <c r="E19" i="49"/>
  <c r="F9" i="47" a="1"/>
  <c r="F9" i="47"/>
  <c r="F17" i="47"/>
  <c r="E19" i="47"/>
  <c r="F9" i="48" a="1"/>
  <c r="F9" i="48"/>
  <c r="F17" i="48"/>
  <c r="E20" i="48"/>
  <c r="E9" i="48" a="1"/>
  <c r="E9" i="48"/>
  <c r="E17" i="48"/>
  <c r="F3" i="48"/>
  <c r="F20" i="48"/>
  <c r="F19" i="48"/>
  <c r="F19" i="47"/>
  <c r="F20" i="47"/>
  <c r="E9" i="47" a="1"/>
  <c r="E9" i="47"/>
  <c r="E18" i="47"/>
  <c r="F3" i="47"/>
  <c r="F9" i="45" a="1"/>
  <c r="F9" i="45"/>
  <c r="F17" i="45"/>
  <c r="F19" i="45"/>
  <c r="F20" i="45"/>
  <c r="E19" i="45"/>
  <c r="E20" i="45"/>
  <c r="E9" i="45" a="1"/>
  <c r="E9" i="45"/>
  <c r="E17" i="45"/>
  <c r="F3" i="45"/>
  <c r="F19" i="42"/>
  <c r="F20" i="42"/>
  <c r="G20" i="42"/>
  <c r="G9" i="42" a="1"/>
  <c r="G9" i="42"/>
  <c r="G17" i="42"/>
  <c r="G19" i="42"/>
  <c r="F9" i="42" a="1"/>
  <c r="F9" i="42"/>
  <c r="F17" i="42"/>
  <c r="F9" i="41" a="1"/>
  <c r="F9" i="41"/>
  <c r="F17" i="41"/>
  <c r="F20" i="41"/>
  <c r="F3" i="41"/>
  <c r="E19" i="41"/>
  <c r="F19" i="41"/>
  <c r="E9" i="41" a="1"/>
  <c r="E9" i="41"/>
  <c r="E17" i="41"/>
  <c r="E20" i="41"/>
  <c r="O18" i="40"/>
  <c r="R17" i="40"/>
  <c r="R13" i="40" a="1"/>
  <c r="R13" i="40"/>
  <c r="P18" i="40"/>
  <c r="Q13" i="40" a="1"/>
  <c r="Q13" i="40"/>
  <c r="R18" i="40"/>
  <c r="T11" i="40"/>
  <c r="L20" i="40"/>
  <c r="U11" i="40"/>
  <c r="L9" i="40" a="1"/>
  <c r="L9" i="40"/>
  <c r="L17" i="40"/>
  <c r="L19" i="40"/>
  <c r="Q3" i="40"/>
  <c r="M9" i="40" a="1"/>
  <c r="M9" i="40"/>
  <c r="V11" i="40"/>
  <c r="O13" i="40" a="1"/>
  <c r="O13" i="40"/>
  <c r="S13" i="40" a="1"/>
  <c r="S13" i="40"/>
  <c r="R3" i="40"/>
  <c r="W11" i="40"/>
  <c r="S3" i="40"/>
  <c r="N9" i="40" a="1"/>
  <c r="N9" i="40"/>
  <c r="P13" i="40" a="1"/>
  <c r="P13" i="40"/>
  <c r="O3" i="40"/>
  <c r="Q19" i="40"/>
  <c r="Q20" i="40"/>
  <c r="R19" i="40"/>
  <c r="M4" i="15"/>
  <c r="G14" i="37"/>
  <c r="F14" i="37"/>
  <c r="G12" i="37"/>
  <c r="F12" i="37"/>
  <c r="G11" i="37"/>
  <c r="F11" i="37"/>
  <c r="G10" i="37"/>
  <c r="F10" i="37"/>
  <c r="G6" i="37"/>
  <c r="F6" i="37"/>
  <c r="G5" i="37"/>
  <c r="F5" i="37"/>
  <c r="G4" i="37"/>
  <c r="F4" i="37"/>
  <c r="G2" i="37"/>
  <c r="G3" i="37"/>
  <c r="F2" i="37"/>
  <c r="F3" i="37"/>
  <c r="M3" i="15"/>
  <c r="L4" i="15"/>
  <c r="I8" i="28"/>
  <c r="I6" i="28"/>
  <c r="I4" i="28"/>
  <c r="I2" i="28"/>
  <c r="I8" i="26"/>
  <c r="I6" i="26"/>
  <c r="I4" i="26"/>
  <c r="I2" i="26"/>
  <c r="I8" i="24"/>
  <c r="I6" i="24"/>
  <c r="I4" i="24"/>
  <c r="I2" i="24"/>
  <c r="K8" i="22"/>
  <c r="K7" i="22"/>
  <c r="K6" i="22"/>
  <c r="K4" i="22"/>
  <c r="K2" i="22"/>
  <c r="I8" i="20"/>
  <c r="I6" i="20"/>
  <c r="I4" i="20"/>
  <c r="I2" i="20"/>
  <c r="I8" i="35"/>
  <c r="I6" i="35"/>
  <c r="I4" i="35"/>
  <c r="I2" i="35"/>
  <c r="K8" i="16"/>
  <c r="K6" i="16"/>
  <c r="K4" i="16"/>
  <c r="K2" i="16"/>
  <c r="K8" i="14"/>
  <c r="K6" i="14"/>
  <c r="K4" i="14"/>
  <c r="K2" i="14"/>
  <c r="K8" i="36"/>
  <c r="K6" i="36"/>
  <c r="K4" i="36"/>
  <c r="Q14" i="30"/>
  <c r="P14" i="30"/>
  <c r="V14" i="30"/>
  <c r="Q12" i="30"/>
  <c r="P12" i="30"/>
  <c r="Q11" i="30"/>
  <c r="P11" i="30"/>
  <c r="Q10" i="30"/>
  <c r="P10" i="30"/>
  <c r="Q6" i="30"/>
  <c r="P6" i="30"/>
  <c r="Q5" i="30"/>
  <c r="P5" i="30"/>
  <c r="Q4" i="30"/>
  <c r="P4" i="30"/>
  <c r="Q2" i="30"/>
  <c r="P2" i="30"/>
  <c r="P3" i="30"/>
  <c r="V14" i="28"/>
  <c r="V11" i="28"/>
  <c r="Q14" i="28"/>
  <c r="P14" i="28"/>
  <c r="Q12" i="28"/>
  <c r="P12" i="28"/>
  <c r="Q11" i="28"/>
  <c r="P11" i="28"/>
  <c r="Q10" i="28"/>
  <c r="P10" i="28"/>
  <c r="Q6" i="28"/>
  <c r="P6" i="28"/>
  <c r="Q5" i="28"/>
  <c r="P5" i="28"/>
  <c r="Q4" i="28"/>
  <c r="P4" i="28"/>
  <c r="Q2" i="28"/>
  <c r="Q9" i="28" a="1"/>
  <c r="Q9" i="28"/>
  <c r="P2" i="28"/>
  <c r="P9" i="28" a="1"/>
  <c r="P9" i="28"/>
  <c r="P17" i="28"/>
  <c r="V14" i="26"/>
  <c r="V11" i="26"/>
  <c r="Q14" i="26"/>
  <c r="P14" i="26"/>
  <c r="Q12" i="26"/>
  <c r="P12" i="26"/>
  <c r="Q11" i="26"/>
  <c r="P11" i="26"/>
  <c r="Q10" i="26"/>
  <c r="P10" i="26"/>
  <c r="Q6" i="26"/>
  <c r="P6" i="26"/>
  <c r="Q5" i="26"/>
  <c r="P5" i="26"/>
  <c r="Q4" i="26"/>
  <c r="P4" i="26"/>
  <c r="Q2" i="26"/>
  <c r="P2" i="26"/>
  <c r="P3" i="26"/>
  <c r="V14" i="24"/>
  <c r="V11" i="24"/>
  <c r="L2" i="24"/>
  <c r="M2" i="24"/>
  <c r="N2" i="24"/>
  <c r="O2" i="24"/>
  <c r="P2" i="24"/>
  <c r="P9" i="24" a="1"/>
  <c r="P9" i="24"/>
  <c r="Q2" i="24"/>
  <c r="R2" i="24"/>
  <c r="S2" i="24"/>
  <c r="Q14" i="24"/>
  <c r="P14" i="24"/>
  <c r="Q12" i="24"/>
  <c r="P12" i="24"/>
  <c r="P20" i="24"/>
  <c r="Q11" i="24"/>
  <c r="P11" i="24"/>
  <c r="Q10" i="24"/>
  <c r="P10" i="24"/>
  <c r="Q9" i="24" a="1"/>
  <c r="Q9" i="24"/>
  <c r="Q6" i="24"/>
  <c r="P6" i="24"/>
  <c r="Q5" i="24"/>
  <c r="P5" i="24"/>
  <c r="Q4" i="24"/>
  <c r="P4" i="24"/>
  <c r="Q3" i="24"/>
  <c r="AA14" i="22"/>
  <c r="AA11" i="22"/>
  <c r="U14" i="22"/>
  <c r="T14" i="22"/>
  <c r="U12" i="22"/>
  <c r="T12" i="22"/>
  <c r="U11" i="22"/>
  <c r="T11" i="22"/>
  <c r="U10" i="22"/>
  <c r="T10" i="22"/>
  <c r="U6" i="22"/>
  <c r="T6" i="22"/>
  <c r="U5" i="22"/>
  <c r="T5" i="22"/>
  <c r="U4" i="22"/>
  <c r="T4" i="22"/>
  <c r="U2" i="22"/>
  <c r="T2" i="22"/>
  <c r="T3" i="22"/>
  <c r="V14" i="20"/>
  <c r="V11" i="20"/>
  <c r="Q14" i="20"/>
  <c r="P14" i="20"/>
  <c r="Q12" i="20"/>
  <c r="P12" i="20"/>
  <c r="Q11" i="20"/>
  <c r="P11" i="20"/>
  <c r="Q10" i="20"/>
  <c r="P10" i="20"/>
  <c r="Q6" i="20"/>
  <c r="P6" i="20"/>
  <c r="Q5" i="20"/>
  <c r="P5" i="20"/>
  <c r="Q4" i="20"/>
  <c r="P4" i="20"/>
  <c r="Q2" i="20"/>
  <c r="Q3" i="20"/>
  <c r="P2" i="20"/>
  <c r="V14" i="35"/>
  <c r="V11" i="35"/>
  <c r="Q14" i="35"/>
  <c r="P14" i="35"/>
  <c r="Q12" i="35"/>
  <c r="P12" i="35"/>
  <c r="Q11" i="35"/>
  <c r="P11" i="35"/>
  <c r="Q10" i="35"/>
  <c r="P10" i="35"/>
  <c r="Q6" i="35"/>
  <c r="P6" i="35"/>
  <c r="Q5" i="35"/>
  <c r="P5" i="35"/>
  <c r="Q4" i="35"/>
  <c r="P4" i="35"/>
  <c r="Q2" i="35"/>
  <c r="P2" i="35"/>
  <c r="S14" i="16"/>
  <c r="R14" i="16"/>
  <c r="S12" i="16"/>
  <c r="R12" i="16"/>
  <c r="S11" i="16"/>
  <c r="R11" i="16"/>
  <c r="S10" i="16"/>
  <c r="S19" i="16"/>
  <c r="R10" i="16"/>
  <c r="S6" i="16"/>
  <c r="R6" i="16"/>
  <c r="S5" i="16"/>
  <c r="R5" i="16"/>
  <c r="S4" i="16"/>
  <c r="R4" i="16"/>
  <c r="S2" i="16"/>
  <c r="S3" i="16"/>
  <c r="R2" i="16"/>
  <c r="X14" i="14"/>
  <c r="X11" i="14"/>
  <c r="S14" i="14"/>
  <c r="R14" i="14"/>
  <c r="S12" i="14"/>
  <c r="R12" i="14"/>
  <c r="S11" i="14"/>
  <c r="R11" i="14"/>
  <c r="S10" i="14"/>
  <c r="R10" i="14"/>
  <c r="S6" i="14"/>
  <c r="R6" i="14"/>
  <c r="S5" i="14"/>
  <c r="R5" i="14"/>
  <c r="S4" i="14"/>
  <c r="R4" i="14"/>
  <c r="S2" i="14"/>
  <c r="R2" i="14"/>
  <c r="R9" i="14" a="1"/>
  <c r="R9" i="14"/>
  <c r="R17" i="14"/>
  <c r="S14" i="36"/>
  <c r="X14" i="36"/>
  <c r="R14" i="36"/>
  <c r="S12" i="36"/>
  <c r="R12" i="36"/>
  <c r="S11" i="36"/>
  <c r="R11" i="36"/>
  <c r="S10" i="36"/>
  <c r="R10" i="36"/>
  <c r="S6" i="36"/>
  <c r="R6" i="36"/>
  <c r="S5" i="36"/>
  <c r="R5" i="36"/>
  <c r="S4" i="36"/>
  <c r="R4" i="36"/>
  <c r="S2" i="36"/>
  <c r="S3" i="36"/>
  <c r="R2" i="36"/>
  <c r="U14" i="36"/>
  <c r="T14" i="36"/>
  <c r="Q14" i="36"/>
  <c r="P14" i="36"/>
  <c r="O14" i="36"/>
  <c r="N14" i="36"/>
  <c r="U12" i="36"/>
  <c r="T12" i="36"/>
  <c r="Q12" i="36"/>
  <c r="P12" i="36"/>
  <c r="O12" i="36"/>
  <c r="N12" i="36"/>
  <c r="U11" i="36"/>
  <c r="T11" i="36"/>
  <c r="T19" i="36"/>
  <c r="Q11" i="36"/>
  <c r="P11" i="36"/>
  <c r="O11" i="36"/>
  <c r="N11" i="36"/>
  <c r="U10" i="36"/>
  <c r="T10" i="36"/>
  <c r="Q10" i="36"/>
  <c r="P10" i="36"/>
  <c r="O10" i="36"/>
  <c r="N10" i="36"/>
  <c r="U6" i="36"/>
  <c r="T6" i="36"/>
  <c r="Q6" i="36"/>
  <c r="P6" i="36"/>
  <c r="O6" i="36"/>
  <c r="N6" i="36"/>
  <c r="U5" i="36"/>
  <c r="T5" i="36"/>
  <c r="Q5" i="36"/>
  <c r="P5" i="36"/>
  <c r="O5" i="36"/>
  <c r="N5" i="36"/>
  <c r="U4" i="36"/>
  <c r="T4" i="36"/>
  <c r="Q4" i="36"/>
  <c r="P4" i="36"/>
  <c r="O4" i="36"/>
  <c r="N4" i="36"/>
  <c r="Q3" i="36"/>
  <c r="U2" i="36"/>
  <c r="U3" i="36"/>
  <c r="T2" i="36"/>
  <c r="T3" i="36"/>
  <c r="Q2" i="36"/>
  <c r="P2" i="36"/>
  <c r="O2" i="36"/>
  <c r="O3" i="36"/>
  <c r="N2" i="36"/>
  <c r="N3" i="36"/>
  <c r="S14" i="35"/>
  <c r="R14" i="35"/>
  <c r="O14" i="35"/>
  <c r="U14" i="35"/>
  <c r="N14" i="35"/>
  <c r="M14" i="35"/>
  <c r="L14" i="35"/>
  <c r="S12" i="35"/>
  <c r="R12" i="35"/>
  <c r="O12" i="35"/>
  <c r="N12" i="35"/>
  <c r="N20" i="35"/>
  <c r="M12" i="35"/>
  <c r="L12" i="35"/>
  <c r="S11" i="35"/>
  <c r="R11" i="35"/>
  <c r="O11" i="35"/>
  <c r="N11" i="35"/>
  <c r="M11" i="35"/>
  <c r="L11" i="35"/>
  <c r="S10" i="35"/>
  <c r="R10" i="35"/>
  <c r="O10" i="35"/>
  <c r="N10" i="35"/>
  <c r="M10" i="35"/>
  <c r="L10" i="35"/>
  <c r="S6" i="35"/>
  <c r="R6" i="35"/>
  <c r="O6" i="35"/>
  <c r="N6" i="35"/>
  <c r="M6" i="35"/>
  <c r="L6" i="35"/>
  <c r="S5" i="35"/>
  <c r="R5" i="35"/>
  <c r="O5" i="35"/>
  <c r="N5" i="35"/>
  <c r="M5" i="35"/>
  <c r="L5" i="35"/>
  <c r="S4" i="35"/>
  <c r="R4" i="35"/>
  <c r="O4" i="35"/>
  <c r="N4" i="35"/>
  <c r="M4" i="35"/>
  <c r="L4" i="35"/>
  <c r="S2" i="35"/>
  <c r="S3" i="35"/>
  <c r="R2" i="35"/>
  <c r="R9" i="35" a="1"/>
  <c r="R9" i="35"/>
  <c r="R17" i="35"/>
  <c r="O2" i="35"/>
  <c r="O9" i="35" a="1"/>
  <c r="O9" i="35"/>
  <c r="O17" i="35"/>
  <c r="N2" i="35"/>
  <c r="N9" i="35" a="1"/>
  <c r="N9" i="35"/>
  <c r="N17" i="35"/>
  <c r="M2" i="35"/>
  <c r="M3" i="35"/>
  <c r="L2" i="35"/>
  <c r="L3" i="35"/>
  <c r="E18" i="51"/>
  <c r="F18" i="47"/>
  <c r="N63" i="53"/>
  <c r="N62" i="53"/>
  <c r="N61" i="53"/>
  <c r="N60" i="53"/>
  <c r="N59" i="53"/>
  <c r="N58" i="53"/>
  <c r="N57" i="53"/>
  <c r="N56" i="53"/>
  <c r="N55" i="53"/>
  <c r="N54" i="53"/>
  <c r="N53" i="53"/>
  <c r="N52" i="53"/>
  <c r="N51" i="53"/>
  <c r="N50" i="53"/>
  <c r="N49" i="53"/>
  <c r="N48" i="53"/>
  <c r="N47" i="53"/>
  <c r="N46" i="53"/>
  <c r="N45" i="53"/>
  <c r="N44" i="53"/>
  <c r="N43" i="53"/>
  <c r="N42" i="53"/>
  <c r="N41" i="53"/>
  <c r="N40" i="53"/>
  <c r="N39" i="53"/>
  <c r="N38" i="53"/>
  <c r="N37" i="53"/>
  <c r="N36" i="53"/>
  <c r="N35" i="53"/>
  <c r="N34" i="53"/>
  <c r="N33" i="53"/>
  <c r="N32" i="53"/>
  <c r="N31" i="53"/>
  <c r="N30" i="53"/>
  <c r="N29" i="53"/>
  <c r="N28" i="53"/>
  <c r="N27" i="53"/>
  <c r="N26" i="53"/>
  <c r="N25" i="53"/>
  <c r="N24" i="53"/>
  <c r="N21" i="53"/>
  <c r="L33" i="53"/>
  <c r="L39" i="53"/>
  <c r="L38" i="53"/>
  <c r="L63" i="53"/>
  <c r="L57" i="53"/>
  <c r="L27" i="53"/>
  <c r="L21" i="53"/>
  <c r="L59" i="53"/>
  <c r="L29" i="53"/>
  <c r="L62" i="53"/>
  <c r="L61" i="53"/>
  <c r="L60" i="53"/>
  <c r="L58" i="53"/>
  <c r="L56" i="53"/>
  <c r="L55" i="53"/>
  <c r="L54" i="53"/>
  <c r="L53" i="53"/>
  <c r="L52" i="53"/>
  <c r="L51" i="53"/>
  <c r="L50" i="53"/>
  <c r="L49" i="53"/>
  <c r="L48" i="53"/>
  <c r="L47" i="53"/>
  <c r="L46" i="53"/>
  <c r="L45" i="53"/>
  <c r="L44" i="53"/>
  <c r="L43" i="53"/>
  <c r="L42" i="53"/>
  <c r="L41" i="53"/>
  <c r="L40" i="53"/>
  <c r="L37" i="53"/>
  <c r="L36" i="53"/>
  <c r="L35" i="53"/>
  <c r="L34" i="53"/>
  <c r="L32" i="53"/>
  <c r="L31" i="53"/>
  <c r="L30" i="53"/>
  <c r="L28" i="53"/>
  <c r="L26" i="53"/>
  <c r="L25" i="53"/>
  <c r="L24" i="53"/>
  <c r="O63" i="53"/>
  <c r="O62" i="53"/>
  <c r="O61" i="53"/>
  <c r="O60" i="53"/>
  <c r="O59" i="53"/>
  <c r="O58" i="53"/>
  <c r="O57" i="53"/>
  <c r="O56" i="53"/>
  <c r="O55" i="53"/>
  <c r="O54" i="53"/>
  <c r="O53" i="53"/>
  <c r="O52" i="53"/>
  <c r="O51" i="53"/>
  <c r="O50" i="53"/>
  <c r="O49" i="53"/>
  <c r="O48" i="53"/>
  <c r="O47" i="53"/>
  <c r="O46" i="53"/>
  <c r="O45" i="53"/>
  <c r="O44" i="53"/>
  <c r="O43" i="53"/>
  <c r="O42" i="53"/>
  <c r="O41" i="53"/>
  <c r="O40" i="53"/>
  <c r="O39" i="53"/>
  <c r="O38" i="53"/>
  <c r="O37" i="53"/>
  <c r="O36" i="53"/>
  <c r="O35" i="53"/>
  <c r="O34" i="53"/>
  <c r="O33" i="53"/>
  <c r="O32" i="53"/>
  <c r="O31" i="53"/>
  <c r="O30" i="53"/>
  <c r="O29" i="53"/>
  <c r="O28" i="53"/>
  <c r="O27" i="53"/>
  <c r="O26" i="53"/>
  <c r="O25" i="53"/>
  <c r="O24" i="53"/>
  <c r="O21" i="53"/>
  <c r="P13" i="53" a="1"/>
  <c r="P13" i="53"/>
  <c r="S61" i="53"/>
  <c r="S60" i="53"/>
  <c r="S59" i="53"/>
  <c r="S58" i="53"/>
  <c r="S57" i="53"/>
  <c r="S56" i="53"/>
  <c r="S55" i="53"/>
  <c r="S54" i="53"/>
  <c r="S53" i="53"/>
  <c r="S52" i="53"/>
  <c r="S51" i="53"/>
  <c r="S50" i="53"/>
  <c r="S49" i="53"/>
  <c r="S48" i="53"/>
  <c r="S47" i="53"/>
  <c r="S46" i="53"/>
  <c r="S45" i="53"/>
  <c r="S44" i="53"/>
  <c r="S43" i="53"/>
  <c r="S42" i="53"/>
  <c r="S41" i="53"/>
  <c r="S40" i="53"/>
  <c r="S39" i="53"/>
  <c r="S38" i="53"/>
  <c r="S37" i="53"/>
  <c r="S36" i="53"/>
  <c r="S35" i="53"/>
  <c r="S34" i="53"/>
  <c r="S33" i="53"/>
  <c r="S32" i="53"/>
  <c r="S31" i="53"/>
  <c r="S30" i="53"/>
  <c r="S29" i="53"/>
  <c r="S28" i="53"/>
  <c r="S27" i="53"/>
  <c r="S26" i="53"/>
  <c r="S25" i="53"/>
  <c r="S24" i="53"/>
  <c r="S21" i="53"/>
  <c r="N18" i="53"/>
  <c r="N17" i="53"/>
  <c r="R61" i="53"/>
  <c r="R60" i="53"/>
  <c r="R59" i="53"/>
  <c r="R58" i="53"/>
  <c r="R57" i="53"/>
  <c r="R56" i="53"/>
  <c r="R55" i="53"/>
  <c r="R54" i="53"/>
  <c r="R53" i="53"/>
  <c r="R52" i="53"/>
  <c r="R51" i="53"/>
  <c r="R50" i="53"/>
  <c r="R49" i="53"/>
  <c r="R48" i="53"/>
  <c r="R47" i="53"/>
  <c r="R46" i="53"/>
  <c r="R45" i="53"/>
  <c r="R44" i="53"/>
  <c r="R43" i="53"/>
  <c r="R42" i="53"/>
  <c r="R41" i="53"/>
  <c r="R40" i="53"/>
  <c r="R39" i="53"/>
  <c r="R38" i="53"/>
  <c r="R37" i="53"/>
  <c r="R36" i="53"/>
  <c r="R35" i="53"/>
  <c r="R34" i="53"/>
  <c r="R33" i="53"/>
  <c r="R32" i="53"/>
  <c r="R31" i="53"/>
  <c r="R30" i="53"/>
  <c r="R29" i="53"/>
  <c r="R28" i="53"/>
  <c r="R27" i="53"/>
  <c r="R26" i="53"/>
  <c r="R25" i="53"/>
  <c r="R24" i="53"/>
  <c r="R21" i="53"/>
  <c r="M63" i="53"/>
  <c r="M62" i="53"/>
  <c r="M61" i="53"/>
  <c r="M60" i="53"/>
  <c r="M59" i="53"/>
  <c r="M58" i="53"/>
  <c r="M57" i="53"/>
  <c r="M56" i="53"/>
  <c r="M55" i="53"/>
  <c r="M54" i="53"/>
  <c r="M53" i="53"/>
  <c r="M52" i="53"/>
  <c r="M51" i="53"/>
  <c r="M50" i="53"/>
  <c r="M49" i="53"/>
  <c r="M48" i="53"/>
  <c r="M47" i="53"/>
  <c r="M46" i="53"/>
  <c r="M45" i="53"/>
  <c r="M44" i="53"/>
  <c r="M43" i="53"/>
  <c r="M42" i="53"/>
  <c r="M41" i="53"/>
  <c r="M40" i="53"/>
  <c r="M39" i="53"/>
  <c r="M38" i="53"/>
  <c r="M37" i="53"/>
  <c r="M36" i="53"/>
  <c r="M35" i="53"/>
  <c r="M34" i="53"/>
  <c r="M33" i="53"/>
  <c r="M32" i="53"/>
  <c r="M31" i="53"/>
  <c r="M30" i="53"/>
  <c r="M29" i="53"/>
  <c r="M28" i="53"/>
  <c r="M27" i="53"/>
  <c r="M26" i="53"/>
  <c r="M25" i="53"/>
  <c r="M24" i="53"/>
  <c r="M21" i="53"/>
  <c r="P18" i="53"/>
  <c r="V11" i="30"/>
  <c r="F13" i="52" a="1"/>
  <c r="F13" i="52"/>
  <c r="F57" i="52"/>
  <c r="E17" i="52"/>
  <c r="F18" i="52"/>
  <c r="E55" i="52"/>
  <c r="E18" i="52"/>
  <c r="F13" i="51" a="1"/>
  <c r="F13" i="51"/>
  <c r="F63" i="51"/>
  <c r="F18" i="51"/>
  <c r="F43" i="51"/>
  <c r="E47" i="51"/>
  <c r="E63" i="51"/>
  <c r="E51" i="51"/>
  <c r="E26" i="51"/>
  <c r="E21" i="51"/>
  <c r="E49" i="51"/>
  <c r="E45" i="51"/>
  <c r="E62" i="51"/>
  <c r="E61" i="51"/>
  <c r="E60" i="51"/>
  <c r="E59" i="51"/>
  <c r="E58" i="51"/>
  <c r="E57" i="51"/>
  <c r="E56" i="51"/>
  <c r="E55" i="51"/>
  <c r="E54" i="51"/>
  <c r="E53" i="51"/>
  <c r="E52" i="51"/>
  <c r="E50" i="51"/>
  <c r="E48" i="51"/>
  <c r="E46" i="51"/>
  <c r="E44" i="51"/>
  <c r="E43" i="51"/>
  <c r="E42" i="51"/>
  <c r="E41" i="51"/>
  <c r="E40" i="51"/>
  <c r="E39" i="51"/>
  <c r="E38" i="51"/>
  <c r="E37" i="51"/>
  <c r="E36" i="51"/>
  <c r="E35" i="51"/>
  <c r="E34" i="51"/>
  <c r="E33" i="51"/>
  <c r="E32" i="51"/>
  <c r="E31" i="51"/>
  <c r="E30" i="51"/>
  <c r="E29" i="51"/>
  <c r="E28" i="51"/>
  <c r="E27" i="51"/>
  <c r="E25" i="51"/>
  <c r="E24" i="51"/>
  <c r="E18" i="50"/>
  <c r="E13" i="50" a="1"/>
  <c r="E13" i="50"/>
  <c r="F17" i="50"/>
  <c r="F13" i="50" a="1"/>
  <c r="F13" i="50"/>
  <c r="E18" i="49"/>
  <c r="E13" i="49" a="1"/>
  <c r="E13" i="49"/>
  <c r="E25" i="49"/>
  <c r="F13" i="49" a="1"/>
  <c r="F13" i="49"/>
  <c r="F18" i="49"/>
  <c r="F13" i="47" a="1"/>
  <c r="F13" i="47"/>
  <c r="F60" i="47"/>
  <c r="F18" i="48"/>
  <c r="F13" i="48" a="1"/>
  <c r="F13" i="48"/>
  <c r="F61" i="48"/>
  <c r="E13" i="48" a="1"/>
  <c r="E13" i="48"/>
  <c r="E29" i="48"/>
  <c r="E18" i="48"/>
  <c r="F49" i="48"/>
  <c r="F47" i="48"/>
  <c r="F32" i="48"/>
  <c r="F62" i="48"/>
  <c r="F60" i="48"/>
  <c r="F52" i="48"/>
  <c r="F33" i="48"/>
  <c r="F25" i="48"/>
  <c r="E13" i="47" a="1"/>
  <c r="E13" i="47"/>
  <c r="E17" i="47"/>
  <c r="F18" i="45"/>
  <c r="F13" i="45" a="1"/>
  <c r="F13" i="45"/>
  <c r="F63" i="45"/>
  <c r="E13" i="45" a="1"/>
  <c r="E13" i="45"/>
  <c r="E18" i="45"/>
  <c r="F13" i="42" a="1"/>
  <c r="F13" i="42"/>
  <c r="F34" i="42"/>
  <c r="G18" i="42"/>
  <c r="G13" i="42" a="1"/>
  <c r="G13" i="42"/>
  <c r="F18" i="42"/>
  <c r="F13" i="41" a="1"/>
  <c r="F13" i="41"/>
  <c r="F59" i="41"/>
  <c r="F18" i="41"/>
  <c r="E13" i="41" a="1"/>
  <c r="E13" i="41"/>
  <c r="E18" i="41"/>
  <c r="L13" i="40" a="1"/>
  <c r="L13" i="40"/>
  <c r="L56" i="40"/>
  <c r="L18" i="40"/>
  <c r="M13" i="40" a="1"/>
  <c r="M13" i="40"/>
  <c r="M17" i="40"/>
  <c r="N17" i="40"/>
  <c r="N13" i="40" a="1"/>
  <c r="N13" i="40"/>
  <c r="N18" i="40"/>
  <c r="R61" i="40"/>
  <c r="R60" i="40"/>
  <c r="R59" i="40"/>
  <c r="R58" i="40"/>
  <c r="R57" i="40"/>
  <c r="R56" i="40"/>
  <c r="R55" i="40"/>
  <c r="R54" i="40"/>
  <c r="R53" i="40"/>
  <c r="R52" i="40"/>
  <c r="R51" i="40"/>
  <c r="R50" i="40"/>
  <c r="R49" i="40"/>
  <c r="R48" i="40"/>
  <c r="R47" i="40"/>
  <c r="R46" i="40"/>
  <c r="R45" i="40"/>
  <c r="R44" i="40"/>
  <c r="R43" i="40"/>
  <c r="R42" i="40"/>
  <c r="R41" i="40"/>
  <c r="R40" i="40"/>
  <c r="R39" i="40"/>
  <c r="R38" i="40"/>
  <c r="R37" i="40"/>
  <c r="R36" i="40"/>
  <c r="R35" i="40"/>
  <c r="R34" i="40"/>
  <c r="R33" i="40"/>
  <c r="R32" i="40"/>
  <c r="R31" i="40"/>
  <c r="R30" i="40"/>
  <c r="R29" i="40"/>
  <c r="R28" i="40"/>
  <c r="R27" i="40"/>
  <c r="R26" i="40"/>
  <c r="R25" i="40"/>
  <c r="R24" i="40"/>
  <c r="R21" i="40"/>
  <c r="P61" i="40"/>
  <c r="P60" i="40"/>
  <c r="P59" i="40"/>
  <c r="P58" i="40"/>
  <c r="P57" i="40"/>
  <c r="P56" i="40"/>
  <c r="P55" i="40"/>
  <c r="P54" i="40"/>
  <c r="P53" i="40"/>
  <c r="P52" i="40"/>
  <c r="P51" i="40"/>
  <c r="P50" i="40"/>
  <c r="P49" i="40"/>
  <c r="P48" i="40"/>
  <c r="P47" i="40"/>
  <c r="P46" i="40"/>
  <c r="P45" i="40"/>
  <c r="P44" i="40"/>
  <c r="P43" i="40"/>
  <c r="P42" i="40"/>
  <c r="P41" i="40"/>
  <c r="P40" i="40"/>
  <c r="P39" i="40"/>
  <c r="P38" i="40"/>
  <c r="P37" i="40"/>
  <c r="P36" i="40"/>
  <c r="P35" i="40"/>
  <c r="P34" i="40"/>
  <c r="P33" i="40"/>
  <c r="P32" i="40"/>
  <c r="P31" i="40"/>
  <c r="P30" i="40"/>
  <c r="P29" i="40"/>
  <c r="P28" i="40"/>
  <c r="P27" i="40"/>
  <c r="P26" i="40"/>
  <c r="P25" i="40"/>
  <c r="P24" i="40"/>
  <c r="P21" i="40"/>
  <c r="S61" i="40"/>
  <c r="S60" i="40"/>
  <c r="S59" i="40"/>
  <c r="S58" i="40"/>
  <c r="S57" i="40"/>
  <c r="S56" i="40"/>
  <c r="S55" i="40"/>
  <c r="S54" i="40"/>
  <c r="S53" i="40"/>
  <c r="S52" i="40"/>
  <c r="S51" i="40"/>
  <c r="S50" i="40"/>
  <c r="S49" i="40"/>
  <c r="S48" i="40"/>
  <c r="S47" i="40"/>
  <c r="S46" i="40"/>
  <c r="S45" i="40"/>
  <c r="S44" i="40"/>
  <c r="S43" i="40"/>
  <c r="S42" i="40"/>
  <c r="S41" i="40"/>
  <c r="S40" i="40"/>
  <c r="S39" i="40"/>
  <c r="S38" i="40"/>
  <c r="S37" i="40"/>
  <c r="S36" i="40"/>
  <c r="S35" i="40"/>
  <c r="S34" i="40"/>
  <c r="S33" i="40"/>
  <c r="S32" i="40"/>
  <c r="S31" i="40"/>
  <c r="S30" i="40"/>
  <c r="S29" i="40"/>
  <c r="S28" i="40"/>
  <c r="S27" i="40"/>
  <c r="S26" i="40"/>
  <c r="S25" i="40"/>
  <c r="S24" i="40"/>
  <c r="S21" i="40"/>
  <c r="O63" i="40"/>
  <c r="O62" i="40"/>
  <c r="O61" i="40"/>
  <c r="O60" i="40"/>
  <c r="O59" i="40"/>
  <c r="O58" i="40"/>
  <c r="O57" i="40"/>
  <c r="O56" i="40"/>
  <c r="O55" i="40"/>
  <c r="O54" i="40"/>
  <c r="O53" i="40"/>
  <c r="O52" i="40"/>
  <c r="O51" i="40"/>
  <c r="O50" i="40"/>
  <c r="O49" i="40"/>
  <c r="O48" i="40"/>
  <c r="O47" i="40"/>
  <c r="O46" i="40"/>
  <c r="O45" i="40"/>
  <c r="O44" i="40"/>
  <c r="O43" i="40"/>
  <c r="O42" i="40"/>
  <c r="O41" i="40"/>
  <c r="O40" i="40"/>
  <c r="O39" i="40"/>
  <c r="O38" i="40"/>
  <c r="O37" i="40"/>
  <c r="O36" i="40"/>
  <c r="O35" i="40"/>
  <c r="O34" i="40"/>
  <c r="O33" i="40"/>
  <c r="O32" i="40"/>
  <c r="O31" i="40"/>
  <c r="O30" i="40"/>
  <c r="O29" i="40"/>
  <c r="O28" i="40"/>
  <c r="O27" i="40"/>
  <c r="O26" i="40"/>
  <c r="O25" i="40"/>
  <c r="O24" i="40"/>
  <c r="O21" i="40"/>
  <c r="M18" i="40"/>
  <c r="Q61" i="40"/>
  <c r="Q60" i="40"/>
  <c r="Q59" i="40"/>
  <c r="Q58" i="40"/>
  <c r="Q57" i="40"/>
  <c r="Q56" i="40"/>
  <c r="Q55" i="40"/>
  <c r="Q54" i="40"/>
  <c r="Q53" i="40"/>
  <c r="Q52" i="40"/>
  <c r="Q51" i="40"/>
  <c r="Q50" i="40"/>
  <c r="Q49" i="40"/>
  <c r="Q48" i="40"/>
  <c r="Q47" i="40"/>
  <c r="Q46" i="40"/>
  <c r="Q45" i="40"/>
  <c r="Q44" i="40"/>
  <c r="Q43" i="40"/>
  <c r="Q42" i="40"/>
  <c r="Q41" i="40"/>
  <c r="Q40" i="40"/>
  <c r="Q39" i="40"/>
  <c r="Q38" i="40"/>
  <c r="Q37" i="40"/>
  <c r="Q36" i="40"/>
  <c r="Q35" i="40"/>
  <c r="Q34" i="40"/>
  <c r="Q33" i="40"/>
  <c r="Q32" i="40"/>
  <c r="Q31" i="40"/>
  <c r="Q30" i="40"/>
  <c r="Q29" i="40"/>
  <c r="Q28" i="40"/>
  <c r="Q27" i="40"/>
  <c r="Q26" i="40"/>
  <c r="Q25" i="40"/>
  <c r="Q24" i="40"/>
  <c r="Q21" i="40"/>
  <c r="G20" i="37"/>
  <c r="G9" i="37" a="1"/>
  <c r="G9" i="37"/>
  <c r="G17" i="37"/>
  <c r="F9" i="37" a="1"/>
  <c r="F9" i="37"/>
  <c r="F17" i="37"/>
  <c r="F19" i="37"/>
  <c r="F20" i="37"/>
  <c r="G19" i="37"/>
  <c r="Q19" i="30"/>
  <c r="P20" i="30"/>
  <c r="Q20" i="30"/>
  <c r="Q9" i="30" a="1"/>
  <c r="Q9" i="30"/>
  <c r="Q18" i="30"/>
  <c r="P9" i="30" a="1"/>
  <c r="P9" i="30"/>
  <c r="P17" i="30"/>
  <c r="P19" i="30"/>
  <c r="Q3" i="30"/>
  <c r="Q20" i="28"/>
  <c r="P20" i="28"/>
  <c r="Q19" i="28"/>
  <c r="Q13" i="28" a="1"/>
  <c r="Q13" i="28"/>
  <c r="Q18" i="28"/>
  <c r="Q17" i="28"/>
  <c r="P18" i="28"/>
  <c r="P3" i="28"/>
  <c r="Q3" i="28"/>
  <c r="P13" i="28" a="1"/>
  <c r="P13" i="28"/>
  <c r="P19" i="28"/>
  <c r="P19" i="26"/>
  <c r="Q20" i="26"/>
  <c r="Q9" i="26" a="1"/>
  <c r="Q9" i="26"/>
  <c r="Q17" i="26"/>
  <c r="Q19" i="26"/>
  <c r="P20" i="26"/>
  <c r="P9" i="26" a="1"/>
  <c r="P9" i="26"/>
  <c r="P17" i="26"/>
  <c r="Q3" i="26"/>
  <c r="Q20" i="24"/>
  <c r="Q19" i="24"/>
  <c r="P19" i="24"/>
  <c r="P13" i="24" a="1"/>
  <c r="P13" i="24"/>
  <c r="P17" i="24"/>
  <c r="Q17" i="24"/>
  <c r="Q13" i="24" a="1"/>
  <c r="Q13" i="24"/>
  <c r="P3" i="24"/>
  <c r="P18" i="24"/>
  <c r="Q18" i="24"/>
  <c r="U20" i="22"/>
  <c r="U9" i="22" a="1"/>
  <c r="U9" i="22"/>
  <c r="U17" i="22"/>
  <c r="U19" i="22"/>
  <c r="T19" i="22"/>
  <c r="T9" i="22" a="1"/>
  <c r="T9" i="22"/>
  <c r="T17" i="22"/>
  <c r="U3" i="22"/>
  <c r="T20" i="22"/>
  <c r="Q19" i="20"/>
  <c r="P19" i="20"/>
  <c r="Q20" i="20"/>
  <c r="P9" i="20" a="1"/>
  <c r="P9" i="20"/>
  <c r="P17" i="20"/>
  <c r="Q9" i="20" a="1"/>
  <c r="Q9" i="20"/>
  <c r="Q18" i="20"/>
  <c r="P20" i="20"/>
  <c r="P3" i="20"/>
  <c r="Q9" i="35" a="1"/>
  <c r="Q9" i="35"/>
  <c r="Q17" i="35"/>
  <c r="Q19" i="35"/>
  <c r="P19" i="35"/>
  <c r="M19" i="35"/>
  <c r="O20" i="35"/>
  <c r="P20" i="35"/>
  <c r="Q20" i="35"/>
  <c r="R3" i="35"/>
  <c r="P9" i="35" a="1"/>
  <c r="P9" i="35"/>
  <c r="P17" i="35"/>
  <c r="P3" i="35"/>
  <c r="Q3" i="35"/>
  <c r="R19" i="35"/>
  <c r="O3" i="35"/>
  <c r="W14" i="35"/>
  <c r="R20" i="35"/>
  <c r="S9" i="35" a="1"/>
  <c r="S9" i="35"/>
  <c r="S18" i="35"/>
  <c r="S20" i="35"/>
  <c r="S19" i="35"/>
  <c r="W11" i="35"/>
  <c r="R19" i="16"/>
  <c r="X14" i="16"/>
  <c r="S9" i="16" a="1"/>
  <c r="S9" i="16"/>
  <c r="S17" i="16"/>
  <c r="R20" i="16"/>
  <c r="X11" i="16"/>
  <c r="S20" i="16"/>
  <c r="R9" i="16" a="1"/>
  <c r="R9" i="16"/>
  <c r="R18" i="16"/>
  <c r="R3" i="16"/>
  <c r="S19" i="14"/>
  <c r="S9" i="14" a="1"/>
  <c r="S9" i="14"/>
  <c r="S17" i="14"/>
  <c r="R19" i="14"/>
  <c r="S20" i="14"/>
  <c r="R18" i="14"/>
  <c r="R3" i="14"/>
  <c r="S3" i="14"/>
  <c r="R13" i="14" a="1"/>
  <c r="R13" i="14"/>
  <c r="R20" i="14"/>
  <c r="R19" i="36"/>
  <c r="X11" i="36"/>
  <c r="N20" i="36"/>
  <c r="S20" i="36"/>
  <c r="V11" i="36"/>
  <c r="S19" i="36"/>
  <c r="U19" i="36"/>
  <c r="W14" i="36"/>
  <c r="Q20" i="36"/>
  <c r="Q9" i="36" a="1"/>
  <c r="Q9" i="36"/>
  <c r="Q17" i="36"/>
  <c r="S9" i="36" a="1"/>
  <c r="S9" i="36"/>
  <c r="R9" i="36" a="1"/>
  <c r="R9" i="36"/>
  <c r="R17" i="36"/>
  <c r="R20" i="36"/>
  <c r="U20" i="36"/>
  <c r="R3" i="36"/>
  <c r="Y14" i="36"/>
  <c r="V14" i="36"/>
  <c r="P9" i="36" a="1"/>
  <c r="P9" i="36"/>
  <c r="P17" i="36"/>
  <c r="N19" i="36"/>
  <c r="O20" i="36"/>
  <c r="T9" i="36" a="1"/>
  <c r="T9" i="36"/>
  <c r="T17" i="36"/>
  <c r="O19" i="36"/>
  <c r="P20" i="36"/>
  <c r="P3" i="36"/>
  <c r="T20" i="36"/>
  <c r="Q13" i="36" a="1"/>
  <c r="Q13" i="36"/>
  <c r="W11" i="36"/>
  <c r="O9" i="36" a="1"/>
  <c r="O9" i="36"/>
  <c r="O17" i="36"/>
  <c r="U9" i="36" a="1"/>
  <c r="U9" i="36"/>
  <c r="U17" i="36"/>
  <c r="Y11" i="36"/>
  <c r="P19" i="36"/>
  <c r="N9" i="36" a="1"/>
  <c r="N9" i="36"/>
  <c r="N17" i="36"/>
  <c r="Q19" i="36"/>
  <c r="M9" i="35" a="1"/>
  <c r="M9" i="35"/>
  <c r="M17" i="35"/>
  <c r="M20" i="35"/>
  <c r="L19" i="35"/>
  <c r="T14" i="35"/>
  <c r="L9" i="35" a="1"/>
  <c r="L9" i="35"/>
  <c r="L17" i="35"/>
  <c r="L20" i="35"/>
  <c r="N18" i="35"/>
  <c r="O18" i="35"/>
  <c r="R18" i="35"/>
  <c r="N13" i="35" a="1"/>
  <c r="N13" i="35"/>
  <c r="O13" i="35" a="1"/>
  <c r="O13" i="35"/>
  <c r="N3" i="35"/>
  <c r="T11" i="35"/>
  <c r="U11" i="35"/>
  <c r="R13" i="35" a="1"/>
  <c r="R13" i="35"/>
  <c r="N19" i="35"/>
  <c r="O19" i="35"/>
  <c r="J14" i="32"/>
  <c r="I14" i="32"/>
  <c r="H14" i="32"/>
  <c r="G14" i="32"/>
  <c r="J12" i="32"/>
  <c r="I12" i="32"/>
  <c r="H12" i="32"/>
  <c r="G12" i="32"/>
  <c r="J11" i="32"/>
  <c r="I11" i="32"/>
  <c r="H11" i="32"/>
  <c r="G11" i="32"/>
  <c r="J10" i="32"/>
  <c r="I10" i="32"/>
  <c r="H10" i="32"/>
  <c r="G10" i="32"/>
  <c r="J6" i="32"/>
  <c r="I6" i="32"/>
  <c r="H6" i="32"/>
  <c r="G6" i="32"/>
  <c r="J5" i="32"/>
  <c r="I5" i="32"/>
  <c r="H5" i="32"/>
  <c r="G5" i="32"/>
  <c r="J4" i="32"/>
  <c r="I4" i="32"/>
  <c r="H4" i="32"/>
  <c r="G4" i="32"/>
  <c r="J2" i="32"/>
  <c r="J3" i="32"/>
  <c r="I2" i="32"/>
  <c r="I3" i="32"/>
  <c r="H2" i="32"/>
  <c r="H3" i="32"/>
  <c r="G2" i="32"/>
  <c r="G3" i="32"/>
  <c r="L4" i="31"/>
  <c r="K4" i="31"/>
  <c r="L3" i="31"/>
  <c r="K3" i="31"/>
  <c r="L2" i="31"/>
  <c r="K2" i="31"/>
  <c r="F24" i="51"/>
  <c r="F41" i="51"/>
  <c r="F25" i="51"/>
  <c r="F48" i="51"/>
  <c r="F27" i="51"/>
  <c r="F49" i="51"/>
  <c r="F32" i="51"/>
  <c r="F51" i="51"/>
  <c r="F33" i="51"/>
  <c r="F56" i="51"/>
  <c r="F35" i="51"/>
  <c r="F57" i="51"/>
  <c r="F40" i="51"/>
  <c r="F59" i="51"/>
  <c r="E29" i="49"/>
  <c r="E42" i="49"/>
  <c r="E51" i="49"/>
  <c r="F55" i="48"/>
  <c r="F42" i="48"/>
  <c r="F39" i="48"/>
  <c r="F63" i="48"/>
  <c r="F26" i="48"/>
  <c r="F21" i="48"/>
  <c r="F46" i="48"/>
  <c r="F43" i="48"/>
  <c r="E25" i="48"/>
  <c r="F48" i="48"/>
  <c r="F24" i="48"/>
  <c r="F29" i="48"/>
  <c r="F37" i="48"/>
  <c r="F51" i="48"/>
  <c r="E62" i="48"/>
  <c r="E43" i="48"/>
  <c r="E53" i="48"/>
  <c r="E38" i="48"/>
  <c r="F30" i="47"/>
  <c r="F62" i="47"/>
  <c r="F54" i="47"/>
  <c r="F61" i="47"/>
  <c r="F37" i="47"/>
  <c r="F29" i="47"/>
  <c r="F38" i="47"/>
  <c r="F45" i="47"/>
  <c r="F46" i="47"/>
  <c r="F53" i="47"/>
  <c r="F25" i="45"/>
  <c r="F32" i="45"/>
  <c r="F36" i="45"/>
  <c r="F43" i="45"/>
  <c r="F50" i="45"/>
  <c r="F57" i="45"/>
  <c r="G20" i="32"/>
  <c r="H20" i="32"/>
  <c r="P61" i="53"/>
  <c r="P60" i="53"/>
  <c r="P59" i="53"/>
  <c r="P58" i="53"/>
  <c r="P57" i="53"/>
  <c r="P56" i="53"/>
  <c r="P55" i="53"/>
  <c r="P54" i="53"/>
  <c r="P53" i="53"/>
  <c r="P52" i="53"/>
  <c r="P51" i="53"/>
  <c r="P50" i="53"/>
  <c r="P49" i="53"/>
  <c r="P48" i="53"/>
  <c r="P47" i="53"/>
  <c r="P46" i="53"/>
  <c r="P45" i="53"/>
  <c r="P44" i="53"/>
  <c r="P43" i="53"/>
  <c r="P42" i="53"/>
  <c r="P41" i="53"/>
  <c r="P40" i="53"/>
  <c r="P39" i="53"/>
  <c r="P38" i="53"/>
  <c r="P37" i="53"/>
  <c r="P36" i="53"/>
  <c r="P35" i="53"/>
  <c r="P34" i="53"/>
  <c r="P33" i="53"/>
  <c r="P32" i="53"/>
  <c r="P31" i="53"/>
  <c r="P30" i="53"/>
  <c r="P29" i="53"/>
  <c r="P28" i="53"/>
  <c r="P27" i="53"/>
  <c r="P26" i="53"/>
  <c r="P25" i="53"/>
  <c r="P24" i="53"/>
  <c r="P21" i="53"/>
  <c r="F35" i="52"/>
  <c r="E28" i="52"/>
  <c r="E39" i="52"/>
  <c r="E50" i="52"/>
  <c r="E48" i="52"/>
  <c r="E21" i="52"/>
  <c r="E54" i="52"/>
  <c r="E56" i="52"/>
  <c r="E36" i="52"/>
  <c r="E57" i="52"/>
  <c r="E42" i="52"/>
  <c r="E41" i="52"/>
  <c r="E38" i="52"/>
  <c r="E53" i="52"/>
  <c r="E34" i="52"/>
  <c r="E25" i="52"/>
  <c r="E37" i="52"/>
  <c r="E31" i="52"/>
  <c r="F47" i="52"/>
  <c r="F58" i="52"/>
  <c r="F60" i="52"/>
  <c r="F31" i="52"/>
  <c r="F44" i="52"/>
  <c r="F21" i="52"/>
  <c r="F36" i="52"/>
  <c r="F50" i="52"/>
  <c r="F61" i="52"/>
  <c r="F26" i="52"/>
  <c r="F37" i="52"/>
  <c r="F51" i="52"/>
  <c r="F63" i="52"/>
  <c r="F27" i="52"/>
  <c r="F39" i="52"/>
  <c r="F52" i="52"/>
  <c r="F28" i="52"/>
  <c r="F42" i="52"/>
  <c r="F53" i="52"/>
  <c r="F29" i="52"/>
  <c r="F43" i="52"/>
  <c r="F55" i="52"/>
  <c r="F34" i="52"/>
  <c r="F45" i="52"/>
  <c r="F59" i="52"/>
  <c r="E51" i="52"/>
  <c r="E52" i="52"/>
  <c r="E61" i="52"/>
  <c r="E58" i="52"/>
  <c r="E29" i="52"/>
  <c r="E45" i="52"/>
  <c r="E43" i="52"/>
  <c r="E47" i="52"/>
  <c r="E59" i="52"/>
  <c r="E62" i="52"/>
  <c r="E60" i="52"/>
  <c r="E63" i="52"/>
  <c r="E35" i="52"/>
  <c r="E44" i="52"/>
  <c r="E26" i="52"/>
  <c r="E24" i="52"/>
  <c r="E27" i="52"/>
  <c r="E40" i="52"/>
  <c r="E49" i="52"/>
  <c r="E32" i="52"/>
  <c r="E30" i="52"/>
  <c r="E33" i="52"/>
  <c r="E46" i="52"/>
  <c r="F30" i="52"/>
  <c r="F38" i="52"/>
  <c r="F46" i="52"/>
  <c r="F54" i="52"/>
  <c r="F62" i="52"/>
  <c r="F24" i="52"/>
  <c r="F32" i="52"/>
  <c r="F40" i="52"/>
  <c r="F48" i="52"/>
  <c r="F56" i="52"/>
  <c r="F25" i="52"/>
  <c r="F33" i="52"/>
  <c r="F41" i="52"/>
  <c r="F49" i="52"/>
  <c r="F26" i="51"/>
  <c r="F34" i="51"/>
  <c r="F42" i="51"/>
  <c r="F50" i="51"/>
  <c r="F58" i="51"/>
  <c r="F28" i="51"/>
  <c r="F36" i="51"/>
  <c r="F44" i="51"/>
  <c r="F52" i="51"/>
  <c r="F60" i="51"/>
  <c r="F29" i="51"/>
  <c r="F37" i="51"/>
  <c r="F45" i="51"/>
  <c r="F53" i="51"/>
  <c r="F61" i="51"/>
  <c r="F30" i="51"/>
  <c r="F38" i="51"/>
  <c r="F46" i="51"/>
  <c r="F54" i="51"/>
  <c r="F62" i="51"/>
  <c r="F21" i="51"/>
  <c r="F31" i="51"/>
  <c r="F39" i="51"/>
  <c r="F47" i="51"/>
  <c r="F55" i="51"/>
  <c r="E63" i="50"/>
  <c r="E62" i="50"/>
  <c r="E61" i="50"/>
  <c r="E60" i="50"/>
  <c r="E59" i="50"/>
  <c r="E58" i="50"/>
  <c r="E57" i="50"/>
  <c r="E56" i="50"/>
  <c r="E55" i="50"/>
  <c r="E54" i="50"/>
  <c r="E53" i="50"/>
  <c r="E52" i="50"/>
  <c r="E51" i="50"/>
  <c r="E50" i="50"/>
  <c r="E49" i="50"/>
  <c r="E48" i="50"/>
  <c r="E47" i="50"/>
  <c r="E46" i="50"/>
  <c r="E45" i="50"/>
  <c r="E44" i="50"/>
  <c r="E43" i="50"/>
  <c r="E42" i="50"/>
  <c r="E41" i="50"/>
  <c r="E40" i="50"/>
  <c r="E39" i="50"/>
  <c r="E38" i="50"/>
  <c r="E37" i="50"/>
  <c r="E36" i="50"/>
  <c r="E35" i="50"/>
  <c r="E34" i="50"/>
  <c r="E33" i="50"/>
  <c r="E32" i="50"/>
  <c r="E31" i="50"/>
  <c r="E30" i="50"/>
  <c r="E29" i="50"/>
  <c r="E28" i="50"/>
  <c r="E27" i="50"/>
  <c r="E26" i="50"/>
  <c r="E25" i="50"/>
  <c r="E24" i="50"/>
  <c r="E21" i="50"/>
  <c r="F63" i="50"/>
  <c r="F62" i="50"/>
  <c r="F61" i="50"/>
  <c r="F60" i="50"/>
  <c r="F59" i="50"/>
  <c r="F58" i="50"/>
  <c r="F57" i="50"/>
  <c r="F56" i="50"/>
  <c r="F55" i="50"/>
  <c r="F54" i="50"/>
  <c r="F53" i="50"/>
  <c r="F52" i="50"/>
  <c r="F51" i="50"/>
  <c r="F50" i="50"/>
  <c r="F49" i="50"/>
  <c r="F48" i="50"/>
  <c r="F47" i="50"/>
  <c r="F46" i="50"/>
  <c r="F45" i="50"/>
  <c r="F44" i="50"/>
  <c r="F43" i="50"/>
  <c r="F42" i="50"/>
  <c r="F41" i="50"/>
  <c r="F40" i="50"/>
  <c r="F39" i="50"/>
  <c r="F38" i="50"/>
  <c r="F37" i="50"/>
  <c r="F36" i="50"/>
  <c r="F35" i="50"/>
  <c r="F34" i="50"/>
  <c r="F33" i="50"/>
  <c r="F32" i="50"/>
  <c r="F31" i="50"/>
  <c r="F30" i="50"/>
  <c r="F29" i="50"/>
  <c r="F28" i="50"/>
  <c r="F27" i="50"/>
  <c r="F26" i="50"/>
  <c r="F25" i="50"/>
  <c r="F24" i="50"/>
  <c r="F21" i="50"/>
  <c r="E62" i="49"/>
  <c r="E63" i="49"/>
  <c r="E27" i="49"/>
  <c r="E24" i="49"/>
  <c r="E31" i="49"/>
  <c r="E53" i="49"/>
  <c r="E36" i="49"/>
  <c r="E61" i="49"/>
  <c r="E32" i="49"/>
  <c r="E28" i="49"/>
  <c r="E39" i="49"/>
  <c r="E59" i="49"/>
  <c r="E45" i="49"/>
  <c r="E26" i="49"/>
  <c r="E60" i="49"/>
  <c r="E34" i="49"/>
  <c r="E41" i="49"/>
  <c r="E49" i="49"/>
  <c r="E33" i="49"/>
  <c r="E30" i="49"/>
  <c r="E40" i="49"/>
  <c r="E47" i="49"/>
  <c r="E55" i="49"/>
  <c r="E21" i="49"/>
  <c r="E38" i="49"/>
  <c r="E37" i="49"/>
  <c r="E46" i="49"/>
  <c r="E54" i="49"/>
  <c r="E56" i="49"/>
  <c r="E43" i="49"/>
  <c r="E44" i="49"/>
  <c r="E52" i="49"/>
  <c r="E57" i="49"/>
  <c r="E35" i="49"/>
  <c r="E48" i="49"/>
  <c r="E50" i="49"/>
  <c r="E58" i="49"/>
  <c r="F63" i="49"/>
  <c r="F62" i="49"/>
  <c r="F61" i="49"/>
  <c r="F60" i="49"/>
  <c r="F59" i="49"/>
  <c r="F58" i="49"/>
  <c r="F57" i="49"/>
  <c r="F56" i="49"/>
  <c r="F55" i="49"/>
  <c r="F54" i="49"/>
  <c r="F53" i="49"/>
  <c r="F52" i="49"/>
  <c r="F51" i="49"/>
  <c r="F50" i="49"/>
  <c r="F49" i="49"/>
  <c r="F48" i="49"/>
  <c r="F47" i="49"/>
  <c r="F46" i="49"/>
  <c r="F45" i="49"/>
  <c r="F44" i="49"/>
  <c r="F43" i="49"/>
  <c r="F42" i="49"/>
  <c r="F41" i="49"/>
  <c r="F40" i="49"/>
  <c r="F39" i="49"/>
  <c r="F38" i="49"/>
  <c r="F37" i="49"/>
  <c r="F36" i="49"/>
  <c r="F35" i="49"/>
  <c r="F34" i="49"/>
  <c r="F33" i="49"/>
  <c r="F32" i="49"/>
  <c r="F31" i="49"/>
  <c r="F30" i="49"/>
  <c r="F29" i="49"/>
  <c r="F28" i="49"/>
  <c r="F27" i="49"/>
  <c r="F26" i="49"/>
  <c r="F25" i="49"/>
  <c r="F24" i="49"/>
  <c r="F21" i="49"/>
  <c r="F21" i="47"/>
  <c r="F31" i="47"/>
  <c r="F39" i="47"/>
  <c r="F47" i="47"/>
  <c r="F55" i="47"/>
  <c r="F63" i="47"/>
  <c r="F24" i="47"/>
  <c r="F32" i="47"/>
  <c r="F40" i="47"/>
  <c r="F48" i="47"/>
  <c r="F56" i="47"/>
  <c r="F25" i="47"/>
  <c r="F33" i="47"/>
  <c r="F41" i="47"/>
  <c r="F49" i="47"/>
  <c r="F57" i="47"/>
  <c r="F26" i="47"/>
  <c r="F34" i="47"/>
  <c r="F42" i="47"/>
  <c r="F50" i="47"/>
  <c r="F58" i="47"/>
  <c r="F27" i="47"/>
  <c r="F35" i="47"/>
  <c r="F43" i="47"/>
  <c r="F51" i="47"/>
  <c r="F59" i="47"/>
  <c r="F28" i="47"/>
  <c r="F36" i="47"/>
  <c r="F44" i="47"/>
  <c r="F52" i="47"/>
  <c r="F45" i="48"/>
  <c r="F50" i="48"/>
  <c r="F41" i="48"/>
  <c r="F28" i="48"/>
  <c r="F53" i="48"/>
  <c r="F30" i="48"/>
  <c r="F54" i="48"/>
  <c r="F27" i="48"/>
  <c r="F36" i="48"/>
  <c r="F57" i="48"/>
  <c r="F34" i="48"/>
  <c r="F56" i="48"/>
  <c r="F31" i="48"/>
  <c r="F40" i="48"/>
  <c r="F59" i="48"/>
  <c r="F38" i="48"/>
  <c r="F58" i="48"/>
  <c r="F35" i="48"/>
  <c r="F44" i="48"/>
  <c r="E21" i="48"/>
  <c r="E55" i="48"/>
  <c r="E27" i="48"/>
  <c r="E57" i="48"/>
  <c r="E46" i="48"/>
  <c r="E28" i="48"/>
  <c r="E33" i="48"/>
  <c r="E48" i="48"/>
  <c r="E32" i="48"/>
  <c r="E37" i="48"/>
  <c r="E50" i="48"/>
  <c r="E36" i="48"/>
  <c r="E41" i="48"/>
  <c r="E58" i="48"/>
  <c r="E49" i="48"/>
  <c r="E26" i="48"/>
  <c r="E52" i="48"/>
  <c r="E31" i="48"/>
  <c r="E40" i="48"/>
  <c r="E59" i="48"/>
  <c r="E45" i="48"/>
  <c r="E30" i="48"/>
  <c r="E54" i="48"/>
  <c r="E35" i="48"/>
  <c r="E44" i="48"/>
  <c r="E61" i="48"/>
  <c r="E34" i="48"/>
  <c r="E56" i="48"/>
  <c r="E39" i="48"/>
  <c r="E47" i="48"/>
  <c r="E63" i="48"/>
  <c r="E42" i="48"/>
  <c r="E60" i="48"/>
  <c r="E24" i="48"/>
  <c r="E51" i="48"/>
  <c r="E63" i="47"/>
  <c r="E62" i="47"/>
  <c r="E61" i="47"/>
  <c r="E60" i="47"/>
  <c r="E59" i="47"/>
  <c r="E58" i="47"/>
  <c r="E57" i="47"/>
  <c r="E56" i="47"/>
  <c r="E55" i="47"/>
  <c r="E54" i="47"/>
  <c r="E53" i="47"/>
  <c r="E52" i="47"/>
  <c r="E51" i="47"/>
  <c r="E50" i="47"/>
  <c r="E49" i="47"/>
  <c r="E48" i="47"/>
  <c r="E47" i="47"/>
  <c r="E46" i="47"/>
  <c r="E45" i="47"/>
  <c r="E44" i="47"/>
  <c r="E43" i="47"/>
  <c r="E42" i="47"/>
  <c r="E41" i="47"/>
  <c r="E40" i="47"/>
  <c r="E39" i="47"/>
  <c r="E38" i="47"/>
  <c r="E37" i="47"/>
  <c r="E36" i="47"/>
  <c r="E35" i="47"/>
  <c r="E34" i="47"/>
  <c r="E33" i="47"/>
  <c r="E32" i="47"/>
  <c r="E31" i="47"/>
  <c r="E30" i="47"/>
  <c r="E29" i="47"/>
  <c r="E28" i="47"/>
  <c r="E27" i="47"/>
  <c r="E26" i="47"/>
  <c r="E25" i="47"/>
  <c r="E24" i="47"/>
  <c r="E21" i="47"/>
  <c r="F33" i="45"/>
  <c r="F44" i="45"/>
  <c r="F59" i="45"/>
  <c r="F34" i="45"/>
  <c r="F48" i="45"/>
  <c r="F60" i="45"/>
  <c r="F24" i="45"/>
  <c r="F35" i="45"/>
  <c r="F49" i="45"/>
  <c r="F26" i="45"/>
  <c r="F40" i="45"/>
  <c r="F51" i="45"/>
  <c r="F27" i="45"/>
  <c r="F41" i="45"/>
  <c r="F52" i="45"/>
  <c r="F28" i="45"/>
  <c r="F42" i="45"/>
  <c r="F56" i="45"/>
  <c r="F58" i="45"/>
  <c r="F29" i="45"/>
  <c r="F37" i="45"/>
  <c r="F45" i="45"/>
  <c r="F53" i="45"/>
  <c r="F61" i="45"/>
  <c r="F30" i="45"/>
  <c r="F38" i="45"/>
  <c r="F46" i="45"/>
  <c r="F54" i="45"/>
  <c r="F62" i="45"/>
  <c r="F21" i="45"/>
  <c r="F31" i="45"/>
  <c r="F39" i="45"/>
  <c r="F47" i="45"/>
  <c r="F55" i="45"/>
  <c r="E63" i="45"/>
  <c r="E62" i="45"/>
  <c r="E61" i="45"/>
  <c r="E60" i="45"/>
  <c r="E59" i="45"/>
  <c r="E58" i="45"/>
  <c r="E57" i="45"/>
  <c r="E56" i="45"/>
  <c r="E55" i="45"/>
  <c r="E54" i="45"/>
  <c r="E53" i="45"/>
  <c r="E52" i="45"/>
  <c r="E51" i="45"/>
  <c r="E50" i="45"/>
  <c r="E49" i="45"/>
  <c r="E48" i="45"/>
  <c r="E47" i="45"/>
  <c r="E46" i="45"/>
  <c r="E45" i="45"/>
  <c r="E44" i="45"/>
  <c r="E43" i="45"/>
  <c r="E42" i="45"/>
  <c r="E41" i="45"/>
  <c r="E40" i="45"/>
  <c r="E39" i="45"/>
  <c r="E38" i="45"/>
  <c r="E37" i="45"/>
  <c r="E36" i="45"/>
  <c r="E35" i="45"/>
  <c r="E34" i="45"/>
  <c r="E33" i="45"/>
  <c r="E32" i="45"/>
  <c r="E31" i="45"/>
  <c r="E30" i="45"/>
  <c r="E29" i="45"/>
  <c r="E28" i="45"/>
  <c r="E27" i="45"/>
  <c r="E24" i="45"/>
  <c r="E26" i="45"/>
  <c r="E21" i="45"/>
  <c r="E25" i="45"/>
  <c r="F47" i="42"/>
  <c r="F24" i="42"/>
  <c r="F45" i="42"/>
  <c r="F49" i="42"/>
  <c r="F63" i="42"/>
  <c r="F50" i="42"/>
  <c r="F28" i="42"/>
  <c r="F32" i="42"/>
  <c r="F37" i="42"/>
  <c r="F39" i="42"/>
  <c r="F53" i="42"/>
  <c r="F30" i="42"/>
  <c r="F40" i="42"/>
  <c r="F42" i="42"/>
  <c r="F44" i="42"/>
  <c r="F48" i="42"/>
  <c r="F57" i="42"/>
  <c r="F36" i="42"/>
  <c r="F46" i="42"/>
  <c r="F52" i="42"/>
  <c r="F55" i="42"/>
  <c r="F21" i="42"/>
  <c r="F43" i="42"/>
  <c r="F54" i="42"/>
  <c r="F59" i="42"/>
  <c r="F38" i="42"/>
  <c r="F26" i="42"/>
  <c r="F62" i="42"/>
  <c r="F35" i="42"/>
  <c r="F51" i="42"/>
  <c r="F27" i="42"/>
  <c r="F56" i="42"/>
  <c r="F60" i="42"/>
  <c r="F33" i="42"/>
  <c r="F25" i="42"/>
  <c r="F58" i="42"/>
  <c r="F61" i="42"/>
  <c r="F41" i="42"/>
  <c r="F29" i="42"/>
  <c r="F31" i="42"/>
  <c r="G63" i="42"/>
  <c r="G61" i="42"/>
  <c r="G59" i="42"/>
  <c r="G57" i="42"/>
  <c r="G55" i="42"/>
  <c r="G53" i="42"/>
  <c r="G51" i="42"/>
  <c r="G49" i="42"/>
  <c r="G47" i="42"/>
  <c r="G40" i="42"/>
  <c r="G38" i="42"/>
  <c r="G60" i="42"/>
  <c r="G58" i="42"/>
  <c r="G56" i="42"/>
  <c r="G54" i="42"/>
  <c r="G52" i="42"/>
  <c r="G50" i="42"/>
  <c r="G46" i="42"/>
  <c r="G45" i="42"/>
  <c r="G43" i="42"/>
  <c r="G41" i="42"/>
  <c r="G37" i="42"/>
  <c r="G35" i="42"/>
  <c r="G33" i="42"/>
  <c r="G31" i="42"/>
  <c r="G29" i="42"/>
  <c r="G27" i="42"/>
  <c r="G25" i="42"/>
  <c r="G21" i="42"/>
  <c r="G62" i="42"/>
  <c r="G48" i="42"/>
  <c r="G44" i="42"/>
  <c r="G42" i="42"/>
  <c r="G39" i="42"/>
  <c r="G36" i="42"/>
  <c r="G34" i="42"/>
  <c r="G32" i="42"/>
  <c r="G30" i="42"/>
  <c r="G28" i="42"/>
  <c r="G26" i="42"/>
  <c r="G24" i="42"/>
  <c r="F37" i="41"/>
  <c r="F48" i="41"/>
  <c r="F63" i="41"/>
  <c r="F30" i="41"/>
  <c r="F38" i="41"/>
  <c r="F50" i="41"/>
  <c r="F26" i="41"/>
  <c r="F29" i="41"/>
  <c r="F21" i="41"/>
  <c r="F31" i="41"/>
  <c r="F39" i="41"/>
  <c r="F52" i="41"/>
  <c r="F43" i="41"/>
  <c r="F51" i="41"/>
  <c r="F34" i="41"/>
  <c r="F27" i="41"/>
  <c r="F44" i="41"/>
  <c r="F28" i="41"/>
  <c r="F36" i="41"/>
  <c r="F46" i="41"/>
  <c r="F24" i="41"/>
  <c r="F32" i="41"/>
  <c r="F40" i="41"/>
  <c r="F62" i="41"/>
  <c r="F25" i="41"/>
  <c r="F33" i="41"/>
  <c r="F41" i="41"/>
  <c r="F47" i="41"/>
  <c r="F49" i="41"/>
  <c r="F35" i="41"/>
  <c r="F61" i="41"/>
  <c r="F42" i="41"/>
  <c r="F54" i="41"/>
  <c r="F53" i="41"/>
  <c r="F56" i="41"/>
  <c r="F55" i="41"/>
  <c r="F58" i="41"/>
  <c r="F57" i="41"/>
  <c r="F45" i="41"/>
  <c r="F60" i="41"/>
  <c r="E63" i="41"/>
  <c r="E61" i="41"/>
  <c r="E59" i="41"/>
  <c r="E57" i="41"/>
  <c r="E55" i="41"/>
  <c r="E53" i="41"/>
  <c r="E51" i="41"/>
  <c r="E49" i="41"/>
  <c r="E47" i="41"/>
  <c r="E38" i="41"/>
  <c r="E27" i="41"/>
  <c r="E24" i="41"/>
  <c r="E62" i="41"/>
  <c r="E60" i="41"/>
  <c r="E58" i="41"/>
  <c r="E56" i="41"/>
  <c r="E54" i="41"/>
  <c r="E52" i="41"/>
  <c r="E50" i="41"/>
  <c r="E48" i="41"/>
  <c r="E46" i="41"/>
  <c r="E45" i="41"/>
  <c r="E44" i="41"/>
  <c r="E43" i="41"/>
  <c r="E42" i="41"/>
  <c r="E41" i="41"/>
  <c r="E40" i="41"/>
  <c r="E39" i="41"/>
  <c r="E37" i="41"/>
  <c r="E36" i="41"/>
  <c r="E35" i="41"/>
  <c r="E34" i="41"/>
  <c r="E33" i="41"/>
  <c r="E32" i="41"/>
  <c r="E31" i="41"/>
  <c r="E30" i="41"/>
  <c r="E29" i="41"/>
  <c r="E28" i="41"/>
  <c r="E26" i="41"/>
  <c r="E25" i="41"/>
  <c r="E21" i="41"/>
  <c r="L34" i="40"/>
  <c r="L25" i="40"/>
  <c r="L58" i="40"/>
  <c r="L36" i="40"/>
  <c r="L51" i="40"/>
  <c r="L27" i="40"/>
  <c r="L43" i="40"/>
  <c r="L60" i="40"/>
  <c r="L38" i="40"/>
  <c r="L53" i="40"/>
  <c r="L29" i="40"/>
  <c r="L45" i="40"/>
  <c r="L61" i="40"/>
  <c r="L50" i="40"/>
  <c r="L24" i="40"/>
  <c r="L47" i="40"/>
  <c r="L26" i="40"/>
  <c r="L42" i="40"/>
  <c r="L57" i="40"/>
  <c r="L33" i="40"/>
  <c r="L49" i="40"/>
  <c r="L41" i="40"/>
  <c r="L40" i="40"/>
  <c r="L55" i="40"/>
  <c r="L31" i="40"/>
  <c r="L63" i="40"/>
  <c r="L28" i="40"/>
  <c r="L44" i="40"/>
  <c r="L59" i="40"/>
  <c r="L35" i="40"/>
  <c r="L52" i="40"/>
  <c r="L46" i="40"/>
  <c r="L62" i="40"/>
  <c r="L37" i="40"/>
  <c r="L54" i="40"/>
  <c r="L30" i="40"/>
  <c r="L32" i="40"/>
  <c r="L48" i="40"/>
  <c r="L21" i="40"/>
  <c r="L39" i="40"/>
  <c r="N63" i="40"/>
  <c r="N62" i="40"/>
  <c r="N61" i="40"/>
  <c r="N60" i="40"/>
  <c r="N59" i="40"/>
  <c r="N58" i="40"/>
  <c r="N57" i="40"/>
  <c r="N56" i="40"/>
  <c r="N55" i="40"/>
  <c r="N54" i="40"/>
  <c r="N53" i="40"/>
  <c r="N52" i="40"/>
  <c r="N51" i="40"/>
  <c r="N50" i="40"/>
  <c r="N49" i="40"/>
  <c r="N48" i="40"/>
  <c r="N47" i="40"/>
  <c r="N46" i="40"/>
  <c r="N45" i="40"/>
  <c r="N44" i="40"/>
  <c r="N43" i="40"/>
  <c r="N42" i="40"/>
  <c r="N41" i="40"/>
  <c r="N40" i="40"/>
  <c r="N39" i="40"/>
  <c r="N38" i="40"/>
  <c r="N37" i="40"/>
  <c r="N36" i="40"/>
  <c r="N35" i="40"/>
  <c r="N34" i="40"/>
  <c r="N33" i="40"/>
  <c r="N32" i="40"/>
  <c r="N31" i="40"/>
  <c r="N30" i="40"/>
  <c r="N29" i="40"/>
  <c r="N28" i="40"/>
  <c r="N27" i="40"/>
  <c r="N26" i="40"/>
  <c r="N25" i="40"/>
  <c r="N24" i="40"/>
  <c r="N21" i="40"/>
  <c r="M63" i="40"/>
  <c r="M62" i="40"/>
  <c r="M61" i="40"/>
  <c r="M60" i="40"/>
  <c r="M59" i="40"/>
  <c r="M58" i="40"/>
  <c r="M57" i="40"/>
  <c r="M56" i="40"/>
  <c r="M55" i="40"/>
  <c r="M54" i="40"/>
  <c r="M53" i="40"/>
  <c r="M52" i="40"/>
  <c r="M51" i="40"/>
  <c r="M50" i="40"/>
  <c r="M49" i="40"/>
  <c r="M48" i="40"/>
  <c r="M47" i="40"/>
  <c r="M46" i="40"/>
  <c r="M45" i="40"/>
  <c r="M44" i="40"/>
  <c r="M43" i="40"/>
  <c r="M42" i="40"/>
  <c r="M41" i="40"/>
  <c r="M40" i="40"/>
  <c r="M39" i="40"/>
  <c r="M38" i="40"/>
  <c r="M37" i="40"/>
  <c r="M36" i="40"/>
  <c r="M35" i="40"/>
  <c r="M34" i="40"/>
  <c r="M33" i="40"/>
  <c r="M32" i="40"/>
  <c r="M31" i="40"/>
  <c r="M30" i="40"/>
  <c r="M29" i="40"/>
  <c r="M28" i="40"/>
  <c r="M27" i="40"/>
  <c r="M26" i="40"/>
  <c r="M25" i="40"/>
  <c r="M24" i="40"/>
  <c r="M21" i="40"/>
  <c r="G18" i="37"/>
  <c r="G13" i="37" a="1"/>
  <c r="G13" i="37"/>
  <c r="F13" i="37" a="1"/>
  <c r="F13" i="37"/>
  <c r="F18" i="37"/>
  <c r="H9" i="32" a="1"/>
  <c r="H9" i="32"/>
  <c r="H17" i="32"/>
  <c r="I20" i="32"/>
  <c r="J20" i="32"/>
  <c r="G19" i="32"/>
  <c r="G9" i="32" a="1"/>
  <c r="G9" i="32"/>
  <c r="G17" i="32"/>
  <c r="Q17" i="30"/>
  <c r="Q13" i="30" a="1"/>
  <c r="Q13" i="30"/>
  <c r="Q45" i="30"/>
  <c r="P13" i="30" a="1"/>
  <c r="P13" i="30"/>
  <c r="P18" i="30"/>
  <c r="P38" i="28"/>
  <c r="P61" i="28"/>
  <c r="P57" i="28"/>
  <c r="P53" i="28"/>
  <c r="P49" i="28"/>
  <c r="P45" i="28"/>
  <c r="P41" i="28"/>
  <c r="P37" i="28"/>
  <c r="P33" i="28"/>
  <c r="P29" i="28"/>
  <c r="P25" i="28"/>
  <c r="P46" i="28"/>
  <c r="P34" i="28"/>
  <c r="P26" i="28"/>
  <c r="P60" i="28"/>
  <c r="P56" i="28"/>
  <c r="P52" i="28"/>
  <c r="P48" i="28"/>
  <c r="P44" i="28"/>
  <c r="P40" i="28"/>
  <c r="P36" i="28"/>
  <c r="P32" i="28"/>
  <c r="P28" i="28"/>
  <c r="P24" i="28"/>
  <c r="P42" i="28"/>
  <c r="P30" i="28"/>
  <c r="P50" i="28"/>
  <c r="P59" i="28"/>
  <c r="P55" i="28"/>
  <c r="P51" i="28"/>
  <c r="P47" i="28"/>
  <c r="P43" i="28"/>
  <c r="P39" i="28"/>
  <c r="P35" i="28"/>
  <c r="P31" i="28"/>
  <c r="P27" i="28"/>
  <c r="P21" i="28"/>
  <c r="P54" i="28"/>
  <c r="P58" i="28"/>
  <c r="Q61" i="28"/>
  <c r="Q57" i="28"/>
  <c r="Q53" i="28"/>
  <c r="Q49" i="28"/>
  <c r="Q45" i="28"/>
  <c r="Q41" i="28"/>
  <c r="Q37" i="28"/>
  <c r="Q33" i="28"/>
  <c r="Q29" i="28"/>
  <c r="Q25" i="28"/>
  <c r="Q60" i="28"/>
  <c r="Q56" i="28"/>
  <c r="Q52" i="28"/>
  <c r="Q48" i="28"/>
  <c r="Q44" i="28"/>
  <c r="Q40" i="28"/>
  <c r="Q36" i="28"/>
  <c r="Q32" i="28"/>
  <c r="Q28" i="28"/>
  <c r="Q24" i="28"/>
  <c r="Q59" i="28"/>
  <c r="Q55" i="28"/>
  <c r="Q51" i="28"/>
  <c r="Q47" i="28"/>
  <c r="Q43" i="28"/>
  <c r="Q39" i="28"/>
  <c r="Q35" i="28"/>
  <c r="Q31" i="28"/>
  <c r="Q27" i="28"/>
  <c r="Q21" i="28"/>
  <c r="Q58" i="28"/>
  <c r="Q54" i="28"/>
  <c r="Q50" i="28"/>
  <c r="Q46" i="28"/>
  <c r="Q42" i="28"/>
  <c r="Q38" i="28"/>
  <c r="Q34" i="28"/>
  <c r="Q30" i="28"/>
  <c r="Q26" i="28"/>
  <c r="Q18" i="26"/>
  <c r="Q13" i="26" a="1"/>
  <c r="Q13" i="26"/>
  <c r="Q45" i="26"/>
  <c r="P13" i="26" a="1"/>
  <c r="P13" i="26"/>
  <c r="P18" i="26"/>
  <c r="Q61" i="24"/>
  <c r="Q57" i="24"/>
  <c r="Q53" i="24"/>
  <c r="Q49" i="24"/>
  <c r="Q45" i="24"/>
  <c r="Q41" i="24"/>
  <c r="Q37" i="24"/>
  <c r="Q33" i="24"/>
  <c r="Q29" i="24"/>
  <c r="Q25" i="24"/>
  <c r="Q60" i="24"/>
  <c r="Q56" i="24"/>
  <c r="Q52" i="24"/>
  <c r="Q48" i="24"/>
  <c r="Q44" i="24"/>
  <c r="Q40" i="24"/>
  <c r="Q36" i="24"/>
  <c r="Q32" i="24"/>
  <c r="Q28" i="24"/>
  <c r="Q24" i="24"/>
  <c r="Q59" i="24"/>
  <c r="Q55" i="24"/>
  <c r="Q51" i="24"/>
  <c r="Q47" i="24"/>
  <c r="Q43" i="24"/>
  <c r="Q39" i="24"/>
  <c r="Q35" i="24"/>
  <c r="Q31" i="24"/>
  <c r="Q27" i="24"/>
  <c r="Q21" i="24"/>
  <c r="Q58" i="24"/>
  <c r="Q54" i="24"/>
  <c r="Q50" i="24"/>
  <c r="Q46" i="24"/>
  <c r="Q42" i="24"/>
  <c r="Q38" i="24"/>
  <c r="Q34" i="24"/>
  <c r="Q30" i="24"/>
  <c r="Q26" i="24"/>
  <c r="P49" i="24"/>
  <c r="P60" i="24"/>
  <c r="P56" i="24"/>
  <c r="P52" i="24"/>
  <c r="P48" i="24"/>
  <c r="P44" i="24"/>
  <c r="P40" i="24"/>
  <c r="P36" i="24"/>
  <c r="P32" i="24"/>
  <c r="P28" i="24"/>
  <c r="P24" i="24"/>
  <c r="P59" i="24"/>
  <c r="P55" i="24"/>
  <c r="P51" i="24"/>
  <c r="P47" i="24"/>
  <c r="P43" i="24"/>
  <c r="P39" i="24"/>
  <c r="P35" i="24"/>
  <c r="P31" i="24"/>
  <c r="P27" i="24"/>
  <c r="P21" i="24"/>
  <c r="P61" i="24"/>
  <c r="P41" i="24"/>
  <c r="P29" i="24"/>
  <c r="P57" i="24"/>
  <c r="P45" i="24"/>
  <c r="P37" i="24"/>
  <c r="P25" i="24"/>
  <c r="P58" i="24"/>
  <c r="P54" i="24"/>
  <c r="P50" i="24"/>
  <c r="P46" i="24"/>
  <c r="P42" i="24"/>
  <c r="P38" i="24"/>
  <c r="P34" i="24"/>
  <c r="P30" i="24"/>
  <c r="P26" i="24"/>
  <c r="P53" i="24"/>
  <c r="P33" i="24"/>
  <c r="U18" i="22"/>
  <c r="U13" i="22" a="1"/>
  <c r="U13" i="22"/>
  <c r="U29" i="22"/>
  <c r="T13" i="22" a="1"/>
  <c r="T13" i="22"/>
  <c r="T18" i="22"/>
  <c r="U39" i="22"/>
  <c r="U42" i="22"/>
  <c r="P13" i="20" a="1"/>
  <c r="P13" i="20"/>
  <c r="P41" i="20"/>
  <c r="Q17" i="20"/>
  <c r="Q13" i="20" a="1"/>
  <c r="Q13" i="20"/>
  <c r="Q57" i="20"/>
  <c r="P18" i="20"/>
  <c r="Q18" i="35"/>
  <c r="Q13" i="35" a="1"/>
  <c r="Q13" i="35"/>
  <c r="Q53" i="35"/>
  <c r="P18" i="35"/>
  <c r="P13" i="35" a="1"/>
  <c r="P13" i="35"/>
  <c r="P41" i="35"/>
  <c r="S17" i="35"/>
  <c r="S13" i="35" a="1"/>
  <c r="S13" i="35"/>
  <c r="S57" i="35"/>
  <c r="Q61" i="35"/>
  <c r="Q57" i="35"/>
  <c r="Q49" i="35"/>
  <c r="Q33" i="35"/>
  <c r="Q29" i="35"/>
  <c r="Q25" i="35"/>
  <c r="Q56" i="35"/>
  <c r="Q40" i="35"/>
  <c r="Q36" i="35"/>
  <c r="Q32" i="35"/>
  <c r="Q24" i="35"/>
  <c r="Q47" i="35"/>
  <c r="Q43" i="35"/>
  <c r="Q39" i="35"/>
  <c r="Q31" i="35"/>
  <c r="Q54" i="35"/>
  <c r="Q50" i="35"/>
  <c r="Q46" i="35"/>
  <c r="Q38" i="35"/>
  <c r="S13" i="16" a="1"/>
  <c r="S13" i="16"/>
  <c r="S18" i="16"/>
  <c r="R17" i="16"/>
  <c r="R13" i="16" a="1"/>
  <c r="R13" i="16"/>
  <c r="S18" i="14"/>
  <c r="S13" i="14" a="1"/>
  <c r="S13" i="14"/>
  <c r="S40" i="14"/>
  <c r="R45" i="14"/>
  <c r="R41" i="14"/>
  <c r="R37" i="14"/>
  <c r="R33" i="14"/>
  <c r="R29" i="14"/>
  <c r="R25" i="14"/>
  <c r="R26" i="14"/>
  <c r="R44" i="14"/>
  <c r="R40" i="14"/>
  <c r="R36" i="14"/>
  <c r="R32" i="14"/>
  <c r="R28" i="14"/>
  <c r="R24" i="14"/>
  <c r="R34" i="14"/>
  <c r="R30" i="14"/>
  <c r="R43" i="14"/>
  <c r="R39" i="14"/>
  <c r="R35" i="14"/>
  <c r="R31" i="14"/>
  <c r="R27" i="14"/>
  <c r="R21" i="14"/>
  <c r="R42" i="14"/>
  <c r="R38" i="14"/>
  <c r="Q18" i="36"/>
  <c r="P18" i="36"/>
  <c r="P13" i="36" a="1"/>
  <c r="P13" i="36"/>
  <c r="P49" i="36"/>
  <c r="S18" i="36"/>
  <c r="S13" i="36" a="1"/>
  <c r="S13" i="36"/>
  <c r="S17" i="36"/>
  <c r="R13" i="36" a="1"/>
  <c r="R13" i="36"/>
  <c r="R40" i="36"/>
  <c r="R18" i="36"/>
  <c r="R44" i="36"/>
  <c r="R26" i="36"/>
  <c r="T13" i="36" a="1"/>
  <c r="T13" i="36"/>
  <c r="T32" i="36"/>
  <c r="T18" i="36"/>
  <c r="P63" i="36"/>
  <c r="P61" i="36"/>
  <c r="P53" i="36"/>
  <c r="P51" i="36"/>
  <c r="P47" i="36"/>
  <c r="P44" i="36"/>
  <c r="P28" i="36"/>
  <c r="P24" i="36"/>
  <c r="P45" i="36"/>
  <c r="P41" i="36"/>
  <c r="P29" i="36"/>
  <c r="P25" i="36"/>
  <c r="P62" i="36"/>
  <c r="P60" i="36"/>
  <c r="P52" i="36"/>
  <c r="P48" i="36"/>
  <c r="P46" i="36"/>
  <c r="P42" i="36"/>
  <c r="P26" i="36"/>
  <c r="P27" i="36"/>
  <c r="N13" i="36" a="1"/>
  <c r="N13" i="36"/>
  <c r="U18" i="36"/>
  <c r="O13" i="36" a="1"/>
  <c r="O13" i="36"/>
  <c r="O18" i="36"/>
  <c r="U13" i="36" a="1"/>
  <c r="U13" i="36"/>
  <c r="Q63" i="36"/>
  <c r="Q61" i="36"/>
  <c r="Q59" i="36"/>
  <c r="Q57" i="36"/>
  <c r="Q55" i="36"/>
  <c r="Q53" i="36"/>
  <c r="Q51" i="36"/>
  <c r="Q49" i="36"/>
  <c r="Q47" i="36"/>
  <c r="Q44" i="36"/>
  <c r="Q40" i="36"/>
  <c r="Q36" i="36"/>
  <c r="Q32" i="36"/>
  <c r="Q28" i="36"/>
  <c r="Q24" i="36"/>
  <c r="Q45" i="36"/>
  <c r="Q41" i="36"/>
  <c r="Q37" i="36"/>
  <c r="Q33" i="36"/>
  <c r="Q29" i="36"/>
  <c r="Q25" i="36"/>
  <c r="Q62" i="36"/>
  <c r="Q60" i="36"/>
  <c r="Q58" i="36"/>
  <c r="Q56" i="36"/>
  <c r="Q54" i="36"/>
  <c r="Q52" i="36"/>
  <c r="Q50" i="36"/>
  <c r="Q48" i="36"/>
  <c r="Q46" i="36"/>
  <c r="Q42" i="36"/>
  <c r="Q38" i="36"/>
  <c r="Q34" i="36"/>
  <c r="Q30" i="36"/>
  <c r="Q26" i="36"/>
  <c r="Q43" i="36"/>
  <c r="Q39" i="36"/>
  <c r="Q35" i="36"/>
  <c r="Q31" i="36"/>
  <c r="Q27" i="36"/>
  <c r="Q21" i="36"/>
  <c r="N18" i="36"/>
  <c r="M18" i="35"/>
  <c r="M13" i="35" a="1"/>
  <c r="M13" i="35"/>
  <c r="M55" i="35"/>
  <c r="L13" i="35" a="1"/>
  <c r="L13" i="35"/>
  <c r="L35" i="35"/>
  <c r="L18" i="35"/>
  <c r="N63" i="35"/>
  <c r="N60" i="35"/>
  <c r="N56" i="35"/>
  <c r="N52" i="35"/>
  <c r="N48" i="35"/>
  <c r="N44" i="35"/>
  <c r="N40" i="35"/>
  <c r="N36" i="35"/>
  <c r="N32" i="35"/>
  <c r="N28" i="35"/>
  <c r="N24" i="35"/>
  <c r="N54" i="35"/>
  <c r="N50" i="35"/>
  <c r="N42" i="35"/>
  <c r="N38" i="35"/>
  <c r="N34" i="35"/>
  <c r="N26" i="35"/>
  <c r="N61" i="35"/>
  <c r="N57" i="35"/>
  <c r="N53" i="35"/>
  <c r="N49" i="35"/>
  <c r="N45" i="35"/>
  <c r="N41" i="35"/>
  <c r="N37" i="35"/>
  <c r="N33" i="35"/>
  <c r="N29" i="35"/>
  <c r="N25" i="35"/>
  <c r="N59" i="35"/>
  <c r="N55" i="35"/>
  <c r="N51" i="35"/>
  <c r="N47" i="35"/>
  <c r="N43" i="35"/>
  <c r="N39" i="35"/>
  <c r="N35" i="35"/>
  <c r="N31" i="35"/>
  <c r="N27" i="35"/>
  <c r="N21" i="35"/>
  <c r="N62" i="35"/>
  <c r="N58" i="35"/>
  <c r="N46" i="35"/>
  <c r="N30" i="35"/>
  <c r="R61" i="35"/>
  <c r="R57" i="35"/>
  <c r="R53" i="35"/>
  <c r="R49" i="35"/>
  <c r="R45" i="35"/>
  <c r="R41" i="35"/>
  <c r="R37" i="35"/>
  <c r="R33" i="35"/>
  <c r="R29" i="35"/>
  <c r="R25" i="35"/>
  <c r="R51" i="35"/>
  <c r="R59" i="35"/>
  <c r="R47" i="35"/>
  <c r="R31" i="35"/>
  <c r="R21" i="35"/>
  <c r="R58" i="35"/>
  <c r="R54" i="35"/>
  <c r="R50" i="35"/>
  <c r="R46" i="35"/>
  <c r="R42" i="35"/>
  <c r="R38" i="35"/>
  <c r="R34" i="35"/>
  <c r="R30" i="35"/>
  <c r="R26" i="35"/>
  <c r="R39" i="35"/>
  <c r="R60" i="35"/>
  <c r="R56" i="35"/>
  <c r="R52" i="35"/>
  <c r="R48" i="35"/>
  <c r="R44" i="35"/>
  <c r="R40" i="35"/>
  <c r="R36" i="35"/>
  <c r="R32" i="35"/>
  <c r="R28" i="35"/>
  <c r="R24" i="35"/>
  <c r="R55" i="35"/>
  <c r="R43" i="35"/>
  <c r="R35" i="35"/>
  <c r="R27" i="35"/>
  <c r="O63" i="35"/>
  <c r="O60" i="35"/>
  <c r="O56" i="35"/>
  <c r="O52" i="35"/>
  <c r="O48" i="35"/>
  <c r="O44" i="35"/>
  <c r="O40" i="35"/>
  <c r="O36" i="35"/>
  <c r="O32" i="35"/>
  <c r="O28" i="35"/>
  <c r="O24" i="35"/>
  <c r="O26" i="35"/>
  <c r="O58" i="35"/>
  <c r="O61" i="35"/>
  <c r="O57" i="35"/>
  <c r="O53" i="35"/>
  <c r="O49" i="35"/>
  <c r="O45" i="35"/>
  <c r="O41" i="35"/>
  <c r="O37" i="35"/>
  <c r="O33" i="35"/>
  <c r="O29" i="35"/>
  <c r="O25" i="35"/>
  <c r="O54" i="35"/>
  <c r="O50" i="35"/>
  <c r="O38" i="35"/>
  <c r="O34" i="35"/>
  <c r="O62" i="35"/>
  <c r="O42" i="35"/>
  <c r="O30" i="35"/>
  <c r="O59" i="35"/>
  <c r="O55" i="35"/>
  <c r="O51" i="35"/>
  <c r="O47" i="35"/>
  <c r="O43" i="35"/>
  <c r="O39" i="35"/>
  <c r="O35" i="35"/>
  <c r="O31" i="35"/>
  <c r="O27" i="35"/>
  <c r="O21" i="35"/>
  <c r="O46" i="35"/>
  <c r="I9" i="32"/>
  <c r="I17" i="32"/>
  <c r="H19" i="32"/>
  <c r="J9" i="32"/>
  <c r="J13" i="32" a="1"/>
  <c r="J13" i="32"/>
  <c r="I19" i="32"/>
  <c r="J19" i="32"/>
  <c r="H18" i="32"/>
  <c r="H13" i="32"/>
  <c r="I18" i="32"/>
  <c r="G60" i="37"/>
  <c r="G57" i="37"/>
  <c r="G58" i="37"/>
  <c r="G44" i="37"/>
  <c r="G36" i="37"/>
  <c r="G28" i="37"/>
  <c r="G55" i="37"/>
  <c r="G56" i="37"/>
  <c r="G43" i="37"/>
  <c r="G35" i="37"/>
  <c r="G27" i="37"/>
  <c r="G53" i="37"/>
  <c r="G54" i="37"/>
  <c r="G42" i="37"/>
  <c r="G34" i="37"/>
  <c r="G26" i="37"/>
  <c r="G61" i="37"/>
  <c r="G45" i="37"/>
  <c r="G51" i="37"/>
  <c r="G52" i="37"/>
  <c r="G41" i="37"/>
  <c r="G33" i="37"/>
  <c r="G25" i="37"/>
  <c r="G47" i="37"/>
  <c r="G39" i="37"/>
  <c r="G31" i="37"/>
  <c r="G30" i="37"/>
  <c r="G49" i="37"/>
  <c r="G50" i="37"/>
  <c r="G40" i="37"/>
  <c r="G32" i="37"/>
  <c r="G24" i="37"/>
  <c r="G63" i="37"/>
  <c r="G48" i="37"/>
  <c r="G21" i="37"/>
  <c r="G62" i="37"/>
  <c r="G46" i="37"/>
  <c r="G38" i="37"/>
  <c r="G59" i="37"/>
  <c r="G37" i="37"/>
  <c r="G29" i="37"/>
  <c r="F63" i="37"/>
  <c r="F47" i="37"/>
  <c r="F48" i="37"/>
  <c r="F39" i="37"/>
  <c r="F31" i="37"/>
  <c r="F21" i="37"/>
  <c r="F60" i="37"/>
  <c r="F29" i="37"/>
  <c r="F61" i="37"/>
  <c r="F62" i="37"/>
  <c r="F46" i="37"/>
  <c r="F38" i="37"/>
  <c r="F30" i="37"/>
  <c r="F59" i="37"/>
  <c r="F45" i="37"/>
  <c r="F37" i="37"/>
  <c r="F32" i="37"/>
  <c r="F57" i="37"/>
  <c r="F58" i="37"/>
  <c r="F44" i="37"/>
  <c r="F36" i="37"/>
  <c r="F28" i="37"/>
  <c r="F41" i="37"/>
  <c r="F49" i="37"/>
  <c r="F24" i="37"/>
  <c r="F55" i="37"/>
  <c r="F56" i="37"/>
  <c r="F43" i="37"/>
  <c r="F35" i="37"/>
  <c r="F27" i="37"/>
  <c r="F25" i="37"/>
  <c r="F40" i="37"/>
  <c r="F53" i="37"/>
  <c r="F54" i="37"/>
  <c r="F42" i="37"/>
  <c r="F34" i="37"/>
  <c r="F26" i="37"/>
  <c r="F51" i="37"/>
  <c r="F52" i="37"/>
  <c r="F33" i="37"/>
  <c r="F50" i="37"/>
  <c r="G18" i="32"/>
  <c r="G13" i="32" a="1"/>
  <c r="G13" i="32"/>
  <c r="Q21" i="30"/>
  <c r="Q30" i="30"/>
  <c r="Q48" i="30"/>
  <c r="Q38" i="30"/>
  <c r="Q31" i="30"/>
  <c r="Q24" i="30"/>
  <c r="Q56" i="30"/>
  <c r="Q49" i="30"/>
  <c r="Q42" i="30"/>
  <c r="Q35" i="30"/>
  <c r="Q28" i="30"/>
  <c r="Q60" i="30"/>
  <c r="Q53" i="30"/>
  <c r="Q46" i="30"/>
  <c r="Q39" i="30"/>
  <c r="Q32" i="30"/>
  <c r="Q25" i="30"/>
  <c r="Q57" i="30"/>
  <c r="Q50" i="30"/>
  <c r="Q43" i="30"/>
  <c r="Q36" i="30"/>
  <c r="Q29" i="30"/>
  <c r="Q61" i="30"/>
  <c r="Q55" i="30"/>
  <c r="Q54" i="30"/>
  <c r="Q47" i="30"/>
  <c r="Q40" i="30"/>
  <c r="Q33" i="30"/>
  <c r="Q26" i="30"/>
  <c r="Q58" i="30"/>
  <c r="Q51" i="30"/>
  <c r="Q44" i="30"/>
  <c r="Q37" i="30"/>
  <c r="P53" i="30"/>
  <c r="P51" i="30"/>
  <c r="P40" i="30"/>
  <c r="P31" i="30"/>
  <c r="P42" i="30"/>
  <c r="P49" i="30"/>
  <c r="P43" i="30"/>
  <c r="P36" i="30"/>
  <c r="P21" i="30"/>
  <c r="P38" i="30"/>
  <c r="P45" i="30"/>
  <c r="P35" i="30"/>
  <c r="P32" i="30"/>
  <c r="P59" i="30"/>
  <c r="P34" i="30"/>
  <c r="P41" i="30"/>
  <c r="P60" i="30"/>
  <c r="P28" i="30"/>
  <c r="P27" i="30"/>
  <c r="P30" i="30"/>
  <c r="P37" i="30"/>
  <c r="P56" i="30"/>
  <c r="P24" i="30"/>
  <c r="P58" i="30"/>
  <c r="P26" i="30"/>
  <c r="P33" i="30"/>
  <c r="P52" i="30"/>
  <c r="P55" i="30"/>
  <c r="P54" i="30"/>
  <c r="P61" i="30"/>
  <c r="P29" i="30"/>
  <c r="P48" i="30"/>
  <c r="P47" i="30"/>
  <c r="P50" i="30"/>
  <c r="P57" i="30"/>
  <c r="P25" i="30"/>
  <c r="P44" i="30"/>
  <c r="P39" i="30"/>
  <c r="P46" i="30"/>
  <c r="Q41" i="30"/>
  <c r="Q34" i="30"/>
  <c r="Q27" i="30"/>
  <c r="Q59" i="30"/>
  <c r="Q52" i="30"/>
  <c r="Q26" i="26"/>
  <c r="Q51" i="26"/>
  <c r="Q44" i="26"/>
  <c r="Q48" i="26"/>
  <c r="Q30" i="26"/>
  <c r="Q37" i="26"/>
  <c r="Q42" i="26"/>
  <c r="Q41" i="26"/>
  <c r="Q58" i="26"/>
  <c r="Q21" i="26"/>
  <c r="Q55" i="26"/>
  <c r="Q38" i="26"/>
  <c r="Q31" i="26"/>
  <c r="Q24" i="26"/>
  <c r="Q56" i="26"/>
  <c r="Q49" i="26"/>
  <c r="Q35" i="26"/>
  <c r="Q28" i="26"/>
  <c r="Q60" i="26"/>
  <c r="Q53" i="26"/>
  <c r="Q46" i="26"/>
  <c r="Q39" i="26"/>
  <c r="Q32" i="26"/>
  <c r="Q25" i="26"/>
  <c r="Q57" i="26"/>
  <c r="Q50" i="26"/>
  <c r="Q43" i="26"/>
  <c r="Q36" i="26"/>
  <c r="Q29" i="26"/>
  <c r="Q61" i="26"/>
  <c r="Q54" i="26"/>
  <c r="Q47" i="26"/>
  <c r="Q40" i="26"/>
  <c r="Q33" i="26"/>
  <c r="Q34" i="26"/>
  <c r="Q27" i="26"/>
  <c r="Q59" i="26"/>
  <c r="Q52" i="26"/>
  <c r="P61" i="26"/>
  <c r="P57" i="26"/>
  <c r="P53" i="26"/>
  <c r="P49" i="26"/>
  <c r="P45" i="26"/>
  <c r="P41" i="26"/>
  <c r="P37" i="26"/>
  <c r="P33" i="26"/>
  <c r="P29" i="26"/>
  <c r="P25" i="26"/>
  <c r="P46" i="26"/>
  <c r="P42" i="26"/>
  <c r="P60" i="26"/>
  <c r="P56" i="26"/>
  <c r="P52" i="26"/>
  <c r="P48" i="26"/>
  <c r="P44" i="26"/>
  <c r="P40" i="26"/>
  <c r="P36" i="26"/>
  <c r="P32" i="26"/>
  <c r="P28" i="26"/>
  <c r="P24" i="26"/>
  <c r="P38" i="26"/>
  <c r="P59" i="26"/>
  <c r="P55" i="26"/>
  <c r="P51" i="26"/>
  <c r="P47" i="26"/>
  <c r="P43" i="26"/>
  <c r="P39" i="26"/>
  <c r="P35" i="26"/>
  <c r="P31" i="26"/>
  <c r="P27" i="26"/>
  <c r="P21" i="26"/>
  <c r="P58" i="26"/>
  <c r="P54" i="26"/>
  <c r="P50" i="26"/>
  <c r="P34" i="26"/>
  <c r="P30" i="26"/>
  <c r="P26" i="26"/>
  <c r="U28" i="22"/>
  <c r="U25" i="22"/>
  <c r="U33" i="22"/>
  <c r="U30" i="22"/>
  <c r="U37" i="22"/>
  <c r="U38" i="22"/>
  <c r="U24" i="22"/>
  <c r="U21" i="22"/>
  <c r="U32" i="22"/>
  <c r="U41" i="22"/>
  <c r="U27" i="22"/>
  <c r="U36" i="22"/>
  <c r="U45" i="22"/>
  <c r="U31" i="22"/>
  <c r="U40" i="22"/>
  <c r="U26" i="22"/>
  <c r="U35" i="22"/>
  <c r="U44" i="22"/>
  <c r="U34" i="22"/>
  <c r="U43" i="22"/>
  <c r="T45" i="22"/>
  <c r="T41" i="22"/>
  <c r="T37" i="22"/>
  <c r="T33" i="22"/>
  <c r="T29" i="22"/>
  <c r="T25" i="22"/>
  <c r="T30" i="22"/>
  <c r="T26" i="22"/>
  <c r="T44" i="22"/>
  <c r="T40" i="22"/>
  <c r="T36" i="22"/>
  <c r="T32" i="22"/>
  <c r="T28" i="22"/>
  <c r="T24" i="22"/>
  <c r="T43" i="22"/>
  <c r="T39" i="22"/>
  <c r="T35" i="22"/>
  <c r="T31" i="22"/>
  <c r="T27" i="22"/>
  <c r="T21" i="22"/>
  <c r="T42" i="22"/>
  <c r="T38" i="22"/>
  <c r="T34" i="22"/>
  <c r="Q24" i="20"/>
  <c r="Q26" i="20"/>
  <c r="Q40" i="20"/>
  <c r="Q38" i="20"/>
  <c r="Q48" i="20"/>
  <c r="Q51" i="20"/>
  <c r="Q50" i="20"/>
  <c r="Q60" i="20"/>
  <c r="Q58" i="20"/>
  <c r="Q37" i="20"/>
  <c r="Q31" i="20"/>
  <c r="Q45" i="20"/>
  <c r="Q43" i="20"/>
  <c r="P58" i="20"/>
  <c r="P42" i="20"/>
  <c r="P46" i="20"/>
  <c r="P29" i="20"/>
  <c r="P39" i="20"/>
  <c r="P45" i="20"/>
  <c r="P32" i="20"/>
  <c r="P27" i="20"/>
  <c r="P43" i="20"/>
  <c r="P57" i="20"/>
  <c r="P48" i="20"/>
  <c r="P25" i="20"/>
  <c r="P59" i="20"/>
  <c r="P61" i="20"/>
  <c r="P44" i="20"/>
  <c r="Q54" i="20"/>
  <c r="Q47" i="20"/>
  <c r="Q44" i="20"/>
  <c r="Q41" i="20"/>
  <c r="Q30" i="20"/>
  <c r="Q21" i="20"/>
  <c r="Q55" i="20"/>
  <c r="Q52" i="20"/>
  <c r="Q53" i="20"/>
  <c r="Q34" i="20"/>
  <c r="Q27" i="20"/>
  <c r="Q59" i="20"/>
  <c r="Q56" i="20"/>
  <c r="Q61" i="20"/>
  <c r="Q42" i="20"/>
  <c r="Q35" i="20"/>
  <c r="Q28" i="20"/>
  <c r="Q29" i="20"/>
  <c r="Q46" i="20"/>
  <c r="Q39" i="20"/>
  <c r="Q36" i="20"/>
  <c r="Q33" i="20"/>
  <c r="P30" i="20"/>
  <c r="P31" i="20"/>
  <c r="P24" i="20"/>
  <c r="P40" i="20"/>
  <c r="P49" i="20"/>
  <c r="P34" i="20"/>
  <c r="P35" i="20"/>
  <c r="P36" i="20"/>
  <c r="P56" i="20"/>
  <c r="P53" i="20"/>
  <c r="P50" i="20"/>
  <c r="P47" i="20"/>
  <c r="P52" i="20"/>
  <c r="P33" i="20"/>
  <c r="P26" i="20"/>
  <c r="P54" i="20"/>
  <c r="P51" i="20"/>
  <c r="P60" i="20"/>
  <c r="P37" i="20"/>
  <c r="P38" i="20"/>
  <c r="P21" i="20"/>
  <c r="P55" i="20"/>
  <c r="P28" i="20"/>
  <c r="Q49" i="20"/>
  <c r="Q32" i="20"/>
  <c r="Q25" i="20"/>
  <c r="Q26" i="35"/>
  <c r="Q58" i="35"/>
  <c r="Q51" i="35"/>
  <c r="Q44" i="35"/>
  <c r="Q37" i="35"/>
  <c r="Q30" i="35"/>
  <c r="Q21" i="35"/>
  <c r="Q55" i="35"/>
  <c r="Q48" i="35"/>
  <c r="Q41" i="35"/>
  <c r="Q34" i="35"/>
  <c r="Q27" i="35"/>
  <c r="Q59" i="35"/>
  <c r="Q52" i="35"/>
  <c r="Q45" i="35"/>
  <c r="Q42" i="35"/>
  <c r="Q35" i="35"/>
  <c r="Q28" i="35"/>
  <c r="Q60" i="35"/>
  <c r="P34" i="35"/>
  <c r="P58" i="35"/>
  <c r="P59" i="35"/>
  <c r="P44" i="35"/>
  <c r="P56" i="35"/>
  <c r="P38" i="35"/>
  <c r="P52" i="35"/>
  <c r="P27" i="35"/>
  <c r="P37" i="35"/>
  <c r="P31" i="35"/>
  <c r="P45" i="35"/>
  <c r="P51" i="35"/>
  <c r="P26" i="35"/>
  <c r="P24" i="35"/>
  <c r="P49" i="35"/>
  <c r="P42" i="35"/>
  <c r="P35" i="35"/>
  <c r="P28" i="35"/>
  <c r="P60" i="35"/>
  <c r="P53" i="35"/>
  <c r="P46" i="35"/>
  <c r="P39" i="35"/>
  <c r="P32" i="35"/>
  <c r="P25" i="35"/>
  <c r="P57" i="35"/>
  <c r="P50" i="35"/>
  <c r="P43" i="35"/>
  <c r="P36" i="35"/>
  <c r="P29" i="35"/>
  <c r="P61" i="35"/>
  <c r="P54" i="35"/>
  <c r="P47" i="35"/>
  <c r="P40" i="35"/>
  <c r="P33" i="35"/>
  <c r="P30" i="35"/>
  <c r="P21" i="35"/>
  <c r="P55" i="35"/>
  <c r="P48" i="35"/>
  <c r="S21" i="35"/>
  <c r="S27" i="35"/>
  <c r="S37" i="35"/>
  <c r="S51" i="35"/>
  <c r="S44" i="35"/>
  <c r="S26" i="35"/>
  <c r="S58" i="35"/>
  <c r="S41" i="35"/>
  <c r="S35" i="35"/>
  <c r="S55" i="35"/>
  <c r="S48" i="35"/>
  <c r="S30" i="35"/>
  <c r="S31" i="35"/>
  <c r="S45" i="35"/>
  <c r="S47" i="35"/>
  <c r="S61" i="35"/>
  <c r="S59" i="35"/>
  <c r="S52" i="35"/>
  <c r="S34" i="35"/>
  <c r="S39" i="35"/>
  <c r="S49" i="35"/>
  <c r="S24" i="35"/>
  <c r="S56" i="35"/>
  <c r="S38" i="35"/>
  <c r="S43" i="35"/>
  <c r="S53" i="35"/>
  <c r="S32" i="35"/>
  <c r="S46" i="35"/>
  <c r="S29" i="35"/>
  <c r="S36" i="35"/>
  <c r="S50" i="35"/>
  <c r="S33" i="35"/>
  <c r="S40" i="35"/>
  <c r="S54" i="35"/>
  <c r="S28" i="35"/>
  <c r="S60" i="35"/>
  <c r="S42" i="35"/>
  <c r="S25" i="35"/>
  <c r="L34" i="35"/>
  <c r="L24" i="35"/>
  <c r="S24" i="16"/>
  <c r="S21" i="16"/>
  <c r="R25" i="16"/>
  <c r="R24" i="16"/>
  <c r="R21" i="16"/>
  <c r="S38" i="14"/>
  <c r="S45" i="14"/>
  <c r="S30" i="14"/>
  <c r="S21" i="14"/>
  <c r="S43" i="14"/>
  <c r="S32" i="14"/>
  <c r="S44" i="14"/>
  <c r="S42" i="14"/>
  <c r="S36" i="14"/>
  <c r="S27" i="14"/>
  <c r="S25" i="14"/>
  <c r="S35" i="14"/>
  <c r="S29" i="14"/>
  <c r="S26" i="14"/>
  <c r="S39" i="14"/>
  <c r="S33" i="14"/>
  <c r="S34" i="14"/>
  <c r="S24" i="14"/>
  <c r="S28" i="14"/>
  <c r="S37" i="14"/>
  <c r="S41" i="14"/>
  <c r="S31" i="14"/>
  <c r="R38" i="36"/>
  <c r="R21" i="36"/>
  <c r="P54" i="36"/>
  <c r="P31" i="36"/>
  <c r="P59" i="36"/>
  <c r="R43" i="36"/>
  <c r="R36" i="36"/>
  <c r="P30" i="36"/>
  <c r="P35" i="36"/>
  <c r="P40" i="36"/>
  <c r="R41" i="36"/>
  <c r="P34" i="36"/>
  <c r="P56" i="36"/>
  <c r="P33" i="36"/>
  <c r="P32" i="36"/>
  <c r="P55" i="36"/>
  <c r="R30" i="36"/>
  <c r="R24" i="36"/>
  <c r="R45" i="36"/>
  <c r="P38" i="36"/>
  <c r="P58" i="36"/>
  <c r="P37" i="36"/>
  <c r="P36" i="36"/>
  <c r="P57" i="36"/>
  <c r="R34" i="36"/>
  <c r="R32" i="36"/>
  <c r="R27" i="36"/>
  <c r="R25" i="36"/>
  <c r="P21" i="36"/>
  <c r="P50" i="36"/>
  <c r="P43" i="36"/>
  <c r="P39" i="36"/>
  <c r="R35" i="36"/>
  <c r="R29" i="36"/>
  <c r="R39" i="36"/>
  <c r="R33" i="36"/>
  <c r="S40" i="36"/>
  <c r="S31" i="36"/>
  <c r="S33" i="36"/>
  <c r="S26" i="36"/>
  <c r="S45" i="36"/>
  <c r="S36" i="36"/>
  <c r="S27" i="36"/>
  <c r="S38" i="36"/>
  <c r="S41" i="36"/>
  <c r="S32" i="36"/>
  <c r="S21" i="36"/>
  <c r="S24" i="36"/>
  <c r="S35" i="36"/>
  <c r="S37" i="36"/>
  <c r="S28" i="36"/>
  <c r="S42" i="36"/>
  <c r="S29" i="36"/>
  <c r="S43" i="36"/>
  <c r="S34" i="36"/>
  <c r="S25" i="36"/>
  <c r="S39" i="36"/>
  <c r="S30" i="36"/>
  <c r="S44" i="36"/>
  <c r="R42" i="36"/>
  <c r="R28" i="36"/>
  <c r="R37" i="36"/>
  <c r="R31" i="36"/>
  <c r="T35" i="36"/>
  <c r="T34" i="36"/>
  <c r="T38" i="36"/>
  <c r="T42" i="36"/>
  <c r="T44" i="36"/>
  <c r="T41" i="36"/>
  <c r="T28" i="36"/>
  <c r="T27" i="36"/>
  <c r="T33" i="36"/>
  <c r="T31" i="36"/>
  <c r="T37" i="36"/>
  <c r="T36" i="36"/>
  <c r="T26" i="36"/>
  <c r="T25" i="36"/>
  <c r="T21" i="36"/>
  <c r="T30" i="36"/>
  <c r="T29" i="36"/>
  <c r="T24" i="36"/>
  <c r="T39" i="36"/>
  <c r="T45" i="36"/>
  <c r="T43" i="36"/>
  <c r="T40" i="36"/>
  <c r="U45" i="36"/>
  <c r="U41" i="36"/>
  <c r="U37" i="36"/>
  <c r="U33" i="36"/>
  <c r="U29" i="36"/>
  <c r="U25" i="36"/>
  <c r="U42" i="36"/>
  <c r="U38" i="36"/>
  <c r="U34" i="36"/>
  <c r="U30" i="36"/>
  <c r="U26" i="36"/>
  <c r="U43" i="36"/>
  <c r="U39" i="36"/>
  <c r="U35" i="36"/>
  <c r="U31" i="36"/>
  <c r="U27" i="36"/>
  <c r="U21" i="36"/>
  <c r="U44" i="36"/>
  <c r="U40" i="36"/>
  <c r="U36" i="36"/>
  <c r="U32" i="36"/>
  <c r="U28" i="36"/>
  <c r="U24" i="36"/>
  <c r="O43" i="36"/>
  <c r="O39" i="36"/>
  <c r="O35" i="36"/>
  <c r="O31" i="36"/>
  <c r="O27" i="36"/>
  <c r="O21" i="36"/>
  <c r="O63" i="36"/>
  <c r="O61" i="36"/>
  <c r="O59" i="36"/>
  <c r="O57" i="36"/>
  <c r="O55" i="36"/>
  <c r="O53" i="36"/>
  <c r="O51" i="36"/>
  <c r="O49" i="36"/>
  <c r="O47" i="36"/>
  <c r="O44" i="36"/>
  <c r="O40" i="36"/>
  <c r="O36" i="36"/>
  <c r="O32" i="36"/>
  <c r="O28" i="36"/>
  <c r="O24" i="36"/>
  <c r="O45" i="36"/>
  <c r="O41" i="36"/>
  <c r="O37" i="36"/>
  <c r="O33" i="36"/>
  <c r="O29" i="36"/>
  <c r="O25" i="36"/>
  <c r="O62" i="36"/>
  <c r="O60" i="36"/>
  <c r="O58" i="36"/>
  <c r="O56" i="36"/>
  <c r="O54" i="36"/>
  <c r="O52" i="36"/>
  <c r="O50" i="36"/>
  <c r="O48" i="36"/>
  <c r="O46" i="36"/>
  <c r="O42" i="36"/>
  <c r="O38" i="36"/>
  <c r="O34" i="36"/>
  <c r="O30" i="36"/>
  <c r="O26" i="36"/>
  <c r="N50" i="36"/>
  <c r="N43" i="36"/>
  <c r="N39" i="36"/>
  <c r="N35" i="36"/>
  <c r="N31" i="36"/>
  <c r="N27" i="36"/>
  <c r="N21" i="36"/>
  <c r="N54" i="36"/>
  <c r="N34" i="36"/>
  <c r="N26" i="36"/>
  <c r="N56" i="36"/>
  <c r="N63" i="36"/>
  <c r="N61" i="36"/>
  <c r="N59" i="36"/>
  <c r="N57" i="36"/>
  <c r="N55" i="36"/>
  <c r="N53" i="36"/>
  <c r="N51" i="36"/>
  <c r="N49" i="36"/>
  <c r="N47" i="36"/>
  <c r="N44" i="36"/>
  <c r="N40" i="36"/>
  <c r="N36" i="36"/>
  <c r="N32" i="36"/>
  <c r="N28" i="36"/>
  <c r="N24" i="36"/>
  <c r="N62" i="36"/>
  <c r="N46" i="36"/>
  <c r="N42" i="36"/>
  <c r="N30" i="36"/>
  <c r="N58" i="36"/>
  <c r="N45" i="36"/>
  <c r="N41" i="36"/>
  <c r="N37" i="36"/>
  <c r="N33" i="36"/>
  <c r="N29" i="36"/>
  <c r="N25" i="36"/>
  <c r="N52" i="36"/>
  <c r="N60" i="36"/>
  <c r="N48" i="36"/>
  <c r="N38" i="36"/>
  <c r="M46" i="35"/>
  <c r="M37" i="35"/>
  <c r="M31" i="35"/>
  <c r="M61" i="35"/>
  <c r="M47" i="35"/>
  <c r="M24" i="35"/>
  <c r="M59" i="35"/>
  <c r="M25" i="35"/>
  <c r="M40" i="35"/>
  <c r="M29" i="35"/>
  <c r="M52" i="35"/>
  <c r="M34" i="35"/>
  <c r="M56" i="35"/>
  <c r="M33" i="35"/>
  <c r="M50" i="35"/>
  <c r="M27" i="35"/>
  <c r="L62" i="35"/>
  <c r="L45" i="35"/>
  <c r="L57" i="35"/>
  <c r="L30" i="35"/>
  <c r="M41" i="35"/>
  <c r="M54" i="35"/>
  <c r="M28" i="35"/>
  <c r="M60" i="35"/>
  <c r="M35" i="35"/>
  <c r="M26" i="35"/>
  <c r="M58" i="35"/>
  <c r="M32" i="35"/>
  <c r="M63" i="35"/>
  <c r="M39" i="35"/>
  <c r="M30" i="35"/>
  <c r="M62" i="35"/>
  <c r="M36" i="35"/>
  <c r="M49" i="35"/>
  <c r="M43" i="35"/>
  <c r="M38" i="35"/>
  <c r="M53" i="35"/>
  <c r="M44" i="35"/>
  <c r="M57" i="35"/>
  <c r="M51" i="35"/>
  <c r="M42" i="35"/>
  <c r="M45" i="35"/>
  <c r="M48" i="35"/>
  <c r="M21" i="35"/>
  <c r="L25" i="35"/>
  <c r="L38" i="35"/>
  <c r="L36" i="35"/>
  <c r="L21" i="35"/>
  <c r="L33" i="35"/>
  <c r="L42" i="35"/>
  <c r="L40" i="35"/>
  <c r="L39" i="35"/>
  <c r="L41" i="35"/>
  <c r="L46" i="35"/>
  <c r="L44" i="35"/>
  <c r="L43" i="35"/>
  <c r="L49" i="35"/>
  <c r="L50" i="35"/>
  <c r="L48" i="35"/>
  <c r="L47" i="35"/>
  <c r="L53" i="35"/>
  <c r="L54" i="35"/>
  <c r="L52" i="35"/>
  <c r="L55" i="35"/>
  <c r="L26" i="35"/>
  <c r="L58" i="35"/>
  <c r="L29" i="35"/>
  <c r="L61" i="35"/>
  <c r="L51" i="35"/>
  <c r="L56" i="35"/>
  <c r="L27" i="35"/>
  <c r="L59" i="35"/>
  <c r="L28" i="35"/>
  <c r="L60" i="35"/>
  <c r="L31" i="35"/>
  <c r="L37" i="35"/>
  <c r="L32" i="35"/>
  <c r="L63" i="35"/>
  <c r="J63" i="32"/>
  <c r="J60" i="32"/>
  <c r="J56" i="32"/>
  <c r="J52" i="32"/>
  <c r="J48" i="32"/>
  <c r="J44" i="32"/>
  <c r="J40" i="32"/>
  <c r="J36" i="32"/>
  <c r="J32" i="32"/>
  <c r="J28" i="32"/>
  <c r="J24" i="32"/>
  <c r="J61" i="32"/>
  <c r="J57" i="32"/>
  <c r="J53" i="32"/>
  <c r="J49" i="32"/>
  <c r="J45" i="32"/>
  <c r="J41" i="32"/>
  <c r="J37" i="32"/>
  <c r="J33" i="32"/>
  <c r="J29" i="32"/>
  <c r="J25" i="32"/>
  <c r="J62" i="32"/>
  <c r="J58" i="32"/>
  <c r="J54" i="32"/>
  <c r="J50" i="32"/>
  <c r="J46" i="32"/>
  <c r="J42" i="32"/>
  <c r="J38" i="32"/>
  <c r="J34" i="32"/>
  <c r="J30" i="32"/>
  <c r="J26" i="32"/>
  <c r="J59" i="32"/>
  <c r="J55" i="32"/>
  <c r="J51" i="32"/>
  <c r="J47" i="32"/>
  <c r="J43" i="32"/>
  <c r="J39" i="32"/>
  <c r="J35" i="32"/>
  <c r="J31" i="32"/>
  <c r="J27" i="32"/>
  <c r="J21" i="32"/>
  <c r="I13" i="32"/>
  <c r="G59" i="32"/>
  <c r="G55" i="32"/>
  <c r="G51" i="32"/>
  <c r="G47" i="32"/>
  <c r="G43" i="32"/>
  <c r="G39" i="32"/>
  <c r="G35" i="32"/>
  <c r="G31" i="32"/>
  <c r="G27" i="32"/>
  <c r="G21" i="32"/>
  <c r="G57" i="32"/>
  <c r="G53" i="32"/>
  <c r="G49" i="32"/>
  <c r="G45" i="32"/>
  <c r="G41" i="32"/>
  <c r="G33" i="32"/>
  <c r="G25" i="32"/>
  <c r="G63" i="32"/>
  <c r="G60" i="32"/>
  <c r="G56" i="32"/>
  <c r="G52" i="32"/>
  <c r="G48" i="32"/>
  <c r="G44" i="32"/>
  <c r="G40" i="32"/>
  <c r="G36" i="32"/>
  <c r="G32" i="32"/>
  <c r="G28" i="32"/>
  <c r="G24" i="32"/>
  <c r="G46" i="32"/>
  <c r="G38" i="32"/>
  <c r="G30" i="32"/>
  <c r="G61" i="32"/>
  <c r="G37" i="32"/>
  <c r="G29" i="32"/>
  <c r="G62" i="32"/>
  <c r="G58" i="32"/>
  <c r="G54" i="32"/>
  <c r="G50" i="32"/>
  <c r="G42" i="32"/>
  <c r="G34" i="32"/>
  <c r="G26" i="32"/>
  <c r="J18" i="32"/>
  <c r="J17" i="32"/>
  <c r="H59" i="32"/>
  <c r="H55" i="32"/>
  <c r="H51" i="32"/>
  <c r="H47" i="32"/>
  <c r="H43" i="32"/>
  <c r="H39" i="32"/>
  <c r="H35" i="32"/>
  <c r="H31" i="32"/>
  <c r="H27" i="32"/>
  <c r="H21" i="32"/>
  <c r="H63" i="32"/>
  <c r="H60" i="32"/>
  <c r="H56" i="32"/>
  <c r="H52" i="32"/>
  <c r="H48" i="32"/>
  <c r="H44" i="32"/>
  <c r="H40" i="32"/>
  <c r="H36" i="32"/>
  <c r="H32" i="32"/>
  <c r="H28" i="32"/>
  <c r="H24" i="32"/>
  <c r="H61" i="32"/>
  <c r="H57" i="32"/>
  <c r="H53" i="32"/>
  <c r="H49" i="32"/>
  <c r="H45" i="32"/>
  <c r="H41" i="32"/>
  <c r="H37" i="32"/>
  <c r="H33" i="32"/>
  <c r="H29" i="32"/>
  <c r="H25" i="32"/>
  <c r="H62" i="32"/>
  <c r="H58" i="32"/>
  <c r="H54" i="32"/>
  <c r="H50" i="32"/>
  <c r="H46" i="32"/>
  <c r="H42" i="32"/>
  <c r="H38" i="32"/>
  <c r="H34" i="32"/>
  <c r="H30" i="32"/>
  <c r="H26" i="32"/>
  <c r="I63" i="32"/>
  <c r="I60" i="32"/>
  <c r="I56" i="32"/>
  <c r="I52" i="32"/>
  <c r="I48" i="32"/>
  <c r="I44" i="32"/>
  <c r="I40" i="32"/>
  <c r="I36" i="32"/>
  <c r="I32" i="32"/>
  <c r="I28" i="32"/>
  <c r="I24" i="32"/>
  <c r="I62" i="32"/>
  <c r="I58" i="32"/>
  <c r="I54" i="32"/>
  <c r="I42" i="32"/>
  <c r="I38" i="32"/>
  <c r="I30" i="32"/>
  <c r="I21" i="32"/>
  <c r="I61" i="32"/>
  <c r="I57" i="32"/>
  <c r="I53" i="32"/>
  <c r="I49" i="32"/>
  <c r="I45" i="32"/>
  <c r="I41" i="32"/>
  <c r="I37" i="32"/>
  <c r="I33" i="32"/>
  <c r="I29" i="32"/>
  <c r="I25" i="32"/>
  <c r="I35" i="32"/>
  <c r="I27" i="32"/>
  <c r="I50" i="32"/>
  <c r="I46" i="32"/>
  <c r="I34" i="32"/>
  <c r="I26" i="32"/>
  <c r="I59" i="32"/>
  <c r="I55" i="32"/>
  <c r="I51" i="32"/>
  <c r="I47" i="32"/>
  <c r="I43" i="32"/>
  <c r="I39" i="32"/>
  <c r="I31" i="32"/>
  <c r="S14" i="30"/>
  <c r="R14" i="30"/>
  <c r="O14" i="30"/>
  <c r="N14" i="30"/>
  <c r="S12" i="30"/>
  <c r="R12" i="30"/>
  <c r="O12" i="30"/>
  <c r="N12" i="30"/>
  <c r="N20" i="30"/>
  <c r="S11" i="30"/>
  <c r="S19" i="30"/>
  <c r="R11" i="30"/>
  <c r="O11" i="30"/>
  <c r="N11" i="30"/>
  <c r="M19" i="30"/>
  <c r="L19" i="30"/>
  <c r="S10" i="30"/>
  <c r="R10" i="30"/>
  <c r="O10" i="30"/>
  <c r="N10" i="30"/>
  <c r="S6" i="30"/>
  <c r="R6" i="30"/>
  <c r="O6" i="30"/>
  <c r="N6" i="30"/>
  <c r="M6" i="30"/>
  <c r="L6" i="30"/>
  <c r="S5" i="30"/>
  <c r="R5" i="30"/>
  <c r="O5" i="30"/>
  <c r="N5" i="30"/>
  <c r="M5" i="30"/>
  <c r="L5" i="30"/>
  <c r="S4" i="30"/>
  <c r="R4" i="30"/>
  <c r="O4" i="30"/>
  <c r="N4" i="30"/>
  <c r="M4" i="30"/>
  <c r="L4" i="30"/>
  <c r="O3" i="30"/>
  <c r="S2" i="30"/>
  <c r="S3" i="30"/>
  <c r="R2" i="30"/>
  <c r="R3" i="30"/>
  <c r="O2" i="30"/>
  <c r="N2" i="30"/>
  <c r="N3" i="30"/>
  <c r="M2" i="30"/>
  <c r="L2" i="30"/>
  <c r="M4" i="29"/>
  <c r="L4" i="29"/>
  <c r="M3" i="29"/>
  <c r="L3" i="29"/>
  <c r="O9" i="30"/>
  <c r="O17" i="30"/>
  <c r="M9" i="30" a="1"/>
  <c r="M9" i="30"/>
  <c r="M13" i="30" a="1"/>
  <c r="M13" i="30"/>
  <c r="L9" i="30" a="1"/>
  <c r="L9" i="30"/>
  <c r="L13" i="30" a="1"/>
  <c r="L13" i="30"/>
  <c r="T11" i="30"/>
  <c r="L20" i="30"/>
  <c r="M20" i="30"/>
  <c r="W14" i="30"/>
  <c r="T14" i="30"/>
  <c r="U14" i="30"/>
  <c r="N9" i="30" a="1"/>
  <c r="N9" i="30"/>
  <c r="N13" i="30" a="1"/>
  <c r="N13" i="30"/>
  <c r="L3" i="30"/>
  <c r="N19" i="30"/>
  <c r="O20" i="30"/>
  <c r="M3" i="30"/>
  <c r="R20" i="30"/>
  <c r="R19" i="30"/>
  <c r="S20" i="30"/>
  <c r="R9" i="30" a="1"/>
  <c r="R9" i="30"/>
  <c r="R17" i="30"/>
  <c r="U11" i="30"/>
  <c r="S9" i="30" a="1"/>
  <c r="S9" i="30"/>
  <c r="S17" i="30"/>
  <c r="W11" i="30"/>
  <c r="O19" i="30"/>
  <c r="O13" i="30" a="1"/>
  <c r="O13" i="30"/>
  <c r="O56" i="30"/>
  <c r="O18" i="30"/>
  <c r="M17" i="30"/>
  <c r="M18" i="30"/>
  <c r="L18" i="30"/>
  <c r="L17" i="30"/>
  <c r="N17" i="30"/>
  <c r="N18" i="30"/>
  <c r="N63" i="30"/>
  <c r="N60" i="30"/>
  <c r="N56" i="30"/>
  <c r="N52" i="30"/>
  <c r="N48" i="30"/>
  <c r="N44" i="30"/>
  <c r="N40" i="30"/>
  <c r="N36" i="30"/>
  <c r="N32" i="30"/>
  <c r="N28" i="30"/>
  <c r="N24" i="30"/>
  <c r="N61" i="30"/>
  <c r="N57" i="30"/>
  <c r="N53" i="30"/>
  <c r="N49" i="30"/>
  <c r="N45" i="30"/>
  <c r="N41" i="30"/>
  <c r="N37" i="30"/>
  <c r="N33" i="30"/>
  <c r="N29" i="30"/>
  <c r="N25" i="30"/>
  <c r="N62" i="30"/>
  <c r="N58" i="30"/>
  <c r="N54" i="30"/>
  <c r="N50" i="30"/>
  <c r="N46" i="30"/>
  <c r="N42" i="30"/>
  <c r="N38" i="30"/>
  <c r="N34" i="30"/>
  <c r="N30" i="30"/>
  <c r="N26" i="30"/>
  <c r="N43" i="30"/>
  <c r="N27" i="30"/>
  <c r="N21" i="30"/>
  <c r="N59" i="30"/>
  <c r="N55" i="30"/>
  <c r="N51" i="30"/>
  <c r="N47" i="30"/>
  <c r="N39" i="30"/>
  <c r="N35" i="30"/>
  <c r="N31" i="30"/>
  <c r="M59" i="30"/>
  <c r="M55" i="30"/>
  <c r="M51" i="30"/>
  <c r="M47" i="30"/>
  <c r="M43" i="30"/>
  <c r="M39" i="30"/>
  <c r="M35" i="30"/>
  <c r="M31" i="30"/>
  <c r="M27" i="30"/>
  <c r="M21" i="30"/>
  <c r="M63" i="30"/>
  <c r="M60" i="30"/>
  <c r="M56" i="30"/>
  <c r="M52" i="30"/>
  <c r="M48" i="30"/>
  <c r="M44" i="30"/>
  <c r="M40" i="30"/>
  <c r="M36" i="30"/>
  <c r="M32" i="30"/>
  <c r="M28" i="30"/>
  <c r="M24" i="30"/>
  <c r="M61" i="30"/>
  <c r="M57" i="30"/>
  <c r="M53" i="30"/>
  <c r="M49" i="30"/>
  <c r="M45" i="30"/>
  <c r="M41" i="30"/>
  <c r="M37" i="30"/>
  <c r="M33" i="30"/>
  <c r="M29" i="30"/>
  <c r="M25" i="30"/>
  <c r="M62" i="30"/>
  <c r="M58" i="30"/>
  <c r="M54" i="30"/>
  <c r="M50" i="30"/>
  <c r="M46" i="30"/>
  <c r="M42" i="30"/>
  <c r="M38" i="30"/>
  <c r="M34" i="30"/>
  <c r="M30" i="30"/>
  <c r="M26" i="30"/>
  <c r="R13" i="30" a="1"/>
  <c r="R13" i="30"/>
  <c r="S18" i="30"/>
  <c r="L59" i="30"/>
  <c r="L55" i="30"/>
  <c r="L51" i="30"/>
  <c r="L47" i="30"/>
  <c r="L43" i="30"/>
  <c r="L39" i="30"/>
  <c r="L35" i="30"/>
  <c r="L31" i="30"/>
  <c r="L27" i="30"/>
  <c r="L21" i="30"/>
  <c r="L63" i="30"/>
  <c r="L60" i="30"/>
  <c r="L56" i="30"/>
  <c r="L52" i="30"/>
  <c r="L48" i="30"/>
  <c r="L44" i="30"/>
  <c r="L40" i="30"/>
  <c r="L36" i="30"/>
  <c r="L32" i="30"/>
  <c r="L28" i="30"/>
  <c r="L24" i="30"/>
  <c r="L30" i="30"/>
  <c r="L58" i="30"/>
  <c r="L38" i="30"/>
  <c r="L34" i="30"/>
  <c r="L61" i="30"/>
  <c r="L57" i="30"/>
  <c r="L53" i="30"/>
  <c r="L49" i="30"/>
  <c r="L45" i="30"/>
  <c r="L41" i="30"/>
  <c r="L37" i="30"/>
  <c r="L33" i="30"/>
  <c r="L29" i="30"/>
  <c r="L25" i="30"/>
  <c r="L62" i="30"/>
  <c r="L54" i="30"/>
  <c r="L50" i="30"/>
  <c r="L46" i="30"/>
  <c r="L42" i="30"/>
  <c r="L26" i="30"/>
  <c r="S13" i="30" a="1"/>
  <c r="S13" i="30"/>
  <c r="R18" i="30"/>
  <c r="O27" i="30"/>
  <c r="O28" i="30"/>
  <c r="O61" i="30"/>
  <c r="O62" i="30"/>
  <c r="O37" i="30"/>
  <c r="O24" i="30"/>
  <c r="O29" i="30"/>
  <c r="O44" i="30"/>
  <c r="O32" i="30"/>
  <c r="O54" i="30"/>
  <c r="O46" i="30"/>
  <c r="O33" i="30"/>
  <c r="O38" i="30"/>
  <c r="O53" i="30"/>
  <c r="O41" i="30"/>
  <c r="O40" i="30"/>
  <c r="O51" i="30"/>
  <c r="O34" i="30"/>
  <c r="O59" i="30"/>
  <c r="O39" i="30"/>
  <c r="O42" i="30"/>
  <c r="O30" i="30"/>
  <c r="O49" i="30"/>
  <c r="O47" i="30"/>
  <c r="O58" i="30"/>
  <c r="O25" i="30"/>
  <c r="O48" i="30"/>
  <c r="O31" i="30"/>
  <c r="O21" i="30"/>
  <c r="O26" i="30"/>
  <c r="O52" i="30"/>
  <c r="O63" i="30"/>
  <c r="O43" i="30"/>
  <c r="O50" i="30"/>
  <c r="O35" i="30"/>
  <c r="O55" i="30"/>
  <c r="O57" i="30"/>
  <c r="O45" i="30"/>
  <c r="O36" i="30"/>
  <c r="O60" i="30"/>
  <c r="S61" i="30"/>
  <c r="S57" i="30"/>
  <c r="S53" i="30"/>
  <c r="S49" i="30"/>
  <c r="S45" i="30"/>
  <c r="S41" i="30"/>
  <c r="S37" i="30"/>
  <c r="S33" i="30"/>
  <c r="S29" i="30"/>
  <c r="S25" i="30"/>
  <c r="S58" i="30"/>
  <c r="S54" i="30"/>
  <c r="S50" i="30"/>
  <c r="S46" i="30"/>
  <c r="S42" i="30"/>
  <c r="S38" i="30"/>
  <c r="S34" i="30"/>
  <c r="S30" i="30"/>
  <c r="S26" i="30"/>
  <c r="S59" i="30"/>
  <c r="S55" i="30"/>
  <c r="S51" i="30"/>
  <c r="S47" i="30"/>
  <c r="S43" i="30"/>
  <c r="S39" i="30"/>
  <c r="S35" i="30"/>
  <c r="S31" i="30"/>
  <c r="S27" i="30"/>
  <c r="S21" i="30"/>
  <c r="S60" i="30"/>
  <c r="S56" i="30"/>
  <c r="S52" i="30"/>
  <c r="S48" i="30"/>
  <c r="S44" i="30"/>
  <c r="S40" i="30"/>
  <c r="S36" i="30"/>
  <c r="S32" i="30"/>
  <c r="S28" i="30"/>
  <c r="S24" i="30"/>
  <c r="R61" i="30"/>
  <c r="R57" i="30"/>
  <c r="R53" i="30"/>
  <c r="R49" i="30"/>
  <c r="R45" i="30"/>
  <c r="R41" i="30"/>
  <c r="R37" i="30"/>
  <c r="R33" i="30"/>
  <c r="R29" i="30"/>
  <c r="R25" i="30"/>
  <c r="R58" i="30"/>
  <c r="R54" i="30"/>
  <c r="R50" i="30"/>
  <c r="R46" i="30"/>
  <c r="R42" i="30"/>
  <c r="R38" i="30"/>
  <c r="R34" i="30"/>
  <c r="R30" i="30"/>
  <c r="R26" i="30"/>
  <c r="R44" i="30"/>
  <c r="R28" i="30"/>
  <c r="R24" i="30"/>
  <c r="R59" i="30"/>
  <c r="R55" i="30"/>
  <c r="R51" i="30"/>
  <c r="R47" i="30"/>
  <c r="R43" i="30"/>
  <c r="R39" i="30"/>
  <c r="R35" i="30"/>
  <c r="R31" i="30"/>
  <c r="R27" i="30"/>
  <c r="R21" i="30"/>
  <c r="R60" i="30"/>
  <c r="R48" i="30"/>
  <c r="R40" i="30"/>
  <c r="R36" i="30"/>
  <c r="R32" i="30"/>
  <c r="R56" i="30"/>
  <c r="R52" i="30"/>
  <c r="S14" i="28"/>
  <c r="R14" i="28"/>
  <c r="O14" i="28"/>
  <c r="N14" i="28"/>
  <c r="M14" i="28"/>
  <c r="L14" i="28"/>
  <c r="S12" i="28"/>
  <c r="R12" i="28"/>
  <c r="O12" i="28"/>
  <c r="N12" i="28"/>
  <c r="M12" i="28"/>
  <c r="L12" i="28"/>
  <c r="S11" i="28"/>
  <c r="R11" i="28"/>
  <c r="O11" i="28"/>
  <c r="N11" i="28"/>
  <c r="M11" i="28"/>
  <c r="L11" i="28"/>
  <c r="S10" i="28"/>
  <c r="R10" i="28"/>
  <c r="O10" i="28"/>
  <c r="N10" i="28"/>
  <c r="M10" i="28"/>
  <c r="L10" i="28"/>
  <c r="S6" i="28"/>
  <c r="R6" i="28"/>
  <c r="O6" i="28"/>
  <c r="N6" i="28"/>
  <c r="M6" i="28"/>
  <c r="L6" i="28"/>
  <c r="S5" i="28"/>
  <c r="R5" i="28"/>
  <c r="O5" i="28"/>
  <c r="N5" i="28"/>
  <c r="M5" i="28"/>
  <c r="L5" i="28"/>
  <c r="S4" i="28"/>
  <c r="R4" i="28"/>
  <c r="O4" i="28"/>
  <c r="N4" i="28"/>
  <c r="M4" i="28"/>
  <c r="L4" i="28"/>
  <c r="S2" i="28"/>
  <c r="S3" i="28"/>
  <c r="R2" i="28"/>
  <c r="R9" i="28" a="1"/>
  <c r="R9" i="28"/>
  <c r="R17" i="28"/>
  <c r="O2" i="28"/>
  <c r="O9" i="28" a="1"/>
  <c r="O9" i="28"/>
  <c r="O17" i="28"/>
  <c r="N2" i="28"/>
  <c r="N9" i="28" a="1"/>
  <c r="N9" i="28"/>
  <c r="N17" i="28"/>
  <c r="M2" i="28"/>
  <c r="M9" i="28" a="1"/>
  <c r="M9" i="28"/>
  <c r="M17" i="28"/>
  <c r="L2" i="28"/>
  <c r="L3" i="28"/>
  <c r="N4" i="27"/>
  <c r="M4" i="27"/>
  <c r="N3" i="27"/>
  <c r="M3" i="27"/>
  <c r="N2" i="27"/>
  <c r="M2" i="27"/>
  <c r="R19" i="28"/>
  <c r="N3" i="28"/>
  <c r="L20" i="28"/>
  <c r="T11" i="28"/>
  <c r="W14" i="28"/>
  <c r="S19" i="28"/>
  <c r="T14" i="28"/>
  <c r="L19" i="28"/>
  <c r="M20" i="28"/>
  <c r="U14" i="28"/>
  <c r="M19" i="28"/>
  <c r="N20" i="28"/>
  <c r="O20" i="28"/>
  <c r="R20" i="28"/>
  <c r="M3" i="28"/>
  <c r="S20" i="28"/>
  <c r="M18" i="28"/>
  <c r="O18" i="28"/>
  <c r="R18" i="28"/>
  <c r="N13" i="28" a="1"/>
  <c r="N13" i="28"/>
  <c r="O13" i="28" a="1"/>
  <c r="O13" i="28"/>
  <c r="N18" i="28"/>
  <c r="U11" i="28"/>
  <c r="R13" i="28" a="1"/>
  <c r="R13" i="28"/>
  <c r="O3" i="28"/>
  <c r="R3" i="28"/>
  <c r="S9" i="28" a="1"/>
  <c r="S9" i="28"/>
  <c r="S17" i="28"/>
  <c r="W11" i="28"/>
  <c r="L9" i="28" a="1"/>
  <c r="L9" i="28"/>
  <c r="L17" i="28"/>
  <c r="M13" i="28" a="1"/>
  <c r="M13" i="28"/>
  <c r="N19" i="28"/>
  <c r="O19" i="28"/>
  <c r="S13" i="28" a="1"/>
  <c r="S13" i="28"/>
  <c r="R61" i="28"/>
  <c r="R57" i="28"/>
  <c r="R53" i="28"/>
  <c r="R49" i="28"/>
  <c r="R45" i="28"/>
  <c r="R41" i="28"/>
  <c r="R37" i="28"/>
  <c r="R33" i="28"/>
  <c r="R29" i="28"/>
  <c r="R25" i="28"/>
  <c r="R58" i="28"/>
  <c r="R54" i="28"/>
  <c r="R50" i="28"/>
  <c r="R46" i="28"/>
  <c r="R42" i="28"/>
  <c r="R38" i="28"/>
  <c r="R34" i="28"/>
  <c r="R30" i="28"/>
  <c r="R26" i="28"/>
  <c r="R48" i="28"/>
  <c r="R24" i="28"/>
  <c r="R59" i="28"/>
  <c r="R55" i="28"/>
  <c r="R51" i="28"/>
  <c r="R47" i="28"/>
  <c r="R43" i="28"/>
  <c r="R39" i="28"/>
  <c r="R35" i="28"/>
  <c r="R31" i="28"/>
  <c r="R27" i="28"/>
  <c r="R21" i="28"/>
  <c r="R60" i="28"/>
  <c r="R56" i="28"/>
  <c r="R52" i="28"/>
  <c r="R40" i="28"/>
  <c r="R36" i="28"/>
  <c r="R32" i="28"/>
  <c r="R28" i="28"/>
  <c r="R44" i="28"/>
  <c r="O63" i="28"/>
  <c r="O60" i="28"/>
  <c r="O56" i="28"/>
  <c r="O52" i="28"/>
  <c r="O48" i="28"/>
  <c r="O44" i="28"/>
  <c r="O40" i="28"/>
  <c r="O36" i="28"/>
  <c r="O32" i="28"/>
  <c r="O28" i="28"/>
  <c r="O24" i="28"/>
  <c r="O61" i="28"/>
  <c r="O57" i="28"/>
  <c r="O53" i="28"/>
  <c r="O49" i="28"/>
  <c r="O45" i="28"/>
  <c r="O41" i="28"/>
  <c r="O37" i="28"/>
  <c r="O33" i="28"/>
  <c r="O29" i="28"/>
  <c r="O25" i="28"/>
  <c r="O62" i="28"/>
  <c r="O58" i="28"/>
  <c r="O54" i="28"/>
  <c r="O50" i="28"/>
  <c r="O46" i="28"/>
  <c r="O42" i="28"/>
  <c r="O38" i="28"/>
  <c r="O34" i="28"/>
  <c r="O30" i="28"/>
  <c r="O26" i="28"/>
  <c r="O59" i="28"/>
  <c r="O55" i="28"/>
  <c r="O51" i="28"/>
  <c r="O47" i="28"/>
  <c r="O43" i="28"/>
  <c r="O39" i="28"/>
  <c r="O35" i="28"/>
  <c r="O31" i="28"/>
  <c r="O27" i="28"/>
  <c r="O21" i="28"/>
  <c r="S61" i="28"/>
  <c r="S57" i="28"/>
  <c r="S53" i="28"/>
  <c r="S49" i="28"/>
  <c r="S45" i="28"/>
  <c r="S41" i="28"/>
  <c r="S37" i="28"/>
  <c r="S33" i="28"/>
  <c r="S29" i="28"/>
  <c r="S25" i="28"/>
  <c r="S58" i="28"/>
  <c r="S54" i="28"/>
  <c r="S50" i="28"/>
  <c r="S46" i="28"/>
  <c r="S42" i="28"/>
  <c r="S38" i="28"/>
  <c r="S34" i="28"/>
  <c r="S30" i="28"/>
  <c r="S26" i="28"/>
  <c r="S59" i="28"/>
  <c r="S55" i="28"/>
  <c r="S51" i="28"/>
  <c r="S47" i="28"/>
  <c r="S43" i="28"/>
  <c r="S39" i="28"/>
  <c r="S35" i="28"/>
  <c r="S31" i="28"/>
  <c r="S27" i="28"/>
  <c r="S21" i="28"/>
  <c r="S60" i="28"/>
  <c r="S56" i="28"/>
  <c r="S52" i="28"/>
  <c r="S48" i="28"/>
  <c r="S44" i="28"/>
  <c r="S40" i="28"/>
  <c r="S36" i="28"/>
  <c r="S32" i="28"/>
  <c r="S28" i="28"/>
  <c r="S24" i="28"/>
  <c r="L13" i="28" a="1"/>
  <c r="L13" i="28"/>
  <c r="L18" i="28"/>
  <c r="M59" i="28"/>
  <c r="M55" i="28"/>
  <c r="M51" i="28"/>
  <c r="M47" i="28"/>
  <c r="M43" i="28"/>
  <c r="M39" i="28"/>
  <c r="M35" i="28"/>
  <c r="M31" i="28"/>
  <c r="M27" i="28"/>
  <c r="M21" i="28"/>
  <c r="M63" i="28"/>
  <c r="M60" i="28"/>
  <c r="M56" i="28"/>
  <c r="M52" i="28"/>
  <c r="M48" i="28"/>
  <c r="M44" i="28"/>
  <c r="M40" i="28"/>
  <c r="M36" i="28"/>
  <c r="M32" i="28"/>
  <c r="M28" i="28"/>
  <c r="M24" i="28"/>
  <c r="M61" i="28"/>
  <c r="M57" i="28"/>
  <c r="M53" i="28"/>
  <c r="M49" i="28"/>
  <c r="M45" i="28"/>
  <c r="M41" i="28"/>
  <c r="M37" i="28"/>
  <c r="M33" i="28"/>
  <c r="M29" i="28"/>
  <c r="M25" i="28"/>
  <c r="M62" i="28"/>
  <c r="M58" i="28"/>
  <c r="M54" i="28"/>
  <c r="M50" i="28"/>
  <c r="M46" i="28"/>
  <c r="M42" i="28"/>
  <c r="M38" i="28"/>
  <c r="M34" i="28"/>
  <c r="M30" i="28"/>
  <c r="M26" i="28"/>
  <c r="N63" i="28"/>
  <c r="N60" i="28"/>
  <c r="N56" i="28"/>
  <c r="N52" i="28"/>
  <c r="N48" i="28"/>
  <c r="N44" i="28"/>
  <c r="N40" i="28"/>
  <c r="N36" i="28"/>
  <c r="N32" i="28"/>
  <c r="N28" i="28"/>
  <c r="N24" i="28"/>
  <c r="N61" i="28"/>
  <c r="N57" i="28"/>
  <c r="N53" i="28"/>
  <c r="N49" i="28"/>
  <c r="N45" i="28"/>
  <c r="N41" i="28"/>
  <c r="N37" i="28"/>
  <c r="N33" i="28"/>
  <c r="N29" i="28"/>
  <c r="N25" i="28"/>
  <c r="N35" i="28"/>
  <c r="N31" i="28"/>
  <c r="N27" i="28"/>
  <c r="N62" i="28"/>
  <c r="N58" i="28"/>
  <c r="N54" i="28"/>
  <c r="N50" i="28"/>
  <c r="N46" i="28"/>
  <c r="N42" i="28"/>
  <c r="N38" i="28"/>
  <c r="N34" i="28"/>
  <c r="N30" i="28"/>
  <c r="N26" i="28"/>
  <c r="N59" i="28"/>
  <c r="N55" i="28"/>
  <c r="N51" i="28"/>
  <c r="N47" i="28"/>
  <c r="N43" i="28"/>
  <c r="N39" i="28"/>
  <c r="N21" i="28"/>
  <c r="S18" i="28"/>
  <c r="L59" i="28"/>
  <c r="L55" i="28"/>
  <c r="L51" i="28"/>
  <c r="L47" i="28"/>
  <c r="L43" i="28"/>
  <c r="L39" i="28"/>
  <c r="L35" i="28"/>
  <c r="L31" i="28"/>
  <c r="L27" i="28"/>
  <c r="L21" i="28"/>
  <c r="L63" i="28"/>
  <c r="L60" i="28"/>
  <c r="L56" i="28"/>
  <c r="L52" i="28"/>
  <c r="L48" i="28"/>
  <c r="L44" i="28"/>
  <c r="L40" i="28"/>
  <c r="L36" i="28"/>
  <c r="L32" i="28"/>
  <c r="L28" i="28"/>
  <c r="L24" i="28"/>
  <c r="L61" i="28"/>
  <c r="L57" i="28"/>
  <c r="L53" i="28"/>
  <c r="L49" i="28"/>
  <c r="L45" i="28"/>
  <c r="L41" i="28"/>
  <c r="L37" i="28"/>
  <c r="L33" i="28"/>
  <c r="L29" i="28"/>
  <c r="L25" i="28"/>
  <c r="L62" i="28"/>
  <c r="L58" i="28"/>
  <c r="L54" i="28"/>
  <c r="L50" i="28"/>
  <c r="L46" i="28"/>
  <c r="L42" i="28"/>
  <c r="L38" i="28"/>
  <c r="L34" i="28"/>
  <c r="L26" i="28"/>
  <c r="L30" i="28"/>
  <c r="S14" i="26"/>
  <c r="R14" i="26"/>
  <c r="O14" i="26"/>
  <c r="N14" i="26"/>
  <c r="M14" i="26"/>
  <c r="T14" i="26"/>
  <c r="L14" i="26"/>
  <c r="S12" i="26"/>
  <c r="R12" i="26"/>
  <c r="O12" i="26"/>
  <c r="N12" i="26"/>
  <c r="M12" i="26"/>
  <c r="L12" i="26"/>
  <c r="T11" i="26"/>
  <c r="S11" i="26"/>
  <c r="R11" i="26"/>
  <c r="O11" i="26"/>
  <c r="N11" i="26"/>
  <c r="M11" i="26"/>
  <c r="L11" i="26"/>
  <c r="S10" i="26"/>
  <c r="R10" i="26"/>
  <c r="O10" i="26"/>
  <c r="N10" i="26"/>
  <c r="M10" i="26"/>
  <c r="L10" i="26"/>
  <c r="S6" i="26"/>
  <c r="R6" i="26"/>
  <c r="O6" i="26"/>
  <c r="N6" i="26"/>
  <c r="M6" i="26"/>
  <c r="L6" i="26"/>
  <c r="S5" i="26"/>
  <c r="R5" i="26"/>
  <c r="O5" i="26"/>
  <c r="N5" i="26"/>
  <c r="M5" i="26"/>
  <c r="L5" i="26"/>
  <c r="S4" i="26"/>
  <c r="R4" i="26"/>
  <c r="O4" i="26"/>
  <c r="N4" i="26"/>
  <c r="M4" i="26"/>
  <c r="L4" i="26"/>
  <c r="S2" i="26"/>
  <c r="S3" i="26"/>
  <c r="R2" i="26"/>
  <c r="R3" i="26"/>
  <c r="O2" i="26"/>
  <c r="O9" i="26" a="1"/>
  <c r="O9" i="26"/>
  <c r="O17" i="26"/>
  <c r="N2" i="26"/>
  <c r="N9" i="26" a="1"/>
  <c r="N9" i="26"/>
  <c r="M2" i="26"/>
  <c r="M3" i="26"/>
  <c r="L2" i="26"/>
  <c r="L9" i="26" a="1"/>
  <c r="L9" i="26"/>
  <c r="L17" i="26"/>
  <c r="M4" i="25"/>
  <c r="L4" i="25"/>
  <c r="M3" i="25"/>
  <c r="L3" i="25"/>
  <c r="M2" i="25"/>
  <c r="L2" i="25"/>
  <c r="L20" i="26"/>
  <c r="S20" i="26"/>
  <c r="W14" i="26"/>
  <c r="R19" i="26"/>
  <c r="N3" i="26"/>
  <c r="S19" i="26"/>
  <c r="L19" i="26"/>
  <c r="M20" i="26"/>
  <c r="U14" i="26"/>
  <c r="M9" i="26" a="1"/>
  <c r="M9" i="26"/>
  <c r="M17" i="26"/>
  <c r="M19" i="26"/>
  <c r="N20" i="26"/>
  <c r="N19" i="26"/>
  <c r="O20" i="26"/>
  <c r="L3" i="26"/>
  <c r="R20" i="26"/>
  <c r="O18" i="26"/>
  <c r="N13" i="26" a="1"/>
  <c r="N13" i="26"/>
  <c r="N17" i="26"/>
  <c r="O13" i="26" a="1"/>
  <c r="O13" i="26"/>
  <c r="N18" i="26"/>
  <c r="L18" i="26"/>
  <c r="R9" i="26" a="1"/>
  <c r="R9" i="26"/>
  <c r="R17" i="26"/>
  <c r="O3" i="26"/>
  <c r="U11" i="26"/>
  <c r="L13" i="26" a="1"/>
  <c r="L13" i="26"/>
  <c r="S9" i="26" a="1"/>
  <c r="S9" i="26"/>
  <c r="S17" i="26"/>
  <c r="W11" i="26"/>
  <c r="M13" i="26" a="1"/>
  <c r="M13" i="26"/>
  <c r="O19" i="26"/>
  <c r="M18" i="26"/>
  <c r="S13" i="26" a="1"/>
  <c r="S13" i="26"/>
  <c r="O63" i="26"/>
  <c r="O60" i="26"/>
  <c r="O56" i="26"/>
  <c r="O52" i="26"/>
  <c r="O48" i="26"/>
  <c r="O44" i="26"/>
  <c r="O40" i="26"/>
  <c r="O36" i="26"/>
  <c r="O32" i="26"/>
  <c r="O28" i="26"/>
  <c r="O24" i="26"/>
  <c r="O61" i="26"/>
  <c r="O57" i="26"/>
  <c r="O53" i="26"/>
  <c r="O49" i="26"/>
  <c r="O45" i="26"/>
  <c r="O41" i="26"/>
  <c r="O37" i="26"/>
  <c r="O33" i="26"/>
  <c r="O29" i="26"/>
  <c r="O25" i="26"/>
  <c r="O62" i="26"/>
  <c r="O58" i="26"/>
  <c r="O54" i="26"/>
  <c r="O50" i="26"/>
  <c r="O46" i="26"/>
  <c r="O42" i="26"/>
  <c r="O38" i="26"/>
  <c r="O34" i="26"/>
  <c r="O30" i="26"/>
  <c r="O26" i="26"/>
  <c r="O59" i="26"/>
  <c r="O55" i="26"/>
  <c r="O51" i="26"/>
  <c r="O47" i="26"/>
  <c r="O43" i="26"/>
  <c r="O39" i="26"/>
  <c r="O35" i="26"/>
  <c r="O31" i="26"/>
  <c r="O27" i="26"/>
  <c r="O21" i="26"/>
  <c r="S18" i="26"/>
  <c r="L59" i="26"/>
  <c r="L55" i="26"/>
  <c r="L51" i="26"/>
  <c r="L47" i="26"/>
  <c r="L43" i="26"/>
  <c r="L39" i="26"/>
  <c r="L35" i="26"/>
  <c r="L31" i="26"/>
  <c r="L27" i="26"/>
  <c r="L21" i="26"/>
  <c r="L63" i="26"/>
  <c r="L60" i="26"/>
  <c r="L56" i="26"/>
  <c r="L52" i="26"/>
  <c r="L48" i="26"/>
  <c r="L44" i="26"/>
  <c r="L40" i="26"/>
  <c r="L36" i="26"/>
  <c r="L32" i="26"/>
  <c r="L28" i="26"/>
  <c r="L24" i="26"/>
  <c r="L61" i="26"/>
  <c r="L57" i="26"/>
  <c r="L53" i="26"/>
  <c r="L49" i="26"/>
  <c r="L45" i="26"/>
  <c r="L41" i="26"/>
  <c r="L37" i="26"/>
  <c r="L33" i="26"/>
  <c r="L29" i="26"/>
  <c r="L25" i="26"/>
  <c r="L62" i="26"/>
  <c r="L58" i="26"/>
  <c r="L54" i="26"/>
  <c r="L50" i="26"/>
  <c r="L46" i="26"/>
  <c r="L42" i="26"/>
  <c r="L38" i="26"/>
  <c r="L34" i="26"/>
  <c r="L30" i="26"/>
  <c r="L26" i="26"/>
  <c r="R18" i="26"/>
  <c r="M59" i="26"/>
  <c r="M55" i="26"/>
  <c r="M51" i="26"/>
  <c r="M47" i="26"/>
  <c r="M43" i="26"/>
  <c r="M39" i="26"/>
  <c r="M35" i="26"/>
  <c r="M31" i="26"/>
  <c r="M27" i="26"/>
  <c r="M21" i="26"/>
  <c r="M63" i="26"/>
  <c r="M60" i="26"/>
  <c r="M56" i="26"/>
  <c r="M52" i="26"/>
  <c r="M48" i="26"/>
  <c r="M44" i="26"/>
  <c r="M40" i="26"/>
  <c r="M36" i="26"/>
  <c r="M32" i="26"/>
  <c r="M28" i="26"/>
  <c r="M24" i="26"/>
  <c r="M61" i="26"/>
  <c r="M57" i="26"/>
  <c r="M53" i="26"/>
  <c r="M49" i="26"/>
  <c r="M45" i="26"/>
  <c r="M41" i="26"/>
  <c r="M37" i="26"/>
  <c r="M33" i="26"/>
  <c r="M29" i="26"/>
  <c r="M25" i="26"/>
  <c r="M62" i="26"/>
  <c r="M58" i="26"/>
  <c r="M54" i="26"/>
  <c r="M50" i="26"/>
  <c r="M46" i="26"/>
  <c r="M42" i="26"/>
  <c r="M38" i="26"/>
  <c r="M34" i="26"/>
  <c r="M30" i="26"/>
  <c r="M26" i="26"/>
  <c r="R13" i="26" a="1"/>
  <c r="R13" i="26"/>
  <c r="N63" i="26"/>
  <c r="N60" i="26"/>
  <c r="N56" i="26"/>
  <c r="N52" i="26"/>
  <c r="N48" i="26"/>
  <c r="N44" i="26"/>
  <c r="N40" i="26"/>
  <c r="N36" i="26"/>
  <c r="N32" i="26"/>
  <c r="N28" i="26"/>
  <c r="N24" i="26"/>
  <c r="N61" i="26"/>
  <c r="N57" i="26"/>
  <c r="N53" i="26"/>
  <c r="N49" i="26"/>
  <c r="N45" i="26"/>
  <c r="N41" i="26"/>
  <c r="N37" i="26"/>
  <c r="N33" i="26"/>
  <c r="N29" i="26"/>
  <c r="N25" i="26"/>
  <c r="N62" i="26"/>
  <c r="N58" i="26"/>
  <c r="N54" i="26"/>
  <c r="N50" i="26"/>
  <c r="N46" i="26"/>
  <c r="N42" i="26"/>
  <c r="N38" i="26"/>
  <c r="N34" i="26"/>
  <c r="N30" i="26"/>
  <c r="N26" i="26"/>
  <c r="N59" i="26"/>
  <c r="N55" i="26"/>
  <c r="N51" i="26"/>
  <c r="N47" i="26"/>
  <c r="N43" i="26"/>
  <c r="N39" i="26"/>
  <c r="N35" i="26"/>
  <c r="N31" i="26"/>
  <c r="N27" i="26"/>
  <c r="N21" i="26"/>
  <c r="R61" i="26"/>
  <c r="R57" i="26"/>
  <c r="R53" i="26"/>
  <c r="R49" i="26"/>
  <c r="R45" i="26"/>
  <c r="R41" i="26"/>
  <c r="R37" i="26"/>
  <c r="R33" i="26"/>
  <c r="R29" i="26"/>
  <c r="R25" i="26"/>
  <c r="R58" i="26"/>
  <c r="R54" i="26"/>
  <c r="R50" i="26"/>
  <c r="R46" i="26"/>
  <c r="R42" i="26"/>
  <c r="R38" i="26"/>
  <c r="R34" i="26"/>
  <c r="R30" i="26"/>
  <c r="R26" i="26"/>
  <c r="R59" i="26"/>
  <c r="R55" i="26"/>
  <c r="R51" i="26"/>
  <c r="R47" i="26"/>
  <c r="R43" i="26"/>
  <c r="R39" i="26"/>
  <c r="R35" i="26"/>
  <c r="R31" i="26"/>
  <c r="R27" i="26"/>
  <c r="R21" i="26"/>
  <c r="R60" i="26"/>
  <c r="R56" i="26"/>
  <c r="R52" i="26"/>
  <c r="R48" i="26"/>
  <c r="R44" i="26"/>
  <c r="R40" i="26"/>
  <c r="R36" i="26"/>
  <c r="R32" i="26"/>
  <c r="R28" i="26"/>
  <c r="R24" i="26"/>
  <c r="S61" i="26"/>
  <c r="S57" i="26"/>
  <c r="S53" i="26"/>
  <c r="S49" i="26"/>
  <c r="S45" i="26"/>
  <c r="S41" i="26"/>
  <c r="S37" i="26"/>
  <c r="S33" i="26"/>
  <c r="S29" i="26"/>
  <c r="S25" i="26"/>
  <c r="S58" i="26"/>
  <c r="S54" i="26"/>
  <c r="S50" i="26"/>
  <c r="S46" i="26"/>
  <c r="S42" i="26"/>
  <c r="S38" i="26"/>
  <c r="S34" i="26"/>
  <c r="S30" i="26"/>
  <c r="S26" i="26"/>
  <c r="S59" i="26"/>
  <c r="S55" i="26"/>
  <c r="S51" i="26"/>
  <c r="S47" i="26"/>
  <c r="S43" i="26"/>
  <c r="S39" i="26"/>
  <c r="S35" i="26"/>
  <c r="S31" i="26"/>
  <c r="S27" i="26"/>
  <c r="S21" i="26"/>
  <c r="S60" i="26"/>
  <c r="S56" i="26"/>
  <c r="S52" i="26"/>
  <c r="S48" i="26"/>
  <c r="S44" i="26"/>
  <c r="S40" i="26"/>
  <c r="S36" i="26"/>
  <c r="S32" i="26"/>
  <c r="S28" i="26"/>
  <c r="S24" i="26"/>
  <c r="S14" i="24"/>
  <c r="R14" i="24"/>
  <c r="O14" i="24"/>
  <c r="N14" i="24"/>
  <c r="M14" i="24"/>
  <c r="L14" i="24"/>
  <c r="S12" i="24"/>
  <c r="R12" i="24"/>
  <c r="O12" i="24"/>
  <c r="N12" i="24"/>
  <c r="M12" i="24"/>
  <c r="L12" i="24"/>
  <c r="S11" i="24"/>
  <c r="R11" i="24"/>
  <c r="O11" i="24"/>
  <c r="N11" i="24"/>
  <c r="N19" i="24"/>
  <c r="M11" i="24"/>
  <c r="L11" i="24"/>
  <c r="T11" i="24"/>
  <c r="S10" i="24"/>
  <c r="R10" i="24"/>
  <c r="O10" i="24"/>
  <c r="N10" i="24"/>
  <c r="M10" i="24"/>
  <c r="L10" i="24"/>
  <c r="S6" i="24"/>
  <c r="R6" i="24"/>
  <c r="O6" i="24"/>
  <c r="N6" i="24"/>
  <c r="M6" i="24"/>
  <c r="L6" i="24"/>
  <c r="S5" i="24"/>
  <c r="R5" i="24"/>
  <c r="O5" i="24"/>
  <c r="N5" i="24"/>
  <c r="M5" i="24"/>
  <c r="L5" i="24"/>
  <c r="S4" i="24"/>
  <c r="R4" i="24"/>
  <c r="O4" i="24"/>
  <c r="N4" i="24"/>
  <c r="M4" i="24"/>
  <c r="L4" i="24"/>
  <c r="S3" i="24"/>
  <c r="R9" i="24" a="1"/>
  <c r="R9" i="24"/>
  <c r="R17" i="24"/>
  <c r="O9" i="24" a="1"/>
  <c r="O9" i="24"/>
  <c r="N9" i="24" a="1"/>
  <c r="N9" i="24"/>
  <c r="M9" i="24" a="1"/>
  <c r="M9" i="24"/>
  <c r="M17" i="24"/>
  <c r="L3" i="24"/>
  <c r="M4" i="23"/>
  <c r="L4" i="23"/>
  <c r="M3" i="23"/>
  <c r="L3" i="23"/>
  <c r="M2" i="23"/>
  <c r="L2" i="23"/>
  <c r="S19" i="24"/>
  <c r="L20" i="24"/>
  <c r="M20" i="24"/>
  <c r="N20" i="24"/>
  <c r="M19" i="24"/>
  <c r="O20" i="24"/>
  <c r="R3" i="24"/>
  <c r="R18" i="24"/>
  <c r="T14" i="24"/>
  <c r="U14" i="24"/>
  <c r="L19" i="24"/>
  <c r="M3" i="24"/>
  <c r="W14" i="24"/>
  <c r="N3" i="24"/>
  <c r="O3" i="24"/>
  <c r="O19" i="24"/>
  <c r="R20" i="24"/>
  <c r="R19" i="24"/>
  <c r="S20" i="24"/>
  <c r="O13" i="24" a="1"/>
  <c r="O13" i="24"/>
  <c r="O17" i="24"/>
  <c r="N13" i="24" a="1"/>
  <c r="N13" i="24"/>
  <c r="N17" i="24"/>
  <c r="O18" i="24"/>
  <c r="M18" i="24"/>
  <c r="N18" i="24"/>
  <c r="U11" i="24"/>
  <c r="R13" i="24" a="1"/>
  <c r="R13" i="24"/>
  <c r="S9" i="24" a="1"/>
  <c r="S9" i="24"/>
  <c r="S17" i="24"/>
  <c r="W11" i="24"/>
  <c r="M13" i="24" a="1"/>
  <c r="M13" i="24"/>
  <c r="L9" i="24" a="1"/>
  <c r="L9" i="24"/>
  <c r="L17" i="24"/>
  <c r="S13" i="24" a="1"/>
  <c r="S13" i="24"/>
  <c r="S61" i="24"/>
  <c r="M59" i="24"/>
  <c r="M55" i="24"/>
  <c r="M51" i="24"/>
  <c r="M47" i="24"/>
  <c r="M43" i="24"/>
  <c r="M39" i="24"/>
  <c r="M35" i="24"/>
  <c r="M31" i="24"/>
  <c r="M27" i="24"/>
  <c r="M21" i="24"/>
  <c r="M63" i="24"/>
  <c r="M60" i="24"/>
  <c r="M56" i="24"/>
  <c r="M52" i="24"/>
  <c r="M48" i="24"/>
  <c r="M44" i="24"/>
  <c r="M40" i="24"/>
  <c r="M36" i="24"/>
  <c r="M32" i="24"/>
  <c r="M28" i="24"/>
  <c r="M24" i="24"/>
  <c r="M61" i="24"/>
  <c r="M57" i="24"/>
  <c r="M53" i="24"/>
  <c r="M49" i="24"/>
  <c r="M45" i="24"/>
  <c r="M41" i="24"/>
  <c r="M37" i="24"/>
  <c r="M33" i="24"/>
  <c r="M29" i="24"/>
  <c r="M25" i="24"/>
  <c r="M62" i="24"/>
  <c r="M58" i="24"/>
  <c r="M54" i="24"/>
  <c r="M50" i="24"/>
  <c r="M46" i="24"/>
  <c r="M42" i="24"/>
  <c r="M38" i="24"/>
  <c r="M34" i="24"/>
  <c r="M30" i="24"/>
  <c r="M26" i="24"/>
  <c r="R61" i="24"/>
  <c r="R57" i="24"/>
  <c r="R53" i="24"/>
  <c r="R49" i="24"/>
  <c r="R45" i="24"/>
  <c r="R41" i="24"/>
  <c r="R37" i="24"/>
  <c r="R33" i="24"/>
  <c r="R29" i="24"/>
  <c r="R25" i="24"/>
  <c r="R58" i="24"/>
  <c r="R54" i="24"/>
  <c r="R50" i="24"/>
  <c r="R46" i="24"/>
  <c r="R42" i="24"/>
  <c r="R38" i="24"/>
  <c r="R34" i="24"/>
  <c r="R30" i="24"/>
  <c r="R26" i="24"/>
  <c r="R60" i="24"/>
  <c r="R56" i="24"/>
  <c r="R48" i="24"/>
  <c r="R40" i="24"/>
  <c r="R32" i="24"/>
  <c r="R59" i="24"/>
  <c r="R55" i="24"/>
  <c r="R51" i="24"/>
  <c r="R35" i="24"/>
  <c r="R31" i="24"/>
  <c r="R24" i="24"/>
  <c r="R47" i="24"/>
  <c r="R43" i="24"/>
  <c r="R39" i="24"/>
  <c r="R27" i="24"/>
  <c r="R21" i="24"/>
  <c r="R52" i="24"/>
  <c r="R44" i="24"/>
  <c r="R36" i="24"/>
  <c r="R28" i="24"/>
  <c r="L18" i="24"/>
  <c r="N63" i="24"/>
  <c r="N60" i="24"/>
  <c r="N56" i="24"/>
  <c r="N52" i="24"/>
  <c r="N48" i="24"/>
  <c r="N44" i="24"/>
  <c r="N40" i="24"/>
  <c r="N36" i="24"/>
  <c r="N32" i="24"/>
  <c r="N28" i="24"/>
  <c r="N24" i="24"/>
  <c r="N61" i="24"/>
  <c r="N57" i="24"/>
  <c r="N53" i="24"/>
  <c r="N49" i="24"/>
  <c r="N45" i="24"/>
  <c r="N41" i="24"/>
  <c r="N37" i="24"/>
  <c r="N33" i="24"/>
  <c r="N29" i="24"/>
  <c r="N25" i="24"/>
  <c r="N59" i="24"/>
  <c r="N51" i="24"/>
  <c r="N43" i="24"/>
  <c r="N35" i="24"/>
  <c r="N27" i="24"/>
  <c r="N21" i="24"/>
  <c r="N62" i="24"/>
  <c r="N58" i="24"/>
  <c r="N46" i="24"/>
  <c r="N42" i="24"/>
  <c r="N38" i="24"/>
  <c r="N34" i="24"/>
  <c r="N26" i="24"/>
  <c r="N54" i="24"/>
  <c r="N50" i="24"/>
  <c r="N30" i="24"/>
  <c r="N55" i="24"/>
  <c r="N47" i="24"/>
  <c r="N39" i="24"/>
  <c r="N31" i="24"/>
  <c r="L13" i="24" a="1"/>
  <c r="L13" i="24"/>
  <c r="S18" i="24"/>
  <c r="O63" i="24"/>
  <c r="O60" i="24"/>
  <c r="O56" i="24"/>
  <c r="O52" i="24"/>
  <c r="O48" i="24"/>
  <c r="O44" i="24"/>
  <c r="O40" i="24"/>
  <c r="O36" i="24"/>
  <c r="O32" i="24"/>
  <c r="O28" i="24"/>
  <c r="O24" i="24"/>
  <c r="O61" i="24"/>
  <c r="O57" i="24"/>
  <c r="O53" i="24"/>
  <c r="O49" i="24"/>
  <c r="O45" i="24"/>
  <c r="O41" i="24"/>
  <c r="O37" i="24"/>
  <c r="O33" i="24"/>
  <c r="O29" i="24"/>
  <c r="O25" i="24"/>
  <c r="O62" i="24"/>
  <c r="O58" i="24"/>
  <c r="O54" i="24"/>
  <c r="O50" i="24"/>
  <c r="O46" i="24"/>
  <c r="O42" i="24"/>
  <c r="O38" i="24"/>
  <c r="O34" i="24"/>
  <c r="O30" i="24"/>
  <c r="O26" i="24"/>
  <c r="O59" i="24"/>
  <c r="O55" i="24"/>
  <c r="O51" i="24"/>
  <c r="O47" i="24"/>
  <c r="O43" i="24"/>
  <c r="O39" i="24"/>
  <c r="O35" i="24"/>
  <c r="O31" i="24"/>
  <c r="O27" i="24"/>
  <c r="O21" i="24"/>
  <c r="S52" i="24"/>
  <c r="S33" i="24"/>
  <c r="S24" i="24"/>
  <c r="S56" i="24"/>
  <c r="S47" i="24"/>
  <c r="S42" i="24"/>
  <c r="S37" i="24"/>
  <c r="S28" i="24"/>
  <c r="S60" i="24"/>
  <c r="S51" i="24"/>
  <c r="S46" i="24"/>
  <c r="S41" i="24"/>
  <c r="S45" i="24"/>
  <c r="S36" i="24"/>
  <c r="S27" i="24"/>
  <c r="S59" i="24"/>
  <c r="S54" i="24"/>
  <c r="S49" i="24"/>
  <c r="S43" i="24"/>
  <c r="S38" i="24"/>
  <c r="S32" i="24"/>
  <c r="S21" i="24"/>
  <c r="S55" i="24"/>
  <c r="S50" i="24"/>
  <c r="S40" i="24"/>
  <c r="S31" i="24"/>
  <c r="S26" i="24"/>
  <c r="S58" i="24"/>
  <c r="S53" i="24"/>
  <c r="S44" i="24"/>
  <c r="S35" i="24"/>
  <c r="S30" i="24"/>
  <c r="S25" i="24"/>
  <c r="S57" i="24"/>
  <c r="S48" i="24"/>
  <c r="S39" i="24"/>
  <c r="S34" i="24"/>
  <c r="S29" i="24"/>
  <c r="L59" i="24"/>
  <c r="L55" i="24"/>
  <c r="L51" i="24"/>
  <c r="L47" i="24"/>
  <c r="L43" i="24"/>
  <c r="L39" i="24"/>
  <c r="L35" i="24"/>
  <c r="L31" i="24"/>
  <c r="L27" i="24"/>
  <c r="L21" i="24"/>
  <c r="L63" i="24"/>
  <c r="L60" i="24"/>
  <c r="L56" i="24"/>
  <c r="L52" i="24"/>
  <c r="L48" i="24"/>
  <c r="L44" i="24"/>
  <c r="L40" i="24"/>
  <c r="L36" i="24"/>
  <c r="L32" i="24"/>
  <c r="L28" i="24"/>
  <c r="L24" i="24"/>
  <c r="L54" i="24"/>
  <c r="L46" i="24"/>
  <c r="L38" i="24"/>
  <c r="L30" i="24"/>
  <c r="L53" i="24"/>
  <c r="L49" i="24"/>
  <c r="L45" i="24"/>
  <c r="L41" i="24"/>
  <c r="L29" i="24"/>
  <c r="L25" i="24"/>
  <c r="L61" i="24"/>
  <c r="L57" i="24"/>
  <c r="L37" i="24"/>
  <c r="L33" i="24"/>
  <c r="L62" i="24"/>
  <c r="L58" i="24"/>
  <c r="L50" i="24"/>
  <c r="L42" i="24"/>
  <c r="L34" i="24"/>
  <c r="L26" i="24"/>
  <c r="W14" i="22"/>
  <c r="V14" i="22"/>
  <c r="S14" i="22"/>
  <c r="R14" i="22"/>
  <c r="Z14" i="22"/>
  <c r="Q14" i="22"/>
  <c r="P14" i="22"/>
  <c r="O14" i="22"/>
  <c r="N14" i="22"/>
  <c r="W12" i="22"/>
  <c r="V12" i="22"/>
  <c r="S12" i="22"/>
  <c r="R12" i="22"/>
  <c r="Q12" i="22"/>
  <c r="P12" i="22"/>
  <c r="O12" i="22"/>
  <c r="N12" i="22"/>
  <c r="W11" i="22"/>
  <c r="V11" i="22"/>
  <c r="S11" i="22"/>
  <c r="R11" i="22"/>
  <c r="Q11" i="22"/>
  <c r="P11" i="22"/>
  <c r="O11" i="22"/>
  <c r="N11" i="22"/>
  <c r="W10" i="22"/>
  <c r="V10" i="22"/>
  <c r="S10" i="22"/>
  <c r="R10" i="22"/>
  <c r="Q10" i="22"/>
  <c r="P10" i="22"/>
  <c r="O10" i="22"/>
  <c r="N10" i="22"/>
  <c r="W6" i="22"/>
  <c r="V6" i="22"/>
  <c r="S6" i="22"/>
  <c r="R6" i="22"/>
  <c r="Q6" i="22"/>
  <c r="P6" i="22"/>
  <c r="O6" i="22"/>
  <c r="N6" i="22"/>
  <c r="W5" i="22"/>
  <c r="V5" i="22"/>
  <c r="S5" i="22"/>
  <c r="R5" i="22"/>
  <c r="Q5" i="22"/>
  <c r="P5" i="22"/>
  <c r="O5" i="22"/>
  <c r="N5" i="22"/>
  <c r="W4" i="22"/>
  <c r="V4" i="22"/>
  <c r="S4" i="22"/>
  <c r="R4" i="22"/>
  <c r="Q4" i="22"/>
  <c r="P4" i="22"/>
  <c r="O4" i="22"/>
  <c r="N4" i="22"/>
  <c r="W2" i="22"/>
  <c r="W9" i="22" a="1"/>
  <c r="W9" i="22"/>
  <c r="W17" i="22"/>
  <c r="V2" i="22"/>
  <c r="S2" i="22"/>
  <c r="S3" i="22"/>
  <c r="R2" i="22"/>
  <c r="R3" i="22"/>
  <c r="Q2" i="22"/>
  <c r="Q9" i="22" a="1"/>
  <c r="Q9" i="22"/>
  <c r="Q17" i="22"/>
  <c r="P2" i="22"/>
  <c r="P3" i="22"/>
  <c r="O2" i="22"/>
  <c r="O3" i="22"/>
  <c r="N2" i="22"/>
  <c r="N3" i="22"/>
  <c r="Q5" i="21"/>
  <c r="Q4" i="21"/>
  <c r="Q3" i="21"/>
  <c r="X14" i="22"/>
  <c r="P20" i="22"/>
  <c r="AB14" i="22"/>
  <c r="V9" i="22" a="1"/>
  <c r="V9" i="22"/>
  <c r="V17" i="22"/>
  <c r="O19" i="22"/>
  <c r="O20" i="22"/>
  <c r="Q20" i="22"/>
  <c r="R19" i="22"/>
  <c r="R20" i="22"/>
  <c r="P19" i="22"/>
  <c r="Q19" i="22"/>
  <c r="Y14" i="22"/>
  <c r="S19" i="22"/>
  <c r="S20" i="22"/>
  <c r="N9" i="22" a="1"/>
  <c r="N9" i="22"/>
  <c r="N17" i="22"/>
  <c r="V19" i="22"/>
  <c r="V20" i="22"/>
  <c r="R9" i="22" a="1"/>
  <c r="R9" i="22"/>
  <c r="R17" i="22"/>
  <c r="W18" i="22"/>
  <c r="W19" i="22"/>
  <c r="W20" i="22"/>
  <c r="Q18" i="22"/>
  <c r="N20" i="22"/>
  <c r="Y11" i="22"/>
  <c r="X11" i="22"/>
  <c r="O9" i="22" a="1"/>
  <c r="O9" i="22"/>
  <c r="S9" i="22" a="1"/>
  <c r="S9" i="22"/>
  <c r="Z11" i="22"/>
  <c r="Q13" i="22" a="1"/>
  <c r="Q13" i="22"/>
  <c r="W13" i="22" a="1"/>
  <c r="W13" i="22"/>
  <c r="N19" i="22"/>
  <c r="V3" i="22"/>
  <c r="AB11" i="22"/>
  <c r="P9" i="22" a="1"/>
  <c r="P9" i="22"/>
  <c r="P18" i="22"/>
  <c r="R13" i="22" a="1"/>
  <c r="R13" i="22"/>
  <c r="W3" i="22"/>
  <c r="Q3" i="22"/>
  <c r="N18" i="22"/>
  <c r="N13" i="22" a="1"/>
  <c r="N13" i="22"/>
  <c r="N63" i="22"/>
  <c r="R18" i="22"/>
  <c r="V13" i="22" a="1"/>
  <c r="V13" i="22"/>
  <c r="V38" i="22"/>
  <c r="V18" i="22"/>
  <c r="Q63" i="22"/>
  <c r="Q61" i="22"/>
  <c r="Q59" i="22"/>
  <c r="Q57" i="22"/>
  <c r="Q55" i="22"/>
  <c r="Q53" i="22"/>
  <c r="Q51" i="22"/>
  <c r="Q49" i="22"/>
  <c r="Q47" i="22"/>
  <c r="Q62" i="22"/>
  <c r="Q60" i="22"/>
  <c r="Q58" i="22"/>
  <c r="Q56" i="22"/>
  <c r="Q54" i="22"/>
  <c r="Q52" i="22"/>
  <c r="Q50" i="22"/>
  <c r="Q48" i="22"/>
  <c r="Q46" i="22"/>
  <c r="Q45" i="22"/>
  <c r="Q44" i="22"/>
  <c r="Q43" i="22"/>
  <c r="Q42" i="22"/>
  <c r="Q41" i="22"/>
  <c r="Q40" i="22"/>
  <c r="Q39" i="22"/>
  <c r="Q38" i="22"/>
  <c r="Q37" i="22"/>
  <c r="Q36" i="22"/>
  <c r="Q35" i="22"/>
  <c r="Q34" i="22"/>
  <c r="Q33" i="22"/>
  <c r="Q32" i="22"/>
  <c r="Q31" i="22"/>
  <c r="Q30" i="22"/>
  <c r="Q29" i="22"/>
  <c r="Q28" i="22"/>
  <c r="Q27" i="22"/>
  <c r="Q26" i="22"/>
  <c r="Q25" i="22"/>
  <c r="Q24" i="22"/>
  <c r="Q21" i="22"/>
  <c r="S13" i="22" a="1"/>
  <c r="S13" i="22"/>
  <c r="S17" i="22"/>
  <c r="N61" i="22"/>
  <c r="N57" i="22"/>
  <c r="N53" i="22"/>
  <c r="N51" i="22"/>
  <c r="N49" i="22"/>
  <c r="N60" i="22"/>
  <c r="N50" i="22"/>
  <c r="N44" i="22"/>
  <c r="N42" i="22"/>
  <c r="N40" i="22"/>
  <c r="N35" i="22"/>
  <c r="N31" i="22"/>
  <c r="N27" i="22"/>
  <c r="N25" i="22"/>
  <c r="N21" i="22"/>
  <c r="N58" i="22"/>
  <c r="N52" i="22"/>
  <c r="N45" i="22"/>
  <c r="N43" i="22"/>
  <c r="N41" i="22"/>
  <c r="N38" i="22"/>
  <c r="N36" i="22"/>
  <c r="N34" i="22"/>
  <c r="N30" i="22"/>
  <c r="N28" i="22"/>
  <c r="N26" i="22"/>
  <c r="R45" i="22"/>
  <c r="R44" i="22"/>
  <c r="R43" i="22"/>
  <c r="R42" i="22"/>
  <c r="R41" i="22"/>
  <c r="R40" i="22"/>
  <c r="R39" i="22"/>
  <c r="R38" i="22"/>
  <c r="R37" i="22"/>
  <c r="R36" i="22"/>
  <c r="R35" i="22"/>
  <c r="R34" i="22"/>
  <c r="R33" i="22"/>
  <c r="R32" i="22"/>
  <c r="R31" i="22"/>
  <c r="R30" i="22"/>
  <c r="R29" i="22"/>
  <c r="R28" i="22"/>
  <c r="R27" i="22"/>
  <c r="R26" i="22"/>
  <c r="R25" i="22"/>
  <c r="R24" i="22"/>
  <c r="R21" i="22"/>
  <c r="O13" i="22" a="1"/>
  <c r="O13" i="22"/>
  <c r="O17" i="22"/>
  <c r="P17" i="22"/>
  <c r="P13" i="22" a="1"/>
  <c r="P13" i="22"/>
  <c r="O18" i="22"/>
  <c r="V40" i="22"/>
  <c r="V39" i="22"/>
  <c r="V32" i="22"/>
  <c r="V31" i="22"/>
  <c r="V24" i="22"/>
  <c r="V21" i="22"/>
  <c r="W45" i="22"/>
  <c r="W44" i="22"/>
  <c r="W43" i="22"/>
  <c r="W42" i="22"/>
  <c r="W41" i="22"/>
  <c r="W40" i="22"/>
  <c r="W39" i="22"/>
  <c r="W38" i="22"/>
  <c r="W37" i="22"/>
  <c r="W36" i="22"/>
  <c r="W35" i="22"/>
  <c r="W34" i="22"/>
  <c r="W33" i="22"/>
  <c r="W32" i="22"/>
  <c r="W31" i="22"/>
  <c r="W30" i="22"/>
  <c r="W29" i="22"/>
  <c r="W28" i="22"/>
  <c r="W27" i="22"/>
  <c r="W26" i="22"/>
  <c r="W25" i="22"/>
  <c r="W24" i="22"/>
  <c r="W21" i="22"/>
  <c r="S18" i="22"/>
  <c r="N32" i="22"/>
  <c r="N48" i="22"/>
  <c r="N29" i="22"/>
  <c r="N46" i="22"/>
  <c r="N55" i="22"/>
  <c r="N56" i="22"/>
  <c r="N33" i="22"/>
  <c r="N54" i="22"/>
  <c r="N59" i="22"/>
  <c r="N24" i="22"/>
  <c r="N39" i="22"/>
  <c r="N62" i="22"/>
  <c r="N37" i="22"/>
  <c r="N47" i="22"/>
  <c r="V25" i="22"/>
  <c r="V33" i="22"/>
  <c r="V41" i="22"/>
  <c r="V34" i="22"/>
  <c r="V27" i="22"/>
  <c r="V35" i="22"/>
  <c r="V43" i="22"/>
  <c r="V28" i="22"/>
  <c r="V36" i="22"/>
  <c r="V44" i="22"/>
  <c r="V29" i="22"/>
  <c r="V37" i="22"/>
  <c r="V45" i="22"/>
  <c r="V26" i="22"/>
  <c r="V42" i="22"/>
  <c r="V30" i="22"/>
  <c r="P63" i="22"/>
  <c r="P61" i="22"/>
  <c r="P59" i="22"/>
  <c r="P57" i="22"/>
  <c r="P55" i="22"/>
  <c r="P53" i="22"/>
  <c r="P51" i="22"/>
  <c r="P49" i="22"/>
  <c r="P47" i="22"/>
  <c r="P62" i="22"/>
  <c r="P60" i="22"/>
  <c r="P58" i="22"/>
  <c r="P56" i="22"/>
  <c r="P54" i="22"/>
  <c r="P52" i="22"/>
  <c r="P50" i="22"/>
  <c r="P48" i="22"/>
  <c r="P46" i="22"/>
  <c r="P45" i="22"/>
  <c r="P44" i="22"/>
  <c r="P43" i="22"/>
  <c r="P42" i="22"/>
  <c r="P41" i="22"/>
  <c r="P40" i="22"/>
  <c r="P39" i="22"/>
  <c r="P38" i="22"/>
  <c r="P37" i="22"/>
  <c r="P36" i="22"/>
  <c r="P35" i="22"/>
  <c r="P34" i="22"/>
  <c r="P33" i="22"/>
  <c r="P32" i="22"/>
  <c r="P31" i="22"/>
  <c r="P30" i="22"/>
  <c r="P29" i="22"/>
  <c r="P28" i="22"/>
  <c r="P27" i="22"/>
  <c r="P26" i="22"/>
  <c r="P25" i="22"/>
  <c r="P24" i="22"/>
  <c r="P21" i="22"/>
  <c r="O63" i="22"/>
  <c r="O61" i="22"/>
  <c r="O59" i="22"/>
  <c r="O57" i="22"/>
  <c r="O55" i="22"/>
  <c r="O53" i="22"/>
  <c r="O51" i="22"/>
  <c r="O49" i="22"/>
  <c r="O47" i="22"/>
  <c r="O62" i="22"/>
  <c r="O60" i="22"/>
  <c r="O58" i="22"/>
  <c r="O56" i="22"/>
  <c r="O54" i="22"/>
  <c r="O52" i="22"/>
  <c r="O50" i="22"/>
  <c r="O48" i="22"/>
  <c r="O46" i="22"/>
  <c r="O45" i="22"/>
  <c r="O44" i="22"/>
  <c r="O43" i="22"/>
  <c r="O42" i="22"/>
  <c r="O41" i="22"/>
  <c r="O40" i="22"/>
  <c r="O39" i="22"/>
  <c r="O38" i="22"/>
  <c r="O37" i="22"/>
  <c r="O36" i="22"/>
  <c r="O35" i="22"/>
  <c r="O34" i="22"/>
  <c r="O33" i="22"/>
  <c r="O32" i="22"/>
  <c r="O31" i="22"/>
  <c r="O30" i="22"/>
  <c r="O29" i="22"/>
  <c r="O28" i="22"/>
  <c r="O27" i="22"/>
  <c r="O26" i="22"/>
  <c r="O25" i="22"/>
  <c r="O24" i="22"/>
  <c r="O21" i="22"/>
  <c r="S45" i="22"/>
  <c r="S44" i="22"/>
  <c r="S43" i="22"/>
  <c r="S42" i="22"/>
  <c r="S41" i="22"/>
  <c r="S40" i="22"/>
  <c r="S39" i="22"/>
  <c r="S38" i="22"/>
  <c r="S37" i="22"/>
  <c r="S36" i="22"/>
  <c r="S35" i="22"/>
  <c r="S34" i="22"/>
  <c r="S33" i="22"/>
  <c r="S32" i="22"/>
  <c r="S31" i="22"/>
  <c r="S30" i="22"/>
  <c r="S29" i="22"/>
  <c r="S28" i="22"/>
  <c r="S27" i="22"/>
  <c r="S26" i="22"/>
  <c r="S25" i="22"/>
  <c r="S24" i="22"/>
  <c r="S21" i="22"/>
  <c r="S14" i="20"/>
  <c r="R14" i="20"/>
  <c r="O14" i="20"/>
  <c r="N14" i="20"/>
  <c r="M14" i="20"/>
  <c r="L14" i="20"/>
  <c r="S12" i="20"/>
  <c r="R12" i="20"/>
  <c r="O12" i="20"/>
  <c r="N12" i="20"/>
  <c r="M12" i="20"/>
  <c r="L12" i="20"/>
  <c r="S11" i="20"/>
  <c r="R11" i="20"/>
  <c r="O11" i="20"/>
  <c r="N11" i="20"/>
  <c r="M11" i="20"/>
  <c r="L11" i="20"/>
  <c r="S10" i="20"/>
  <c r="R10" i="20"/>
  <c r="O10" i="20"/>
  <c r="N10" i="20"/>
  <c r="M10" i="20"/>
  <c r="L10" i="20"/>
  <c r="S6" i="20"/>
  <c r="R6" i="20"/>
  <c r="O6" i="20"/>
  <c r="N6" i="20"/>
  <c r="M6" i="20"/>
  <c r="L6" i="20"/>
  <c r="S5" i="20"/>
  <c r="R5" i="20"/>
  <c r="O5" i="20"/>
  <c r="N5" i="20"/>
  <c r="M5" i="20"/>
  <c r="L5" i="20"/>
  <c r="S4" i="20"/>
  <c r="R4" i="20"/>
  <c r="O4" i="20"/>
  <c r="N4" i="20"/>
  <c r="M4" i="20"/>
  <c r="L4" i="20"/>
  <c r="N3" i="20"/>
  <c r="S2" i="20"/>
  <c r="S3" i="20"/>
  <c r="R2" i="20"/>
  <c r="R3" i="20"/>
  <c r="O2" i="20"/>
  <c r="O3" i="20"/>
  <c r="N2" i="20"/>
  <c r="N9" i="20" a="1"/>
  <c r="N9" i="20"/>
  <c r="M2" i="20"/>
  <c r="M9" i="20" a="1"/>
  <c r="M9" i="20"/>
  <c r="M17" i="20"/>
  <c r="L2" i="20"/>
  <c r="L9" i="20" a="1"/>
  <c r="L9" i="20"/>
  <c r="L17" i="20"/>
  <c r="M4" i="19"/>
  <c r="L4" i="19"/>
  <c r="M3" i="19"/>
  <c r="L3" i="19"/>
  <c r="M2" i="19"/>
  <c r="L2" i="19"/>
  <c r="R19" i="20"/>
  <c r="L20" i="20"/>
  <c r="M20" i="20"/>
  <c r="L19" i="20"/>
  <c r="T11" i="20"/>
  <c r="W14" i="20"/>
  <c r="S19" i="20"/>
  <c r="T14" i="20"/>
  <c r="U14" i="20"/>
  <c r="L3" i="20"/>
  <c r="O9" i="20" a="1"/>
  <c r="O9" i="20"/>
  <c r="O17" i="20"/>
  <c r="M19" i="20"/>
  <c r="N20" i="20"/>
  <c r="M3" i="20"/>
  <c r="N19" i="20"/>
  <c r="O20" i="20"/>
  <c r="R20" i="20"/>
  <c r="S20" i="20"/>
  <c r="N13" i="20" a="1"/>
  <c r="N13" i="20"/>
  <c r="N17" i="20"/>
  <c r="M18" i="20"/>
  <c r="N18" i="20"/>
  <c r="L18" i="20"/>
  <c r="U11" i="20"/>
  <c r="L13" i="20" a="1"/>
  <c r="L13" i="20"/>
  <c r="S9" i="20" a="1"/>
  <c r="S9" i="20"/>
  <c r="S17" i="20"/>
  <c r="W11" i="20"/>
  <c r="M13" i="20" a="1"/>
  <c r="M13" i="20"/>
  <c r="R9" i="20" a="1"/>
  <c r="R9" i="20"/>
  <c r="R17" i="20"/>
  <c r="O19" i="20"/>
  <c r="O13" i="20" a="1"/>
  <c r="O13" i="20"/>
  <c r="O18" i="20"/>
  <c r="S13" i="20" a="1"/>
  <c r="S13" i="20"/>
  <c r="S18" i="20"/>
  <c r="R18" i="20"/>
  <c r="R13" i="20" a="1"/>
  <c r="R13" i="20"/>
  <c r="M59" i="20"/>
  <c r="M55" i="20"/>
  <c r="M51" i="20"/>
  <c r="M47" i="20"/>
  <c r="M43" i="20"/>
  <c r="M39" i="20"/>
  <c r="M35" i="20"/>
  <c r="M31" i="20"/>
  <c r="M27" i="20"/>
  <c r="M21" i="20"/>
  <c r="M63" i="20"/>
  <c r="M60" i="20"/>
  <c r="M56" i="20"/>
  <c r="M52" i="20"/>
  <c r="M48" i="20"/>
  <c r="M44" i="20"/>
  <c r="M40" i="20"/>
  <c r="M36" i="20"/>
  <c r="M32" i="20"/>
  <c r="M28" i="20"/>
  <c r="M24" i="20"/>
  <c r="M61" i="20"/>
  <c r="M57" i="20"/>
  <c r="M53" i="20"/>
  <c r="M49" i="20"/>
  <c r="M45" i="20"/>
  <c r="M41" i="20"/>
  <c r="M37" i="20"/>
  <c r="M33" i="20"/>
  <c r="M29" i="20"/>
  <c r="M25" i="20"/>
  <c r="M62" i="20"/>
  <c r="M58" i="20"/>
  <c r="M54" i="20"/>
  <c r="M50" i="20"/>
  <c r="M46" i="20"/>
  <c r="M42" i="20"/>
  <c r="M38" i="20"/>
  <c r="M34" i="20"/>
  <c r="M30" i="20"/>
  <c r="M26" i="20"/>
  <c r="L59" i="20"/>
  <c r="L55" i="20"/>
  <c r="L51" i="20"/>
  <c r="L47" i="20"/>
  <c r="L43" i="20"/>
  <c r="L39" i="20"/>
  <c r="L35" i="20"/>
  <c r="L31" i="20"/>
  <c r="L27" i="20"/>
  <c r="L21" i="20"/>
  <c r="L63" i="20"/>
  <c r="L60" i="20"/>
  <c r="L56" i="20"/>
  <c r="L52" i="20"/>
  <c r="L48" i="20"/>
  <c r="L44" i="20"/>
  <c r="L40" i="20"/>
  <c r="L36" i="20"/>
  <c r="L32" i="20"/>
  <c r="L28" i="20"/>
  <c r="L24" i="20"/>
  <c r="L62" i="20"/>
  <c r="L58" i="20"/>
  <c r="L54" i="20"/>
  <c r="L50" i="20"/>
  <c r="L46" i="20"/>
  <c r="L42" i="20"/>
  <c r="L34" i="20"/>
  <c r="L61" i="20"/>
  <c r="L57" i="20"/>
  <c r="L53" i="20"/>
  <c r="L49" i="20"/>
  <c r="L45" i="20"/>
  <c r="L41" i="20"/>
  <c r="L37" i="20"/>
  <c r="L33" i="20"/>
  <c r="L29" i="20"/>
  <c r="L25" i="20"/>
  <c r="L38" i="20"/>
  <c r="L30" i="20"/>
  <c r="L26" i="20"/>
  <c r="N63" i="20"/>
  <c r="N60" i="20"/>
  <c r="N56" i="20"/>
  <c r="N52" i="20"/>
  <c r="N48" i="20"/>
  <c r="N44" i="20"/>
  <c r="N40" i="20"/>
  <c r="N36" i="20"/>
  <c r="N32" i="20"/>
  <c r="N28" i="20"/>
  <c r="N24" i="20"/>
  <c r="N61" i="20"/>
  <c r="N57" i="20"/>
  <c r="N53" i="20"/>
  <c r="N49" i="20"/>
  <c r="N45" i="20"/>
  <c r="N41" i="20"/>
  <c r="N37" i="20"/>
  <c r="N33" i="20"/>
  <c r="N29" i="20"/>
  <c r="N25" i="20"/>
  <c r="N59" i="20"/>
  <c r="N55" i="20"/>
  <c r="N47" i="20"/>
  <c r="N43" i="20"/>
  <c r="N39" i="20"/>
  <c r="N31" i="20"/>
  <c r="N62" i="20"/>
  <c r="N58" i="20"/>
  <c r="N54" i="20"/>
  <c r="N50" i="20"/>
  <c r="N46" i="20"/>
  <c r="N42" i="20"/>
  <c r="N38" i="20"/>
  <c r="N34" i="20"/>
  <c r="N30" i="20"/>
  <c r="N26" i="20"/>
  <c r="N27" i="20"/>
  <c r="N51" i="20"/>
  <c r="N35" i="20"/>
  <c r="N21" i="20"/>
  <c r="O36" i="20"/>
  <c r="O45" i="20"/>
  <c r="O54" i="20"/>
  <c r="O59" i="20"/>
  <c r="O27" i="20"/>
  <c r="O63" i="20"/>
  <c r="O32" i="20"/>
  <c r="O41" i="20"/>
  <c r="O50" i="20"/>
  <c r="O55" i="20"/>
  <c r="O21" i="20"/>
  <c r="O26" i="20"/>
  <c r="O60" i="20"/>
  <c r="O28" i="20"/>
  <c r="O37" i="20"/>
  <c r="O46" i="20"/>
  <c r="O51" i="20"/>
  <c r="O52" i="20"/>
  <c r="O29" i="20"/>
  <c r="O43" i="20"/>
  <c r="O56" i="20"/>
  <c r="O24" i="20"/>
  <c r="O33" i="20"/>
  <c r="O42" i="20"/>
  <c r="O47" i="20"/>
  <c r="O61" i="20"/>
  <c r="O38" i="20"/>
  <c r="O48" i="20"/>
  <c r="O57" i="20"/>
  <c r="O25" i="20"/>
  <c r="O34" i="20"/>
  <c r="O39" i="20"/>
  <c r="O44" i="20"/>
  <c r="O53" i="20"/>
  <c r="O62" i="20"/>
  <c r="O30" i="20"/>
  <c r="O35" i="20"/>
  <c r="O40" i="20"/>
  <c r="O49" i="20"/>
  <c r="O58" i="20"/>
  <c r="O31" i="20"/>
  <c r="S61" i="20"/>
  <c r="S57" i="20"/>
  <c r="S53" i="20"/>
  <c r="S49" i="20"/>
  <c r="S45" i="20"/>
  <c r="S41" i="20"/>
  <c r="S37" i="20"/>
  <c r="S33" i="20"/>
  <c r="S29" i="20"/>
  <c r="S25" i="20"/>
  <c r="S58" i="20"/>
  <c r="S54" i="20"/>
  <c r="S50" i="20"/>
  <c r="S46" i="20"/>
  <c r="S42" i="20"/>
  <c r="S38" i="20"/>
  <c r="S34" i="20"/>
  <c r="S30" i="20"/>
  <c r="S26" i="20"/>
  <c r="S59" i="20"/>
  <c r="S55" i="20"/>
  <c r="S51" i="20"/>
  <c r="S47" i="20"/>
  <c r="S43" i="20"/>
  <c r="S39" i="20"/>
  <c r="S35" i="20"/>
  <c r="S31" i="20"/>
  <c r="S27" i="20"/>
  <c r="S21" i="20"/>
  <c r="S60" i="20"/>
  <c r="S56" i="20"/>
  <c r="S52" i="20"/>
  <c r="S48" i="20"/>
  <c r="S44" i="20"/>
  <c r="S40" i="20"/>
  <c r="S36" i="20"/>
  <c r="S32" i="20"/>
  <c r="S28" i="20"/>
  <c r="S24" i="20"/>
  <c r="R61" i="20"/>
  <c r="R57" i="20"/>
  <c r="R53" i="20"/>
  <c r="R49" i="20"/>
  <c r="R45" i="20"/>
  <c r="R41" i="20"/>
  <c r="R37" i="20"/>
  <c r="R33" i="20"/>
  <c r="R29" i="20"/>
  <c r="R25" i="20"/>
  <c r="R58" i="20"/>
  <c r="R54" i="20"/>
  <c r="R50" i="20"/>
  <c r="R46" i="20"/>
  <c r="R42" i="20"/>
  <c r="R38" i="20"/>
  <c r="R34" i="20"/>
  <c r="R30" i="20"/>
  <c r="R26" i="20"/>
  <c r="R60" i="20"/>
  <c r="R56" i="20"/>
  <c r="R52" i="20"/>
  <c r="R48" i="20"/>
  <c r="R44" i="20"/>
  <c r="R36" i="20"/>
  <c r="R28" i="20"/>
  <c r="R24" i="20"/>
  <c r="R59" i="20"/>
  <c r="R55" i="20"/>
  <c r="R51" i="20"/>
  <c r="R47" i="20"/>
  <c r="R43" i="20"/>
  <c r="R39" i="20"/>
  <c r="R35" i="20"/>
  <c r="R31" i="20"/>
  <c r="R27" i="20"/>
  <c r="R21" i="20"/>
  <c r="R40" i="20"/>
  <c r="R32" i="20"/>
  <c r="M4" i="17"/>
  <c r="L4" i="17"/>
  <c r="M3" i="17"/>
  <c r="L3" i="17"/>
  <c r="M2" i="17"/>
  <c r="L2" i="17"/>
  <c r="U14" i="16"/>
  <c r="T14" i="16"/>
  <c r="Q14" i="16"/>
  <c r="P14" i="16"/>
  <c r="O14" i="16"/>
  <c r="N14" i="16"/>
  <c r="U12" i="16"/>
  <c r="T12" i="16"/>
  <c r="Q12" i="16"/>
  <c r="P12" i="16"/>
  <c r="O12" i="16"/>
  <c r="N12" i="16"/>
  <c r="U11" i="16"/>
  <c r="T11" i="16"/>
  <c r="Q11" i="16"/>
  <c r="P11" i="16"/>
  <c r="O11" i="16"/>
  <c r="N11" i="16"/>
  <c r="U10" i="16"/>
  <c r="T10" i="16"/>
  <c r="Q10" i="16"/>
  <c r="P10" i="16"/>
  <c r="O10" i="16"/>
  <c r="N10" i="16"/>
  <c r="U6" i="16"/>
  <c r="T6" i="16"/>
  <c r="Q6" i="16"/>
  <c r="P6" i="16"/>
  <c r="O6" i="16"/>
  <c r="N6" i="16"/>
  <c r="U5" i="16"/>
  <c r="T5" i="16"/>
  <c r="Q5" i="16"/>
  <c r="P5" i="16"/>
  <c r="O5" i="16"/>
  <c r="N5" i="16"/>
  <c r="U4" i="16"/>
  <c r="T4" i="16"/>
  <c r="Q4" i="16"/>
  <c r="P4" i="16"/>
  <c r="O4" i="16"/>
  <c r="N4" i="16"/>
  <c r="U2" i="16"/>
  <c r="U3" i="16"/>
  <c r="T2" i="16"/>
  <c r="T9" i="16" a="1"/>
  <c r="T9" i="16"/>
  <c r="T17" i="16"/>
  <c r="Q2" i="16"/>
  <c r="Q9" i="16" a="1"/>
  <c r="Q9" i="16"/>
  <c r="Q17" i="16"/>
  <c r="P2" i="16"/>
  <c r="P9" i="16" a="1"/>
  <c r="P9" i="16"/>
  <c r="P17" i="16"/>
  <c r="O2" i="16"/>
  <c r="O9" i="16" a="1"/>
  <c r="O9" i="16"/>
  <c r="O17" i="16"/>
  <c r="N2" i="16"/>
  <c r="N3" i="16"/>
  <c r="O3" i="16"/>
  <c r="V11" i="16"/>
  <c r="V14" i="16"/>
  <c r="N20" i="16"/>
  <c r="W14" i="16"/>
  <c r="U20" i="16"/>
  <c r="Y14" i="16"/>
  <c r="T19" i="16"/>
  <c r="P3" i="16"/>
  <c r="U19" i="16"/>
  <c r="N19" i="16"/>
  <c r="O20" i="16"/>
  <c r="O19" i="16"/>
  <c r="P20" i="16"/>
  <c r="Q20" i="16"/>
  <c r="T20" i="16"/>
  <c r="P18" i="16"/>
  <c r="Q18" i="16"/>
  <c r="T18" i="16"/>
  <c r="P13" i="16" a="1"/>
  <c r="P13" i="16"/>
  <c r="O18" i="16"/>
  <c r="Q13" i="16" a="1"/>
  <c r="Q13" i="16"/>
  <c r="Q3" i="16"/>
  <c r="W11" i="16"/>
  <c r="T13" i="16" a="1"/>
  <c r="T13" i="16"/>
  <c r="T3" i="16"/>
  <c r="U9" i="16" a="1"/>
  <c r="U9" i="16"/>
  <c r="U17" i="16"/>
  <c r="Y11" i="16"/>
  <c r="N9" i="16" a="1"/>
  <c r="N9" i="16"/>
  <c r="N17" i="16"/>
  <c r="O13" i="16" a="1"/>
  <c r="O13" i="16"/>
  <c r="P19" i="16"/>
  <c r="Q19" i="16"/>
  <c r="U13" i="16" a="1"/>
  <c r="U13" i="16"/>
  <c r="Q63" i="16"/>
  <c r="Q61" i="16"/>
  <c r="Q59" i="16"/>
  <c r="Q57" i="16"/>
  <c r="Q55" i="16"/>
  <c r="Q53" i="16"/>
  <c r="Q51" i="16"/>
  <c r="Q49" i="16"/>
  <c r="Q47" i="16"/>
  <c r="Q44" i="16"/>
  <c r="Q40" i="16"/>
  <c r="Q36" i="16"/>
  <c r="Q32" i="16"/>
  <c r="Q28" i="16"/>
  <c r="Q24" i="16"/>
  <c r="Q45" i="16"/>
  <c r="Q41" i="16"/>
  <c r="Q37" i="16"/>
  <c r="Q33" i="16"/>
  <c r="Q29" i="16"/>
  <c r="Q25" i="16"/>
  <c r="Q62" i="16"/>
  <c r="Q60" i="16"/>
  <c r="Q58" i="16"/>
  <c r="Q56" i="16"/>
  <c r="Q54" i="16"/>
  <c r="Q52" i="16"/>
  <c r="Q50" i="16"/>
  <c r="Q48" i="16"/>
  <c r="Q46" i="16"/>
  <c r="Q42" i="16"/>
  <c r="Q38" i="16"/>
  <c r="Q34" i="16"/>
  <c r="Q30" i="16"/>
  <c r="Q26" i="16"/>
  <c r="Q43" i="16"/>
  <c r="Q39" i="16"/>
  <c r="Q35" i="16"/>
  <c r="Q31" i="16"/>
  <c r="Q27" i="16"/>
  <c r="Q21" i="16"/>
  <c r="O43" i="16"/>
  <c r="O39" i="16"/>
  <c r="O35" i="16"/>
  <c r="O31" i="16"/>
  <c r="O27" i="16"/>
  <c r="O21" i="16"/>
  <c r="O63" i="16"/>
  <c r="O61" i="16"/>
  <c r="O59" i="16"/>
  <c r="O57" i="16"/>
  <c r="O55" i="16"/>
  <c r="O53" i="16"/>
  <c r="O51" i="16"/>
  <c r="O49" i="16"/>
  <c r="O47" i="16"/>
  <c r="O44" i="16"/>
  <c r="O40" i="16"/>
  <c r="O36" i="16"/>
  <c r="O32" i="16"/>
  <c r="O28" i="16"/>
  <c r="O24" i="16"/>
  <c r="O45" i="16"/>
  <c r="O41" i="16"/>
  <c r="O37" i="16"/>
  <c r="O33" i="16"/>
  <c r="O29" i="16"/>
  <c r="O25" i="16"/>
  <c r="O62" i="16"/>
  <c r="O60" i="16"/>
  <c r="O58" i="16"/>
  <c r="O56" i="16"/>
  <c r="O54" i="16"/>
  <c r="O52" i="16"/>
  <c r="O50" i="16"/>
  <c r="O48" i="16"/>
  <c r="O46" i="16"/>
  <c r="O42" i="16"/>
  <c r="O38" i="16"/>
  <c r="O34" i="16"/>
  <c r="O30" i="16"/>
  <c r="O26" i="16"/>
  <c r="P63" i="16"/>
  <c r="P61" i="16"/>
  <c r="P59" i="16"/>
  <c r="P57" i="16"/>
  <c r="P55" i="16"/>
  <c r="P53" i="16"/>
  <c r="P51" i="16"/>
  <c r="P49" i="16"/>
  <c r="P47" i="16"/>
  <c r="P44" i="16"/>
  <c r="P40" i="16"/>
  <c r="P36" i="16"/>
  <c r="P32" i="16"/>
  <c r="P28" i="16"/>
  <c r="P24" i="16"/>
  <c r="P45" i="16"/>
  <c r="P41" i="16"/>
  <c r="P37" i="16"/>
  <c r="P33" i="16"/>
  <c r="P29" i="16"/>
  <c r="P25" i="16"/>
  <c r="P62" i="16"/>
  <c r="P60" i="16"/>
  <c r="P58" i="16"/>
  <c r="P56" i="16"/>
  <c r="P54" i="16"/>
  <c r="P52" i="16"/>
  <c r="P50" i="16"/>
  <c r="P48" i="16"/>
  <c r="P46" i="16"/>
  <c r="P42" i="16"/>
  <c r="P38" i="16"/>
  <c r="P34" i="16"/>
  <c r="P30" i="16"/>
  <c r="P26" i="16"/>
  <c r="P39" i="16"/>
  <c r="P35" i="16"/>
  <c r="P31" i="16"/>
  <c r="P21" i="16"/>
  <c r="P43" i="16"/>
  <c r="P27" i="16"/>
  <c r="U18" i="16"/>
  <c r="N18" i="16"/>
  <c r="T21" i="16"/>
  <c r="T24" i="16"/>
  <c r="N13" i="16" a="1"/>
  <c r="N13" i="16"/>
  <c r="U24" i="16"/>
  <c r="U21" i="16"/>
  <c r="N43" i="16"/>
  <c r="N39" i="16"/>
  <c r="N35" i="16"/>
  <c r="N31" i="16"/>
  <c r="N27" i="16"/>
  <c r="N21" i="16"/>
  <c r="N63" i="16"/>
  <c r="N61" i="16"/>
  <c r="N59" i="16"/>
  <c r="N57" i="16"/>
  <c r="N55" i="16"/>
  <c r="N53" i="16"/>
  <c r="N51" i="16"/>
  <c r="N49" i="16"/>
  <c r="N47" i="16"/>
  <c r="N44" i="16"/>
  <c r="N40" i="16"/>
  <c r="N36" i="16"/>
  <c r="N32" i="16"/>
  <c r="N28" i="16"/>
  <c r="N24" i="16"/>
  <c r="N34" i="16"/>
  <c r="N45" i="16"/>
  <c r="N41" i="16"/>
  <c r="N37" i="16"/>
  <c r="N33" i="16"/>
  <c r="N29" i="16"/>
  <c r="N25" i="16"/>
  <c r="N50" i="16"/>
  <c r="N26" i="16"/>
  <c r="N62" i="16"/>
  <c r="N60" i="16"/>
  <c r="N58" i="16"/>
  <c r="N56" i="16"/>
  <c r="N54" i="16"/>
  <c r="N52" i="16"/>
  <c r="N48" i="16"/>
  <c r="N46" i="16"/>
  <c r="N42" i="16"/>
  <c r="N38" i="16"/>
  <c r="N30" i="16"/>
  <c r="U14" i="14"/>
  <c r="T14" i="14"/>
  <c r="Q14" i="14"/>
  <c r="P14" i="14"/>
  <c r="O14" i="14"/>
  <c r="N14" i="14"/>
  <c r="U12" i="14"/>
  <c r="T12" i="14"/>
  <c r="Q12" i="14"/>
  <c r="P12" i="14"/>
  <c r="O12" i="14"/>
  <c r="N12" i="14"/>
  <c r="U11" i="14"/>
  <c r="T11" i="14"/>
  <c r="Q11" i="14"/>
  <c r="P11" i="14"/>
  <c r="O11" i="14"/>
  <c r="N11" i="14"/>
  <c r="U10" i="14"/>
  <c r="T10" i="14"/>
  <c r="Q10" i="14"/>
  <c r="P10" i="14"/>
  <c r="O10" i="14"/>
  <c r="N10" i="14"/>
  <c r="U6" i="14"/>
  <c r="T6" i="14"/>
  <c r="Q6" i="14"/>
  <c r="P6" i="14"/>
  <c r="O6" i="14"/>
  <c r="N6" i="14"/>
  <c r="U5" i="14"/>
  <c r="T5" i="14"/>
  <c r="Q5" i="14"/>
  <c r="P5" i="14"/>
  <c r="O5" i="14"/>
  <c r="N5" i="14"/>
  <c r="U4" i="14"/>
  <c r="T4" i="14"/>
  <c r="Q4" i="14"/>
  <c r="P4" i="14"/>
  <c r="O4" i="14"/>
  <c r="N4" i="14"/>
  <c r="U2" i="14"/>
  <c r="U3" i="14"/>
  <c r="T2" i="14"/>
  <c r="T3" i="14"/>
  <c r="Q2" i="14"/>
  <c r="Q9" i="14" a="1"/>
  <c r="Q9" i="14"/>
  <c r="Q17" i="14"/>
  <c r="P2" i="14"/>
  <c r="P9" i="14" a="1"/>
  <c r="P9" i="14"/>
  <c r="P17" i="14"/>
  <c r="O2" i="14"/>
  <c r="O3" i="14"/>
  <c r="N2" i="14"/>
  <c r="N3" i="14"/>
  <c r="M4" i="13"/>
  <c r="N20" i="14"/>
  <c r="O20" i="14"/>
  <c r="N19" i="14"/>
  <c r="V11" i="14"/>
  <c r="T19" i="14"/>
  <c r="Y14" i="14"/>
  <c r="U19" i="14"/>
  <c r="V14" i="14"/>
  <c r="W14" i="14"/>
  <c r="T9" i="14" a="1"/>
  <c r="T9" i="14"/>
  <c r="T17" i="14"/>
  <c r="O19" i="14"/>
  <c r="P20" i="14"/>
  <c r="Q20" i="14"/>
  <c r="P3" i="14"/>
  <c r="T20" i="14"/>
  <c r="Q3" i="14"/>
  <c r="U20" i="14"/>
  <c r="Q18" i="14"/>
  <c r="Q13" i="14" a="1"/>
  <c r="Q13" i="14"/>
  <c r="P13" i="14" a="1"/>
  <c r="P13" i="14"/>
  <c r="P18" i="14"/>
  <c r="W11" i="14"/>
  <c r="O9" i="14" a="1"/>
  <c r="O9" i="14"/>
  <c r="O17" i="14"/>
  <c r="U9" i="14" a="1"/>
  <c r="U9" i="14"/>
  <c r="U17" i="14"/>
  <c r="Y11" i="14"/>
  <c r="P19" i="14"/>
  <c r="N9" i="14" a="1"/>
  <c r="N9" i="14"/>
  <c r="N17" i="14"/>
  <c r="Q19" i="14"/>
  <c r="T13" i="14" a="1"/>
  <c r="T13" i="14"/>
  <c r="T45" i="14"/>
  <c r="T18" i="14"/>
  <c r="U13" i="14" a="1"/>
  <c r="U13" i="14"/>
  <c r="Q63" i="14"/>
  <c r="Q61" i="14"/>
  <c r="Q59" i="14"/>
  <c r="Q57" i="14"/>
  <c r="Q55" i="14"/>
  <c r="Q53" i="14"/>
  <c r="Q51" i="14"/>
  <c r="Q49" i="14"/>
  <c r="Q47" i="14"/>
  <c r="Q44" i="14"/>
  <c r="Q40" i="14"/>
  <c r="Q36" i="14"/>
  <c r="Q32" i="14"/>
  <c r="Q28" i="14"/>
  <c r="Q24" i="14"/>
  <c r="Q45" i="14"/>
  <c r="Q41" i="14"/>
  <c r="Q37" i="14"/>
  <c r="Q33" i="14"/>
  <c r="Q29" i="14"/>
  <c r="Q25" i="14"/>
  <c r="Q62" i="14"/>
  <c r="Q60" i="14"/>
  <c r="Q58" i="14"/>
  <c r="Q56" i="14"/>
  <c r="Q54" i="14"/>
  <c r="Q52" i="14"/>
  <c r="Q50" i="14"/>
  <c r="Q48" i="14"/>
  <c r="Q46" i="14"/>
  <c r="Q42" i="14"/>
  <c r="Q38" i="14"/>
  <c r="Q34" i="14"/>
  <c r="Q30" i="14"/>
  <c r="Q26" i="14"/>
  <c r="Q43" i="14"/>
  <c r="Q39" i="14"/>
  <c r="Q35" i="14"/>
  <c r="Q31" i="14"/>
  <c r="Q27" i="14"/>
  <c r="Q21" i="14"/>
  <c r="N13" i="14" a="1"/>
  <c r="N13" i="14"/>
  <c r="O13" i="14" a="1"/>
  <c r="O13" i="14"/>
  <c r="O18" i="14"/>
  <c r="P63" i="14"/>
  <c r="P61" i="14"/>
  <c r="P59" i="14"/>
  <c r="P57" i="14"/>
  <c r="P55" i="14"/>
  <c r="P53" i="14"/>
  <c r="P51" i="14"/>
  <c r="P49" i="14"/>
  <c r="P47" i="14"/>
  <c r="P44" i="14"/>
  <c r="P40" i="14"/>
  <c r="P36" i="14"/>
  <c r="P32" i="14"/>
  <c r="P28" i="14"/>
  <c r="P24" i="14"/>
  <c r="P31" i="14"/>
  <c r="P21" i="14"/>
  <c r="P45" i="14"/>
  <c r="P41" i="14"/>
  <c r="P37" i="14"/>
  <c r="P33" i="14"/>
  <c r="P29" i="14"/>
  <c r="P25" i="14"/>
  <c r="P39" i="14"/>
  <c r="P27" i="14"/>
  <c r="P62" i="14"/>
  <c r="P60" i="14"/>
  <c r="P58" i="14"/>
  <c r="P56" i="14"/>
  <c r="P54" i="14"/>
  <c r="P52" i="14"/>
  <c r="P50" i="14"/>
  <c r="P48" i="14"/>
  <c r="P46" i="14"/>
  <c r="P42" i="14"/>
  <c r="P38" i="14"/>
  <c r="P34" i="14"/>
  <c r="P30" i="14"/>
  <c r="P26" i="14"/>
  <c r="P43" i="14"/>
  <c r="P35" i="14"/>
  <c r="N18" i="14"/>
  <c r="U18" i="14"/>
  <c r="T25" i="14"/>
  <c r="T32" i="14"/>
  <c r="T36" i="14"/>
  <c r="T21" i="14"/>
  <c r="T44" i="14"/>
  <c r="T29" i="14"/>
  <c r="T24" i="14"/>
  <c r="T40" i="14"/>
  <c r="T28" i="14"/>
  <c r="T33" i="14"/>
  <c r="T38" i="14"/>
  <c r="T42" i="14"/>
  <c r="T27" i="14"/>
  <c r="T31" i="14"/>
  <c r="T26" i="14"/>
  <c r="T37" i="14"/>
  <c r="T43" i="14"/>
  <c r="T35" i="14"/>
  <c r="T30" i="14"/>
  <c r="T41" i="14"/>
  <c r="T39" i="14"/>
  <c r="T34" i="14"/>
  <c r="O43" i="14"/>
  <c r="O39" i="14"/>
  <c r="O35" i="14"/>
  <c r="O31" i="14"/>
  <c r="O27" i="14"/>
  <c r="O21" i="14"/>
  <c r="O63" i="14"/>
  <c r="O61" i="14"/>
  <c r="O59" i="14"/>
  <c r="O57" i="14"/>
  <c r="O55" i="14"/>
  <c r="O53" i="14"/>
  <c r="O51" i="14"/>
  <c r="O49" i="14"/>
  <c r="O47" i="14"/>
  <c r="O44" i="14"/>
  <c r="O40" i="14"/>
  <c r="O36" i="14"/>
  <c r="O32" i="14"/>
  <c r="O28" i="14"/>
  <c r="O24" i="14"/>
  <c r="O45" i="14"/>
  <c r="O41" i="14"/>
  <c r="O37" i="14"/>
  <c r="O33" i="14"/>
  <c r="O29" i="14"/>
  <c r="O25" i="14"/>
  <c r="O62" i="14"/>
  <c r="O60" i="14"/>
  <c r="O58" i="14"/>
  <c r="O56" i="14"/>
  <c r="O54" i="14"/>
  <c r="O52" i="14"/>
  <c r="O50" i="14"/>
  <c r="O48" i="14"/>
  <c r="O46" i="14"/>
  <c r="O42" i="14"/>
  <c r="O38" i="14"/>
  <c r="O34" i="14"/>
  <c r="O30" i="14"/>
  <c r="O26" i="14"/>
  <c r="N43" i="14"/>
  <c r="N39" i="14"/>
  <c r="N35" i="14"/>
  <c r="N31" i="14"/>
  <c r="N27" i="14"/>
  <c r="N21" i="14"/>
  <c r="N52" i="14"/>
  <c r="N50" i="14"/>
  <c r="N34" i="14"/>
  <c r="N26" i="14"/>
  <c r="N63" i="14"/>
  <c r="N61" i="14"/>
  <c r="N59" i="14"/>
  <c r="N57" i="14"/>
  <c r="N55" i="14"/>
  <c r="N53" i="14"/>
  <c r="N51" i="14"/>
  <c r="N49" i="14"/>
  <c r="N47" i="14"/>
  <c r="N44" i="14"/>
  <c r="N40" i="14"/>
  <c r="N36" i="14"/>
  <c r="N32" i="14"/>
  <c r="N28" i="14"/>
  <c r="N24" i="14"/>
  <c r="N56" i="14"/>
  <c r="N62" i="14"/>
  <c r="N58" i="14"/>
  <c r="N54" i="14"/>
  <c r="N48" i="14"/>
  <c r="N42" i="14"/>
  <c r="N45" i="14"/>
  <c r="N41" i="14"/>
  <c r="N37" i="14"/>
  <c r="N33" i="14"/>
  <c r="N29" i="14"/>
  <c r="N25" i="14"/>
  <c r="N60" i="14"/>
  <c r="N46" i="14"/>
  <c r="N38" i="14"/>
  <c r="N30" i="14"/>
  <c r="U45" i="14"/>
  <c r="U41" i="14"/>
  <c r="U37" i="14"/>
  <c r="U33" i="14"/>
  <c r="U29" i="14"/>
  <c r="U25" i="14"/>
  <c r="U42" i="14"/>
  <c r="U38" i="14"/>
  <c r="U34" i="14"/>
  <c r="U30" i="14"/>
  <c r="U26" i="14"/>
  <c r="U43" i="14"/>
  <c r="U39" i="14"/>
  <c r="U35" i="14"/>
  <c r="U31" i="14"/>
  <c r="U27" i="14"/>
  <c r="U21" i="14"/>
  <c r="U44" i="14"/>
  <c r="U40" i="14"/>
  <c r="U36" i="14"/>
  <c r="U32" i="14"/>
  <c r="U28" i="14"/>
  <c r="U24" i="14"/>
  <c r="F14" i="12"/>
  <c r="E14" i="12"/>
  <c r="F12" i="12"/>
  <c r="F11" i="12"/>
  <c r="E11" i="12"/>
  <c r="F10" i="12"/>
  <c r="E10" i="12"/>
  <c r="F6" i="12"/>
  <c r="E6" i="12"/>
  <c r="F5" i="12"/>
  <c r="E5" i="12"/>
  <c r="F4" i="12"/>
  <c r="E4" i="12"/>
  <c r="F2" i="12"/>
  <c r="F9" i="12" a="1"/>
  <c r="F9" i="12"/>
  <c r="F17" i="12"/>
  <c r="E2" i="12"/>
  <c r="M4" i="11"/>
  <c r="M3" i="11"/>
  <c r="F20" i="12"/>
  <c r="E20" i="12"/>
  <c r="E19" i="12"/>
  <c r="F19" i="12"/>
  <c r="F3" i="12"/>
  <c r="F18" i="12"/>
  <c r="E9" i="12" a="1"/>
  <c r="E9" i="12"/>
  <c r="E17" i="12"/>
  <c r="F13" i="12" a="1"/>
  <c r="F13" i="12"/>
  <c r="E18" i="12"/>
  <c r="E13" i="12" a="1"/>
  <c r="E13" i="12"/>
  <c r="F59" i="12"/>
  <c r="F55" i="12"/>
  <c r="F51" i="12"/>
  <c r="F47" i="12"/>
  <c r="F43" i="12"/>
  <c r="F39" i="12"/>
  <c r="F35" i="12"/>
  <c r="F31" i="12"/>
  <c r="F27" i="12"/>
  <c r="F21" i="12"/>
  <c r="F63" i="12"/>
  <c r="F60" i="12"/>
  <c r="F56" i="12"/>
  <c r="F52" i="12"/>
  <c r="F48" i="12"/>
  <c r="F44" i="12"/>
  <c r="F40" i="12"/>
  <c r="F36" i="12"/>
  <c r="F32" i="12"/>
  <c r="F28" i="12"/>
  <c r="F24" i="12"/>
  <c r="F61" i="12"/>
  <c r="F57" i="12"/>
  <c r="F53" i="12"/>
  <c r="F49" i="12"/>
  <c r="F45" i="12"/>
  <c r="F41" i="12"/>
  <c r="F37" i="12"/>
  <c r="F33" i="12"/>
  <c r="F29" i="12"/>
  <c r="F25" i="12"/>
  <c r="F62" i="12"/>
  <c r="F58" i="12"/>
  <c r="F54" i="12"/>
  <c r="F50" i="12"/>
  <c r="F46" i="12"/>
  <c r="F42" i="12"/>
  <c r="F38" i="12"/>
  <c r="F34" i="12"/>
  <c r="F30" i="12"/>
  <c r="F26" i="12"/>
  <c r="E59" i="12"/>
  <c r="E55" i="12"/>
  <c r="E51" i="12"/>
  <c r="E47" i="12"/>
  <c r="E43" i="12"/>
  <c r="E39" i="12"/>
  <c r="E35" i="12"/>
  <c r="E31" i="12"/>
  <c r="E27" i="12"/>
  <c r="E21" i="12"/>
  <c r="E63" i="12"/>
  <c r="E60" i="12"/>
  <c r="E56" i="12"/>
  <c r="E52" i="12"/>
  <c r="E48" i="12"/>
  <c r="E44" i="12"/>
  <c r="E40" i="12"/>
  <c r="E36" i="12"/>
  <c r="E32" i="12"/>
  <c r="E28" i="12"/>
  <c r="E24" i="12"/>
  <c r="E61" i="12"/>
  <c r="E57" i="12"/>
  <c r="E53" i="12"/>
  <c r="E49" i="12"/>
  <c r="E45" i="12"/>
  <c r="E41" i="12"/>
  <c r="E37" i="12"/>
  <c r="E33" i="12"/>
  <c r="E29" i="12"/>
  <c r="E25" i="12"/>
  <c r="E62" i="12"/>
  <c r="E58" i="12"/>
  <c r="E54" i="12"/>
  <c r="E50" i="12"/>
  <c r="E46" i="12"/>
  <c r="E42" i="12"/>
  <c r="E38" i="12"/>
  <c r="E34" i="12"/>
  <c r="E30" i="12"/>
  <c r="E26" i="12"/>
</calcChain>
</file>

<file path=xl/sharedStrings.xml><?xml version="1.0" encoding="utf-8"?>
<sst xmlns="http://schemas.openxmlformats.org/spreadsheetml/2006/main" count="2682" uniqueCount="166">
  <si>
    <t>total gRNA</t>
  </si>
  <si>
    <t>Nuc Late</t>
  </si>
  <si>
    <t>p-values</t>
  </si>
  <si>
    <t>Min</t>
  </si>
  <si>
    <t>Q1-Min</t>
  </si>
  <si>
    <t>Med-Q1</t>
  </si>
  <si>
    <t>Q3-Med</t>
  </si>
  <si>
    <t>Max-Q3</t>
  </si>
  <si>
    <t>% Change Nuclear</t>
  </si>
  <si>
    <t>% Change Cytoplasm</t>
  </si>
  <si>
    <t>Lower</t>
  </si>
  <si>
    <t>Q1</t>
  </si>
  <si>
    <t>Median</t>
  </si>
  <si>
    <t>Q3</t>
  </si>
  <si>
    <t>Upper</t>
  </si>
  <si>
    <t>Max</t>
  </si>
  <si>
    <t>Mean</t>
  </si>
  <si>
    <t>Outliers</t>
  </si>
  <si>
    <t/>
  </si>
  <si>
    <t>cyto gRNA</t>
  </si>
  <si>
    <t>N/C</t>
  </si>
  <si>
    <t>Pre-Late</t>
  </si>
  <si>
    <t>Late</t>
  </si>
  <si>
    <t>nuc gRNA</t>
  </si>
  <si>
    <t>Cell #</t>
  </si>
  <si>
    <t>Inf Stage</t>
  </si>
  <si>
    <t>total gag</t>
  </si>
  <si>
    <t>mean nuc gRNA</t>
  </si>
  <si>
    <t>mean cyto gRNA</t>
  </si>
  <si>
    <t>Cyto-Late</t>
  </si>
  <si>
    <t>mean total gRNA</t>
  </si>
  <si>
    <t>mean nuc csde1</t>
  </si>
  <si>
    <t>mean cyto csde1</t>
  </si>
  <si>
    <t>N/C mean csde1</t>
  </si>
  <si>
    <t>Late Pearson's R</t>
  </si>
  <si>
    <t>Nuc Mean</t>
  </si>
  <si>
    <t>Cyto Mean</t>
  </si>
  <si>
    <t>N/C Mean</t>
  </si>
  <si>
    <t>Nuc Early</t>
  </si>
  <si>
    <t>Cyto Early</t>
  </si>
  <si>
    <t>Early</t>
  </si>
  <si>
    <t>Early Pearson's R</t>
  </si>
  <si>
    <t>mean nuc dnm2</t>
  </si>
  <si>
    <t>mean cyto dnm2</t>
  </si>
  <si>
    <t>N/C mean dnm2</t>
  </si>
  <si>
    <t>% Change in Distribution</t>
  </si>
  <si>
    <t>nuc fam120a</t>
  </si>
  <si>
    <t>cyto fam120a</t>
  </si>
  <si>
    <t>Nuc</t>
  </si>
  <si>
    <t xml:space="preserve">Cyto </t>
  </si>
  <si>
    <t>mean nuc hnrnpr</t>
  </si>
  <si>
    <t>mean cyto hnrnpr</t>
  </si>
  <si>
    <t>N/C mean hnrnpr</t>
  </si>
  <si>
    <t>late</t>
  </si>
  <si>
    <t>mean nuc igf2bp3</t>
  </si>
  <si>
    <t>mean cyto igf2bp3</t>
  </si>
  <si>
    <t>N/C mean igf2bp3</t>
  </si>
  <si>
    <t>nuc lrpprc</t>
  </si>
  <si>
    <t>cyto lrpprc</t>
  </si>
  <si>
    <t>Nuc Abs</t>
  </si>
  <si>
    <t>Cyto Abs</t>
  </si>
  <si>
    <t>N/C Abs</t>
  </si>
  <si>
    <t>mean nuc mboat7</t>
  </si>
  <si>
    <t>mean peri gRNA</t>
  </si>
  <si>
    <t>mean peri mboat7</t>
  </si>
  <si>
    <t>mean cyto mboat7</t>
  </si>
  <si>
    <t>N+P/C mean mboat7</t>
  </si>
  <si>
    <t>Mean nuc+peri gRNA</t>
  </si>
  <si>
    <t>Mean nuc+peri mboat7</t>
  </si>
  <si>
    <t>Peri Mean</t>
  </si>
  <si>
    <t>N+P/C Mean</t>
  </si>
  <si>
    <t>Peri Early</t>
  </si>
  <si>
    <t>Peri Late</t>
  </si>
  <si>
    <t>Cyto Late</t>
  </si>
  <si>
    <t xml:space="preserve">Early </t>
  </si>
  <si>
    <t>% Change Perinuclear</t>
  </si>
  <si>
    <t>mean nuc mov10</t>
  </si>
  <si>
    <t>mean cyto mov10</t>
  </si>
  <si>
    <t>N/C mean mov10</t>
  </si>
  <si>
    <t>nuc rbm4</t>
  </si>
  <si>
    <t>cyto rbm4</t>
  </si>
  <si>
    <t>mean nuc rbmx</t>
  </si>
  <si>
    <t>mean cyto rbmx</t>
  </si>
  <si>
    <t>N/C mean rbmx</t>
  </si>
  <si>
    <t>mean nuc srrm2</t>
  </si>
  <si>
    <t>mean cyto srrm2</t>
  </si>
  <si>
    <t>N/C mean srrm2</t>
  </si>
  <si>
    <t>nuc trim56</t>
  </si>
  <si>
    <t>cyto trim56</t>
  </si>
  <si>
    <t>total hnrnpr</t>
  </si>
  <si>
    <t>Total Early</t>
  </si>
  <si>
    <t>Total Late</t>
  </si>
  <si>
    <t>total mboat7</t>
  </si>
  <si>
    <t>total IGF2BP3</t>
  </si>
  <si>
    <t xml:space="preserve">N/C Early </t>
  </si>
  <si>
    <t>N/C Late</t>
  </si>
  <si>
    <t>mean total csde1</t>
  </si>
  <si>
    <t>% Change Total</t>
  </si>
  <si>
    <t>% Change N/C</t>
  </si>
  <si>
    <t>mean total dnm2</t>
  </si>
  <si>
    <t>total fam120a</t>
  </si>
  <si>
    <t>total lrpprc</t>
  </si>
  <si>
    <t>N+P/C Early</t>
  </si>
  <si>
    <t>N+P/C Late</t>
  </si>
  <si>
    <t>total mov10</t>
  </si>
  <si>
    <t>total rbm4</t>
  </si>
  <si>
    <t>total rbmx</t>
  </si>
  <si>
    <t>total srrm2</t>
  </si>
  <si>
    <t>total trim56</t>
  </si>
  <si>
    <t>Early Pearson's R _without outliers</t>
  </si>
  <si>
    <t>Late Pearson's R _without outliers</t>
  </si>
  <si>
    <t>Early Pearson's R-without outliers</t>
  </si>
  <si>
    <t>Late Pearson's R-without outliers</t>
  </si>
  <si>
    <t>Early R^2 without outliers</t>
  </si>
  <si>
    <t>Late R^2 without outliers</t>
  </si>
  <si>
    <t xml:space="preserve">Early Total gRNA </t>
  </si>
  <si>
    <t>Late Total gRNA</t>
  </si>
  <si>
    <t>Early Total gRNA</t>
  </si>
  <si>
    <t>Early Total MBOAT7</t>
  </si>
  <si>
    <t>Early total gRNA</t>
  </si>
  <si>
    <t>Early R^2</t>
  </si>
  <si>
    <t>Late R^2</t>
  </si>
  <si>
    <t>Early Pearson's R without outliers</t>
  </si>
  <si>
    <t>Late Pearson's R without outliers</t>
  </si>
  <si>
    <t>Early Total LRPPRC</t>
  </si>
  <si>
    <t>Late Total LRPPRC</t>
  </si>
  <si>
    <t>Early R^2-without outliers</t>
  </si>
  <si>
    <t>Late  R^2-without outliers</t>
  </si>
  <si>
    <t>Early Total MOV10</t>
  </si>
  <si>
    <t>Late Total MOV10</t>
  </si>
  <si>
    <t>Late R^2  without outliers</t>
  </si>
  <si>
    <t>Early Total RBM4</t>
  </si>
  <si>
    <t>CSDE1</t>
  </si>
  <si>
    <t>Total Mean</t>
  </si>
  <si>
    <t>Total</t>
  </si>
  <si>
    <t>% Difference</t>
  </si>
  <si>
    <t>Host Protein</t>
  </si>
  <si>
    <t>total</t>
  </si>
  <si>
    <t>nuclear</t>
  </si>
  <si>
    <t>cytoplasmic</t>
  </si>
  <si>
    <t>perinuclear</t>
  </si>
  <si>
    <t>DNM2</t>
  </si>
  <si>
    <t>FAM120A</t>
  </si>
  <si>
    <t>HNRNPR</t>
  </si>
  <si>
    <t>IGF2BP3</t>
  </si>
  <si>
    <t>LRPPRC</t>
  </si>
  <si>
    <t>MBOAT7</t>
  </si>
  <si>
    <t>MOV10</t>
  </si>
  <si>
    <t>RBM4</t>
  </si>
  <si>
    <t>RBMX</t>
  </si>
  <si>
    <t>SRRM2</t>
  </si>
  <si>
    <t>TRIM56</t>
  </si>
  <si>
    <t>N/C Early</t>
  </si>
  <si>
    <t>PeriNuc Early</t>
  </si>
  <si>
    <t>PeriNuc Late</t>
  </si>
  <si>
    <t>R</t>
  </si>
  <si>
    <t>R^2</t>
  </si>
  <si>
    <t>Nuclear</t>
  </si>
  <si>
    <t>Cytoplasmic</t>
  </si>
  <si>
    <t>Nuc / Cyto</t>
  </si>
  <si>
    <t>R&gt;0.35</t>
  </si>
  <si>
    <t>R^2&gt;0.15</t>
  </si>
  <si>
    <t>"HIV RNA Correlation" tabs: display the raw single cell fluorescence data; the plots shown are analogous to those described in the legend of Figure 5.</t>
  </si>
  <si>
    <t>"Outliers" tabs: displays the calculations for determining outliers as described in the methods section "Quantiation of HIV RNA, Gag, and Host Protein Immunofluorescence".</t>
  </si>
  <si>
    <t>"Exp and Dist Changes" tabs: displays the statistical analysis for determining significant changes in protein expression or cellular distribuition as described in the legend of Figure 5.</t>
  </si>
  <si>
    <r>
      <rPr>
        <b/>
        <sz val="11"/>
        <color theme="1"/>
        <rFont val="Calibri"/>
        <family val="2"/>
        <scheme val="minor"/>
      </rPr>
      <t>Figure 5-source data 1:</t>
    </r>
    <r>
      <rPr>
        <sz val="11"/>
        <color theme="1"/>
        <rFont val="Calibri"/>
        <family val="2"/>
        <scheme val="minor"/>
      </rPr>
      <t xml:space="preserve"> Quantitation of expression and distribution changes of host proteins in early and late stages of HIV infection. Related to Figures 5 and S5.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</si>
</sst>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0.0"/>
    <numFmt numFmtId="165" formatCode="0.000"/>
    <numFmt numFmtId="166" formatCode="0.0000"/>
    <numFmt numFmtId="167" formatCode="_(* #,##0.000_);_(* \(#,##0.000\);_(* &quot;-&quot;??_);_(@_)"/>
  </numFmts>
  <fonts count="1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5A5A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12" borderId="1" applyNumberFormat="0" applyAlignment="0" applyProtection="0"/>
    <xf numFmtId="43" fontId="8" fillId="0" borderId="0" applyFont="0" applyFill="0" applyBorder="0" applyAlignment="0" applyProtection="0"/>
  </cellStyleXfs>
  <cellXfs count="211">
    <xf numFmtId="0" fontId="0" fillId="0" borderId="0" xfId="0"/>
    <xf numFmtId="0" fontId="0" fillId="2" borderId="0" xfId="0" applyNumberFormat="1" applyFill="1" applyAlignment="1">
      <alignment horizontal="center" wrapText="1"/>
    </xf>
    <xf numFmtId="0" fontId="0" fillId="0" borderId="0" xfId="0" applyFill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2" fontId="0" fillId="0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/>
    <xf numFmtId="1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164" fontId="0" fillId="0" borderId="0" xfId="0" applyNumberFormat="1"/>
    <xf numFmtId="164" fontId="2" fillId="0" borderId="0" xfId="0" applyNumberFormat="1" applyFont="1"/>
    <xf numFmtId="164" fontId="2" fillId="0" borderId="0" xfId="0" applyNumberFormat="1" applyFont="1" applyAlignment="1">
      <alignment horizontal="center"/>
    </xf>
    <xf numFmtId="0" fontId="2" fillId="0" borderId="0" xfId="0" applyFont="1"/>
    <xf numFmtId="1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0" fillId="0" borderId="0" xfId="0" applyNumberFormat="1" applyAlignment="1">
      <alignment horizontal="center"/>
    </xf>
    <xf numFmtId="1" fontId="0" fillId="0" borderId="0" xfId="0" applyNumberFormat="1" applyFill="1" applyAlignment="1">
      <alignment horizontal="center"/>
    </xf>
    <xf numFmtId="1" fontId="2" fillId="0" borderId="0" xfId="0" applyNumberFormat="1" applyFont="1" applyAlignment="1">
      <alignment horizontal="center"/>
    </xf>
    <xf numFmtId="0" fontId="1" fillId="3" borderId="0" xfId="0" applyNumberFormat="1" applyFont="1" applyFill="1" applyAlignment="1">
      <alignment horizontal="center" wrapText="1"/>
    </xf>
    <xf numFmtId="11" fontId="0" fillId="0" borderId="0" xfId="0" applyNumberFormat="1"/>
    <xf numFmtId="0" fontId="0" fillId="3" borderId="0" xfId="0" applyNumberFormat="1" applyFill="1" applyAlignment="1">
      <alignment horizontal="center"/>
    </xf>
    <xf numFmtId="164" fontId="2" fillId="5" borderId="0" xfId="0" applyNumberFormat="1" applyFont="1" applyFill="1"/>
    <xf numFmtId="164" fontId="2" fillId="5" borderId="0" xfId="0" applyNumberFormat="1" applyFont="1" applyFill="1" applyAlignment="1">
      <alignment horizontal="center"/>
    </xf>
    <xf numFmtId="165" fontId="0" fillId="0" borderId="0" xfId="0" applyNumberFormat="1" applyAlignment="1">
      <alignment horizontal="center"/>
    </xf>
    <xf numFmtId="0" fontId="0" fillId="2" borderId="0" xfId="0" applyNumberFormat="1" applyFill="1" applyAlignment="1">
      <alignment horizontal="center"/>
    </xf>
    <xf numFmtId="0" fontId="0" fillId="3" borderId="0" xfId="0" applyFill="1" applyAlignment="1">
      <alignment horizontal="center" wrapText="1"/>
    </xf>
    <xf numFmtId="0" fontId="0" fillId="3" borderId="0" xfId="0" applyNumberFormat="1" applyFill="1" applyAlignment="1">
      <alignment horizontal="center" wrapText="1"/>
    </xf>
    <xf numFmtId="0" fontId="1" fillId="6" borderId="0" xfId="0" applyNumberFormat="1" applyFont="1" applyFill="1" applyAlignment="1">
      <alignment horizontal="center" wrapText="1"/>
    </xf>
    <xf numFmtId="0" fontId="0" fillId="6" borderId="0" xfId="0" applyNumberFormat="1" applyFill="1" applyAlignment="1">
      <alignment horizontal="center"/>
    </xf>
    <xf numFmtId="1" fontId="0" fillId="5" borderId="0" xfId="0" applyNumberFormat="1" applyFill="1" applyAlignment="1">
      <alignment horizontal="center"/>
    </xf>
    <xf numFmtId="2" fontId="2" fillId="0" borderId="0" xfId="0" applyNumberFormat="1" applyFon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2" fontId="0" fillId="0" borderId="0" xfId="0" applyNumberFormat="1" applyFill="1"/>
    <xf numFmtId="1" fontId="0" fillId="6" borderId="0" xfId="0" applyNumberFormat="1" applyFill="1" applyAlignment="1">
      <alignment horizontal="center"/>
    </xf>
    <xf numFmtId="0" fontId="1" fillId="0" borderId="0" xfId="0" applyNumberFormat="1" applyFont="1" applyFill="1" applyAlignment="1">
      <alignment horizontal="center" wrapText="1"/>
    </xf>
    <xf numFmtId="0" fontId="0" fillId="0" borderId="0" xfId="0" applyAlignment="1">
      <alignment horizontal="center" wrapText="1"/>
    </xf>
    <xf numFmtId="1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1" fontId="0" fillId="0" borderId="0" xfId="0" applyNumberFormat="1" applyFill="1" applyAlignment="1">
      <alignment horizontal="right"/>
    </xf>
    <xf numFmtId="1" fontId="0" fillId="0" borderId="0" xfId="0" applyNumberFormat="1" applyFill="1"/>
    <xf numFmtId="0" fontId="0" fillId="0" borderId="0" xfId="0" applyFill="1" applyAlignment="1">
      <alignment horizontal="right"/>
    </xf>
    <xf numFmtId="0" fontId="0" fillId="0" borderId="0" xfId="0" applyAlignment="1">
      <alignment horizontal="right"/>
    </xf>
    <xf numFmtId="0" fontId="1" fillId="2" borderId="0" xfId="0" applyFont="1" applyFill="1" applyAlignment="1">
      <alignment horizontal="center" wrapText="1"/>
    </xf>
    <xf numFmtId="0" fontId="1" fillId="3" borderId="0" xfId="0" applyFont="1" applyFill="1" applyAlignment="1">
      <alignment horizontal="center" wrapText="1"/>
    </xf>
    <xf numFmtId="0" fontId="0" fillId="4" borderId="0" xfId="0" applyFill="1" applyAlignment="1">
      <alignment horizontal="center" wrapText="1"/>
    </xf>
    <xf numFmtId="0" fontId="0" fillId="4" borderId="0" xfId="0" applyNumberFormat="1" applyFill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/>
    <xf numFmtId="0" fontId="0" fillId="8" borderId="0" xfId="0" applyNumberFormat="1" applyFill="1" applyAlignment="1">
      <alignment horizontal="center" wrapText="1"/>
    </xf>
    <xf numFmtId="1" fontId="0" fillId="0" borderId="0" xfId="0" applyNumberFormat="1" applyAlignment="1">
      <alignment horizontal="right"/>
    </xf>
    <xf numFmtId="0" fontId="0" fillId="0" borderId="0" xfId="0" quotePrefix="1"/>
    <xf numFmtId="0" fontId="0" fillId="2" borderId="0" xfId="0" applyFill="1" applyAlignment="1">
      <alignment horizontal="center" wrapText="1"/>
    </xf>
    <xf numFmtId="0" fontId="0" fillId="5" borderId="0" xfId="0" applyFill="1" applyAlignment="1">
      <alignment horizontal="center"/>
    </xf>
    <xf numFmtId="0" fontId="0" fillId="8" borderId="0" xfId="0" applyFill="1" applyAlignment="1">
      <alignment horizontal="center" wrapText="1"/>
    </xf>
    <xf numFmtId="0" fontId="0" fillId="9" borderId="0" xfId="0" applyNumberFormat="1" applyFill="1" applyAlignment="1">
      <alignment horizontal="center" wrapText="1"/>
    </xf>
    <xf numFmtId="0" fontId="0" fillId="10" borderId="0" xfId="0" applyFill="1" applyAlignment="1">
      <alignment horizontal="center"/>
    </xf>
    <xf numFmtId="0" fontId="0" fillId="10" borderId="0" xfId="0" applyNumberFormat="1" applyFill="1" applyAlignment="1">
      <alignment horizontal="center"/>
    </xf>
    <xf numFmtId="0" fontId="1" fillId="10" borderId="0" xfId="0" applyNumberFormat="1" applyFont="1" applyFill="1" applyAlignment="1">
      <alignment horizontal="center" wrapText="1"/>
    </xf>
    <xf numFmtId="0" fontId="0" fillId="10" borderId="0" xfId="0" applyFill="1" applyAlignment="1">
      <alignment horizontal="center" wrapText="1"/>
    </xf>
    <xf numFmtId="1" fontId="0" fillId="10" borderId="0" xfId="0" applyNumberFormat="1" applyFill="1" applyAlignment="1">
      <alignment horizontal="center" wrapText="1"/>
    </xf>
    <xf numFmtId="1" fontId="1" fillId="10" borderId="0" xfId="0" applyNumberFormat="1" applyFont="1" applyFill="1" applyAlignment="1">
      <alignment horizontal="center" wrapText="1"/>
    </xf>
    <xf numFmtId="0" fontId="0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wrapText="1"/>
    </xf>
    <xf numFmtId="11" fontId="3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center"/>
    </xf>
    <xf numFmtId="1" fontId="3" fillId="0" borderId="0" xfId="0" applyNumberFormat="1" applyFont="1"/>
    <xf numFmtId="2" fontId="3" fillId="0" borderId="0" xfId="0" applyNumberFormat="1" applyFont="1" applyFill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2" fontId="4" fillId="0" borderId="0" xfId="0" applyNumberFormat="1" applyFont="1" applyFill="1" applyAlignment="1">
      <alignment horizontal="center"/>
    </xf>
    <xf numFmtId="1" fontId="4" fillId="0" borderId="0" xfId="0" applyNumberFormat="1" applyFont="1" applyFill="1" applyAlignment="1">
      <alignment horizontal="center"/>
    </xf>
    <xf numFmtId="1" fontId="4" fillId="0" borderId="0" xfId="0" applyNumberFormat="1" applyFont="1" applyAlignment="1">
      <alignment horizontal="center"/>
    </xf>
    <xf numFmtId="1" fontId="0" fillId="0" borderId="0" xfId="0" applyNumberFormat="1" applyFont="1" applyFill="1" applyAlignment="1">
      <alignment horizontal="center"/>
    </xf>
    <xf numFmtId="2" fontId="0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center" wrapText="1"/>
    </xf>
    <xf numFmtId="0" fontId="1" fillId="10" borderId="0" xfId="0" applyFont="1" applyFill="1" applyAlignment="1">
      <alignment horizontal="center" wrapText="1"/>
    </xf>
    <xf numFmtId="0" fontId="1" fillId="10" borderId="0" xfId="0" applyFont="1" applyFill="1" applyAlignment="1">
      <alignment wrapText="1"/>
    </xf>
    <xf numFmtId="0" fontId="1" fillId="0" borderId="0" xfId="0" applyFont="1"/>
    <xf numFmtId="0" fontId="1" fillId="0" borderId="0" xfId="0" applyFont="1" applyAlignment="1">
      <alignment wrapText="1"/>
    </xf>
    <xf numFmtId="165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11" fontId="1" fillId="0" borderId="0" xfId="0" applyNumberFormat="1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1" fontId="1" fillId="0" borderId="0" xfId="0" applyNumberFormat="1" applyFont="1"/>
    <xf numFmtId="2" fontId="1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165" fontId="1" fillId="11" borderId="0" xfId="0" applyNumberFormat="1" applyFont="1" applyFill="1"/>
    <xf numFmtId="1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1" fontId="0" fillId="10" borderId="0" xfId="0" applyNumberFormat="1" applyFill="1" applyAlignment="1">
      <alignment horizontal="center"/>
    </xf>
    <xf numFmtId="11" fontId="0" fillId="8" borderId="0" xfId="0" applyNumberFormat="1" applyFill="1" applyAlignment="1">
      <alignment horizontal="center"/>
    </xf>
    <xf numFmtId="11" fontId="0" fillId="3" borderId="0" xfId="0" applyNumberFormat="1" applyFill="1" applyAlignment="1">
      <alignment horizontal="center"/>
    </xf>
    <xf numFmtId="0" fontId="2" fillId="0" borderId="0" xfId="0" applyFont="1" applyAlignment="1">
      <alignment horizontal="center" wrapText="1"/>
    </xf>
    <xf numFmtId="2" fontId="7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6" fontId="0" fillId="2" borderId="0" xfId="0" applyNumberFormat="1" applyFill="1" applyAlignment="1">
      <alignment horizontal="center"/>
    </xf>
    <xf numFmtId="165" fontId="0" fillId="0" borderId="0" xfId="0" applyNumberFormat="1" applyFill="1"/>
    <xf numFmtId="2" fontId="4" fillId="0" borderId="0" xfId="0" applyNumberFormat="1" applyFont="1" applyAlignment="1">
      <alignment horizontal="center"/>
    </xf>
    <xf numFmtId="0" fontId="4" fillId="0" borderId="0" xfId="0" applyFont="1"/>
    <xf numFmtId="11" fontId="1" fillId="0" borderId="0" xfId="0" applyNumberFormat="1" applyFont="1"/>
    <xf numFmtId="0" fontId="0" fillId="0" borderId="0" xfId="0" applyFill="1" applyAlignment="1">
      <alignment wrapText="1"/>
    </xf>
    <xf numFmtId="167" fontId="0" fillId="0" borderId="0" xfId="2" applyNumberFormat="1" applyFont="1" applyFill="1"/>
    <xf numFmtId="167" fontId="0" fillId="0" borderId="0" xfId="0" applyNumberFormat="1" applyFill="1"/>
    <xf numFmtId="1" fontId="1" fillId="0" borderId="0" xfId="0" applyNumberFormat="1" applyFont="1" applyFill="1"/>
    <xf numFmtId="1" fontId="3" fillId="0" borderId="0" xfId="0" applyNumberFormat="1" applyFont="1" applyFill="1"/>
    <xf numFmtId="165" fontId="0" fillId="0" borderId="0" xfId="0" applyNumberFormat="1" applyFill="1" applyAlignment="1">
      <alignment horizontal="center"/>
    </xf>
    <xf numFmtId="2" fontId="2" fillId="0" borderId="0" xfId="0" applyNumberFormat="1" applyFont="1" applyFill="1" applyAlignment="1">
      <alignment horizontal="center"/>
    </xf>
    <xf numFmtId="2" fontId="6" fillId="0" borderId="0" xfId="0" applyNumberFormat="1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166" fontId="0" fillId="0" borderId="0" xfId="0" applyNumberFormat="1" applyFill="1"/>
    <xf numFmtId="11" fontId="0" fillId="0" borderId="0" xfId="0" applyNumberFormat="1" applyFill="1"/>
    <xf numFmtId="0" fontId="3" fillId="0" borderId="0" xfId="0" applyFont="1" applyFill="1"/>
    <xf numFmtId="0" fontId="5" fillId="0" borderId="1" xfId="1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2" fillId="10" borderId="5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0" fontId="2" fillId="3" borderId="0" xfId="0" applyFont="1" applyFill="1" applyBorder="1" applyAlignment="1">
      <alignment horizontal="center" wrapText="1"/>
    </xf>
    <xf numFmtId="0" fontId="2" fillId="8" borderId="0" xfId="0" applyFont="1" applyFill="1" applyBorder="1" applyAlignment="1">
      <alignment horizontal="center" wrapText="1"/>
    </xf>
    <xf numFmtId="0" fontId="2" fillId="6" borderId="6" xfId="0" applyFont="1" applyFill="1" applyBorder="1" applyAlignment="1">
      <alignment horizontal="center" wrapText="1"/>
    </xf>
    <xf numFmtId="165" fontId="0" fillId="13" borderId="5" xfId="0" applyNumberFormat="1" applyFill="1" applyBorder="1" applyAlignment="1">
      <alignment horizontal="center"/>
    </xf>
    <xf numFmtId="165" fontId="0" fillId="13" borderId="0" xfId="0" applyNumberForma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6" xfId="0" applyNumberFormat="1" applyFill="1" applyBorder="1" applyAlignment="1">
      <alignment horizontal="center"/>
    </xf>
    <xf numFmtId="164" fontId="0" fillId="13" borderId="5" xfId="0" applyNumberFormat="1" applyFill="1" applyBorder="1" applyAlignment="1">
      <alignment horizontal="center"/>
    </xf>
    <xf numFmtId="164" fontId="0" fillId="13" borderId="0" xfId="0" applyNumberFormat="1" applyFill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6" xfId="0" applyNumberFormat="1" applyFill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1" fontId="0" fillId="6" borderId="6" xfId="0" applyNumberFormat="1" applyFill="1" applyBorder="1" applyAlignment="1">
      <alignment horizontal="center"/>
    </xf>
    <xf numFmtId="164" fontId="0" fillId="6" borderId="6" xfId="0" applyNumberFormat="1" applyFill="1" applyBorder="1" applyAlignment="1">
      <alignment horizontal="center"/>
    </xf>
    <xf numFmtId="165" fontId="0" fillId="3" borderId="0" xfId="0" applyNumberForma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65" fontId="0" fillId="10" borderId="5" xfId="0" applyNumberFormat="1" applyFill="1" applyBorder="1" applyAlignment="1">
      <alignment horizontal="center"/>
    </xf>
    <xf numFmtId="165" fontId="0" fillId="2" borderId="0" xfId="0" applyNumberFormat="1" applyFill="1" applyBorder="1" applyAlignment="1">
      <alignment horizontal="center"/>
    </xf>
    <xf numFmtId="11" fontId="0" fillId="3" borderId="0" xfId="0" applyNumberFormat="1" applyFill="1" applyBorder="1" applyAlignment="1">
      <alignment horizontal="center"/>
    </xf>
    <xf numFmtId="165" fontId="0" fillId="8" borderId="0" xfId="0" applyNumberFormat="1" applyFill="1" applyBorder="1" applyAlignment="1">
      <alignment horizontal="center"/>
    </xf>
    <xf numFmtId="164" fontId="0" fillId="10" borderId="5" xfId="0" applyNumberFormat="1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164" fontId="0" fillId="8" borderId="0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164" fontId="0" fillId="0" borderId="5" xfId="0" applyNumberFormat="1" applyFill="1" applyBorder="1" applyAlignment="1">
      <alignment horizontal="center"/>
    </xf>
    <xf numFmtId="165" fontId="0" fillId="6" borderId="6" xfId="0" applyNumberForma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64" fontId="0" fillId="6" borderId="0" xfId="0" applyNumberFormat="1" applyFill="1" applyAlignment="1">
      <alignment horizontal="center"/>
    </xf>
    <xf numFmtId="165" fontId="0" fillId="10" borderId="7" xfId="0" applyNumberFormat="1" applyFill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165" fontId="0" fillId="3" borderId="8" xfId="0" applyNumberFormat="1" applyFill="1" applyBorder="1" applyAlignment="1">
      <alignment horizontal="center"/>
    </xf>
    <xf numFmtId="165" fontId="0" fillId="6" borderId="9" xfId="0" applyNumberFormat="1" applyFill="1" applyBorder="1" applyAlignment="1">
      <alignment horizontal="center"/>
    </xf>
    <xf numFmtId="164" fontId="0" fillId="10" borderId="7" xfId="0" applyNumberFormat="1" applyFill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3" borderId="8" xfId="0" applyNumberFormat="1" applyFill="1" applyBorder="1" applyAlignment="1">
      <alignment horizontal="center"/>
    </xf>
    <xf numFmtId="164" fontId="0" fillId="6" borderId="9" xfId="0" applyNumberFormat="1" applyFill="1" applyBorder="1" applyAlignment="1">
      <alignment horizontal="center"/>
    </xf>
    <xf numFmtId="0" fontId="0" fillId="0" borderId="2" xfId="0" applyBorder="1"/>
    <xf numFmtId="0" fontId="0" fillId="0" borderId="5" xfId="0" applyBorder="1" applyAlignment="1">
      <alignment horizontal="center" wrapText="1"/>
    </xf>
    <xf numFmtId="0" fontId="2" fillId="10" borderId="0" xfId="0" applyFont="1" applyFill="1" applyBorder="1" applyAlignment="1">
      <alignment horizontal="center" wrapText="1"/>
    </xf>
    <xf numFmtId="0" fontId="0" fillId="0" borderId="5" xfId="0" applyBorder="1"/>
    <xf numFmtId="1" fontId="0" fillId="10" borderId="0" xfId="0" applyNumberForma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3" borderId="0" xfId="0" applyNumberFormat="1" applyFill="1" applyBorder="1" applyAlignment="1">
      <alignment horizontal="center"/>
    </xf>
    <xf numFmtId="1" fontId="0" fillId="6" borderId="6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1" fontId="0" fillId="2" borderId="0" xfId="0" applyNumberFormat="1" applyFill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8" borderId="0" xfId="0" applyNumberFormat="1" applyFill="1" applyBorder="1" applyAlignment="1">
      <alignment horizontal="center"/>
    </xf>
    <xf numFmtId="0" fontId="0" fillId="0" borderId="7" xfId="0" applyBorder="1"/>
    <xf numFmtId="1" fontId="0" fillId="3" borderId="8" xfId="0" applyNumberFormat="1" applyFill="1" applyBorder="1" applyAlignment="1">
      <alignment horizontal="center"/>
    </xf>
    <xf numFmtId="164" fontId="0" fillId="0" borderId="9" xfId="0" applyNumberFormat="1" applyFill="1" applyBorder="1" applyAlignment="1">
      <alignment horizontal="center"/>
    </xf>
    <xf numFmtId="1" fontId="0" fillId="13" borderId="0" xfId="0" applyNumberFormat="1" applyFill="1" applyBorder="1" applyAlignment="1">
      <alignment horizontal="center"/>
    </xf>
    <xf numFmtId="164" fontId="0" fillId="13" borderId="8" xfId="0" applyNumberFormat="1" applyFill="1" applyBorder="1" applyAlignment="1">
      <alignment horizontal="center"/>
    </xf>
    <xf numFmtId="1" fontId="0" fillId="6" borderId="9" xfId="0" applyNumberForma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165" fontId="0" fillId="14" borderId="5" xfId="0" applyNumberFormat="1" applyFill="1" applyBorder="1" applyAlignment="1">
      <alignment horizontal="center"/>
    </xf>
    <xf numFmtId="165" fontId="0" fillId="14" borderId="0" xfId="0" applyNumberFormat="1" applyFill="1" applyBorder="1" applyAlignment="1">
      <alignment horizontal="center"/>
    </xf>
    <xf numFmtId="165" fontId="0" fillId="14" borderId="6" xfId="0" applyNumberFormat="1" applyFill="1" applyBorder="1" applyAlignment="1">
      <alignment horizontal="center"/>
    </xf>
    <xf numFmtId="165" fontId="0" fillId="14" borderId="7" xfId="0" applyNumberFormat="1" applyFill="1" applyBorder="1" applyAlignment="1">
      <alignment horizontal="center"/>
    </xf>
    <xf numFmtId="165" fontId="0" fillId="14" borderId="8" xfId="0" applyNumberFormat="1" applyFill="1" applyBorder="1" applyAlignment="1">
      <alignment horizontal="center"/>
    </xf>
    <xf numFmtId="165" fontId="0" fillId="0" borderId="9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0" fontId="0" fillId="0" borderId="10" xfId="0" applyBorder="1"/>
    <xf numFmtId="0" fontId="0" fillId="0" borderId="10" xfId="0" applyFill="1" applyBorder="1" applyAlignment="1">
      <alignment horizontal="center"/>
    </xf>
    <xf numFmtId="165" fontId="0" fillId="14" borderId="10" xfId="0" applyNumberFormat="1" applyFill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10" xfId="0" applyBorder="1" applyAlignment="1">
      <alignment wrapText="1"/>
    </xf>
    <xf numFmtId="165" fontId="0" fillId="0" borderId="10" xfId="0" applyNumberFormat="1" applyFill="1" applyBorder="1" applyAlignment="1">
      <alignment horizontal="center"/>
    </xf>
    <xf numFmtId="0" fontId="9" fillId="0" borderId="0" xfId="0" applyFont="1"/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Fill="1" applyBorder="1" applyAlignment="1">
      <alignment horizontal="center" wrapText="1"/>
    </xf>
  </cellXfs>
  <cellStyles count="3">
    <cellStyle name="Check Cell" xfId="1" builtinId="23"/>
    <cellStyle name="Comma" xfId="2" builtinId="3"/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</dxfs>
  <tableStyles count="0" defaultTableStyle="TableStyleMedium2" defaultPivotStyle="PivotStyleLight16"/>
  <colors>
    <mruColors>
      <color rgb="FF7030A0"/>
      <color rgb="FF0913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0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3.xml"/><Relationship Id="rId2" Type="http://schemas.microsoft.com/office/2011/relationships/chartColorStyle" Target="colors100.xml"/><Relationship Id="rId1" Type="http://schemas.microsoft.com/office/2011/relationships/chartStyle" Target="style100.xml"/></Relationships>
</file>

<file path=xl/charts/_rels/chart101.xml.rels><?xml version="1.0" encoding="UTF-8" standalone="yes"?>
<Relationships xmlns="http://schemas.openxmlformats.org/package/2006/relationships"><Relationship Id="rId2" Type="http://schemas.microsoft.com/office/2011/relationships/chartColorStyle" Target="colors101.xml"/><Relationship Id="rId1" Type="http://schemas.microsoft.com/office/2011/relationships/chartStyle" Target="style101.xml"/></Relationships>
</file>

<file path=xl/charts/_rels/chart102.xml.rels><?xml version="1.0" encoding="UTF-8" standalone="yes"?>
<Relationships xmlns="http://schemas.openxmlformats.org/package/2006/relationships"><Relationship Id="rId2" Type="http://schemas.microsoft.com/office/2011/relationships/chartColorStyle" Target="colors102.xml"/><Relationship Id="rId1" Type="http://schemas.microsoft.com/office/2011/relationships/chartStyle" Target="style102.xml"/></Relationships>
</file>

<file path=xl/charts/_rels/chart103.xml.rels><?xml version="1.0" encoding="UTF-8" standalone="yes"?>
<Relationships xmlns="http://schemas.openxmlformats.org/package/2006/relationships"><Relationship Id="rId2" Type="http://schemas.microsoft.com/office/2011/relationships/chartColorStyle" Target="colors103.xml"/><Relationship Id="rId1" Type="http://schemas.microsoft.com/office/2011/relationships/chartStyle" Target="style103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2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3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5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6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7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8.xml"/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9.xml"/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0.xml"/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1.xml"/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2.xml"/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3.xml"/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4.xml"/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5.xml"/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6.xml"/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7.xml"/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8.xml"/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9.xml"/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0.xml"/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1.xml"/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2.xml"/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3.xml"/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4.xml"/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5.xml"/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6.xml"/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7.xml"/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8.xml"/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9.xml"/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0.xml"/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1.xml"/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2.xml"/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3.xml"/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4.xml"/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8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5.xml"/><Relationship Id="rId2" Type="http://schemas.microsoft.com/office/2011/relationships/chartColorStyle" Target="colors82.xml"/><Relationship Id="rId1" Type="http://schemas.microsoft.com/office/2011/relationships/chartStyle" Target="style82.xml"/></Relationships>
</file>

<file path=xl/charts/_rels/chart8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6.xml"/><Relationship Id="rId2" Type="http://schemas.microsoft.com/office/2011/relationships/chartColorStyle" Target="colors83.xml"/><Relationship Id="rId1" Type="http://schemas.microsoft.com/office/2011/relationships/chartStyle" Target="style83.xml"/></Relationships>
</file>

<file path=xl/charts/_rels/chart8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7.xml"/><Relationship Id="rId2" Type="http://schemas.microsoft.com/office/2011/relationships/chartColorStyle" Target="colors84.xml"/><Relationship Id="rId1" Type="http://schemas.microsoft.com/office/2011/relationships/chartStyle" Target="style84.xml"/></Relationships>
</file>

<file path=xl/charts/_rels/chart8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8.xml"/><Relationship Id="rId2" Type="http://schemas.microsoft.com/office/2011/relationships/chartColorStyle" Target="colors85.xml"/><Relationship Id="rId1" Type="http://schemas.microsoft.com/office/2011/relationships/chartStyle" Target="style85.xml"/></Relationships>
</file>

<file path=xl/charts/_rels/chart8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9.xml"/><Relationship Id="rId2" Type="http://schemas.microsoft.com/office/2011/relationships/chartColorStyle" Target="colors86.xml"/><Relationship Id="rId1" Type="http://schemas.microsoft.com/office/2011/relationships/chartStyle" Target="style86.xml"/></Relationships>
</file>

<file path=xl/charts/_rels/chart8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0.xml"/><Relationship Id="rId2" Type="http://schemas.microsoft.com/office/2011/relationships/chartColorStyle" Target="colors87.xml"/><Relationship Id="rId1" Type="http://schemas.microsoft.com/office/2011/relationships/chartStyle" Target="style87.xml"/></Relationships>
</file>

<file path=xl/charts/_rels/chart8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1.xml"/><Relationship Id="rId2" Type="http://schemas.microsoft.com/office/2011/relationships/chartColorStyle" Target="colors88.xml"/><Relationship Id="rId1" Type="http://schemas.microsoft.com/office/2011/relationships/chartStyle" Target="style88.xml"/></Relationships>
</file>

<file path=xl/charts/_rels/chart8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2.xml"/><Relationship Id="rId2" Type="http://schemas.microsoft.com/office/2011/relationships/chartColorStyle" Target="colors89.xml"/><Relationship Id="rId1" Type="http://schemas.microsoft.com/office/2011/relationships/chartStyle" Target="style89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3.xml"/><Relationship Id="rId2" Type="http://schemas.microsoft.com/office/2011/relationships/chartColorStyle" Target="colors90.xml"/><Relationship Id="rId1" Type="http://schemas.microsoft.com/office/2011/relationships/chartStyle" Target="style90.xml"/></Relationships>
</file>

<file path=xl/charts/_rels/chart9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4.xml"/><Relationship Id="rId2" Type="http://schemas.microsoft.com/office/2011/relationships/chartColorStyle" Target="colors91.xml"/><Relationship Id="rId1" Type="http://schemas.microsoft.com/office/2011/relationships/chartStyle" Target="style91.xml"/></Relationships>
</file>

<file path=xl/charts/_rels/chart9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5.xml"/><Relationship Id="rId2" Type="http://schemas.microsoft.com/office/2011/relationships/chartColorStyle" Target="colors92.xml"/><Relationship Id="rId1" Type="http://schemas.microsoft.com/office/2011/relationships/chartStyle" Target="style92.xml"/></Relationships>
</file>

<file path=xl/charts/_rels/chart9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6.xml"/><Relationship Id="rId2" Type="http://schemas.microsoft.com/office/2011/relationships/chartColorStyle" Target="colors93.xml"/><Relationship Id="rId1" Type="http://schemas.microsoft.com/office/2011/relationships/chartStyle" Target="style93.xml"/></Relationships>
</file>

<file path=xl/charts/_rels/chart9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7.xml"/><Relationship Id="rId2" Type="http://schemas.microsoft.com/office/2011/relationships/chartColorStyle" Target="colors94.xml"/><Relationship Id="rId1" Type="http://schemas.microsoft.com/office/2011/relationships/chartStyle" Target="style94.xml"/></Relationships>
</file>

<file path=xl/charts/_rels/chart9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8.xml"/><Relationship Id="rId2" Type="http://schemas.microsoft.com/office/2011/relationships/chartColorStyle" Target="colors95.xml"/><Relationship Id="rId1" Type="http://schemas.microsoft.com/office/2011/relationships/chartStyle" Target="style95.xml"/></Relationships>
</file>

<file path=xl/charts/_rels/chart9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9.xml"/><Relationship Id="rId2" Type="http://schemas.microsoft.com/office/2011/relationships/chartColorStyle" Target="colors96.xml"/><Relationship Id="rId1" Type="http://schemas.microsoft.com/office/2011/relationships/chartStyle" Target="style96.xml"/></Relationships>
</file>

<file path=xl/charts/_rels/chart9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0.xml"/><Relationship Id="rId2" Type="http://schemas.microsoft.com/office/2011/relationships/chartColorStyle" Target="colors97.xml"/><Relationship Id="rId1" Type="http://schemas.microsoft.com/office/2011/relationships/chartStyle" Target="style97.xml"/></Relationships>
</file>

<file path=xl/charts/_rels/chart9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1.xml"/><Relationship Id="rId2" Type="http://schemas.microsoft.com/office/2011/relationships/chartColorStyle" Target="colors98.xml"/><Relationship Id="rId1" Type="http://schemas.microsoft.com/office/2011/relationships/chartStyle" Target="style98.xml"/></Relationships>
</file>

<file path=xl/charts/_rels/chart9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2.xml"/><Relationship Id="rId2" Type="http://schemas.microsoft.com/office/2011/relationships/chartColorStyle" Target="colors99.xml"/><Relationship Id="rId1" Type="http://schemas.microsoft.com/office/2011/relationships/chartStyle" Target="style9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26183235957195"/>
          <c:y val="8.7175638934203381E-2"/>
          <c:w val="0.78927899142357894"/>
          <c:h val="0.59485227478702196"/>
        </c:manualLayout>
      </c:layout>
      <c:barChart>
        <c:barDir val="col"/>
        <c:grouping val="clustered"/>
        <c:varyColors val="0"/>
        <c:ser>
          <c:idx val="0"/>
          <c:order val="0"/>
          <c:tx>
            <c:v>Total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'Sum. of Exp and Dist Results'!$F$18:$F$22</c:f>
              <c:strCache>
                <c:ptCount val="5"/>
                <c:pt idx="0">
                  <c:v>TRIM56</c:v>
                </c:pt>
                <c:pt idx="1">
                  <c:v>RBMX</c:v>
                </c:pt>
                <c:pt idx="2">
                  <c:v>MOV10</c:v>
                </c:pt>
                <c:pt idx="3">
                  <c:v>MBOAT7</c:v>
                </c:pt>
                <c:pt idx="4">
                  <c:v>IGF2BP3</c:v>
                </c:pt>
              </c:strCache>
            </c:strRef>
          </c:cat>
          <c:val>
            <c:numRef>
              <c:f>'Sum. of Exp and Dist Results'!$G$18:$G$22</c:f>
              <c:numCache>
                <c:formatCode>0</c:formatCode>
                <c:ptCount val="5"/>
                <c:pt idx="0">
                  <c:v>15.594711493882981</c:v>
                </c:pt>
                <c:pt idx="1">
                  <c:v>8.5710550548219064</c:v>
                </c:pt>
                <c:pt idx="3">
                  <c:v>32.054796845532749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28-47BE-B4F8-F755BE0296E6}"/>
            </c:ext>
          </c:extLst>
        </c:ser>
        <c:ser>
          <c:idx val="1"/>
          <c:order val="1"/>
          <c:tx>
            <c:v>Nuc</c:v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9.21007794090999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1AA-417A-B430-B82D0AC368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'Sum. of Exp and Dist Results'!$F$18:$F$22</c:f>
              <c:strCache>
                <c:ptCount val="5"/>
                <c:pt idx="0">
                  <c:v>TRIM56</c:v>
                </c:pt>
                <c:pt idx="1">
                  <c:v>RBMX</c:v>
                </c:pt>
                <c:pt idx="2">
                  <c:v>MOV10</c:v>
                </c:pt>
                <c:pt idx="3">
                  <c:v>MBOAT7</c:v>
                </c:pt>
                <c:pt idx="4">
                  <c:v>IGF2BP3</c:v>
                </c:pt>
              </c:strCache>
            </c:strRef>
          </c:cat>
          <c:val>
            <c:numRef>
              <c:f>'Sum. of Exp and Dist Results'!$H$18:$H$22</c:f>
              <c:numCache>
                <c:formatCode>0</c:formatCode>
                <c:ptCount val="5"/>
                <c:pt idx="2">
                  <c:v>-15.180900473842874</c:v>
                </c:pt>
                <c:pt idx="3">
                  <c:v>29.527408915030069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28-47BE-B4F8-F755BE0296E6}"/>
            </c:ext>
          </c:extLst>
        </c:ser>
        <c:ser>
          <c:idx val="2"/>
          <c:order val="2"/>
          <c:tx>
            <c:v>Cyto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'Sum. of Exp and Dist Results'!$F$18:$F$22</c:f>
              <c:strCache>
                <c:ptCount val="5"/>
                <c:pt idx="0">
                  <c:v>TRIM56</c:v>
                </c:pt>
                <c:pt idx="1">
                  <c:v>RBMX</c:v>
                </c:pt>
                <c:pt idx="2">
                  <c:v>MOV10</c:v>
                </c:pt>
                <c:pt idx="3">
                  <c:v>MBOAT7</c:v>
                </c:pt>
                <c:pt idx="4">
                  <c:v>IGF2BP3</c:v>
                </c:pt>
              </c:strCache>
            </c:strRef>
          </c:cat>
          <c:val>
            <c:numRef>
              <c:f>'Sum. of Exp and Dist Results'!$I$18:$I$22</c:f>
              <c:numCache>
                <c:formatCode>0</c:formatCode>
                <c:ptCount val="5"/>
                <c:pt idx="0">
                  <c:v>14.032040703079396</c:v>
                </c:pt>
                <c:pt idx="1">
                  <c:v>27.079982830427955</c:v>
                </c:pt>
                <c:pt idx="3">
                  <c:v>40.265580095891202</c:v>
                </c:pt>
                <c:pt idx="4">
                  <c:v>26.077408881296975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28-47BE-B4F8-F755BE0296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91"/>
        <c:overlap val="-10"/>
        <c:axId val="374147727"/>
        <c:axId val="374145231"/>
      </c:barChart>
      <c:catAx>
        <c:axId val="374147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374145231"/>
        <c:crosses val="autoZero"/>
        <c:auto val="1"/>
        <c:lblAlgn val="ctr"/>
        <c:lblOffset val="200"/>
        <c:noMultiLvlLbl val="0"/>
      </c:catAx>
      <c:valAx>
        <c:axId val="37414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700">
                    <a:solidFill>
                      <a:sysClr val="windowText" lastClr="000000"/>
                    </a:solidFill>
                    <a:latin typeface="Helvetica" panose="020B0604020202020204" pitchFamily="34" charset="0"/>
                    <a:cs typeface="Helvetica" panose="020B0604020202020204" pitchFamily="34" charset="0"/>
                  </a:rPr>
                  <a:t>% Change in Expression</a:t>
                </a:r>
              </a:p>
            </c:rich>
          </c:tx>
          <c:layout>
            <c:manualLayout>
              <c:xMode val="edge"/>
              <c:yMode val="edge"/>
              <c:x val="3.2949957240774722E-2"/>
              <c:y val="4.3045133224578576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374147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235139652656346"/>
          <c:y val="0.83540764908464749"/>
          <c:w val="0.37453834556960769"/>
          <c:h val="0.156195748662984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'CSDE1 HIV RNA Correlation'!$I$2:$I$23</c:f>
              <c:numCache>
                <c:formatCode>0</c:formatCode>
                <c:ptCount val="22"/>
                <c:pt idx="0">
                  <c:v>1276.7262569832401</c:v>
                </c:pt>
                <c:pt idx="1">
                  <c:v>1619.3755760368663</c:v>
                </c:pt>
                <c:pt idx="2">
                  <c:v>1319.3472222222222</c:v>
                </c:pt>
                <c:pt idx="3">
                  <c:v>1311.8890600924499</c:v>
                </c:pt>
                <c:pt idx="4">
                  <c:v>1726.4172043010753</c:v>
                </c:pt>
                <c:pt idx="5">
                  <c:v>2035.4444444444443</c:v>
                </c:pt>
                <c:pt idx="6">
                  <c:v>1782.6818181818182</c:v>
                </c:pt>
                <c:pt idx="7">
                  <c:v>1340.1704918032788</c:v>
                </c:pt>
                <c:pt idx="8">
                  <c:v>2655.3930530164535</c:v>
                </c:pt>
                <c:pt idx="9">
                  <c:v>1902.3936899862827</c:v>
                </c:pt>
                <c:pt idx="10">
                  <c:v>2463.1779999999999</c:v>
                </c:pt>
                <c:pt idx="11">
                  <c:v>1921.2879684418147</c:v>
                </c:pt>
                <c:pt idx="12">
                  <c:v>1989.2640449438202</c:v>
                </c:pt>
                <c:pt idx="13">
                  <c:v>2032.3987341772151</c:v>
                </c:pt>
                <c:pt idx="14">
                  <c:v>1996.0177514792899</c:v>
                </c:pt>
                <c:pt idx="15">
                  <c:v>1643.7838196286473</c:v>
                </c:pt>
                <c:pt idx="16">
                  <c:v>961.08675799086757</c:v>
                </c:pt>
                <c:pt idx="17">
                  <c:v>2225.9766990291264</c:v>
                </c:pt>
                <c:pt idx="18">
                  <c:v>1544.8335483870967</c:v>
                </c:pt>
                <c:pt idx="19">
                  <c:v>1970.575485799701</c:v>
                </c:pt>
                <c:pt idx="20">
                  <c:v>1176.8803589232302</c:v>
                </c:pt>
                <c:pt idx="21">
                  <c:v>2228.328125</c:v>
                </c:pt>
              </c:numCache>
            </c:numRef>
          </c:xVal>
          <c:yVal>
            <c:numRef>
              <c:f>'CSDE1 HIV RNA Correlation'!$J$2:$J$23</c:f>
              <c:numCache>
                <c:formatCode>0</c:formatCode>
                <c:ptCount val="22"/>
                <c:pt idx="0">
                  <c:v>3248.3562726763221</c:v>
                </c:pt>
                <c:pt idx="1">
                  <c:v>3366.2021229739253</c:v>
                </c:pt>
                <c:pt idx="2">
                  <c:v>2872.9434383486332</c:v>
                </c:pt>
                <c:pt idx="3">
                  <c:v>4220.2671690234019</c:v>
                </c:pt>
                <c:pt idx="4">
                  <c:v>6158.9404729546077</c:v>
                </c:pt>
                <c:pt idx="5">
                  <c:v>4205.6571015191703</c:v>
                </c:pt>
                <c:pt idx="6">
                  <c:v>4351.7659007659004</c:v>
                </c:pt>
                <c:pt idx="7">
                  <c:v>3584.9854567136322</c:v>
                </c:pt>
                <c:pt idx="8">
                  <c:v>5292.9671042494847</c:v>
                </c:pt>
                <c:pt idx="9">
                  <c:v>4985.6796871300257</c:v>
                </c:pt>
                <c:pt idx="10">
                  <c:v>4354.4715818759942</c:v>
                </c:pt>
                <c:pt idx="11">
                  <c:v>4597.3978442513371</c:v>
                </c:pt>
                <c:pt idx="12">
                  <c:v>3757.0257450856056</c:v>
                </c:pt>
                <c:pt idx="13">
                  <c:v>4584.5440278491133</c:v>
                </c:pt>
                <c:pt idx="14">
                  <c:v>3654.1506448412702</c:v>
                </c:pt>
                <c:pt idx="15">
                  <c:v>3225.0807860262012</c:v>
                </c:pt>
                <c:pt idx="16">
                  <c:v>2573.0514729502465</c:v>
                </c:pt>
                <c:pt idx="17">
                  <c:v>3591.5241943150486</c:v>
                </c:pt>
                <c:pt idx="18">
                  <c:v>2731.734636733484</c:v>
                </c:pt>
                <c:pt idx="19">
                  <c:v>4902.8941808981654</c:v>
                </c:pt>
                <c:pt idx="20">
                  <c:v>2817.8866747027091</c:v>
                </c:pt>
                <c:pt idx="21">
                  <c:v>3507.1972789115644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'CSDE1 HIV RNA Correlation'!$I$24:$I$43</c:f>
              <c:numCache>
                <c:formatCode>0</c:formatCode>
                <c:ptCount val="20"/>
                <c:pt idx="0">
                  <c:v>5787.9387755102043</c:v>
                </c:pt>
                <c:pt idx="1">
                  <c:v>10913.958868894602</c:v>
                </c:pt>
                <c:pt idx="2">
                  <c:v>5733.3051282051283</c:v>
                </c:pt>
                <c:pt idx="3">
                  <c:v>22829.829662261382</c:v>
                </c:pt>
                <c:pt idx="4">
                  <c:v>18974.004166666666</c:v>
                </c:pt>
                <c:pt idx="5">
                  <c:v>34611.875471698113</c:v>
                </c:pt>
                <c:pt idx="6">
                  <c:v>8751.4103019538197</c:v>
                </c:pt>
                <c:pt idx="7">
                  <c:v>18121.370426829268</c:v>
                </c:pt>
                <c:pt idx="8">
                  <c:v>17782.73223140496</c:v>
                </c:pt>
                <c:pt idx="9">
                  <c:v>14770.137700534759</c:v>
                </c:pt>
                <c:pt idx="10">
                  <c:v>18567.043276661516</c:v>
                </c:pt>
                <c:pt idx="11">
                  <c:v>18537.705109489052</c:v>
                </c:pt>
                <c:pt idx="12">
                  <c:v>17543.688095238096</c:v>
                </c:pt>
                <c:pt idx="13">
                  <c:v>18040.412601626016</c:v>
                </c:pt>
                <c:pt idx="14">
                  <c:v>32322.948051948053</c:v>
                </c:pt>
                <c:pt idx="15">
                  <c:v>19663.476950354609</c:v>
                </c:pt>
                <c:pt idx="16">
                  <c:v>11074.845642049235</c:v>
                </c:pt>
                <c:pt idx="17">
                  <c:v>21222.713160854892</c:v>
                </c:pt>
                <c:pt idx="18">
                  <c:v>35379.234905660378</c:v>
                </c:pt>
                <c:pt idx="19">
                  <c:v>19005.198496240602</c:v>
                </c:pt>
              </c:numCache>
            </c:numRef>
          </c:xVal>
          <c:yVal>
            <c:numRef>
              <c:f>'CSDE1 HIV RNA Correlation'!$J$24:$J$43</c:f>
              <c:numCache>
                <c:formatCode>0</c:formatCode>
                <c:ptCount val="20"/>
                <c:pt idx="0">
                  <c:v>4261.1122844827587</c:v>
                </c:pt>
                <c:pt idx="1">
                  <c:v>4539.7931487740761</c:v>
                </c:pt>
                <c:pt idx="2">
                  <c:v>4589.8810664112389</c:v>
                </c:pt>
                <c:pt idx="3">
                  <c:v>5056.2530815817599</c:v>
                </c:pt>
                <c:pt idx="4">
                  <c:v>4506.8232011310365</c:v>
                </c:pt>
                <c:pt idx="5">
                  <c:v>4970.1006505931882</c:v>
                </c:pt>
                <c:pt idx="6">
                  <c:v>3194.4207965696378</c:v>
                </c:pt>
                <c:pt idx="7">
                  <c:v>3826.1669927656199</c:v>
                </c:pt>
                <c:pt idx="8">
                  <c:v>4745.4569060277718</c:v>
                </c:pt>
                <c:pt idx="9">
                  <c:v>3366.8816360014062</c:v>
                </c:pt>
                <c:pt idx="10">
                  <c:v>4723.875772427019</c:v>
                </c:pt>
                <c:pt idx="11">
                  <c:v>4256.6706648697218</c:v>
                </c:pt>
                <c:pt idx="12">
                  <c:v>3954.1401494354395</c:v>
                </c:pt>
                <c:pt idx="13">
                  <c:v>4188.2206164805038</c:v>
                </c:pt>
                <c:pt idx="14">
                  <c:v>4460.5395834664732</c:v>
                </c:pt>
                <c:pt idx="15">
                  <c:v>4307.0653756013326</c:v>
                </c:pt>
                <c:pt idx="16">
                  <c:v>3917.8212571806316</c:v>
                </c:pt>
                <c:pt idx="17">
                  <c:v>2642.1383934495843</c:v>
                </c:pt>
                <c:pt idx="18">
                  <c:v>5129.328961164365</c:v>
                </c:pt>
                <c:pt idx="19">
                  <c:v>4955.3102170972106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CSDE1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'TRIM56 HIV RNA Correlation'!$E$2:$E$22</c:f>
              <c:numCache>
                <c:formatCode>0</c:formatCode>
                <c:ptCount val="21"/>
                <c:pt idx="0">
                  <c:v>532904</c:v>
                </c:pt>
                <c:pt idx="1">
                  <c:v>549846</c:v>
                </c:pt>
                <c:pt idx="2">
                  <c:v>656394</c:v>
                </c:pt>
                <c:pt idx="3">
                  <c:v>795767</c:v>
                </c:pt>
                <c:pt idx="4">
                  <c:v>709866</c:v>
                </c:pt>
                <c:pt idx="5">
                  <c:v>899288</c:v>
                </c:pt>
                <c:pt idx="6">
                  <c:v>968623</c:v>
                </c:pt>
                <c:pt idx="7">
                  <c:v>1317039</c:v>
                </c:pt>
                <c:pt idx="8">
                  <c:v>1005952</c:v>
                </c:pt>
                <c:pt idx="9">
                  <c:v>1107430</c:v>
                </c:pt>
                <c:pt idx="10">
                  <c:v>971575</c:v>
                </c:pt>
                <c:pt idx="11">
                  <c:v>936886</c:v>
                </c:pt>
                <c:pt idx="12">
                  <c:v>1056775</c:v>
                </c:pt>
                <c:pt idx="13">
                  <c:v>1276809</c:v>
                </c:pt>
                <c:pt idx="14">
                  <c:v>997359</c:v>
                </c:pt>
                <c:pt idx="15">
                  <c:v>1166589</c:v>
                </c:pt>
                <c:pt idx="16">
                  <c:v>1301231</c:v>
                </c:pt>
                <c:pt idx="17">
                  <c:v>1227281</c:v>
                </c:pt>
                <c:pt idx="18">
                  <c:v>1222246</c:v>
                </c:pt>
                <c:pt idx="19">
                  <c:v>1287916</c:v>
                </c:pt>
                <c:pt idx="20">
                  <c:v>1597497</c:v>
                </c:pt>
              </c:numCache>
            </c:numRef>
          </c:xVal>
          <c:yVal>
            <c:numRef>
              <c:f>'TRIM56 HIV RNA Correlation'!$F$2:$F$22</c:f>
              <c:numCache>
                <c:formatCode>0</c:formatCode>
                <c:ptCount val="21"/>
                <c:pt idx="0">
                  <c:v>232276</c:v>
                </c:pt>
                <c:pt idx="1">
                  <c:v>113771</c:v>
                </c:pt>
                <c:pt idx="2">
                  <c:v>192054</c:v>
                </c:pt>
                <c:pt idx="3">
                  <c:v>338823</c:v>
                </c:pt>
                <c:pt idx="4">
                  <c:v>194662</c:v>
                </c:pt>
                <c:pt idx="5">
                  <c:v>147868</c:v>
                </c:pt>
                <c:pt idx="6">
                  <c:v>311754</c:v>
                </c:pt>
                <c:pt idx="7">
                  <c:v>294163</c:v>
                </c:pt>
                <c:pt idx="8">
                  <c:v>220848</c:v>
                </c:pt>
                <c:pt idx="9">
                  <c:v>200896</c:v>
                </c:pt>
                <c:pt idx="10">
                  <c:v>277522</c:v>
                </c:pt>
                <c:pt idx="11">
                  <c:v>219962</c:v>
                </c:pt>
                <c:pt idx="12">
                  <c:v>284406</c:v>
                </c:pt>
                <c:pt idx="13">
                  <c:v>507931</c:v>
                </c:pt>
                <c:pt idx="14">
                  <c:v>240503</c:v>
                </c:pt>
                <c:pt idx="15">
                  <c:v>153978</c:v>
                </c:pt>
                <c:pt idx="16">
                  <c:v>343524</c:v>
                </c:pt>
                <c:pt idx="17">
                  <c:v>328339</c:v>
                </c:pt>
                <c:pt idx="18">
                  <c:v>289433</c:v>
                </c:pt>
                <c:pt idx="19">
                  <c:v>329714</c:v>
                </c:pt>
                <c:pt idx="20">
                  <c:v>423329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'TRIM56 HIV RNA Correlation'!$E$23:$E$50</c:f>
              <c:numCache>
                <c:formatCode>0</c:formatCode>
                <c:ptCount val="28"/>
                <c:pt idx="0">
                  <c:v>1954893</c:v>
                </c:pt>
                <c:pt idx="1">
                  <c:v>1797709</c:v>
                </c:pt>
                <c:pt idx="2">
                  <c:v>2130518</c:v>
                </c:pt>
                <c:pt idx="3">
                  <c:v>2560874</c:v>
                </c:pt>
                <c:pt idx="4">
                  <c:v>2312211</c:v>
                </c:pt>
                <c:pt idx="5">
                  <c:v>2753285</c:v>
                </c:pt>
                <c:pt idx="6">
                  <c:v>2444921</c:v>
                </c:pt>
                <c:pt idx="7">
                  <c:v>3518852</c:v>
                </c:pt>
                <c:pt idx="8">
                  <c:v>3647768</c:v>
                </c:pt>
                <c:pt idx="9">
                  <c:v>2835708</c:v>
                </c:pt>
                <c:pt idx="10">
                  <c:v>3728014</c:v>
                </c:pt>
                <c:pt idx="11">
                  <c:v>3592500</c:v>
                </c:pt>
                <c:pt idx="12">
                  <c:v>2981456</c:v>
                </c:pt>
                <c:pt idx="13">
                  <c:v>3872626</c:v>
                </c:pt>
                <c:pt idx="14">
                  <c:v>3663220</c:v>
                </c:pt>
                <c:pt idx="15">
                  <c:v>3710072</c:v>
                </c:pt>
                <c:pt idx="16">
                  <c:v>3631628</c:v>
                </c:pt>
                <c:pt idx="17">
                  <c:v>4049484</c:v>
                </c:pt>
                <c:pt idx="18">
                  <c:v>4414377</c:v>
                </c:pt>
                <c:pt idx="19">
                  <c:v>4003020</c:v>
                </c:pt>
                <c:pt idx="20">
                  <c:v>4346549</c:v>
                </c:pt>
                <c:pt idx="21">
                  <c:v>5053404</c:v>
                </c:pt>
                <c:pt idx="22">
                  <c:v>3685727</c:v>
                </c:pt>
                <c:pt idx="23">
                  <c:v>6995411</c:v>
                </c:pt>
                <c:pt idx="24">
                  <c:v>6983673</c:v>
                </c:pt>
                <c:pt idx="25">
                  <c:v>7624075</c:v>
                </c:pt>
                <c:pt idx="26">
                  <c:v>9431255</c:v>
                </c:pt>
                <c:pt idx="27">
                  <c:v>9407696</c:v>
                </c:pt>
              </c:numCache>
            </c:numRef>
          </c:xVal>
          <c:yVal>
            <c:numRef>
              <c:f>'TRIM56 HIV RNA Correlation'!$F$23:$F$50</c:f>
              <c:numCache>
                <c:formatCode>0</c:formatCode>
                <c:ptCount val="28"/>
                <c:pt idx="0">
                  <c:v>251091</c:v>
                </c:pt>
                <c:pt idx="1">
                  <c:v>233962</c:v>
                </c:pt>
                <c:pt idx="2">
                  <c:v>559196</c:v>
                </c:pt>
                <c:pt idx="3">
                  <c:v>325866</c:v>
                </c:pt>
                <c:pt idx="4">
                  <c:v>306586</c:v>
                </c:pt>
                <c:pt idx="5">
                  <c:v>488898</c:v>
                </c:pt>
                <c:pt idx="6">
                  <c:v>194519</c:v>
                </c:pt>
                <c:pt idx="7">
                  <c:v>474305</c:v>
                </c:pt>
                <c:pt idx="8">
                  <c:v>501834</c:v>
                </c:pt>
                <c:pt idx="9">
                  <c:v>307062</c:v>
                </c:pt>
                <c:pt idx="10">
                  <c:v>373305</c:v>
                </c:pt>
                <c:pt idx="11">
                  <c:v>444313</c:v>
                </c:pt>
                <c:pt idx="12">
                  <c:v>259366</c:v>
                </c:pt>
                <c:pt idx="13">
                  <c:v>372569</c:v>
                </c:pt>
                <c:pt idx="14">
                  <c:v>189893</c:v>
                </c:pt>
                <c:pt idx="15">
                  <c:v>350832</c:v>
                </c:pt>
                <c:pt idx="16">
                  <c:v>383146</c:v>
                </c:pt>
                <c:pt idx="17">
                  <c:v>303989</c:v>
                </c:pt>
                <c:pt idx="18">
                  <c:v>390226</c:v>
                </c:pt>
                <c:pt idx="19">
                  <c:v>327001</c:v>
                </c:pt>
                <c:pt idx="20">
                  <c:v>296002</c:v>
                </c:pt>
                <c:pt idx="21">
                  <c:v>526948</c:v>
                </c:pt>
                <c:pt idx="22">
                  <c:v>147345</c:v>
                </c:pt>
                <c:pt idx="23">
                  <c:v>253823</c:v>
                </c:pt>
                <c:pt idx="24">
                  <c:v>289176</c:v>
                </c:pt>
                <c:pt idx="25">
                  <c:v>335507</c:v>
                </c:pt>
                <c:pt idx="26">
                  <c:v>234481</c:v>
                </c:pt>
                <c:pt idx="27">
                  <c:v>266400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TRIM56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'TRIM56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'TRIM56 Exp and Dist Changes'!$L$16:$M$16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Changes'!$L$17:$M$17</c:f>
              <c:numCache>
                <c:formatCode>0</c:formatCode>
                <c:ptCount val="2"/>
                <c:pt idx="0">
                  <c:v>55651</c:v>
                </c:pt>
                <c:pt idx="1">
                  <c:v>43473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2E-4CF5-B47D-6B10CAF9DD84}"/>
            </c:ext>
          </c:extLst>
        </c:ser>
        <c:ser>
          <c:idx val="1"/>
          <c:order val="1"/>
          <c:tx>
            <c:strRef>
              <c:f>'TRIM56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'TRIM56 Exp and Dist Changes'!$L$16:$M$16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Changes'!$L$18:$M$18</c:f>
              <c:numCache>
                <c:formatCode>0</c:formatCode>
                <c:ptCount val="2"/>
                <c:pt idx="0">
                  <c:v>20784</c:v>
                </c:pt>
                <c:pt idx="1">
                  <c:v>26736.75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2E-4CF5-B47D-6B10CAF9DD84}"/>
            </c:ext>
          </c:extLst>
        </c:ser>
        <c:ser>
          <c:idx val="2"/>
          <c:order val="2"/>
          <c:tx>
            <c:strRef>
              <c:f>'TRIM56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'TRIM56 Exp and Dist Changes'!$L$16:$M$16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Changes'!$L$19:$M$19</c:f>
              <c:numCache>
                <c:formatCode>0</c:formatCode>
                <c:ptCount val="2"/>
                <c:pt idx="0">
                  <c:v>12450</c:v>
                </c:pt>
                <c:pt idx="1">
                  <c:v>14600.75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2E-4CF5-B47D-6B10CAF9DD84}"/>
            </c:ext>
          </c:extLst>
        </c:ser>
        <c:ser>
          <c:idx val="3"/>
          <c:order val="3"/>
          <c:tx>
            <c:strRef>
              <c:f>'TRIM56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'TRIM56 Exp and Dist Changes'!$L$21:$M$21</c:f>
                <c:numCache>
                  <c:formatCode>General</c:formatCode>
                  <c:ptCount val="2"/>
                  <c:pt idx="0">
                    <c:v>35343</c:v>
                  </c:pt>
                  <c:pt idx="1">
                    <c:v>71805.75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'TRIM56 Exp and Dist Changes'!$L$16:$M$16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Changes'!$L$20:$M$20</c:f>
              <c:numCache>
                <c:formatCode>0</c:formatCode>
                <c:ptCount val="2"/>
                <c:pt idx="0">
                  <c:v>13638</c:v>
                </c:pt>
                <c:pt idx="1">
                  <c:v>20733.75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2E-4CF5-B47D-6B10CAF9DD84}"/>
            </c:ext>
          </c:extLst>
        </c:ser>
        <c:ser>
          <c:idx val="4"/>
          <c:order val="4"/>
          <c:tx>
            <c:strRef>
              <c:f>'TRIM56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'TRIM56 Exp and Dist Changes'!$L$16:$M$16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Changes'!$L$21:$M$21</c:f>
              <c:numCache>
                <c:formatCode>0</c:formatCode>
                <c:ptCount val="2"/>
                <c:pt idx="0">
                  <c:v>35343</c:v>
                </c:pt>
                <c:pt idx="1">
                  <c:v>71805.75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2E-4CF5-B47D-6B10CAF9D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6510399"/>
        <c:axId val="19650748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yVal>
            <c:numRef>
              <c:f>'TRIM56 Exp and Dist Changes'!$L$14:$M$14</c:f>
              <c:numCache>
                <c:formatCode>0</c:formatCode>
                <c:ptCount val="2"/>
                <c:pt idx="0">
                  <c:v>93039.142857142855</c:v>
                </c:pt>
                <c:pt idx="1">
                  <c:v>90554.821428571435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12E-4CF5-B47D-6B10CAF9DD84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'TRIM56 Exp and Dist Changes'!$L$24</c:f>
              <c:numCache>
                <c:formatCode>General</c:formatCode>
                <c:ptCount val="1"/>
                <c:pt idx="0">
                  <c:v>142355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12E-4CF5-B47D-6B10CAF9D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10399"/>
        <c:axId val="196507487"/>
      </c:scatterChart>
      <c:catAx>
        <c:axId val="196510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507487"/>
        <c:crosses val="autoZero"/>
        <c:auto val="1"/>
        <c:lblAlgn val="ctr"/>
        <c:lblOffset val="100"/>
        <c:noMultiLvlLbl val="0"/>
      </c:catAx>
      <c:valAx>
        <c:axId val="196507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51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'TRIM56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'TRIM56 Exp and Dist Changes'!$N$16:$O$16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Changes'!$N$17:$O$17</c:f>
              <c:numCache>
                <c:formatCode>0</c:formatCode>
                <c:ptCount val="2"/>
                <c:pt idx="0">
                  <c:v>113771</c:v>
                </c:pt>
                <c:pt idx="1">
                  <c:v>147345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F0-44D5-B700-A21D42CCC151}"/>
            </c:ext>
          </c:extLst>
        </c:ser>
        <c:ser>
          <c:idx val="1"/>
          <c:order val="1"/>
          <c:tx>
            <c:strRef>
              <c:f>'TRIM56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'TRIM56 Exp and Dist Changes'!$N$16:$O$16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Changes'!$N$18:$O$18</c:f>
              <c:numCache>
                <c:formatCode>0</c:formatCode>
                <c:ptCount val="2"/>
                <c:pt idx="0">
                  <c:v>87125</c:v>
                </c:pt>
                <c:pt idx="1">
                  <c:v>110635.25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F0-44D5-B700-A21D42CCC151}"/>
            </c:ext>
          </c:extLst>
        </c:ser>
        <c:ser>
          <c:idx val="2"/>
          <c:order val="2"/>
          <c:tx>
            <c:strRef>
              <c:f>'TRIM56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rgbClr val="9966FF"/>
            </a:solidFill>
            <a:ln>
              <a:noFill/>
            </a:ln>
            <a:effectLst/>
          </c:spPr>
          <c:invertIfNegative val="0"/>
          <c:cat>
            <c:strRef>
              <c:f>'TRIM56 Exp and Dist Changes'!$N$16:$O$16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Changes'!$N$19:$O$19</c:f>
              <c:numCache>
                <c:formatCode>0</c:formatCode>
                <c:ptCount val="2"/>
                <c:pt idx="0">
                  <c:v>76626</c:v>
                </c:pt>
                <c:pt idx="1">
                  <c:v>58483.75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F0-44D5-B700-A21D42CCC151}"/>
            </c:ext>
          </c:extLst>
        </c:ser>
        <c:ser>
          <c:idx val="3"/>
          <c:order val="3"/>
          <c:tx>
            <c:strRef>
              <c:f>'TRIM56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'TRIM56 Exp and Dist Changes'!$N$21:$O$21</c:f>
                <c:numCache>
                  <c:formatCode>General</c:formatCode>
                  <c:ptCount val="2"/>
                  <c:pt idx="0">
                    <c:v>179592</c:v>
                  </c:pt>
                  <c:pt idx="1">
                    <c:v>174280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'TRIM56 Exp and Dist Changes'!$N$16:$O$16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Changes'!$N$20:$O$20</c:f>
              <c:numCache>
                <c:formatCode>0</c:formatCode>
                <c:ptCount val="2"/>
                <c:pt idx="0">
                  <c:v>50817</c:v>
                </c:pt>
                <c:pt idx="1">
                  <c:v>68452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F0-44D5-B700-A21D42CCC151}"/>
            </c:ext>
          </c:extLst>
        </c:ser>
        <c:ser>
          <c:idx val="4"/>
          <c:order val="4"/>
          <c:tx>
            <c:strRef>
              <c:f>'TRIM56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'TRIM56 Exp and Dist Changes'!$N$16:$O$16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Changes'!$N$21:$O$21</c:f>
              <c:numCache>
                <c:formatCode>0</c:formatCode>
                <c:ptCount val="2"/>
                <c:pt idx="0">
                  <c:v>179592</c:v>
                </c:pt>
                <c:pt idx="1">
                  <c:v>174280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F0-44D5-B700-A21D42CCC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yVal>
            <c:numRef>
              <c:f>'TRIM56 Exp and Dist Changes'!$N$14:$O$14</c:f>
              <c:numCache>
                <c:formatCode>0</c:formatCode>
                <c:ptCount val="2"/>
                <c:pt idx="0">
                  <c:v>268845.52380952379</c:v>
                </c:pt>
                <c:pt idx="1">
                  <c:v>335272.89285714284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3F0-44D5-B700-A21D42CCC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'TRIM56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'TRIM56 Exp and Dist Changes'!$R$16:$S$16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Changes'!$R$17:$S$17</c:f>
              <c:numCache>
                <c:formatCode>0.0</c:formatCode>
                <c:ptCount val="2"/>
                <c:pt idx="0">
                  <c:v>0.18918422779207447</c:v>
                </c:pt>
                <c:pt idx="1">
                  <c:v>0.13016654909790887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6-494A-AA24-9C8D03A29CCC}"/>
            </c:ext>
          </c:extLst>
        </c:ser>
        <c:ser>
          <c:idx val="1"/>
          <c:order val="1"/>
          <c:tx>
            <c:strRef>
              <c:f>'TRIM56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'TRIM56 Exp and Dist Changes'!$R$16:$S$16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Changes'!$R$18:$S$18</c:f>
              <c:numCache>
                <c:formatCode>0.0</c:formatCode>
                <c:ptCount val="2"/>
                <c:pt idx="0">
                  <c:v>0.10411188699138815</c:v>
                </c:pt>
                <c:pt idx="1">
                  <c:v>0.10042895953320619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6-494A-AA24-9C8D03A29CCC}"/>
            </c:ext>
          </c:extLst>
        </c:ser>
        <c:ser>
          <c:idx val="2"/>
          <c:order val="2"/>
          <c:tx>
            <c:strRef>
              <c:f>'TRIM56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'TRIM56 Exp and Dist Changes'!$R$16:$S$16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Changes'!$R$19:$S$19</c:f>
              <c:numCache>
                <c:formatCode>0.0</c:formatCode>
                <c:ptCount val="2"/>
                <c:pt idx="0">
                  <c:v>0.10024711866547165</c:v>
                </c:pt>
                <c:pt idx="1">
                  <c:v>3.4352964572025968E-2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6-494A-AA24-9C8D03A29CCC}"/>
            </c:ext>
          </c:extLst>
        </c:ser>
        <c:ser>
          <c:idx val="3"/>
          <c:order val="3"/>
          <c:tx>
            <c:strRef>
              <c:f>'TRIM56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'TRIM56 Exp and Dist Changes'!$R$21:$S$21</c:f>
                <c:numCache>
                  <c:formatCode>General</c:formatCode>
                  <c:ptCount val="2"/>
                  <c:pt idx="0">
                    <c:v>0.18718756245061829</c:v>
                  </c:pt>
                  <c:pt idx="1">
                    <c:v>0.13384762237914621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'TRIM56 Exp and Dist Changes'!$R$16:$S$16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Changes'!$R$20:$S$20</c:f>
              <c:numCache>
                <c:formatCode>0.0</c:formatCode>
                <c:ptCount val="2"/>
                <c:pt idx="0">
                  <c:v>3.3423953553295749E-2</c:v>
                </c:pt>
                <c:pt idx="1">
                  <c:v>6.4082284982823701E-2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6-494A-AA24-9C8D03A29CCC}"/>
            </c:ext>
          </c:extLst>
        </c:ser>
        <c:ser>
          <c:idx val="4"/>
          <c:order val="4"/>
          <c:tx>
            <c:strRef>
              <c:f>'TRIM56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'TRIM56 Exp and Dist Changes'!$R$16:$S$16</c:f>
              <c:strCache>
                <c:ptCount val="2"/>
                <c:pt idx="0">
                  <c:v>Pre-Late</c:v>
                </c:pt>
                <c:pt idx="1">
                  <c:v>Late</c:v>
                </c:pt>
              </c:strCache>
            </c:strRef>
          </c:cat>
          <c:val>
            <c:numRef>
              <c:f>'TRIM56 Exp and Dist Changes'!$R$21:$S$21</c:f>
              <c:numCache>
                <c:formatCode>0.0</c:formatCode>
                <c:ptCount val="2"/>
                <c:pt idx="0">
                  <c:v>0.18718756245061829</c:v>
                </c:pt>
                <c:pt idx="1">
                  <c:v>0.13384762237914621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A6-494A-AA24-9C8D03A29C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yVal>
            <c:numRef>
              <c:f>'TRIM56 Exp and Dist Changes'!$R$14:$S$14</c:f>
              <c:numCache>
                <c:formatCode>0.0</c:formatCode>
                <c:ptCount val="2"/>
                <c:pt idx="0">
                  <c:v>0.37400159673814071</c:v>
                </c:pt>
                <c:pt idx="1">
                  <c:v>0.28474120632852357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FA6-494A-AA24-9C8D03A29CCC}"/>
            </c:ext>
          </c:extLst>
        </c:ser>
        <c:ser>
          <c:idx val="6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2"/>
              <c:pt idx="0">
                <c:v>2</c:v>
              </c:pt>
              <c:pt idx="1">
                <c:v>2</c:v>
              </c:pt>
            </c:numLit>
          </c:xVal>
          <c:yVal>
            <c:numRef>
              <c:f>'TRIM56 Exp and Dist Changes'!$S$24:$S$25</c:f>
              <c:numCache>
                <c:formatCode>General</c:formatCode>
                <c:ptCount val="2"/>
                <c:pt idx="0">
                  <c:v>0.59347222222222218</c:v>
                </c:pt>
                <c:pt idx="1">
                  <c:v>0.47316828523229837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FA6-494A-AA24-9C8D03A29C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'CSDE1_Exp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'CSDE1_Exp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Changes'!$N$17:$O$17</c:f>
              <c:numCache>
                <c:formatCode>0.00E+00</c:formatCode>
                <c:ptCount val="2"/>
                <c:pt idx="0">
                  <c:v>1134.0247349823321</c:v>
                </c:pt>
                <c:pt idx="1">
                  <c:v>1163.109649122807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8C-46D6-BCEE-4F887E8FDD08}"/>
            </c:ext>
          </c:extLst>
        </c:ser>
        <c:ser>
          <c:idx val="1"/>
          <c:order val="1"/>
          <c:tx>
            <c:strRef>
              <c:f>'CSDE1_Exp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'CSDE1_Exp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Changes'!$N$18:$O$18</c:f>
              <c:numCache>
                <c:formatCode>0.00E+00</c:formatCode>
                <c:ptCount val="2"/>
                <c:pt idx="0">
                  <c:v>420.98459218603534</c:v>
                </c:pt>
                <c:pt idx="1">
                  <c:v>709.00404412117541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8C-46D6-BCEE-4F887E8FDD08}"/>
            </c:ext>
          </c:extLst>
        </c:ser>
        <c:ser>
          <c:idx val="2"/>
          <c:order val="2"/>
          <c:tx>
            <c:strRef>
              <c:f>'CSDE1_Exp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'CSDE1_Exp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Changes'!$N$19:$O$19</c:f>
              <c:numCache>
                <c:formatCode>0.00E+00</c:formatCode>
                <c:ptCount val="2"/>
                <c:pt idx="0">
                  <c:v>170.16431815182955</c:v>
                </c:pt>
                <c:pt idx="1">
                  <c:v>240.81115912613745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8C-46D6-BCEE-4F887E8FDD08}"/>
            </c:ext>
          </c:extLst>
        </c:ser>
        <c:ser>
          <c:idx val="3"/>
          <c:order val="3"/>
          <c:tx>
            <c:strRef>
              <c:f>'CSDE1_Exp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'CSDE1_Exp and Dist Changes'!$N$21:$O$21</c:f>
                <c:numCache>
                  <c:formatCode>General</c:formatCode>
                  <c:ptCount val="2"/>
                  <c:pt idx="0">
                    <c:v>425.34529958973644</c:v>
                  </c:pt>
                  <c:pt idx="1">
                    <c:v>306.90084194412566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'CSDE1_Exp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Changes'!$N$20:$O$20</c:f>
              <c:numCache>
                <c:formatCode>0.00E+00</c:formatCode>
                <c:ptCount val="2"/>
                <c:pt idx="0">
                  <c:v>434.59025049236561</c:v>
                </c:pt>
                <c:pt idx="1">
                  <c:v>325.78969030113922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8C-46D6-BCEE-4F887E8FDD08}"/>
            </c:ext>
          </c:extLst>
        </c:ser>
        <c:ser>
          <c:idx val="4"/>
          <c:order val="4"/>
          <c:tx>
            <c:strRef>
              <c:f>'CSDE1_Exp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'CSDE1_Exp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Changes'!$N$21:$O$21</c:f>
              <c:numCache>
                <c:formatCode>0.00E+00</c:formatCode>
                <c:ptCount val="2"/>
                <c:pt idx="0">
                  <c:v>425.34529958973644</c:v>
                </c:pt>
                <c:pt idx="1">
                  <c:v>306.90084194412566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8C-46D6-BCEE-4F887E8FDD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96510399"/>
        <c:axId val="19650748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'CSDE1_Exp and Dist Changes'!$N$14:$O$14</c:f>
              <c:numCache>
                <c:formatCode>0</c:formatCode>
                <c:ptCount val="2"/>
                <c:pt idx="0">
                  <c:v>1833.8667506655793</c:v>
                </c:pt>
                <c:pt idx="1">
                  <c:v>2100.2399778380091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8C-46D6-BCEE-4F887E8FDD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10399"/>
        <c:axId val="196507487"/>
      </c:scatterChart>
      <c:catAx>
        <c:axId val="196510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96507487"/>
        <c:crosses val="autoZero"/>
        <c:auto val="1"/>
        <c:lblAlgn val="ctr"/>
        <c:lblOffset val="100"/>
        <c:noMultiLvlLbl val="0"/>
      </c:catAx>
      <c:valAx>
        <c:axId val="1965074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Nuc CSDE1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9651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'CSDE1_Exp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'CSDE1_Exp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Changes'!$P$17:$Q$17</c:f>
              <c:numCache>
                <c:formatCode>0.00E+00</c:formatCode>
                <c:ptCount val="2"/>
                <c:pt idx="0">
                  <c:v>1303.4685816876122</c:v>
                </c:pt>
                <c:pt idx="1">
                  <c:v>1479.0287443267775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40-4D2D-A147-4D37905A3AAD}"/>
            </c:ext>
          </c:extLst>
        </c:ser>
        <c:ser>
          <c:idx val="1"/>
          <c:order val="1"/>
          <c:tx>
            <c:strRef>
              <c:f>'CSDE1_Exp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'CSDE1_Exp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Changes'!$P$18:$Q$18</c:f>
              <c:numCache>
                <c:formatCode>0.00E+00</c:formatCode>
                <c:ptCount val="2"/>
                <c:pt idx="0">
                  <c:v>326.61448244948019</c:v>
                </c:pt>
                <c:pt idx="1">
                  <c:v>491.48873336846623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40-4D2D-A147-4D37905A3AAD}"/>
            </c:ext>
          </c:extLst>
        </c:ser>
        <c:ser>
          <c:idx val="2"/>
          <c:order val="2"/>
          <c:tx>
            <c:strRef>
              <c:f>'CSDE1_Exp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'CSDE1_Exp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Changes'!$P$19:$Q$19</c:f>
              <c:numCache>
                <c:formatCode>0.00E+00</c:formatCode>
                <c:ptCount val="2"/>
                <c:pt idx="0">
                  <c:v>497.05686902915636</c:v>
                </c:pt>
                <c:pt idx="1">
                  <c:v>191.64926495926443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40-4D2D-A147-4D37905A3AAD}"/>
            </c:ext>
          </c:extLst>
        </c:ser>
        <c:ser>
          <c:idx val="3"/>
          <c:order val="3"/>
          <c:tx>
            <c:strRef>
              <c:f>'CSDE1_Exp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'CSDE1_Exp and Dist Changes'!$P$21:$Q$21</c:f>
                <c:numCache>
                  <c:formatCode>General</c:formatCode>
                  <c:ptCount val="2"/>
                  <c:pt idx="0">
                    <c:v>318.66006481546992</c:v>
                  </c:pt>
                  <c:pt idx="1">
                    <c:v>336.26320316679721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'CSDE1_Exp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Changes'!$P$20:$Q$20</c:f>
              <c:numCache>
                <c:formatCode>0.00E+00</c:formatCode>
                <c:ptCount val="2"/>
                <c:pt idx="0">
                  <c:v>262.05791086546651</c:v>
                </c:pt>
                <c:pt idx="1">
                  <c:v>267.48027861759738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40-4D2D-A147-4D37905A3AAD}"/>
            </c:ext>
          </c:extLst>
        </c:ser>
        <c:ser>
          <c:idx val="4"/>
          <c:order val="4"/>
          <c:tx>
            <c:strRef>
              <c:f>'CSDE1_Exp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'CSDE1_Exp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Changes'!$P$21:$Q$21</c:f>
              <c:numCache>
                <c:formatCode>0.00E+00</c:formatCode>
                <c:ptCount val="2"/>
                <c:pt idx="0">
                  <c:v>318.66006481546992</c:v>
                </c:pt>
                <c:pt idx="1">
                  <c:v>336.26320316679721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40-4D2D-A147-4D37905A3A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'CSDE1_Exp and Dist Changes'!$P$14:$Q$14</c:f>
              <c:numCache>
                <c:formatCode>0</c:formatCode>
                <c:ptCount val="2"/>
                <c:pt idx="0">
                  <c:v>2101.8025127342316</c:v>
                </c:pt>
                <c:pt idx="1">
                  <c:v>2179.3600599375304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740-4D2D-A147-4D37905A3AAD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'CSDE1_Exp and Dist Changes'!$P$24</c:f>
              <c:numCache>
                <c:formatCode>General</c:formatCode>
                <c:ptCount val="1"/>
                <c:pt idx="0">
                  <c:v>3601.3250883392225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740-4D2D-A147-4D37905A3A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Cyto CSDE1 Intensiy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'CSDE1_Exp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'CSDE1_Exp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Changes'!$T$17:$U$17</c:f>
              <c:numCache>
                <c:formatCode>0.00E+00</c:formatCode>
                <c:ptCount val="2"/>
                <c:pt idx="0">
                  <c:v>0.66851665113699421</c:v>
                </c:pt>
                <c:pt idx="1">
                  <c:v>0.60296405728614477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C0-4E55-B2F1-F7B2B782C7B0}"/>
            </c:ext>
          </c:extLst>
        </c:ser>
        <c:ser>
          <c:idx val="1"/>
          <c:order val="1"/>
          <c:tx>
            <c:strRef>
              <c:f>'CSDE1_Exp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'CSDE1_Exp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Changes'!$T$18:$U$18</c:f>
              <c:numCache>
                <c:formatCode>0.00E+00</c:formatCode>
                <c:ptCount val="2"/>
                <c:pt idx="0">
                  <c:v>8.548299712165619E-2</c:v>
                </c:pt>
                <c:pt idx="1">
                  <c:v>0.23482335081051353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C0-4E55-B2F1-F7B2B782C7B0}"/>
            </c:ext>
          </c:extLst>
        </c:ser>
        <c:ser>
          <c:idx val="2"/>
          <c:order val="2"/>
          <c:tx>
            <c:strRef>
              <c:f>'CSDE1_Exp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'CSDE1_Exp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Changes'!$T$19:$U$19</c:f>
              <c:numCache>
                <c:formatCode>0.00E+00</c:formatCode>
                <c:ptCount val="2"/>
                <c:pt idx="0">
                  <c:v>0.112030280622613</c:v>
                </c:pt>
                <c:pt idx="1">
                  <c:v>0.10205713297668773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C0-4E55-B2F1-F7B2B782C7B0}"/>
            </c:ext>
          </c:extLst>
        </c:ser>
        <c:ser>
          <c:idx val="3"/>
          <c:order val="3"/>
          <c:tx>
            <c:strRef>
              <c:f>'CSDE1_Exp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'CSDE1_Exp and Dist Changes'!$T$21:$U$21</c:f>
                <c:numCache>
                  <c:formatCode>General</c:formatCode>
                  <c:ptCount val="2"/>
                  <c:pt idx="0">
                    <c:v>0.12015148504172823</c:v>
                  </c:pt>
                  <c:pt idx="1">
                    <c:v>0.34897230586784267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'CSDE1_Exp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Changes'!$T$20:$U$20</c:f>
              <c:numCache>
                <c:formatCode>0.00E+00</c:formatCode>
                <c:ptCount val="2"/>
                <c:pt idx="0">
                  <c:v>0.1558916792273477</c:v>
                </c:pt>
                <c:pt idx="1">
                  <c:v>0.10051600654330239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C0-4E55-B2F1-F7B2B782C7B0}"/>
            </c:ext>
          </c:extLst>
        </c:ser>
        <c:ser>
          <c:idx val="4"/>
          <c:order val="4"/>
          <c:tx>
            <c:strRef>
              <c:f>'CSDE1_Exp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'CSDE1_Exp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'CSDE1_Exp and Dist Changes'!$T$21:$U$21</c:f>
              <c:numCache>
                <c:formatCode>0.00E+00</c:formatCode>
                <c:ptCount val="2"/>
                <c:pt idx="0">
                  <c:v>0.12015148504172823</c:v>
                </c:pt>
                <c:pt idx="1">
                  <c:v>0.34897230586784267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0C0-4E55-B2F1-F7B2B782C7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'CSDE1_Exp and Dist Changes'!$T$14:$U$14</c:f>
              <c:numCache>
                <c:formatCode>0.00</c:formatCode>
                <c:ptCount val="2"/>
                <c:pt idx="0">
                  <c:v>0.88766532200166359</c:v>
                </c:pt>
                <c:pt idx="1">
                  <c:v>0.97193124230666172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0C0-4E55-B2F1-F7B2B782C7B0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'CSDE1_Exp and Dist Changes'!$T$24</c:f>
              <c:numCache>
                <c:formatCode>General</c:formatCode>
                <c:ptCount val="1"/>
                <c:pt idx="0">
                  <c:v>1.1636403851844039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6-00C0-4E55-B2F1-F7B2B782C7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Nuc / Cyto CSDE1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'DNM2_HIV RNA Correlation'!$U$2:$U$54</c:f>
              <c:numCache>
                <c:formatCode>0</c:formatCode>
                <c:ptCount val="53"/>
                <c:pt idx="0">
                  <c:v>162794</c:v>
                </c:pt>
                <c:pt idx="1">
                  <c:v>212440</c:v>
                </c:pt>
                <c:pt idx="2">
                  <c:v>227257</c:v>
                </c:pt>
                <c:pt idx="3" formatCode="General">
                  <c:v>388842</c:v>
                </c:pt>
                <c:pt idx="4" formatCode="General">
                  <c:v>440450</c:v>
                </c:pt>
                <c:pt idx="5" formatCode="General">
                  <c:v>495031</c:v>
                </c:pt>
                <c:pt idx="6">
                  <c:v>501657</c:v>
                </c:pt>
                <c:pt idx="7">
                  <c:v>544550</c:v>
                </c:pt>
                <c:pt idx="8">
                  <c:v>661682</c:v>
                </c:pt>
                <c:pt idx="9" formatCode="General">
                  <c:v>690734</c:v>
                </c:pt>
                <c:pt idx="10">
                  <c:v>703987</c:v>
                </c:pt>
                <c:pt idx="11">
                  <c:v>800618</c:v>
                </c:pt>
                <c:pt idx="12" formatCode="General">
                  <c:v>834949</c:v>
                </c:pt>
                <c:pt idx="13" formatCode="General">
                  <c:v>839500</c:v>
                </c:pt>
                <c:pt idx="14" formatCode="General">
                  <c:v>944739</c:v>
                </c:pt>
                <c:pt idx="15">
                  <c:v>1031271</c:v>
                </c:pt>
                <c:pt idx="16">
                  <c:v>1087568</c:v>
                </c:pt>
                <c:pt idx="17" formatCode="General">
                  <c:v>1419283</c:v>
                </c:pt>
                <c:pt idx="18">
                  <c:v>1673006</c:v>
                </c:pt>
                <c:pt idx="19">
                  <c:v>1736434</c:v>
                </c:pt>
                <c:pt idx="20">
                  <c:v>2964137</c:v>
                </c:pt>
                <c:pt idx="21">
                  <c:v>3298848</c:v>
                </c:pt>
                <c:pt idx="22">
                  <c:v>3313672</c:v>
                </c:pt>
                <c:pt idx="23" formatCode="General">
                  <c:v>3598332</c:v>
                </c:pt>
                <c:pt idx="24">
                  <c:v>4084604</c:v>
                </c:pt>
                <c:pt idx="25">
                  <c:v>4490580</c:v>
                </c:pt>
                <c:pt idx="26">
                  <c:v>4500012</c:v>
                </c:pt>
                <c:pt idx="27" formatCode="General">
                  <c:v>4545443</c:v>
                </c:pt>
                <c:pt idx="28">
                  <c:v>4937065</c:v>
                </c:pt>
                <c:pt idx="29">
                  <c:v>4973779</c:v>
                </c:pt>
                <c:pt idx="30">
                  <c:v>4984560</c:v>
                </c:pt>
                <c:pt idx="31">
                  <c:v>5539002</c:v>
                </c:pt>
                <c:pt idx="32">
                  <c:v>6944022</c:v>
                </c:pt>
                <c:pt idx="33">
                  <c:v>7579201</c:v>
                </c:pt>
                <c:pt idx="34">
                  <c:v>8501627</c:v>
                </c:pt>
                <c:pt idx="35">
                  <c:v>8912313</c:v>
                </c:pt>
                <c:pt idx="36" formatCode="General">
                  <c:v>11384949</c:v>
                </c:pt>
                <c:pt idx="37">
                  <c:v>11637702</c:v>
                </c:pt>
                <c:pt idx="38">
                  <c:v>13130320</c:v>
                </c:pt>
                <c:pt idx="39">
                  <c:v>16344604</c:v>
                </c:pt>
                <c:pt idx="40" formatCode="General">
                  <c:v>18208729</c:v>
                </c:pt>
                <c:pt idx="41" formatCode="General">
                  <c:v>18777902</c:v>
                </c:pt>
                <c:pt idx="42" formatCode="General">
                  <c:v>23165455</c:v>
                </c:pt>
                <c:pt idx="43">
                  <c:v>24600771</c:v>
                </c:pt>
                <c:pt idx="44" formatCode="General">
                  <c:v>26457439</c:v>
                </c:pt>
                <c:pt idx="45">
                  <c:v>27250361</c:v>
                </c:pt>
                <c:pt idx="46" formatCode="General">
                  <c:v>27607561</c:v>
                </c:pt>
                <c:pt idx="47">
                  <c:v>30480373</c:v>
                </c:pt>
                <c:pt idx="48">
                  <c:v>31510507</c:v>
                </c:pt>
                <c:pt idx="49">
                  <c:v>38337548</c:v>
                </c:pt>
                <c:pt idx="50">
                  <c:v>42139100</c:v>
                </c:pt>
                <c:pt idx="51">
                  <c:v>55095286</c:v>
                </c:pt>
                <c:pt idx="52" formatCode="General">
                  <c:v>56376939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'DNM2_HIV RNA Correlation'!$V$2:$V$54</c:f>
              <c:numCache>
                <c:formatCode>0</c:formatCode>
                <c:ptCount val="53"/>
                <c:pt idx="0">
                  <c:v>551691</c:v>
                </c:pt>
                <c:pt idx="1">
                  <c:v>716083</c:v>
                </c:pt>
                <c:pt idx="2">
                  <c:v>1309407</c:v>
                </c:pt>
                <c:pt idx="3" formatCode="General">
                  <c:v>694408</c:v>
                </c:pt>
                <c:pt idx="4" formatCode="General">
                  <c:v>1144022</c:v>
                </c:pt>
                <c:pt idx="5" formatCode="General">
                  <c:v>835563</c:v>
                </c:pt>
                <c:pt idx="6">
                  <c:v>697136</c:v>
                </c:pt>
                <c:pt idx="7">
                  <c:v>580494</c:v>
                </c:pt>
                <c:pt idx="8">
                  <c:v>879060</c:v>
                </c:pt>
                <c:pt idx="9" formatCode="General">
                  <c:v>1138585</c:v>
                </c:pt>
                <c:pt idx="10">
                  <c:v>487434</c:v>
                </c:pt>
                <c:pt idx="11">
                  <c:v>2623734</c:v>
                </c:pt>
                <c:pt idx="12" formatCode="General">
                  <c:v>1228224</c:v>
                </c:pt>
                <c:pt idx="13" formatCode="General">
                  <c:v>793460</c:v>
                </c:pt>
                <c:pt idx="14" formatCode="General">
                  <c:v>1688621</c:v>
                </c:pt>
                <c:pt idx="15">
                  <c:v>1241470</c:v>
                </c:pt>
                <c:pt idx="16">
                  <c:v>900610</c:v>
                </c:pt>
                <c:pt idx="17" formatCode="General">
                  <c:v>1494516</c:v>
                </c:pt>
                <c:pt idx="18">
                  <c:v>2520578</c:v>
                </c:pt>
                <c:pt idx="19">
                  <c:v>1831594</c:v>
                </c:pt>
                <c:pt idx="20">
                  <c:v>3056975</c:v>
                </c:pt>
                <c:pt idx="21">
                  <c:v>3509821</c:v>
                </c:pt>
                <c:pt idx="22">
                  <c:v>8793266</c:v>
                </c:pt>
                <c:pt idx="23" formatCode="General">
                  <c:v>5588728</c:v>
                </c:pt>
                <c:pt idx="24">
                  <c:v>7235034</c:v>
                </c:pt>
                <c:pt idx="25">
                  <c:v>6502481</c:v>
                </c:pt>
                <c:pt idx="26">
                  <c:v>3955040</c:v>
                </c:pt>
                <c:pt idx="27" formatCode="General">
                  <c:v>3950658</c:v>
                </c:pt>
                <c:pt idx="28">
                  <c:v>3480024</c:v>
                </c:pt>
                <c:pt idx="29">
                  <c:v>4377892</c:v>
                </c:pt>
                <c:pt idx="30">
                  <c:v>7147683</c:v>
                </c:pt>
                <c:pt idx="31">
                  <c:v>4534273</c:v>
                </c:pt>
                <c:pt idx="32">
                  <c:v>5457376</c:v>
                </c:pt>
                <c:pt idx="33">
                  <c:v>6511040</c:v>
                </c:pt>
                <c:pt idx="34">
                  <c:v>6463313</c:v>
                </c:pt>
                <c:pt idx="35">
                  <c:v>5914750</c:v>
                </c:pt>
                <c:pt idx="36" formatCode="General">
                  <c:v>6924693</c:v>
                </c:pt>
                <c:pt idx="37">
                  <c:v>8750314</c:v>
                </c:pt>
                <c:pt idx="38">
                  <c:v>7180858</c:v>
                </c:pt>
                <c:pt idx="39">
                  <c:v>10382104</c:v>
                </c:pt>
                <c:pt idx="40" formatCode="General">
                  <c:v>10304738</c:v>
                </c:pt>
                <c:pt idx="41" formatCode="General">
                  <c:v>13954861</c:v>
                </c:pt>
                <c:pt idx="42" formatCode="General">
                  <c:v>14611639</c:v>
                </c:pt>
                <c:pt idx="43">
                  <c:v>12722269</c:v>
                </c:pt>
                <c:pt idx="44" formatCode="General">
                  <c:v>11409751</c:v>
                </c:pt>
                <c:pt idx="45">
                  <c:v>15214757</c:v>
                </c:pt>
                <c:pt idx="46" formatCode="General">
                  <c:v>15371078</c:v>
                </c:pt>
                <c:pt idx="47">
                  <c:v>20470380</c:v>
                </c:pt>
                <c:pt idx="48">
                  <c:v>16572423</c:v>
                </c:pt>
                <c:pt idx="49">
                  <c:v>25541750</c:v>
                </c:pt>
                <c:pt idx="50">
                  <c:v>27411557</c:v>
                </c:pt>
                <c:pt idx="51">
                  <c:v>29791702</c:v>
                </c:pt>
                <c:pt idx="52" formatCode="General">
                  <c:v>29404183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150079"/>
        <c:axId val="351125951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"/>
      </c:valAx>
      <c:valAx>
        <c:axId val="351125951"/>
        <c:scaling>
          <c:orientation val="minMax"/>
        </c:scaling>
        <c:delete val="0"/>
        <c:axPos val="r"/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351150079"/>
        <c:crosses val="max"/>
        <c:crossBetween val="midCat"/>
        <c:majorUnit val="10000000"/>
      </c:valAx>
      <c:valAx>
        <c:axId val="351150079"/>
        <c:scaling>
          <c:orientation val="minMax"/>
        </c:scaling>
        <c:delete val="1"/>
        <c:axPos val="b"/>
        <c:majorTickMark val="out"/>
        <c:minorTickMark val="none"/>
        <c:tickLblPos val="nextTo"/>
        <c:crossAx val="3511259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'DNM2_HIV RNA Correlation'!$E$2:$E$21</c:f>
              <c:numCache>
                <c:formatCode>0</c:formatCode>
                <c:ptCount val="20"/>
                <c:pt idx="0">
                  <c:v>1728.2364864864865</c:v>
                </c:pt>
                <c:pt idx="1">
                  <c:v>1508.6008064516129</c:v>
                </c:pt>
                <c:pt idx="2">
                  <c:v>2545.88</c:v>
                </c:pt>
                <c:pt idx="3">
                  <c:v>1206.9007633587787</c:v>
                </c:pt>
                <c:pt idx="4">
                  <c:v>2625.3401015228428</c:v>
                </c:pt>
                <c:pt idx="5">
                  <c:v>1241.3899613899614</c:v>
                </c:pt>
                <c:pt idx="6">
                  <c:v>1774.2868852459017</c:v>
                </c:pt>
                <c:pt idx="7">
                  <c:v>1787.5803108808291</c:v>
                </c:pt>
                <c:pt idx="8">
                  <c:v>2570.1061452513968</c:v>
                </c:pt>
                <c:pt idx="9">
                  <c:v>2987.4094488188975</c:v>
                </c:pt>
                <c:pt idx="10">
                  <c:v>498.25193798449612</c:v>
                </c:pt>
                <c:pt idx="11">
                  <c:v>3251.6960784313724</c:v>
                </c:pt>
                <c:pt idx="12">
                  <c:v>2611.0969696969696</c:v>
                </c:pt>
                <c:pt idx="13">
                  <c:v>982.38536585365853</c:v>
                </c:pt>
                <c:pt idx="14">
                  <c:v>3823.9798387096776</c:v>
                </c:pt>
                <c:pt idx="15">
                  <c:v>1620.1712328767123</c:v>
                </c:pt>
                <c:pt idx="16">
                  <c:v>501.14112903225805</c:v>
                </c:pt>
                <c:pt idx="17">
                  <c:v>2628.0990566037735</c:v>
                </c:pt>
                <c:pt idx="18">
                  <c:v>4135.8148148148148</c:v>
                </c:pt>
                <c:pt idx="19">
                  <c:v>3981.3901098901097</c:v>
                </c:pt>
              </c:numCache>
            </c:numRef>
          </c:xVal>
          <c:yVal>
            <c:numRef>
              <c:f>'DNM2_HIV RNA Correlation'!$F$2:$F$21</c:f>
              <c:numCache>
                <c:formatCode>0</c:formatCode>
                <c:ptCount val="20"/>
                <c:pt idx="0">
                  <c:v>1464.6148648648648</c:v>
                </c:pt>
                <c:pt idx="1">
                  <c:v>1129.616935483871</c:v>
                </c:pt>
                <c:pt idx="2">
                  <c:v>1208.2763636363636</c:v>
                </c:pt>
                <c:pt idx="3">
                  <c:v>1352.8282442748091</c:v>
                </c:pt>
                <c:pt idx="4">
                  <c:v>1581.8832487309644</c:v>
                </c:pt>
                <c:pt idx="5">
                  <c:v>1088.4942084942086</c:v>
                </c:pt>
                <c:pt idx="6">
                  <c:v>1400.4918032786886</c:v>
                </c:pt>
                <c:pt idx="7">
                  <c:v>1558.5906735751296</c:v>
                </c:pt>
                <c:pt idx="8">
                  <c:v>862.41340782122904</c:v>
                </c:pt>
                <c:pt idx="9">
                  <c:v>1754.9291338582677</c:v>
                </c:pt>
                <c:pt idx="10">
                  <c:v>1208.5077519379845</c:v>
                </c:pt>
                <c:pt idx="11">
                  <c:v>1263.7745098039215</c:v>
                </c:pt>
                <c:pt idx="12">
                  <c:v>1558.4303030303031</c:v>
                </c:pt>
                <c:pt idx="13">
                  <c:v>724.85853658536587</c:v>
                </c:pt>
                <c:pt idx="14">
                  <c:v>1495.8467741935483</c:v>
                </c:pt>
                <c:pt idx="15">
                  <c:v>1198.5171232876712</c:v>
                </c:pt>
                <c:pt idx="16">
                  <c:v>616.97983870967744</c:v>
                </c:pt>
                <c:pt idx="17">
                  <c:v>1542.1509433962265</c:v>
                </c:pt>
                <c:pt idx="18">
                  <c:v>1358.0092592592594</c:v>
                </c:pt>
                <c:pt idx="19">
                  <c:v>1165.0054945054944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'DNM2_HIV RNA Correlation'!$E$22:$E$48</c:f>
              <c:numCache>
                <c:formatCode>0</c:formatCode>
                <c:ptCount val="27"/>
                <c:pt idx="0">
                  <c:v>2154.4860557768925</c:v>
                </c:pt>
                <c:pt idx="1">
                  <c:v>5876.4008810572686</c:v>
                </c:pt>
                <c:pt idx="2">
                  <c:v>3205.6666666666665</c:v>
                </c:pt>
                <c:pt idx="3">
                  <c:v>3256.5933609958506</c:v>
                </c:pt>
                <c:pt idx="4">
                  <c:v>3882.4243323442138</c:v>
                </c:pt>
                <c:pt idx="5">
                  <c:v>7905.5331010452965</c:v>
                </c:pt>
                <c:pt idx="6">
                  <c:v>5078.832386363636</c:v>
                </c:pt>
                <c:pt idx="7">
                  <c:v>4443.3761467889908</c:v>
                </c:pt>
                <c:pt idx="8">
                  <c:v>5479.5425531914898</c:v>
                </c:pt>
                <c:pt idx="9">
                  <c:v>5792.4926108374384</c:v>
                </c:pt>
                <c:pt idx="10">
                  <c:v>6216.1080139372825</c:v>
                </c:pt>
                <c:pt idx="11">
                  <c:v>7394.0031948881788</c:v>
                </c:pt>
                <c:pt idx="12">
                  <c:v>6929.4857142857145</c:v>
                </c:pt>
                <c:pt idx="13">
                  <c:v>8782.5503875968989</c:v>
                </c:pt>
                <c:pt idx="14">
                  <c:v>6169.698863636364</c:v>
                </c:pt>
                <c:pt idx="15">
                  <c:v>10097.592417061611</c:v>
                </c:pt>
                <c:pt idx="16">
                  <c:v>8175.0663507109002</c:v>
                </c:pt>
                <c:pt idx="17">
                  <c:v>9552.9957446808512</c:v>
                </c:pt>
                <c:pt idx="18">
                  <c:v>10371.772108843537</c:v>
                </c:pt>
                <c:pt idx="19">
                  <c:v>9410.3197969543144</c:v>
                </c:pt>
                <c:pt idx="20">
                  <c:v>8541.8904109589039</c:v>
                </c:pt>
                <c:pt idx="21">
                  <c:v>14042.880281690141</c:v>
                </c:pt>
                <c:pt idx="22">
                  <c:v>10705.038314176245</c:v>
                </c:pt>
                <c:pt idx="23">
                  <c:v>12259.458333333334</c:v>
                </c:pt>
                <c:pt idx="24">
                  <c:v>11295.91011235955</c:v>
                </c:pt>
                <c:pt idx="25">
                  <c:v>14520.556756756756</c:v>
                </c:pt>
                <c:pt idx="26">
                  <c:v>16064.5047318612</c:v>
                </c:pt>
              </c:numCache>
            </c:numRef>
          </c:xVal>
          <c:yVal>
            <c:numRef>
              <c:f>'DNM2_HIV RNA Correlation'!$F$22:$F$48</c:f>
              <c:numCache>
                <c:formatCode>0</c:formatCode>
                <c:ptCount val="27"/>
                <c:pt idx="0">
                  <c:v>983.76494023904388</c:v>
                </c:pt>
                <c:pt idx="1">
                  <c:v>1431.5594713656387</c:v>
                </c:pt>
                <c:pt idx="2">
                  <c:v>996.41666666666663</c:v>
                </c:pt>
                <c:pt idx="3">
                  <c:v>826.68464730290452</c:v>
                </c:pt>
                <c:pt idx="4">
                  <c:v>1099.4896142433233</c:v>
                </c:pt>
                <c:pt idx="5">
                  <c:v>1439.7839721254356</c:v>
                </c:pt>
                <c:pt idx="6">
                  <c:v>1345.6761363636363</c:v>
                </c:pt>
                <c:pt idx="7">
                  <c:v>986.94954128440372</c:v>
                </c:pt>
                <c:pt idx="8">
                  <c:v>1169.2659574468084</c:v>
                </c:pt>
                <c:pt idx="9">
                  <c:v>1481.1773399014778</c:v>
                </c:pt>
                <c:pt idx="10">
                  <c:v>1551.8675958188153</c:v>
                </c:pt>
                <c:pt idx="11">
                  <c:v>1448.3067092651756</c:v>
                </c:pt>
                <c:pt idx="12">
                  <c:v>1195.7238095238095</c:v>
                </c:pt>
                <c:pt idx="13">
                  <c:v>1200.6124031007753</c:v>
                </c:pt>
                <c:pt idx="14">
                  <c:v>676.88068181818187</c:v>
                </c:pt>
                <c:pt idx="15">
                  <c:v>1700.7061611374409</c:v>
                </c:pt>
                <c:pt idx="16">
                  <c:v>1255.3033175355449</c:v>
                </c:pt>
                <c:pt idx="17">
                  <c:v>2077.1234042553192</c:v>
                </c:pt>
                <c:pt idx="18">
                  <c:v>1692.8163265306123</c:v>
                </c:pt>
                <c:pt idx="19">
                  <c:v>1066.1472081218274</c:v>
                </c:pt>
                <c:pt idx="20">
                  <c:v>919.36073059360729</c:v>
                </c:pt>
                <c:pt idx="21">
                  <c:v>2842.2746478873241</c:v>
                </c:pt>
                <c:pt idx="22">
                  <c:v>1623.7203065134099</c:v>
                </c:pt>
                <c:pt idx="23">
                  <c:v>1397.2041666666667</c:v>
                </c:pt>
                <c:pt idx="24">
                  <c:v>922.7715355805243</c:v>
                </c:pt>
                <c:pt idx="25">
                  <c:v>1432.9135135135134</c:v>
                </c:pt>
                <c:pt idx="26">
                  <c:v>1764.2712933753944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DNM2 Intensity</a:t>
                </a:r>
              </a:p>
            </c:rich>
          </c:tx>
          <c:layout>
            <c:manualLayout>
              <c:xMode val="edge"/>
              <c:yMode val="edge"/>
              <c:x val="1.120624934041484E-2"/>
              <c:y val="0.171447089933588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  <c:majorUnit val="1000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'DNM2_HIV RNA Correlation'!$G$2:$G$21</c:f>
              <c:numCache>
                <c:formatCode>0</c:formatCode>
                <c:ptCount val="20"/>
                <c:pt idx="0">
                  <c:v>1286.5739130434783</c:v>
                </c:pt>
                <c:pt idx="1">
                  <c:v>861.33501259445848</c:v>
                </c:pt>
                <c:pt idx="2">
                  <c:v>1324.5434782608695</c:v>
                </c:pt>
                <c:pt idx="3">
                  <c:v>979.79274611398966</c:v>
                </c:pt>
                <c:pt idx="4">
                  <c:v>1849.0560471976401</c:v>
                </c:pt>
                <c:pt idx="5">
                  <c:v>1038.470707070707</c:v>
                </c:pt>
                <c:pt idx="6">
                  <c:v>1506.8119122257053</c:v>
                </c:pt>
                <c:pt idx="7">
                  <c:v>1490.4493670886077</c:v>
                </c:pt>
                <c:pt idx="8">
                  <c:v>2074.3118811881186</c:v>
                </c:pt>
                <c:pt idx="9">
                  <c:v>2239.4808259587021</c:v>
                </c:pt>
                <c:pt idx="10">
                  <c:v>783.59170305676855</c:v>
                </c:pt>
                <c:pt idx="11">
                  <c:v>2589.3720190779013</c:v>
                </c:pt>
                <c:pt idx="12">
                  <c:v>2491.8531250000001</c:v>
                </c:pt>
                <c:pt idx="13">
                  <c:v>1181.7784431137725</c:v>
                </c:pt>
                <c:pt idx="14">
                  <c:v>2443.1485148514853</c:v>
                </c:pt>
                <c:pt idx="15">
                  <c:v>1696.2030905077263</c:v>
                </c:pt>
                <c:pt idx="16">
                  <c:v>1304.7512605042016</c:v>
                </c:pt>
                <c:pt idx="17">
                  <c:v>2633.0308988764045</c:v>
                </c:pt>
                <c:pt idx="18">
                  <c:v>4470.4450549450548</c:v>
                </c:pt>
                <c:pt idx="19">
                  <c:v>4375.418972332016</c:v>
                </c:pt>
              </c:numCache>
            </c:numRef>
          </c:xVal>
          <c:yVal>
            <c:numRef>
              <c:f>'DNM2_HIV RNA Correlation'!$H$2:$H$21</c:f>
              <c:numCache>
                <c:formatCode>0</c:formatCode>
                <c:ptCount val="20"/>
                <c:pt idx="0">
                  <c:v>1341.1739130434783</c:v>
                </c:pt>
                <c:pt idx="1">
                  <c:v>879.59697732997483</c:v>
                </c:pt>
                <c:pt idx="2">
                  <c:v>802.6521739130435</c:v>
                </c:pt>
                <c:pt idx="3">
                  <c:v>1119.9533678756477</c:v>
                </c:pt>
                <c:pt idx="4">
                  <c:v>1513.2418879056047</c:v>
                </c:pt>
                <c:pt idx="5">
                  <c:v>1048.1575757575758</c:v>
                </c:pt>
                <c:pt idx="6">
                  <c:v>1277.9404388714734</c:v>
                </c:pt>
                <c:pt idx="7">
                  <c:v>1314.2151898734178</c:v>
                </c:pt>
                <c:pt idx="8">
                  <c:v>1086.8415841584158</c:v>
                </c:pt>
                <c:pt idx="9">
                  <c:v>1579.5545722713864</c:v>
                </c:pt>
                <c:pt idx="10">
                  <c:v>1253.759825327511</c:v>
                </c:pt>
                <c:pt idx="11">
                  <c:v>1253.5564387917329</c:v>
                </c:pt>
                <c:pt idx="12">
                  <c:v>1554.6656250000001</c:v>
                </c:pt>
                <c:pt idx="13">
                  <c:v>815.8922155688623</c:v>
                </c:pt>
                <c:pt idx="14">
                  <c:v>1744.3168316831684</c:v>
                </c:pt>
                <c:pt idx="15">
                  <c:v>1260.2626931567329</c:v>
                </c:pt>
                <c:pt idx="16">
                  <c:v>760.96134453781508</c:v>
                </c:pt>
                <c:pt idx="17">
                  <c:v>1412.6039325842696</c:v>
                </c:pt>
                <c:pt idx="18">
                  <c:v>1247.5851648351647</c:v>
                </c:pt>
                <c:pt idx="19">
                  <c:v>1486.8814229249012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'DNM2_HIV RNA Correlation'!$G$22:$G$48</c:f>
              <c:numCache>
                <c:formatCode>0</c:formatCode>
                <c:ptCount val="27"/>
                <c:pt idx="0">
                  <c:v>3102.7133757961783</c:v>
                </c:pt>
                <c:pt idx="1">
                  <c:v>3228.305637982196</c:v>
                </c:pt>
                <c:pt idx="2">
                  <c:v>4731.0243902439024</c:v>
                </c:pt>
                <c:pt idx="3">
                  <c:v>5460.9761222540592</c:v>
                </c:pt>
                <c:pt idx="4">
                  <c:v>5742.8846899224809</c:v>
                </c:pt>
                <c:pt idx="5">
                  <c:v>4769.8850574712642</c:v>
                </c:pt>
                <c:pt idx="6">
                  <c:v>6750.5465994962215</c:v>
                </c:pt>
                <c:pt idx="7">
                  <c:v>7734.5271149674618</c:v>
                </c:pt>
                <c:pt idx="8">
                  <c:v>7241.8746438746439</c:v>
                </c:pt>
                <c:pt idx="9">
                  <c:v>8545.908183632735</c:v>
                </c:pt>
                <c:pt idx="10">
                  <c:v>10352.699248120301</c:v>
                </c:pt>
                <c:pt idx="11">
                  <c:v>9403.4005805515244</c:v>
                </c:pt>
                <c:pt idx="12">
                  <c:v>10922.333333333334</c:v>
                </c:pt>
                <c:pt idx="13">
                  <c:v>10812.6091954023</c:v>
                </c:pt>
                <c:pt idx="14">
                  <c:v>11950.962745098039</c:v>
                </c:pt>
                <c:pt idx="15">
                  <c:v>12015.290726817042</c:v>
                </c:pt>
                <c:pt idx="16">
                  <c:v>13280.482041587902</c:v>
                </c:pt>
                <c:pt idx="17">
                  <c:v>15451.864468864469</c:v>
                </c:pt>
                <c:pt idx="18">
                  <c:v>15472.679633867278</c:v>
                </c:pt>
                <c:pt idx="19">
                  <c:v>16821.047337278105</c:v>
                </c:pt>
                <c:pt idx="20">
                  <c:v>17224.753968253968</c:v>
                </c:pt>
                <c:pt idx="21">
                  <c:v>15469.010273972603</c:v>
                </c:pt>
                <c:pt idx="22">
                  <c:v>16987.589041095889</c:v>
                </c:pt>
                <c:pt idx="23">
                  <c:v>18134.157635467982</c:v>
                </c:pt>
                <c:pt idx="24">
                  <c:v>17965.756995581738</c:v>
                </c:pt>
                <c:pt idx="25">
                  <c:v>23640.780487804877</c:v>
                </c:pt>
                <c:pt idx="26">
                  <c:v>25782.102296450939</c:v>
                </c:pt>
              </c:numCache>
            </c:numRef>
          </c:xVal>
          <c:yVal>
            <c:numRef>
              <c:f>'DNM2_HIV RNA Correlation'!$H$22:$H$48</c:f>
              <c:numCache>
                <c:formatCode>0</c:formatCode>
                <c:ptCount val="27"/>
                <c:pt idx="0">
                  <c:v>798.59690627843497</c:v>
                </c:pt>
                <c:pt idx="1">
                  <c:v>1197.9599406528189</c:v>
                </c:pt>
                <c:pt idx="2">
                  <c:v>805.22079589216946</c:v>
                </c:pt>
                <c:pt idx="3">
                  <c:v>838.17191977077368</c:v>
                </c:pt>
                <c:pt idx="4">
                  <c:v>885.06976744186045</c:v>
                </c:pt>
                <c:pt idx="5">
                  <c:v>1323.3491379310344</c:v>
                </c:pt>
                <c:pt idx="6">
                  <c:v>1056.5969773299748</c:v>
                </c:pt>
                <c:pt idx="7">
                  <c:v>1187.9327548806941</c:v>
                </c:pt>
                <c:pt idx="8">
                  <c:v>1299.7435897435898</c:v>
                </c:pt>
                <c:pt idx="9">
                  <c:v>1270.1297405189621</c:v>
                </c:pt>
                <c:pt idx="10">
                  <c:v>1394.7543859649122</c:v>
                </c:pt>
                <c:pt idx="11">
                  <c:v>1083.4934687953555</c:v>
                </c:pt>
                <c:pt idx="12">
                  <c:v>1345.186507936508</c:v>
                </c:pt>
                <c:pt idx="13">
                  <c:v>1306.0268199233717</c:v>
                </c:pt>
                <c:pt idx="14">
                  <c:v>897.71372549019611</c:v>
                </c:pt>
                <c:pt idx="15">
                  <c:v>1968.0050125313282</c:v>
                </c:pt>
                <c:pt idx="16">
                  <c:v>1466.1625708884687</c:v>
                </c:pt>
                <c:pt idx="17">
                  <c:v>1988.1465201465201</c:v>
                </c:pt>
                <c:pt idx="18">
                  <c:v>1614.8512585812357</c:v>
                </c:pt>
                <c:pt idx="19">
                  <c:v>1218.9546351084812</c:v>
                </c:pt>
                <c:pt idx="20">
                  <c:v>1196.7761904761905</c:v>
                </c:pt>
                <c:pt idx="21">
                  <c:v>2429.4041095890411</c:v>
                </c:pt>
                <c:pt idx="22">
                  <c:v>1527.4292237442921</c:v>
                </c:pt>
                <c:pt idx="23">
                  <c:v>1520.2881773399015</c:v>
                </c:pt>
                <c:pt idx="24">
                  <c:v>1204.7069219440355</c:v>
                </c:pt>
                <c:pt idx="25">
                  <c:v>1733.1382113821139</c:v>
                </c:pt>
                <c:pt idx="26">
                  <c:v>1871.2223382045929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ax val="30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  <c:majorUnit val="10000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DNM2 Intensity</a:t>
                </a:r>
              </a:p>
            </c:rich>
          </c:tx>
          <c:layout>
            <c:manualLayout>
              <c:xMode val="edge"/>
              <c:yMode val="edge"/>
              <c:x val="1.120624934041484E-2"/>
              <c:y val="0.171447214931466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  <c:majorUnit val="1000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99710800038884"/>
          <c:y val="8.4569340160114595E-2"/>
          <c:w val="0.67432499756974817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'DNM2_HIV RNA Correlation'!$I$2:$I$21</c:f>
              <c:numCache>
                <c:formatCode>0</c:formatCode>
                <c:ptCount val="20"/>
                <c:pt idx="0">
                  <c:v>1459.5</c:v>
                </c:pt>
                <c:pt idx="1">
                  <c:v>1110.2062015503875</c:v>
                </c:pt>
                <c:pt idx="2">
                  <c:v>1781.5061224489796</c:v>
                </c:pt>
                <c:pt idx="3">
                  <c:v>1071.6172839506173</c:v>
                </c:pt>
                <c:pt idx="4">
                  <c:v>2134.3694029850744</c:v>
                </c:pt>
                <c:pt idx="5">
                  <c:v>1108.1737400530503</c:v>
                </c:pt>
                <c:pt idx="6">
                  <c:v>1580.8072562358277</c:v>
                </c:pt>
                <c:pt idx="7">
                  <c:v>1653.8290598290598</c:v>
                </c:pt>
                <c:pt idx="8">
                  <c:v>2307.2440944881891</c:v>
                </c:pt>
                <c:pt idx="9">
                  <c:v>2443.3154506437768</c:v>
                </c:pt>
                <c:pt idx="10">
                  <c:v>680.77374301675979</c:v>
                </c:pt>
                <c:pt idx="11">
                  <c:v>2806.1326203208555</c:v>
                </c:pt>
                <c:pt idx="12">
                  <c:v>2532.4206185567009</c:v>
                </c:pt>
                <c:pt idx="13">
                  <c:v>1123.8810198300284</c:v>
                </c:pt>
                <c:pt idx="14">
                  <c:v>3064.6479128856622</c:v>
                </c:pt>
                <c:pt idx="15">
                  <c:v>1666.4026845637584</c:v>
                </c:pt>
                <c:pt idx="16">
                  <c:v>1068.3392645314354</c:v>
                </c:pt>
                <c:pt idx="17">
                  <c:v>2631.1901408450703</c:v>
                </c:pt>
                <c:pt idx="18">
                  <c:v>4345.8241379310348</c:v>
                </c:pt>
                <c:pt idx="19">
                  <c:v>4210.5609195402303</c:v>
                </c:pt>
              </c:numCache>
            </c:numRef>
          </c:xVal>
          <c:yVal>
            <c:numRef>
              <c:f>'DNM2_HIV RNA Correlation'!$K$2:$K$21</c:f>
              <c:numCache>
                <c:formatCode>0.00</c:formatCode>
                <c:ptCount val="20"/>
                <c:pt idx="0">
                  <c:v>1.0920394816964984</c:v>
                </c:pt>
                <c:pt idx="1">
                  <c:v>1.2842437668588109</c:v>
                </c:pt>
                <c:pt idx="2">
                  <c:v>1.5053548758808495</c:v>
                </c:pt>
                <c:pt idx="3">
                  <c:v>1.2079326542326343</c:v>
                </c:pt>
                <c:pt idx="4">
                  <c:v>1.0453604683917139</c:v>
                </c:pt>
                <c:pt idx="5">
                  <c:v>1.0384833670714813</c:v>
                </c:pt>
                <c:pt idx="6">
                  <c:v>1.0958975556915924</c:v>
                </c:pt>
                <c:pt idx="7">
                  <c:v>1.1859478459728117</c:v>
                </c:pt>
                <c:pt idx="8">
                  <c:v>0.79350424237680384</c:v>
                </c:pt>
                <c:pt idx="9">
                  <c:v>1.1110278585276696</c:v>
                </c:pt>
                <c:pt idx="10">
                  <c:v>0.96390690427673775</c:v>
                </c:pt>
                <c:pt idx="11">
                  <c:v>1.008151265229061</c:v>
                </c:pt>
                <c:pt idx="12">
                  <c:v>1.0024215355184836</c:v>
                </c:pt>
                <c:pt idx="13">
                  <c:v>0.88842438100720789</c:v>
                </c:pt>
                <c:pt idx="14">
                  <c:v>0.85755451476675804</c:v>
                </c:pt>
                <c:pt idx="15">
                  <c:v>0.95100579410598907</c:v>
                </c:pt>
                <c:pt idx="16">
                  <c:v>0.81078998708457695</c:v>
                </c:pt>
                <c:pt idx="17">
                  <c:v>1.091707949994843</c:v>
                </c:pt>
                <c:pt idx="18">
                  <c:v>1.0885102657009265</c:v>
                </c:pt>
                <c:pt idx="19">
                  <c:v>0.78352279915755996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'DNM2_HIV RNA Correlation'!$I$22:$I$48</c:f>
              <c:numCache>
                <c:formatCode>0</c:formatCode>
                <c:ptCount val="27"/>
                <c:pt idx="0">
                  <c:v>2926.4133333333334</c:v>
                </c:pt>
                <c:pt idx="1">
                  <c:v>3895.472807991121</c:v>
                </c:pt>
                <c:pt idx="2">
                  <c:v>4399.8914572864323</c:v>
                </c:pt>
                <c:pt idx="3">
                  <c:v>5048.5100931677016</c:v>
                </c:pt>
                <c:pt idx="4">
                  <c:v>5284.9043097151207</c:v>
                </c:pt>
                <c:pt idx="5">
                  <c:v>5685.3794506612412</c:v>
                </c:pt>
                <c:pt idx="6">
                  <c:v>6237.0706806282724</c:v>
                </c:pt>
                <c:pt idx="7">
                  <c:v>6677.8689248895435</c:v>
                </c:pt>
                <c:pt idx="8">
                  <c:v>6869.606741573034</c:v>
                </c:pt>
                <c:pt idx="9">
                  <c:v>7751.954545454545</c:v>
                </c:pt>
                <c:pt idx="10">
                  <c:v>8622.0845481049564</c:v>
                </c:pt>
                <c:pt idx="11">
                  <c:v>8775.714570858283</c:v>
                </c:pt>
                <c:pt idx="12">
                  <c:v>9747.9663865546227</c:v>
                </c:pt>
                <c:pt idx="13">
                  <c:v>10141.128205128205</c:v>
                </c:pt>
                <c:pt idx="14">
                  <c:v>10467.723032069971</c:v>
                </c:pt>
                <c:pt idx="15">
                  <c:v>11351.955737704919</c:v>
                </c:pt>
                <c:pt idx="16">
                  <c:v>11824.748648648649</c:v>
                </c:pt>
                <c:pt idx="17">
                  <c:v>12723.057086614173</c:v>
                </c:pt>
                <c:pt idx="18">
                  <c:v>14188.718321917808</c:v>
                </c:pt>
                <c:pt idx="19">
                  <c:v>14747.306818181818</c:v>
                </c:pt>
                <c:pt idx="20">
                  <c:v>14985.004711425207</c:v>
                </c:pt>
                <c:pt idx="21">
                  <c:v>15002.396313364055</c:v>
                </c:pt>
                <c:pt idx="22">
                  <c:v>15201.373638344226</c:v>
                </c:pt>
                <c:pt idx="23">
                  <c:v>15951.606811145512</c:v>
                </c:pt>
                <c:pt idx="24">
                  <c:v>16083.252642706131</c:v>
                </c:pt>
                <c:pt idx="25">
                  <c:v>20595.218411552345</c:v>
                </c:pt>
                <c:pt idx="26">
                  <c:v>23366.040784313725</c:v>
                </c:pt>
              </c:numCache>
            </c:numRef>
          </c:xVal>
          <c:yVal>
            <c:numRef>
              <c:f>'DNM2_HIV RNA Correlation'!$K$22:$K$48</c:f>
              <c:numCache>
                <c:formatCode>0.00</c:formatCode>
                <c:ptCount val="27"/>
                <c:pt idx="0">
                  <c:v>1.2318667058497834</c:v>
                </c:pt>
                <c:pt idx="1">
                  <c:v>1.1949977814663164</c:v>
                </c:pt>
                <c:pt idx="2">
                  <c:v>1.2374452718433033</c:v>
                </c:pt>
                <c:pt idx="3">
                  <c:v>0.9862948493060818</c:v>
                </c:pt>
                <c:pt idx="4">
                  <c:v>1.2422632143691972</c:v>
                </c:pt>
                <c:pt idx="5">
                  <c:v>1.087984969995476</c:v>
                </c:pt>
                <c:pt idx="6">
                  <c:v>1.2735945353205209</c:v>
                </c:pt>
                <c:pt idx="7">
                  <c:v>0.83081263415749873</c:v>
                </c:pt>
                <c:pt idx="8">
                  <c:v>0.89961279030233821</c:v>
                </c:pt>
                <c:pt idx="9">
                  <c:v>1.166162237328829</c:v>
                </c:pt>
                <c:pt idx="10">
                  <c:v>1.1126457901368847</c:v>
                </c:pt>
                <c:pt idx="11">
                  <c:v>1.3367009132740089</c:v>
                </c:pt>
                <c:pt idx="12">
                  <c:v>0.88889072442306039</c:v>
                </c:pt>
                <c:pt idx="13">
                  <c:v>0.91928617757728637</c:v>
                </c:pt>
                <c:pt idx="14">
                  <c:v>0.7540050492695447</c:v>
                </c:pt>
                <c:pt idx="15">
                  <c:v>0.86417775885129644</c:v>
                </c:pt>
                <c:pt idx="16">
                  <c:v>0.85618289708136064</c:v>
                </c:pt>
                <c:pt idx="17">
                  <c:v>1.0447536855091755</c:v>
                </c:pt>
                <c:pt idx="18">
                  <c:v>1.0482800304579596</c:v>
                </c:pt>
                <c:pt idx="19">
                  <c:v>0.87464059565017804</c:v>
                </c:pt>
                <c:pt idx="20">
                  <c:v>0.76819771140984916</c:v>
                </c:pt>
                <c:pt idx="21">
                  <c:v>1.1699472461862774</c:v>
                </c:pt>
                <c:pt idx="22">
                  <c:v>1.0630412730568772</c:v>
                </c:pt>
                <c:pt idx="23">
                  <c:v>0.91903902660836378</c:v>
                </c:pt>
                <c:pt idx="24">
                  <c:v>0.76597180506894402</c:v>
                </c:pt>
                <c:pt idx="25">
                  <c:v>0.82677394341840615</c:v>
                </c:pt>
                <c:pt idx="26">
                  <c:v>0.94284428811820609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DNM2</a:t>
                </a:r>
              </a:p>
            </c:rich>
          </c:tx>
          <c:layout>
            <c:manualLayout>
              <c:xMode val="edge"/>
              <c:yMode val="edge"/>
              <c:x val="1.8922547875959952E-2"/>
              <c:y val="0.180706137694326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'DNM2_HIV RNA Correlation'!$I$2:$I$21</c:f>
              <c:numCache>
                <c:formatCode>0</c:formatCode>
                <c:ptCount val="20"/>
                <c:pt idx="0">
                  <c:v>1459.5</c:v>
                </c:pt>
                <c:pt idx="1">
                  <c:v>1110.2062015503875</c:v>
                </c:pt>
                <c:pt idx="2">
                  <c:v>1781.5061224489796</c:v>
                </c:pt>
                <c:pt idx="3">
                  <c:v>1071.6172839506173</c:v>
                </c:pt>
                <c:pt idx="4">
                  <c:v>2134.3694029850744</c:v>
                </c:pt>
                <c:pt idx="5">
                  <c:v>1108.1737400530503</c:v>
                </c:pt>
                <c:pt idx="6">
                  <c:v>1580.8072562358277</c:v>
                </c:pt>
                <c:pt idx="7">
                  <c:v>1653.8290598290598</c:v>
                </c:pt>
                <c:pt idx="8">
                  <c:v>2307.2440944881891</c:v>
                </c:pt>
                <c:pt idx="9">
                  <c:v>2443.3154506437768</c:v>
                </c:pt>
                <c:pt idx="10">
                  <c:v>680.77374301675979</c:v>
                </c:pt>
                <c:pt idx="11">
                  <c:v>2806.1326203208555</c:v>
                </c:pt>
                <c:pt idx="12">
                  <c:v>2532.4206185567009</c:v>
                </c:pt>
                <c:pt idx="13">
                  <c:v>1123.8810198300284</c:v>
                </c:pt>
                <c:pt idx="14">
                  <c:v>3064.6479128856622</c:v>
                </c:pt>
                <c:pt idx="15">
                  <c:v>1666.4026845637584</c:v>
                </c:pt>
                <c:pt idx="16">
                  <c:v>1068.3392645314354</c:v>
                </c:pt>
                <c:pt idx="17">
                  <c:v>2631.1901408450703</c:v>
                </c:pt>
                <c:pt idx="18">
                  <c:v>4345.8241379310348</c:v>
                </c:pt>
                <c:pt idx="19">
                  <c:v>4210.5609195402303</c:v>
                </c:pt>
              </c:numCache>
            </c:numRef>
          </c:xVal>
          <c:yVal>
            <c:numRef>
              <c:f>'DNM2_HIV RNA Correlation'!$J$2:$J$21</c:f>
              <c:numCache>
                <c:formatCode>0</c:formatCode>
                <c:ptCount val="20"/>
                <c:pt idx="0">
                  <c:v>2805.788777908343</c:v>
                </c:pt>
                <c:pt idx="1">
                  <c:v>2009.2139128138458</c:v>
                </c:pt>
                <c:pt idx="2">
                  <c:v>2010.9285375494071</c:v>
                </c:pt>
                <c:pt idx="3">
                  <c:v>2472.7816121504566</c:v>
                </c:pt>
                <c:pt idx="4">
                  <c:v>3095.1251366365691</c:v>
                </c:pt>
                <c:pt idx="5">
                  <c:v>2136.6517842517842</c:v>
                </c:pt>
                <c:pt idx="6">
                  <c:v>2678.432242150162</c:v>
                </c:pt>
                <c:pt idx="7">
                  <c:v>2872.8058634485474</c:v>
                </c:pt>
                <c:pt idx="8">
                  <c:v>1949.2549919796447</c:v>
                </c:pt>
                <c:pt idx="9">
                  <c:v>3334.4837061296539</c:v>
                </c:pt>
                <c:pt idx="10">
                  <c:v>2462.2675772654957</c:v>
                </c:pt>
                <c:pt idx="11">
                  <c:v>2517.3309485956543</c:v>
                </c:pt>
                <c:pt idx="12">
                  <c:v>3113.0959280303032</c:v>
                </c:pt>
                <c:pt idx="13">
                  <c:v>1540.7507521542282</c:v>
                </c:pt>
                <c:pt idx="14">
                  <c:v>3240.1636058767167</c:v>
                </c:pt>
                <c:pt idx="15">
                  <c:v>2458.7798164444039</c:v>
                </c:pt>
                <c:pt idx="16">
                  <c:v>1377.9411832474925</c:v>
                </c:pt>
                <c:pt idx="17">
                  <c:v>2954.7548759804959</c:v>
                </c:pt>
                <c:pt idx="18">
                  <c:v>2605.5944240944241</c:v>
                </c:pt>
                <c:pt idx="19">
                  <c:v>2651.8869174303954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'DNM2_HIV RNA Correlation'!$I$22:$I$48</c:f>
              <c:numCache>
                <c:formatCode>0</c:formatCode>
                <c:ptCount val="27"/>
                <c:pt idx="0">
                  <c:v>2926.4133333333334</c:v>
                </c:pt>
                <c:pt idx="1">
                  <c:v>3895.472807991121</c:v>
                </c:pt>
                <c:pt idx="2">
                  <c:v>4399.8914572864323</c:v>
                </c:pt>
                <c:pt idx="3">
                  <c:v>5048.5100931677016</c:v>
                </c:pt>
                <c:pt idx="4">
                  <c:v>5284.9043097151207</c:v>
                </c:pt>
                <c:pt idx="5">
                  <c:v>5685.3794506612412</c:v>
                </c:pt>
                <c:pt idx="6">
                  <c:v>6237.0706806282724</c:v>
                </c:pt>
                <c:pt idx="7">
                  <c:v>6677.8689248895435</c:v>
                </c:pt>
                <c:pt idx="8">
                  <c:v>6869.606741573034</c:v>
                </c:pt>
                <c:pt idx="9">
                  <c:v>7751.954545454545</c:v>
                </c:pt>
                <c:pt idx="10">
                  <c:v>8622.0845481049564</c:v>
                </c:pt>
                <c:pt idx="11">
                  <c:v>8775.714570858283</c:v>
                </c:pt>
                <c:pt idx="12">
                  <c:v>9747.9663865546227</c:v>
                </c:pt>
                <c:pt idx="13">
                  <c:v>10141.128205128205</c:v>
                </c:pt>
                <c:pt idx="14">
                  <c:v>10467.723032069971</c:v>
                </c:pt>
                <c:pt idx="15">
                  <c:v>11351.955737704919</c:v>
                </c:pt>
                <c:pt idx="16">
                  <c:v>11824.748648648649</c:v>
                </c:pt>
                <c:pt idx="17">
                  <c:v>12723.057086614173</c:v>
                </c:pt>
                <c:pt idx="18">
                  <c:v>14188.718321917808</c:v>
                </c:pt>
                <c:pt idx="19">
                  <c:v>14747.306818181818</c:v>
                </c:pt>
                <c:pt idx="20">
                  <c:v>14985.004711425207</c:v>
                </c:pt>
                <c:pt idx="21">
                  <c:v>15002.396313364055</c:v>
                </c:pt>
                <c:pt idx="22">
                  <c:v>15201.373638344226</c:v>
                </c:pt>
                <c:pt idx="23">
                  <c:v>15951.606811145512</c:v>
                </c:pt>
                <c:pt idx="24">
                  <c:v>16083.252642706131</c:v>
                </c:pt>
                <c:pt idx="25">
                  <c:v>20595.218411552345</c:v>
                </c:pt>
                <c:pt idx="26">
                  <c:v>23366.040784313725</c:v>
                </c:pt>
              </c:numCache>
            </c:numRef>
          </c:xVal>
          <c:yVal>
            <c:numRef>
              <c:f>'DNM2_HIV RNA Correlation'!$J$22:$J$48</c:f>
              <c:numCache>
                <c:formatCode>0</c:formatCode>
                <c:ptCount val="27"/>
                <c:pt idx="0">
                  <c:v>1782.3618465174789</c:v>
                </c:pt>
                <c:pt idx="1">
                  <c:v>2629.5194120184578</c:v>
                </c:pt>
                <c:pt idx="2">
                  <c:v>1801.637462558836</c:v>
                </c:pt>
                <c:pt idx="3">
                  <c:v>1664.8565670736782</c:v>
                </c:pt>
                <c:pt idx="4">
                  <c:v>1984.5593816851838</c:v>
                </c:pt>
                <c:pt idx="5">
                  <c:v>2763.1331100564703</c:v>
                </c:pt>
                <c:pt idx="6">
                  <c:v>2402.2731136936109</c:v>
                </c:pt>
                <c:pt idx="7">
                  <c:v>2174.8822961650976</c:v>
                </c:pt>
                <c:pt idx="8">
                  <c:v>2469.0095471903983</c:v>
                </c:pt>
                <c:pt idx="9">
                  <c:v>2751.3070804204399</c:v>
                </c:pt>
                <c:pt idx="10">
                  <c:v>2946.6219817837273</c:v>
                </c:pt>
                <c:pt idx="11">
                  <c:v>2531.8001780605309</c:v>
                </c:pt>
                <c:pt idx="12">
                  <c:v>2540.9103174603174</c:v>
                </c:pt>
                <c:pt idx="13">
                  <c:v>2506.6392230241472</c:v>
                </c:pt>
                <c:pt idx="14">
                  <c:v>1574.5944073083779</c:v>
                </c:pt>
                <c:pt idx="15">
                  <c:v>3668.7111736687693</c:v>
                </c:pt>
                <c:pt idx="16">
                  <c:v>2721.4658884240134</c:v>
                </c:pt>
                <c:pt idx="17">
                  <c:v>4065.2699244018395</c:v>
                </c:pt>
                <c:pt idx="18">
                  <c:v>3307.667585111848</c:v>
                </c:pt>
                <c:pt idx="19">
                  <c:v>2285.1018432303085</c:v>
                </c:pt>
                <c:pt idx="20">
                  <c:v>2116.1369210697976</c:v>
                </c:pt>
                <c:pt idx="21">
                  <c:v>5271.6787574763657</c:v>
                </c:pt>
                <c:pt idx="22">
                  <c:v>3151.1495302577023</c:v>
                </c:pt>
                <c:pt idx="23">
                  <c:v>2917.4923440065681</c:v>
                </c:pt>
                <c:pt idx="24">
                  <c:v>2127.4784575245599</c:v>
                </c:pt>
                <c:pt idx="25">
                  <c:v>3166.0517248956276</c:v>
                </c:pt>
                <c:pt idx="26">
                  <c:v>3635.4936315799873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ax val="30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  <c:majorUnit val="10000"/>
      </c:valAx>
      <c:valAx>
        <c:axId val="1713613487"/>
        <c:scaling>
          <c:orientation val="minMax"/>
          <c:max val="50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DNM2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  <c:majorUnit val="1000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'DNM2_Exp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'DNM2_Exp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Changes'!$L$17:$M$17</c:f>
              <c:numCache>
                <c:formatCode>0</c:formatCode>
                <c:ptCount val="2"/>
                <c:pt idx="0">
                  <c:v>680.77374301675979</c:v>
                </c:pt>
                <c:pt idx="1">
                  <c:v>676.88068181818187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C8-45A7-A881-6B5327B9FE17}"/>
            </c:ext>
          </c:extLst>
        </c:ser>
        <c:ser>
          <c:idx val="1"/>
          <c:order val="1"/>
          <c:tx>
            <c:strRef>
              <c:f>'DNM2_Exp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'DNM2_Exp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Changes'!$L$18:$M$18</c:f>
              <c:numCache>
                <c:formatCode>0</c:formatCode>
                <c:ptCount val="2"/>
                <c:pt idx="0">
                  <c:v>439.68857224335841</c:v>
                </c:pt>
                <c:pt idx="1">
                  <c:v>389.26652630364549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C8-45A7-A881-6B5327B9FE17}"/>
            </c:ext>
          </c:extLst>
        </c:ser>
        <c:ser>
          <c:idx val="2"/>
          <c:order val="2"/>
          <c:tx>
            <c:strRef>
              <c:f>'DNM2_Exp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'DNM2_Exp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Changes'!$L$19:$M$19</c:f>
              <c:numCache>
                <c:formatCode>0</c:formatCode>
                <c:ptCount val="2"/>
                <c:pt idx="0">
                  <c:v>603.49208824625089</c:v>
                </c:pt>
                <c:pt idx="1">
                  <c:v>279.5289282418089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C8-45A7-A881-6B5327B9FE17}"/>
            </c:ext>
          </c:extLst>
        </c:ser>
        <c:ser>
          <c:idx val="3"/>
          <c:order val="3"/>
          <c:tx>
            <c:strRef>
              <c:f>'DNM2_Exp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'DNM2_Exp and Dist Changes'!$L$21:$M$21</c:f>
                <c:numCache>
                  <c:formatCode>General</c:formatCode>
                  <c:ptCount val="2"/>
                  <c:pt idx="0">
                    <c:v>507.53491375686872</c:v>
                  </c:pt>
                  <c:pt idx="1">
                    <c:v>568.78590425531911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'DNM2_Exp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Changes'!$L$20:$M$20</c:f>
              <c:numCache>
                <c:formatCode>0</c:formatCode>
                <c:ptCount val="2"/>
                <c:pt idx="0">
                  <c:v>833.1585956224244</c:v>
                </c:pt>
                <c:pt idx="1">
                  <c:v>162.66136363636383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C8-45A7-A881-6B5327B9FE17}"/>
            </c:ext>
          </c:extLst>
        </c:ser>
        <c:ser>
          <c:idx val="4"/>
          <c:order val="4"/>
          <c:tx>
            <c:strRef>
              <c:f>'DNM2_Exp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'DNM2_Exp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Changes'!$L$21:$M$21</c:f>
              <c:numCache>
                <c:formatCode>0</c:formatCode>
                <c:ptCount val="2"/>
                <c:pt idx="0">
                  <c:v>507.53491375686872</c:v>
                </c:pt>
                <c:pt idx="1">
                  <c:v>568.78590425531911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C8-45A7-A881-6B5327B9F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'DNM2_Exp and Dist Changes'!$L$14:$M$14</c:f>
              <c:numCache>
                <c:formatCode>0.0</c:formatCode>
                <c:ptCount val="2"/>
                <c:pt idx="0">
                  <c:v>2039.0370837103249</c:v>
                </c:pt>
                <c:pt idx="1">
                  <c:v>1348.0039088917531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AC8-45A7-A881-6B5327B9FE17}"/>
            </c:ext>
          </c:extLst>
        </c:ser>
        <c:ser>
          <c:idx val="7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'DNM2_Exp and Dist Changes'!$M$24</c:f>
              <c:numCache>
                <c:formatCode>General</c:formatCode>
                <c:ptCount val="1"/>
                <c:pt idx="0">
                  <c:v>2842.2746478873241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AC8-45A7-A881-6B5327B9F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DNM2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% Change in Nuc/Cyto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585-4200-AC88-32008E0423F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'Sum. of Exp and Dist Results'!$F$26:$F$31</c:f>
              <c:strCache>
                <c:ptCount val="6"/>
                <c:pt idx="0">
                  <c:v>TRIM56</c:v>
                </c:pt>
                <c:pt idx="1">
                  <c:v>SRRM2</c:v>
                </c:pt>
                <c:pt idx="2">
                  <c:v>RBMX</c:v>
                </c:pt>
                <c:pt idx="3">
                  <c:v>RBM4</c:v>
                </c:pt>
                <c:pt idx="4">
                  <c:v>MBOAT7</c:v>
                </c:pt>
                <c:pt idx="5">
                  <c:v>HNRNPR</c:v>
                </c:pt>
              </c:strCache>
            </c:strRef>
          </c:cat>
          <c:val>
            <c:numRef>
              <c:f>'Sum. of Exp and Dist Results'!$K$26:$K$31</c:f>
              <c:numCache>
                <c:formatCode>0</c:formatCode>
                <c:ptCount val="6"/>
                <c:pt idx="0">
                  <c:v>-32.676145672437173</c:v>
                </c:pt>
                <c:pt idx="1">
                  <c:v>33.581989399362506</c:v>
                </c:pt>
                <c:pt idx="2">
                  <c:v>-21.152928511922269</c:v>
                </c:pt>
                <c:pt idx="3">
                  <c:v>-22.985565657262029</c:v>
                </c:pt>
                <c:pt idx="4">
                  <c:v>-27.432589627928749</c:v>
                </c:pt>
                <c:pt idx="5">
                  <c:v>-51.924046515126321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85-4200-AC88-32008E042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0104543"/>
        <c:axId val="1440107039"/>
      </c:barChart>
      <c:catAx>
        <c:axId val="1440104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440107039"/>
        <c:crosses val="autoZero"/>
        <c:auto val="1"/>
        <c:lblAlgn val="ctr"/>
        <c:lblOffset val="100"/>
        <c:noMultiLvlLbl val="0"/>
      </c:catAx>
      <c:valAx>
        <c:axId val="14401070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% Change in Nuc/Cyto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440104543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'DNM2_Exp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'DNM2_Exp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Changes'!$N$17:$O$17</c:f>
              <c:numCache>
                <c:formatCode>0</c:formatCode>
                <c:ptCount val="2"/>
                <c:pt idx="0">
                  <c:v>760.96134453781508</c:v>
                </c:pt>
                <c:pt idx="1">
                  <c:v>798.59690627843497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A5-46A3-8E70-FB6C4FCAEDF4}"/>
            </c:ext>
          </c:extLst>
        </c:ser>
        <c:ser>
          <c:idx val="1"/>
          <c:order val="1"/>
          <c:tx>
            <c:strRef>
              <c:f>'DNM2_Exp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'DNM2_Exp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Changes'!$N$18:$O$18</c:f>
              <c:numCache>
                <c:formatCode>0</c:formatCode>
                <c:ptCount val="2"/>
                <c:pt idx="0">
                  <c:v>316.20923752039073</c:v>
                </c:pt>
                <c:pt idx="1">
                  <c:v>284.89656251692054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A5-46A3-8E70-FB6C4FCAEDF4}"/>
            </c:ext>
          </c:extLst>
        </c:ser>
        <c:ser>
          <c:idx val="2"/>
          <c:order val="2"/>
          <c:tx>
            <c:strRef>
              <c:f>'DNM2_Exp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'DNM2_Exp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Changes'!$N$19:$O$19</c:f>
              <c:numCache>
                <c:formatCode>0</c:formatCode>
                <c:ptCount val="2"/>
                <c:pt idx="0">
                  <c:v>179.84067718391611</c:v>
                </c:pt>
                <c:pt idx="1">
                  <c:v>222.53335112801619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A5-46A3-8E70-FB6C4FCAEDF4}"/>
            </c:ext>
          </c:extLst>
        </c:ser>
        <c:ser>
          <c:idx val="3"/>
          <c:order val="3"/>
          <c:tx>
            <c:strRef>
              <c:f>'DNM2_Exp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'DNM2_Exp and Dist Changes'!$N$21:$O$21</c:f>
                <c:numCache>
                  <c:formatCode>General</c:formatCode>
                  <c:ptCount val="2"/>
                  <c:pt idx="0">
                    <c:v>313.14352651374088</c:v>
                  </c:pt>
                  <c:pt idx="1">
                    <c:v>423.70889638414383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'DNM2_Exp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Changes'!$N$20:$O$20</c:f>
              <c:numCache>
                <c:formatCode>0</c:formatCode>
                <c:ptCount val="2"/>
                <c:pt idx="0">
                  <c:v>174.1620459273056</c:v>
                </c:pt>
                <c:pt idx="1">
                  <c:v>258.41080383900453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A5-46A3-8E70-FB6C4FCAEDF4}"/>
            </c:ext>
          </c:extLst>
        </c:ser>
        <c:ser>
          <c:idx val="4"/>
          <c:order val="4"/>
          <c:tx>
            <c:strRef>
              <c:f>'DNM2_Exp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'DNM2_Exp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Changes'!$N$21:$O$21</c:f>
              <c:numCache>
                <c:formatCode>0</c:formatCode>
                <c:ptCount val="2"/>
                <c:pt idx="0">
                  <c:v>313.14352651374088</c:v>
                </c:pt>
                <c:pt idx="1">
                  <c:v>423.70889638414383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A5-46A3-8E70-FB6C4FCAE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'DNM2_Exp and Dist Changes'!$N$14:$O$14</c:f>
              <c:numCache>
                <c:formatCode>0.0</c:formatCode>
                <c:ptCount val="2"/>
                <c:pt idx="0">
                  <c:v>1237.6906587705093</c:v>
                </c:pt>
                <c:pt idx="1">
                  <c:v>1382.6352993565067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BA5-46A3-8E70-FB6C4FCAEDF4}"/>
            </c:ext>
          </c:extLst>
        </c:ser>
        <c:ser>
          <c:idx val="7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2"/>
              <c:pt idx="0">
                <c:v>2</c:v>
              </c:pt>
              <c:pt idx="1">
                <c:v>2</c:v>
              </c:pt>
            </c:numLit>
          </c:xVal>
          <c:yVal>
            <c:numRef>
              <c:f>'DNM2_Exp and Dist Changes'!$O$24:$O$25</c:f>
              <c:numCache>
                <c:formatCode>General</c:formatCode>
                <c:ptCount val="2"/>
                <c:pt idx="0">
                  <c:v>2429.4041095890411</c:v>
                </c:pt>
                <c:pt idx="1">
                  <c:v>2216.4016853932585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BA5-46A3-8E70-FB6C4FCAE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DNM2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'DNM2_Exp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'DNM2_Exp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Changes'!$R$17:$S$17</c:f>
              <c:numCache>
                <c:formatCode>0.0</c:formatCode>
                <c:ptCount val="2"/>
                <c:pt idx="0">
                  <c:v>0.78352279915755996</c:v>
                </c:pt>
                <c:pt idx="1">
                  <c:v>0.68053435888466862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48-4BE8-AD13-D0792AD3F1B6}"/>
            </c:ext>
          </c:extLst>
        </c:ser>
        <c:ser>
          <c:idx val="1"/>
          <c:order val="1"/>
          <c:tx>
            <c:strRef>
              <c:f>'DNM2_Exp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'DNM2_Exp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Changes'!$R$18:$S$18</c:f>
              <c:numCache>
                <c:formatCode>0.0</c:formatCode>
                <c:ptCount val="2"/>
                <c:pt idx="0">
                  <c:v>0.15183764167373381</c:v>
                </c:pt>
                <c:pt idx="1">
                  <c:v>0.17564853819669202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48-4BE8-AD13-D0792AD3F1B6}"/>
            </c:ext>
          </c:extLst>
        </c:ser>
        <c:ser>
          <c:idx val="2"/>
          <c:order val="2"/>
          <c:tx>
            <c:strRef>
              <c:f>'DNM2_Exp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'DNM2_Exp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Changes'!$R$19:$S$19</c:f>
              <c:numCache>
                <c:formatCode>0.0</c:formatCode>
                <c:ptCount val="2"/>
                <c:pt idx="0">
                  <c:v>0.10656147690030393</c:v>
                </c:pt>
                <c:pt idx="1">
                  <c:v>0.13011195222472116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48-4BE8-AD13-D0792AD3F1B6}"/>
            </c:ext>
          </c:extLst>
        </c:ser>
        <c:ser>
          <c:idx val="3"/>
          <c:order val="3"/>
          <c:tx>
            <c:strRef>
              <c:f>'DNM2_Exp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'DNM2_Exp and Dist Changes'!$R$21:$S$21</c:f>
                <c:numCache>
                  <c:formatCode>General</c:formatCode>
                  <c:ptCount val="2"/>
                  <c:pt idx="0">
                    <c:v>0.1845636354581992</c:v>
                  </c:pt>
                  <c:pt idx="1">
                    <c:v>0.18689421729221323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'DNM2_Exp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Changes'!$R$20:$S$20</c:f>
              <c:numCache>
                <c:formatCode>0.0</c:formatCode>
                <c:ptCount val="2"/>
                <c:pt idx="0">
                  <c:v>5.7758213669014014E-2</c:v>
                </c:pt>
                <c:pt idx="1">
                  <c:v>0.16351184667571383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48-4BE8-AD13-D0792AD3F1B6}"/>
            </c:ext>
          </c:extLst>
        </c:ser>
        <c:ser>
          <c:idx val="4"/>
          <c:order val="4"/>
          <c:tx>
            <c:strRef>
              <c:f>'DNM2_Exp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'DNM2_Exp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'DNM2_Exp and Dist Changes'!$R$21:$S$21</c:f>
              <c:numCache>
                <c:formatCode>0.0</c:formatCode>
                <c:ptCount val="2"/>
                <c:pt idx="0">
                  <c:v>0.1845636354581992</c:v>
                </c:pt>
                <c:pt idx="1">
                  <c:v>0.18689421729221323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48-4BE8-AD13-D0792AD3F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'DNM2_Exp and Dist Changes'!$R$14:$S$14</c:f>
              <c:numCache>
                <c:formatCode>0.0</c:formatCode>
                <c:ptCount val="2"/>
                <c:pt idx="0">
                  <c:v>1.0402893756771505</c:v>
                </c:pt>
                <c:pt idx="1">
                  <c:v>0.9914004055986978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548-4BE8-AD13-D0792AD3F1B6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'DNM2_Exp and Dist Changes'!$R$24</c:f>
              <c:numCache>
                <c:formatCode>General</c:formatCode>
                <c:ptCount val="1"/>
                <c:pt idx="0">
                  <c:v>1.5053548758808495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6-7548-4BE8-AD13-D0792AD3F1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DNM2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'FAM120A HIV RNA Correlation'!$S$2:$S$50</c:f>
              <c:numCache>
                <c:formatCode>General</c:formatCode>
                <c:ptCount val="49"/>
                <c:pt idx="0">
                  <c:v>1106065</c:v>
                </c:pt>
                <c:pt idx="1">
                  <c:v>1138583</c:v>
                </c:pt>
                <c:pt idx="2">
                  <c:v>1142962</c:v>
                </c:pt>
                <c:pt idx="3">
                  <c:v>1173962</c:v>
                </c:pt>
                <c:pt idx="4">
                  <c:v>1237883</c:v>
                </c:pt>
                <c:pt idx="5">
                  <c:v>1242878</c:v>
                </c:pt>
                <c:pt idx="6">
                  <c:v>1263803</c:v>
                </c:pt>
                <c:pt idx="7">
                  <c:v>1265516</c:v>
                </c:pt>
                <c:pt idx="8">
                  <c:v>1384116</c:v>
                </c:pt>
                <c:pt idx="9">
                  <c:v>1430395</c:v>
                </c:pt>
                <c:pt idx="10">
                  <c:v>1444537</c:v>
                </c:pt>
                <c:pt idx="11">
                  <c:v>1756529</c:v>
                </c:pt>
                <c:pt idx="12">
                  <c:v>1794135</c:v>
                </c:pt>
                <c:pt idx="13">
                  <c:v>1835917</c:v>
                </c:pt>
                <c:pt idx="14">
                  <c:v>1904253</c:v>
                </c:pt>
                <c:pt idx="15">
                  <c:v>1925511</c:v>
                </c:pt>
                <c:pt idx="16">
                  <c:v>2536431</c:v>
                </c:pt>
                <c:pt idx="17">
                  <c:v>2703290</c:v>
                </c:pt>
                <c:pt idx="18">
                  <c:v>2974684</c:v>
                </c:pt>
                <c:pt idx="19">
                  <c:v>3517648</c:v>
                </c:pt>
                <c:pt idx="20">
                  <c:v>3518891</c:v>
                </c:pt>
                <c:pt idx="21">
                  <c:v>3620864</c:v>
                </c:pt>
                <c:pt idx="22">
                  <c:v>3788362</c:v>
                </c:pt>
                <c:pt idx="23">
                  <c:v>4064464</c:v>
                </c:pt>
                <c:pt idx="24">
                  <c:v>4779789</c:v>
                </c:pt>
                <c:pt idx="25">
                  <c:v>4917029</c:v>
                </c:pt>
                <c:pt idx="26">
                  <c:v>7215559</c:v>
                </c:pt>
                <c:pt idx="27">
                  <c:v>8574764</c:v>
                </c:pt>
                <c:pt idx="28">
                  <c:v>37061458</c:v>
                </c:pt>
                <c:pt idx="29">
                  <c:v>49373835</c:v>
                </c:pt>
                <c:pt idx="30">
                  <c:v>51374807</c:v>
                </c:pt>
                <c:pt idx="31">
                  <c:v>56029388</c:v>
                </c:pt>
                <c:pt idx="32">
                  <c:v>66441115</c:v>
                </c:pt>
                <c:pt idx="33">
                  <c:v>76249408</c:v>
                </c:pt>
                <c:pt idx="34">
                  <c:v>78183731</c:v>
                </c:pt>
                <c:pt idx="35">
                  <c:v>80708831</c:v>
                </c:pt>
                <c:pt idx="36">
                  <c:v>89314208</c:v>
                </c:pt>
                <c:pt idx="37">
                  <c:v>97987610</c:v>
                </c:pt>
                <c:pt idx="38">
                  <c:v>103413866</c:v>
                </c:pt>
                <c:pt idx="39">
                  <c:v>103579839</c:v>
                </c:pt>
                <c:pt idx="40">
                  <c:v>104279742</c:v>
                </c:pt>
                <c:pt idx="41">
                  <c:v>104668886</c:v>
                </c:pt>
                <c:pt idx="42">
                  <c:v>105285329</c:v>
                </c:pt>
                <c:pt idx="43">
                  <c:v>106773523</c:v>
                </c:pt>
                <c:pt idx="44">
                  <c:v>112445921</c:v>
                </c:pt>
                <c:pt idx="45">
                  <c:v>112735656</c:v>
                </c:pt>
                <c:pt idx="46">
                  <c:v>129997790</c:v>
                </c:pt>
                <c:pt idx="47">
                  <c:v>156122672</c:v>
                </c:pt>
                <c:pt idx="48">
                  <c:v>242281922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'FAM120A HIV RNA Correlation'!$T$2:$T$50</c:f>
              <c:numCache>
                <c:formatCode>General</c:formatCode>
                <c:ptCount val="49"/>
                <c:pt idx="0">
                  <c:v>3414491</c:v>
                </c:pt>
                <c:pt idx="1">
                  <c:v>3804499</c:v>
                </c:pt>
                <c:pt idx="2">
                  <c:v>3944563</c:v>
                </c:pt>
                <c:pt idx="3">
                  <c:v>3568097</c:v>
                </c:pt>
                <c:pt idx="4">
                  <c:v>3459800</c:v>
                </c:pt>
                <c:pt idx="5">
                  <c:v>2848757</c:v>
                </c:pt>
                <c:pt idx="6">
                  <c:v>3911592</c:v>
                </c:pt>
                <c:pt idx="7">
                  <c:v>3502116</c:v>
                </c:pt>
                <c:pt idx="8">
                  <c:v>3669274</c:v>
                </c:pt>
                <c:pt idx="9">
                  <c:v>3466896</c:v>
                </c:pt>
                <c:pt idx="10">
                  <c:v>3626185</c:v>
                </c:pt>
                <c:pt idx="11">
                  <c:v>3424945</c:v>
                </c:pt>
                <c:pt idx="12">
                  <c:v>4440657</c:v>
                </c:pt>
                <c:pt idx="13">
                  <c:v>4778395</c:v>
                </c:pt>
                <c:pt idx="14">
                  <c:v>3371657</c:v>
                </c:pt>
                <c:pt idx="15">
                  <c:v>3629826</c:v>
                </c:pt>
                <c:pt idx="16">
                  <c:v>4428790</c:v>
                </c:pt>
                <c:pt idx="17">
                  <c:v>5248948</c:v>
                </c:pt>
                <c:pt idx="18">
                  <c:v>3392195</c:v>
                </c:pt>
                <c:pt idx="19">
                  <c:v>6777847</c:v>
                </c:pt>
                <c:pt idx="20">
                  <c:v>4955664</c:v>
                </c:pt>
                <c:pt idx="21">
                  <c:v>4747343</c:v>
                </c:pt>
                <c:pt idx="22">
                  <c:v>4094154</c:v>
                </c:pt>
                <c:pt idx="23">
                  <c:v>9270589</c:v>
                </c:pt>
                <c:pt idx="24">
                  <c:v>2991022</c:v>
                </c:pt>
                <c:pt idx="25">
                  <c:v>5983404</c:v>
                </c:pt>
                <c:pt idx="26">
                  <c:v>7611801</c:v>
                </c:pt>
                <c:pt idx="27">
                  <c:v>8883626</c:v>
                </c:pt>
                <c:pt idx="28">
                  <c:v>22155493</c:v>
                </c:pt>
                <c:pt idx="29">
                  <c:v>27512230</c:v>
                </c:pt>
                <c:pt idx="30">
                  <c:v>31124113</c:v>
                </c:pt>
                <c:pt idx="31">
                  <c:v>34654189</c:v>
                </c:pt>
                <c:pt idx="32">
                  <c:v>39885252</c:v>
                </c:pt>
                <c:pt idx="33">
                  <c:v>41644670</c:v>
                </c:pt>
                <c:pt idx="34">
                  <c:v>39464123</c:v>
                </c:pt>
                <c:pt idx="35">
                  <c:v>49482191</c:v>
                </c:pt>
                <c:pt idx="36">
                  <c:v>52919652</c:v>
                </c:pt>
                <c:pt idx="37">
                  <c:v>68798966</c:v>
                </c:pt>
                <c:pt idx="38">
                  <c:v>62084615</c:v>
                </c:pt>
                <c:pt idx="39">
                  <c:v>52915318</c:v>
                </c:pt>
                <c:pt idx="40">
                  <c:v>60924050</c:v>
                </c:pt>
                <c:pt idx="41">
                  <c:v>66807900</c:v>
                </c:pt>
                <c:pt idx="42">
                  <c:v>81638068</c:v>
                </c:pt>
                <c:pt idx="43">
                  <c:v>104219215</c:v>
                </c:pt>
                <c:pt idx="44">
                  <c:v>46529257</c:v>
                </c:pt>
                <c:pt idx="45">
                  <c:v>68868685</c:v>
                </c:pt>
                <c:pt idx="46">
                  <c:v>77079025</c:v>
                </c:pt>
                <c:pt idx="47">
                  <c:v>89721234</c:v>
                </c:pt>
                <c:pt idx="48">
                  <c:v>124338841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1780511"/>
        <c:axId val="2091787999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0"/>
      </c:valAx>
      <c:valAx>
        <c:axId val="2091787999"/>
        <c:scaling>
          <c:orientation val="minMax"/>
        </c:scaling>
        <c:delete val="0"/>
        <c:axPos val="r"/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2091780511"/>
        <c:crosses val="max"/>
        <c:crossBetween val="midCat"/>
        <c:majorUnit val="100000000"/>
      </c:valAx>
      <c:valAx>
        <c:axId val="2091780511"/>
        <c:scaling>
          <c:orientation val="minMax"/>
        </c:scaling>
        <c:delete val="1"/>
        <c:axPos val="b"/>
        <c:majorTickMark val="out"/>
        <c:minorTickMark val="none"/>
        <c:tickLblPos val="nextTo"/>
        <c:crossAx val="20917879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27755231879421366"/>
                  <c:y val="-0.325569638082685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5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'FAM120A HIV RNA Correlation'!$D$2:$D$24</c:f>
              <c:numCache>
                <c:formatCode>General</c:formatCode>
                <c:ptCount val="23"/>
                <c:pt idx="0">
                  <c:v>1128604</c:v>
                </c:pt>
                <c:pt idx="1">
                  <c:v>419014</c:v>
                </c:pt>
                <c:pt idx="2">
                  <c:v>1391646</c:v>
                </c:pt>
                <c:pt idx="3">
                  <c:v>1005332</c:v>
                </c:pt>
                <c:pt idx="4">
                  <c:v>1458754</c:v>
                </c:pt>
                <c:pt idx="5">
                  <c:v>1397774</c:v>
                </c:pt>
                <c:pt idx="6">
                  <c:v>1324067</c:v>
                </c:pt>
                <c:pt idx="7">
                  <c:v>1121157</c:v>
                </c:pt>
                <c:pt idx="8">
                  <c:v>1231220</c:v>
                </c:pt>
                <c:pt idx="9">
                  <c:v>1772004</c:v>
                </c:pt>
                <c:pt idx="10">
                  <c:v>1638815</c:v>
                </c:pt>
                <c:pt idx="11">
                  <c:v>1415799</c:v>
                </c:pt>
                <c:pt idx="12">
                  <c:v>1353687</c:v>
                </c:pt>
                <c:pt idx="13">
                  <c:v>1487507</c:v>
                </c:pt>
                <c:pt idx="14">
                  <c:v>1619157</c:v>
                </c:pt>
                <c:pt idx="15">
                  <c:v>1844475</c:v>
                </c:pt>
                <c:pt idx="16">
                  <c:v>1359443</c:v>
                </c:pt>
                <c:pt idx="17">
                  <c:v>1742183</c:v>
                </c:pt>
                <c:pt idx="18">
                  <c:v>2095650</c:v>
                </c:pt>
                <c:pt idx="19">
                  <c:v>2059307</c:v>
                </c:pt>
                <c:pt idx="20">
                  <c:v>2208112</c:v>
                </c:pt>
                <c:pt idx="21">
                  <c:v>1549961</c:v>
                </c:pt>
                <c:pt idx="22">
                  <c:v>1799569</c:v>
                </c:pt>
              </c:numCache>
            </c:numRef>
          </c:xVal>
          <c:yVal>
            <c:numRef>
              <c:f>'FAM120A HIV RNA Correlation'!$E$2:$E$24</c:f>
              <c:numCache>
                <c:formatCode>General</c:formatCode>
                <c:ptCount val="23"/>
                <c:pt idx="0">
                  <c:v>649977</c:v>
                </c:pt>
                <c:pt idx="1">
                  <c:v>1349597</c:v>
                </c:pt>
                <c:pt idx="2">
                  <c:v>813212</c:v>
                </c:pt>
                <c:pt idx="3">
                  <c:v>1276482</c:v>
                </c:pt>
                <c:pt idx="4">
                  <c:v>770553</c:v>
                </c:pt>
                <c:pt idx="5">
                  <c:v>927919</c:v>
                </c:pt>
                <c:pt idx="6">
                  <c:v>948244</c:v>
                </c:pt>
                <c:pt idx="7">
                  <c:v>970648</c:v>
                </c:pt>
                <c:pt idx="8">
                  <c:v>956622</c:v>
                </c:pt>
                <c:pt idx="9">
                  <c:v>1701689</c:v>
                </c:pt>
                <c:pt idx="10">
                  <c:v>1106822</c:v>
                </c:pt>
                <c:pt idx="11">
                  <c:v>957377</c:v>
                </c:pt>
                <c:pt idx="12">
                  <c:v>832520</c:v>
                </c:pt>
                <c:pt idx="13">
                  <c:v>1008167</c:v>
                </c:pt>
                <c:pt idx="14">
                  <c:v>895076</c:v>
                </c:pt>
                <c:pt idx="15">
                  <c:v>1469818</c:v>
                </c:pt>
                <c:pt idx="16">
                  <c:v>1029965</c:v>
                </c:pt>
                <c:pt idx="17">
                  <c:v>1094159</c:v>
                </c:pt>
                <c:pt idx="18">
                  <c:v>1358905</c:v>
                </c:pt>
                <c:pt idx="19">
                  <c:v>1142508</c:v>
                </c:pt>
                <c:pt idx="20">
                  <c:v>1488244</c:v>
                </c:pt>
                <c:pt idx="21">
                  <c:v>827044</c:v>
                </c:pt>
                <c:pt idx="22">
                  <c:v>956463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8.8447798191892676E-2"/>
                  <c:y val="0.1535719092805706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5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'FAM120A HIV RNA Correlation'!$D$30:$D$48</c:f>
              <c:numCache>
                <c:formatCode>General</c:formatCode>
                <c:ptCount val="19"/>
                <c:pt idx="0">
                  <c:v>8085222</c:v>
                </c:pt>
                <c:pt idx="1">
                  <c:v>5038588</c:v>
                </c:pt>
                <c:pt idx="2">
                  <c:v>9555070</c:v>
                </c:pt>
                <c:pt idx="3">
                  <c:v>8485349</c:v>
                </c:pt>
                <c:pt idx="4">
                  <c:v>7197327</c:v>
                </c:pt>
                <c:pt idx="5">
                  <c:v>9865255</c:v>
                </c:pt>
                <c:pt idx="6">
                  <c:v>12441937</c:v>
                </c:pt>
                <c:pt idx="7">
                  <c:v>7979869</c:v>
                </c:pt>
                <c:pt idx="8">
                  <c:v>12055249</c:v>
                </c:pt>
                <c:pt idx="9">
                  <c:v>12623470</c:v>
                </c:pt>
                <c:pt idx="10">
                  <c:v>10947806</c:v>
                </c:pt>
                <c:pt idx="11">
                  <c:v>18191282</c:v>
                </c:pt>
                <c:pt idx="12">
                  <c:v>11409415</c:v>
                </c:pt>
                <c:pt idx="13">
                  <c:v>20697847</c:v>
                </c:pt>
                <c:pt idx="14">
                  <c:v>19549019</c:v>
                </c:pt>
                <c:pt idx="15">
                  <c:v>11799643</c:v>
                </c:pt>
                <c:pt idx="16">
                  <c:v>18419876</c:v>
                </c:pt>
                <c:pt idx="17">
                  <c:v>17100560</c:v>
                </c:pt>
                <c:pt idx="18">
                  <c:v>17808628</c:v>
                </c:pt>
              </c:numCache>
            </c:numRef>
          </c:xVal>
          <c:yVal>
            <c:numRef>
              <c:f>'FAM120A HIV RNA Correlation'!$E$30:$E$48</c:f>
              <c:numCache>
                <c:formatCode>General</c:formatCode>
                <c:ptCount val="19"/>
                <c:pt idx="0">
                  <c:v>1043108</c:v>
                </c:pt>
                <c:pt idx="1">
                  <c:v>673362</c:v>
                </c:pt>
                <c:pt idx="2">
                  <c:v>1304567</c:v>
                </c:pt>
                <c:pt idx="3">
                  <c:v>845626</c:v>
                </c:pt>
                <c:pt idx="4">
                  <c:v>840037</c:v>
                </c:pt>
                <c:pt idx="5">
                  <c:v>1104499</c:v>
                </c:pt>
                <c:pt idx="6">
                  <c:v>1717307</c:v>
                </c:pt>
                <c:pt idx="7">
                  <c:v>1043358</c:v>
                </c:pt>
                <c:pt idx="8">
                  <c:v>2124463</c:v>
                </c:pt>
                <c:pt idx="9">
                  <c:v>1036068</c:v>
                </c:pt>
                <c:pt idx="10">
                  <c:v>1010279</c:v>
                </c:pt>
                <c:pt idx="11">
                  <c:v>2334904</c:v>
                </c:pt>
                <c:pt idx="12">
                  <c:v>1272379</c:v>
                </c:pt>
                <c:pt idx="13">
                  <c:v>1357308</c:v>
                </c:pt>
                <c:pt idx="14">
                  <c:v>1583152</c:v>
                </c:pt>
                <c:pt idx="15">
                  <c:v>966862</c:v>
                </c:pt>
                <c:pt idx="16">
                  <c:v>1833631</c:v>
                </c:pt>
                <c:pt idx="17">
                  <c:v>635532</c:v>
                </c:pt>
                <c:pt idx="18">
                  <c:v>1693824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FAM120A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  <c:majorUnit val="1000000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'FAM120A HIV RNA Correlation'!$F$2:$F$24</c:f>
              <c:numCache>
                <c:formatCode>General</c:formatCode>
                <c:ptCount val="23"/>
                <c:pt idx="0">
                  <c:v>1720153</c:v>
                </c:pt>
                <c:pt idx="1">
                  <c:v>2572008</c:v>
                </c:pt>
                <c:pt idx="2">
                  <c:v>1980011</c:v>
                </c:pt>
                <c:pt idx="3">
                  <c:v>2386863</c:v>
                </c:pt>
                <c:pt idx="4">
                  <c:v>1955737</c:v>
                </c:pt>
                <c:pt idx="5">
                  <c:v>2027171</c:v>
                </c:pt>
                <c:pt idx="6">
                  <c:v>2135733</c:v>
                </c:pt>
                <c:pt idx="7">
                  <c:v>2345739</c:v>
                </c:pt>
                <c:pt idx="8">
                  <c:v>2270896</c:v>
                </c:pt>
                <c:pt idx="9">
                  <c:v>1796093</c:v>
                </c:pt>
                <c:pt idx="10">
                  <c:v>1987370</c:v>
                </c:pt>
                <c:pt idx="11">
                  <c:v>2214027</c:v>
                </c:pt>
                <c:pt idx="12">
                  <c:v>2315587</c:v>
                </c:pt>
                <c:pt idx="13">
                  <c:v>2316992</c:v>
                </c:pt>
                <c:pt idx="14">
                  <c:v>2292435</c:v>
                </c:pt>
                <c:pt idx="15">
                  <c:v>2100088</c:v>
                </c:pt>
                <c:pt idx="16">
                  <c:v>2734711</c:v>
                </c:pt>
                <c:pt idx="17">
                  <c:v>2686607</c:v>
                </c:pt>
                <c:pt idx="18">
                  <c:v>2345007</c:v>
                </c:pt>
                <c:pt idx="19">
                  <c:v>2688036</c:v>
                </c:pt>
                <c:pt idx="20">
                  <c:v>2570283</c:v>
                </c:pt>
                <c:pt idx="21">
                  <c:v>3405703</c:v>
                </c:pt>
                <c:pt idx="22">
                  <c:v>3449379</c:v>
                </c:pt>
              </c:numCache>
            </c:numRef>
          </c:xVal>
          <c:yVal>
            <c:numRef>
              <c:f>'FAM120A HIV RNA Correlation'!$G$2:$G$24</c:f>
              <c:numCache>
                <c:formatCode>General</c:formatCode>
                <c:ptCount val="23"/>
                <c:pt idx="0">
                  <c:v>1707114</c:v>
                </c:pt>
                <c:pt idx="1">
                  <c:v>4427664</c:v>
                </c:pt>
                <c:pt idx="2">
                  <c:v>2435685</c:v>
                </c:pt>
                <c:pt idx="3">
                  <c:v>4536788</c:v>
                </c:pt>
                <c:pt idx="4">
                  <c:v>1791539</c:v>
                </c:pt>
                <c:pt idx="5">
                  <c:v>1915733</c:v>
                </c:pt>
                <c:pt idx="6">
                  <c:v>2258844</c:v>
                </c:pt>
                <c:pt idx="7">
                  <c:v>2964948</c:v>
                </c:pt>
                <c:pt idx="8">
                  <c:v>3412035</c:v>
                </c:pt>
                <c:pt idx="9">
                  <c:v>3520563</c:v>
                </c:pt>
                <c:pt idx="10">
                  <c:v>2806331</c:v>
                </c:pt>
                <c:pt idx="11">
                  <c:v>2714133</c:v>
                </c:pt>
                <c:pt idx="12">
                  <c:v>2256231</c:v>
                </c:pt>
                <c:pt idx="13">
                  <c:v>3683540</c:v>
                </c:pt>
                <c:pt idx="14">
                  <c:v>2403427</c:v>
                </c:pt>
                <c:pt idx="15">
                  <c:v>3263825</c:v>
                </c:pt>
                <c:pt idx="16">
                  <c:v>5647886</c:v>
                </c:pt>
                <c:pt idx="17">
                  <c:v>3298141</c:v>
                </c:pt>
                <c:pt idx="18">
                  <c:v>2609421</c:v>
                </c:pt>
                <c:pt idx="19">
                  <c:v>3777450</c:v>
                </c:pt>
                <c:pt idx="20">
                  <c:v>4114483</c:v>
                </c:pt>
                <c:pt idx="21">
                  <c:v>5316057</c:v>
                </c:pt>
                <c:pt idx="22">
                  <c:v>3837545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8.8447798191892676E-2"/>
                  <c:y val="0.1535719092805706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5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'FAM120A HIV RNA Correlation'!$F$30:$F$48</c:f>
              <c:numCache>
                <c:formatCode>General</c:formatCode>
                <c:ptCount val="19"/>
                <c:pt idx="0">
                  <c:v>14070271</c:v>
                </c:pt>
                <c:pt idx="1">
                  <c:v>22473642</c:v>
                </c:pt>
                <c:pt idx="2">
                  <c:v>21569043</c:v>
                </c:pt>
                <c:pt idx="3">
                  <c:v>26168840</c:v>
                </c:pt>
                <c:pt idx="4">
                  <c:v>32266796</c:v>
                </c:pt>
                <c:pt idx="5">
                  <c:v>30019997</c:v>
                </c:pt>
                <c:pt idx="6">
                  <c:v>29202733</c:v>
                </c:pt>
                <c:pt idx="7">
                  <c:v>38549388</c:v>
                </c:pt>
                <c:pt idx="8">
                  <c:v>37426942</c:v>
                </c:pt>
                <c:pt idx="9">
                  <c:v>40291848</c:v>
                </c:pt>
                <c:pt idx="10">
                  <c:v>41971846</c:v>
                </c:pt>
                <c:pt idx="11">
                  <c:v>42732768</c:v>
                </c:pt>
                <c:pt idx="12">
                  <c:v>50675200</c:v>
                </c:pt>
                <c:pt idx="13">
                  <c:v>46110053</c:v>
                </c:pt>
                <c:pt idx="14">
                  <c:v>49249947</c:v>
                </c:pt>
                <c:pt idx="15">
                  <c:v>57069042</c:v>
                </c:pt>
                <c:pt idx="16">
                  <c:v>58659149</c:v>
                </c:pt>
                <c:pt idx="17">
                  <c:v>64537508</c:v>
                </c:pt>
                <c:pt idx="18">
                  <c:v>71912606</c:v>
                </c:pt>
              </c:numCache>
            </c:numRef>
          </c:xVal>
          <c:yVal>
            <c:numRef>
              <c:f>'FAM120A HIV RNA Correlation'!$G$30:$G$48</c:f>
              <c:numCache>
                <c:formatCode>General</c:formatCode>
                <c:ptCount val="19"/>
                <c:pt idx="0">
                  <c:v>1866495</c:v>
                </c:pt>
                <c:pt idx="1">
                  <c:v>2346261</c:v>
                </c:pt>
                <c:pt idx="2">
                  <c:v>2662534</c:v>
                </c:pt>
                <c:pt idx="3">
                  <c:v>2794903</c:v>
                </c:pt>
                <c:pt idx="4">
                  <c:v>3513382</c:v>
                </c:pt>
                <c:pt idx="5">
                  <c:v>3272838</c:v>
                </c:pt>
                <c:pt idx="6">
                  <c:v>3366861</c:v>
                </c:pt>
                <c:pt idx="7">
                  <c:v>5428294</c:v>
                </c:pt>
                <c:pt idx="8">
                  <c:v>5208406</c:v>
                </c:pt>
                <c:pt idx="9">
                  <c:v>3472246</c:v>
                </c:pt>
                <c:pt idx="10">
                  <c:v>3162479</c:v>
                </c:pt>
                <c:pt idx="11">
                  <c:v>7275939</c:v>
                </c:pt>
                <c:pt idx="12">
                  <c:v>5607617</c:v>
                </c:pt>
                <c:pt idx="13">
                  <c:v>3275757</c:v>
                </c:pt>
                <c:pt idx="14">
                  <c:v>4204180</c:v>
                </c:pt>
                <c:pt idx="15">
                  <c:v>4263062</c:v>
                </c:pt>
                <c:pt idx="16">
                  <c:v>5387379</c:v>
                </c:pt>
                <c:pt idx="17">
                  <c:v>2708360</c:v>
                </c:pt>
                <c:pt idx="18">
                  <c:v>6469627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FAM120A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7810586176727908"/>
          <c:y val="8.4569340160114595E-2"/>
          <c:w val="0.69593011811023631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'FAM120A HIV RNA Correlation'!$H$2:$H$24</c:f>
              <c:numCache>
                <c:formatCode>General</c:formatCode>
                <c:ptCount val="23"/>
                <c:pt idx="0">
                  <c:v>2848757</c:v>
                </c:pt>
                <c:pt idx="1">
                  <c:v>2991022</c:v>
                </c:pt>
                <c:pt idx="2">
                  <c:v>3371657</c:v>
                </c:pt>
                <c:pt idx="3">
                  <c:v>3392195</c:v>
                </c:pt>
                <c:pt idx="4">
                  <c:v>3414491</c:v>
                </c:pt>
                <c:pt idx="5">
                  <c:v>3424945</c:v>
                </c:pt>
                <c:pt idx="6">
                  <c:v>3459800</c:v>
                </c:pt>
                <c:pt idx="7">
                  <c:v>3466896</c:v>
                </c:pt>
                <c:pt idx="8">
                  <c:v>3502116</c:v>
                </c:pt>
                <c:pt idx="9">
                  <c:v>3568097</c:v>
                </c:pt>
                <c:pt idx="10">
                  <c:v>3626185</c:v>
                </c:pt>
                <c:pt idx="11">
                  <c:v>3629826</c:v>
                </c:pt>
                <c:pt idx="12">
                  <c:v>3669274</c:v>
                </c:pt>
                <c:pt idx="13">
                  <c:v>3804499</c:v>
                </c:pt>
                <c:pt idx="14">
                  <c:v>3911592</c:v>
                </c:pt>
                <c:pt idx="15">
                  <c:v>3944563</c:v>
                </c:pt>
                <c:pt idx="16">
                  <c:v>4094154</c:v>
                </c:pt>
                <c:pt idx="17">
                  <c:v>4428790</c:v>
                </c:pt>
                <c:pt idx="18">
                  <c:v>4440657</c:v>
                </c:pt>
                <c:pt idx="19">
                  <c:v>4747343</c:v>
                </c:pt>
                <c:pt idx="20">
                  <c:v>4778395</c:v>
                </c:pt>
                <c:pt idx="21">
                  <c:v>4955664</c:v>
                </c:pt>
                <c:pt idx="22">
                  <c:v>5248948</c:v>
                </c:pt>
              </c:numCache>
            </c:numRef>
          </c:xVal>
          <c:yVal>
            <c:numRef>
              <c:f>'FAM120A HIV RNA Correlation'!$J$2:$J$24</c:f>
              <c:numCache>
                <c:formatCode>0.00</c:formatCode>
                <c:ptCount val="23"/>
                <c:pt idx="0">
                  <c:v>0.3807461013148507</c:v>
                </c:pt>
                <c:pt idx="1">
                  <c:v>0.30481016626374541</c:v>
                </c:pt>
                <c:pt idx="2">
                  <c:v>0.33387404364685908</c:v>
                </c:pt>
                <c:pt idx="3">
                  <c:v>0.28136249699126342</c:v>
                </c:pt>
                <c:pt idx="4">
                  <c:v>0.43010674062914622</c:v>
                </c:pt>
                <c:pt idx="5">
                  <c:v>0.48436760237465243</c:v>
                </c:pt>
                <c:pt idx="6">
                  <c:v>0.4197917164709028</c:v>
                </c:pt>
                <c:pt idx="7">
                  <c:v>0.32737437553710891</c:v>
                </c:pt>
                <c:pt idx="8">
                  <c:v>0.28036699506306356</c:v>
                </c:pt>
                <c:pt idx="9">
                  <c:v>0.48335706533301631</c:v>
                </c:pt>
                <c:pt idx="10">
                  <c:v>0.39440180078543835</c:v>
                </c:pt>
                <c:pt idx="11">
                  <c:v>0.35273768824151214</c:v>
                </c:pt>
                <c:pt idx="12">
                  <c:v>0.36898704077729627</c:v>
                </c:pt>
                <c:pt idx="13">
                  <c:v>0.27369514108710641</c:v>
                </c:pt>
                <c:pt idx="14">
                  <c:v>0.37241655352960584</c:v>
                </c:pt>
                <c:pt idx="15">
                  <c:v>0.45033603210956469</c:v>
                </c:pt>
                <c:pt idx="16">
                  <c:v>0.18236292304766774</c:v>
                </c:pt>
                <c:pt idx="17">
                  <c:v>0.33175021929020015</c:v>
                </c:pt>
                <c:pt idx="18">
                  <c:v>0.52076878357306089</c:v>
                </c:pt>
                <c:pt idx="19">
                  <c:v>0.30245483063971729</c:v>
                </c:pt>
                <c:pt idx="20">
                  <c:v>0.36170862779114654</c:v>
                </c:pt>
                <c:pt idx="21">
                  <c:v>0.15557470508687171</c:v>
                </c:pt>
                <c:pt idx="22">
                  <c:v>0.24923824997491886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'FAM120A HIV RNA Correlation'!$H$30:$H$48</c:f>
              <c:numCache>
                <c:formatCode>General</c:formatCode>
                <c:ptCount val="19"/>
                <c:pt idx="0">
                  <c:v>22155493</c:v>
                </c:pt>
                <c:pt idx="1">
                  <c:v>27512230</c:v>
                </c:pt>
                <c:pt idx="2">
                  <c:v>31124113</c:v>
                </c:pt>
                <c:pt idx="3">
                  <c:v>34654189</c:v>
                </c:pt>
                <c:pt idx="4">
                  <c:v>39464123</c:v>
                </c:pt>
                <c:pt idx="5">
                  <c:v>39885252</c:v>
                </c:pt>
                <c:pt idx="6">
                  <c:v>41644670</c:v>
                </c:pt>
                <c:pt idx="7">
                  <c:v>46529257</c:v>
                </c:pt>
                <c:pt idx="8">
                  <c:v>49482191</c:v>
                </c:pt>
                <c:pt idx="9">
                  <c:v>52915318</c:v>
                </c:pt>
                <c:pt idx="10">
                  <c:v>52919652</c:v>
                </c:pt>
                <c:pt idx="11">
                  <c:v>60924050</c:v>
                </c:pt>
                <c:pt idx="12">
                  <c:v>62084615</c:v>
                </c:pt>
                <c:pt idx="13">
                  <c:v>66807900</c:v>
                </c:pt>
                <c:pt idx="14">
                  <c:v>68798966</c:v>
                </c:pt>
                <c:pt idx="15">
                  <c:v>68868685</c:v>
                </c:pt>
                <c:pt idx="16">
                  <c:v>77079025</c:v>
                </c:pt>
                <c:pt idx="17">
                  <c:v>81638068</c:v>
                </c:pt>
                <c:pt idx="18">
                  <c:v>89721234</c:v>
                </c:pt>
              </c:numCache>
            </c:numRef>
          </c:xVal>
          <c:yVal>
            <c:numRef>
              <c:f>'FAM120A HIV RNA Correlation'!$J$30:$J$48</c:f>
              <c:numCache>
                <c:formatCode>0.00</c:formatCode>
                <c:ptCount val="19"/>
                <c:pt idx="0">
                  <c:v>0.55885925223480371</c:v>
                </c:pt>
                <c:pt idx="1">
                  <c:v>0.28699364648689979</c:v>
                </c:pt>
                <c:pt idx="2">
                  <c:v>0.48997195904352769</c:v>
                </c:pt>
                <c:pt idx="3">
                  <c:v>0.30256005306803135</c:v>
                </c:pt>
                <c:pt idx="4">
                  <c:v>0.23909640340845373</c:v>
                </c:pt>
                <c:pt idx="5">
                  <c:v>0.33747438767210597</c:v>
                </c:pt>
                <c:pt idx="6">
                  <c:v>0.51006174594080367</c:v>
                </c:pt>
                <c:pt idx="7">
                  <c:v>0.19220734912294729</c:v>
                </c:pt>
                <c:pt idx="8">
                  <c:v>0.40789120510190641</c:v>
                </c:pt>
                <c:pt idx="9">
                  <c:v>0.29838554065581757</c:v>
                </c:pt>
                <c:pt idx="10">
                  <c:v>0.31945793157835989</c:v>
                </c:pt>
                <c:pt idx="11">
                  <c:v>0.32090758319991414</c:v>
                </c:pt>
                <c:pt idx="12">
                  <c:v>0.22690190860039122</c:v>
                </c:pt>
                <c:pt idx="13">
                  <c:v>0.41434941602811198</c:v>
                </c:pt>
                <c:pt idx="14">
                  <c:v>0.37656617937386128</c:v>
                </c:pt>
                <c:pt idx="15">
                  <c:v>0.22679989172102119</c:v>
                </c:pt>
                <c:pt idx="16">
                  <c:v>0.34035678573941058</c:v>
                </c:pt>
                <c:pt idx="17">
                  <c:v>0.23465565877505207</c:v>
                </c:pt>
                <c:pt idx="18">
                  <c:v>0.26181169331709542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FAM120A</a:t>
                </a:r>
              </a:p>
            </c:rich>
          </c:tx>
          <c:layout>
            <c:manualLayout>
              <c:xMode val="edge"/>
              <c:yMode val="edge"/>
              <c:x val="1.1206255468066492E-2"/>
              <c:y val="0.143669541899636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'FAM120A HIV RNA Correlation'!$H$2:$H$24</c:f>
              <c:numCache>
                <c:formatCode>General</c:formatCode>
                <c:ptCount val="23"/>
                <c:pt idx="0">
                  <c:v>2848757</c:v>
                </c:pt>
                <c:pt idx="1">
                  <c:v>2991022</c:v>
                </c:pt>
                <c:pt idx="2">
                  <c:v>3371657</c:v>
                </c:pt>
                <c:pt idx="3">
                  <c:v>3392195</c:v>
                </c:pt>
                <c:pt idx="4">
                  <c:v>3414491</c:v>
                </c:pt>
                <c:pt idx="5">
                  <c:v>3424945</c:v>
                </c:pt>
                <c:pt idx="6">
                  <c:v>3459800</c:v>
                </c:pt>
                <c:pt idx="7">
                  <c:v>3466896</c:v>
                </c:pt>
                <c:pt idx="8">
                  <c:v>3502116</c:v>
                </c:pt>
                <c:pt idx="9">
                  <c:v>3568097</c:v>
                </c:pt>
                <c:pt idx="10">
                  <c:v>3626185</c:v>
                </c:pt>
                <c:pt idx="11">
                  <c:v>3629826</c:v>
                </c:pt>
                <c:pt idx="12">
                  <c:v>3669274</c:v>
                </c:pt>
                <c:pt idx="13">
                  <c:v>3804499</c:v>
                </c:pt>
                <c:pt idx="14">
                  <c:v>3911592</c:v>
                </c:pt>
                <c:pt idx="15">
                  <c:v>3944563</c:v>
                </c:pt>
                <c:pt idx="16">
                  <c:v>4094154</c:v>
                </c:pt>
                <c:pt idx="17">
                  <c:v>4428790</c:v>
                </c:pt>
                <c:pt idx="18">
                  <c:v>4440657</c:v>
                </c:pt>
                <c:pt idx="19">
                  <c:v>4747343</c:v>
                </c:pt>
                <c:pt idx="20">
                  <c:v>4778395</c:v>
                </c:pt>
                <c:pt idx="21">
                  <c:v>4955664</c:v>
                </c:pt>
                <c:pt idx="22">
                  <c:v>5248948</c:v>
                </c:pt>
              </c:numCache>
            </c:numRef>
          </c:xVal>
          <c:yVal>
            <c:numRef>
              <c:f>'FAM120A HIV RNA Correlation'!$I$2:$I$24</c:f>
              <c:numCache>
                <c:formatCode>General</c:formatCode>
                <c:ptCount val="23"/>
                <c:pt idx="0">
                  <c:v>2357091</c:v>
                </c:pt>
                <c:pt idx="1">
                  <c:v>5777261</c:v>
                </c:pt>
                <c:pt idx="2">
                  <c:v>3248897</c:v>
                </c:pt>
                <c:pt idx="3">
                  <c:v>5813270</c:v>
                </c:pt>
                <c:pt idx="4">
                  <c:v>2562092</c:v>
                </c:pt>
                <c:pt idx="5">
                  <c:v>2843652</c:v>
                </c:pt>
                <c:pt idx="6">
                  <c:v>3207088</c:v>
                </c:pt>
                <c:pt idx="7">
                  <c:v>3935596</c:v>
                </c:pt>
                <c:pt idx="8">
                  <c:v>4368657</c:v>
                </c:pt>
                <c:pt idx="9">
                  <c:v>5222252</c:v>
                </c:pt>
                <c:pt idx="10">
                  <c:v>3913153</c:v>
                </c:pt>
                <c:pt idx="11">
                  <c:v>3671510</c:v>
                </c:pt>
                <c:pt idx="12">
                  <c:v>3088751</c:v>
                </c:pt>
                <c:pt idx="13">
                  <c:v>4691707</c:v>
                </c:pt>
                <c:pt idx="14">
                  <c:v>3298503</c:v>
                </c:pt>
                <c:pt idx="15">
                  <c:v>4733643</c:v>
                </c:pt>
                <c:pt idx="16">
                  <c:v>6677851</c:v>
                </c:pt>
                <c:pt idx="17">
                  <c:v>4392300</c:v>
                </c:pt>
                <c:pt idx="18">
                  <c:v>3968326</c:v>
                </c:pt>
                <c:pt idx="19">
                  <c:v>4919958</c:v>
                </c:pt>
                <c:pt idx="20">
                  <c:v>5602727</c:v>
                </c:pt>
                <c:pt idx="21">
                  <c:v>6143101</c:v>
                </c:pt>
                <c:pt idx="22">
                  <c:v>4794008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8.8447798191892676E-2"/>
                  <c:y val="0.1535719092805706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5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'FAM120A HIV RNA Correlation'!$H$30:$H$48</c:f>
              <c:numCache>
                <c:formatCode>General</c:formatCode>
                <c:ptCount val="19"/>
                <c:pt idx="0">
                  <c:v>22155493</c:v>
                </c:pt>
                <c:pt idx="1">
                  <c:v>27512230</c:v>
                </c:pt>
                <c:pt idx="2">
                  <c:v>31124113</c:v>
                </c:pt>
                <c:pt idx="3">
                  <c:v>34654189</c:v>
                </c:pt>
                <c:pt idx="4">
                  <c:v>39464123</c:v>
                </c:pt>
                <c:pt idx="5">
                  <c:v>39885252</c:v>
                </c:pt>
                <c:pt idx="6">
                  <c:v>41644670</c:v>
                </c:pt>
                <c:pt idx="7">
                  <c:v>46529257</c:v>
                </c:pt>
                <c:pt idx="8">
                  <c:v>49482191</c:v>
                </c:pt>
                <c:pt idx="9">
                  <c:v>52915318</c:v>
                </c:pt>
                <c:pt idx="10">
                  <c:v>52919652</c:v>
                </c:pt>
                <c:pt idx="11">
                  <c:v>60924050</c:v>
                </c:pt>
                <c:pt idx="12">
                  <c:v>62084615</c:v>
                </c:pt>
                <c:pt idx="13">
                  <c:v>66807900</c:v>
                </c:pt>
                <c:pt idx="14">
                  <c:v>68798966</c:v>
                </c:pt>
                <c:pt idx="15">
                  <c:v>68868685</c:v>
                </c:pt>
                <c:pt idx="16">
                  <c:v>77079025</c:v>
                </c:pt>
                <c:pt idx="17">
                  <c:v>81638068</c:v>
                </c:pt>
                <c:pt idx="18">
                  <c:v>89721234</c:v>
                </c:pt>
              </c:numCache>
            </c:numRef>
          </c:xVal>
          <c:yVal>
            <c:numRef>
              <c:f>'FAM120A HIV RNA Correlation'!$I$30:$I$48</c:f>
              <c:numCache>
                <c:formatCode>General</c:formatCode>
                <c:ptCount val="19"/>
                <c:pt idx="0">
                  <c:v>2909603</c:v>
                </c:pt>
                <c:pt idx="1">
                  <c:v>3019623</c:v>
                </c:pt>
                <c:pt idx="2">
                  <c:v>3967101</c:v>
                </c:pt>
                <c:pt idx="3">
                  <c:v>3640529</c:v>
                </c:pt>
                <c:pt idx="4">
                  <c:v>4353419</c:v>
                </c:pt>
                <c:pt idx="5">
                  <c:v>4377337</c:v>
                </c:pt>
                <c:pt idx="6">
                  <c:v>5084168</c:v>
                </c:pt>
                <c:pt idx="7">
                  <c:v>6471652</c:v>
                </c:pt>
                <c:pt idx="8">
                  <c:v>7332869</c:v>
                </c:pt>
                <c:pt idx="9">
                  <c:v>4508314</c:v>
                </c:pt>
                <c:pt idx="10">
                  <c:v>4172758</c:v>
                </c:pt>
                <c:pt idx="11">
                  <c:v>9610843</c:v>
                </c:pt>
                <c:pt idx="12">
                  <c:v>6879996</c:v>
                </c:pt>
                <c:pt idx="13">
                  <c:v>4633065</c:v>
                </c:pt>
                <c:pt idx="14">
                  <c:v>5787332</c:v>
                </c:pt>
                <c:pt idx="15">
                  <c:v>5229924</c:v>
                </c:pt>
                <c:pt idx="16">
                  <c:v>7221010</c:v>
                </c:pt>
                <c:pt idx="17">
                  <c:v>3343892</c:v>
                </c:pt>
                <c:pt idx="18">
                  <c:v>8163451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ax val="100000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  <c:max val="100000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FAM120A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'FAM120A_Exp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'FAM120A_Exp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Changes'!$N$17:$O$17</c:f>
              <c:numCache>
                <c:formatCode>0.00E+00</c:formatCode>
                <c:ptCount val="2"/>
                <c:pt idx="0">
                  <c:v>649977</c:v>
                </c:pt>
                <c:pt idx="1">
                  <c:v>635532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84-4F4B-AE3B-1316F297CD40}"/>
            </c:ext>
          </c:extLst>
        </c:ser>
        <c:ser>
          <c:idx val="1"/>
          <c:order val="1"/>
          <c:tx>
            <c:strRef>
              <c:f>'FAM120A_Exp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'FAM120A_Exp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Changes'!$N$18:$O$18</c:f>
              <c:numCache>
                <c:formatCode>0.00E+00</c:formatCode>
                <c:ptCount val="2"/>
                <c:pt idx="0">
                  <c:v>273609</c:v>
                </c:pt>
                <c:pt idx="1">
                  <c:v>331330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84-4F4B-AE3B-1316F297CD40}"/>
            </c:ext>
          </c:extLst>
        </c:ser>
        <c:ser>
          <c:idx val="2"/>
          <c:order val="2"/>
          <c:tx>
            <c:strRef>
              <c:f>'FAM120A_Exp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'FAM120A_Exp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Changes'!$N$19:$O$19</c:f>
              <c:numCache>
                <c:formatCode>0.00E+00</c:formatCode>
                <c:ptCount val="2"/>
                <c:pt idx="0">
                  <c:v>84525</c:v>
                </c:pt>
                <c:pt idx="1">
                  <c:v>137637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84-4F4B-AE3B-1316F297CD40}"/>
            </c:ext>
          </c:extLst>
        </c:ser>
        <c:ser>
          <c:idx val="3"/>
          <c:order val="3"/>
          <c:tx>
            <c:strRef>
              <c:f>'FAM120A_Exp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'FAM120A_Exp and Dist Changes'!$N$21:$O$21</c:f>
                <c:numCache>
                  <c:formatCode>General</c:formatCode>
                  <c:ptCount val="2"/>
                  <c:pt idx="0">
                    <c:v>136320</c:v>
                  </c:pt>
                  <c:pt idx="1">
                    <c:v>23483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'FAM120A_Exp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Changes'!$N$20:$O$20</c:f>
              <c:numCache>
                <c:formatCode>0.00E+00</c:formatCode>
                <c:ptCount val="2"/>
                <c:pt idx="0">
                  <c:v>343813</c:v>
                </c:pt>
                <c:pt idx="1">
                  <c:v>589325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84-4F4B-AE3B-1316F297CD40}"/>
            </c:ext>
          </c:extLst>
        </c:ser>
        <c:ser>
          <c:idx val="4"/>
          <c:order val="4"/>
          <c:tx>
            <c:strRef>
              <c:f>'FAM120A_Exp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'FAM120A_Exp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Changes'!$N$21:$O$21</c:f>
              <c:numCache>
                <c:formatCode>0.00E+00</c:formatCode>
                <c:ptCount val="2"/>
                <c:pt idx="0">
                  <c:v>136320</c:v>
                </c:pt>
                <c:pt idx="1">
                  <c:v>23483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84-4F4B-AE3B-1316F297C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96510399"/>
        <c:axId val="19650748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'FAM120A_Exp and Dist Changes'!$N$14:$O$14</c:f>
              <c:numCache>
                <c:formatCode>0</c:formatCode>
                <c:ptCount val="2"/>
                <c:pt idx="0">
                  <c:v>1152732.9285714286</c:v>
                </c:pt>
                <c:pt idx="1">
                  <c:v>1316613.857142857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484-4F4B-AE3B-1316F297CD40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4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</c:numLit>
          </c:xVal>
          <c:yVal>
            <c:numRef>
              <c:f>'FAM120A_Exp and Dist Changes'!$N$24:$N$27</c:f>
              <c:numCache>
                <c:formatCode>General</c:formatCode>
                <c:ptCount val="4"/>
                <c:pt idx="0">
                  <c:v>2164217</c:v>
                </c:pt>
                <c:pt idx="1">
                  <c:v>2050899</c:v>
                </c:pt>
                <c:pt idx="2">
                  <c:v>1701689</c:v>
                </c:pt>
                <c:pt idx="3">
                  <c:v>1610753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484-4F4B-AE3B-1316F297CD40}"/>
            </c:ext>
          </c:extLst>
        </c:ser>
        <c:ser>
          <c:idx val="6"/>
          <c:order val="7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4"/>
              <c:pt idx="0">
                <c:v>2</c:v>
              </c:pt>
              <c:pt idx="1">
                <c:v>2</c:v>
              </c:pt>
              <c:pt idx="2">
                <c:v>2</c:v>
              </c:pt>
              <c:pt idx="3">
                <c:v>2</c:v>
              </c:pt>
            </c:numLit>
          </c:xVal>
          <c:yVal>
            <c:numRef>
              <c:f>'FAM120A_Exp and Dist Changes'!$O$24:$O$27</c:f>
              <c:numCache>
                <c:formatCode>General</c:formatCode>
                <c:ptCount val="4"/>
                <c:pt idx="0">
                  <c:v>2334904</c:v>
                </c:pt>
                <c:pt idx="1">
                  <c:v>2303261</c:v>
                </c:pt>
                <c:pt idx="2">
                  <c:v>2124463</c:v>
                </c:pt>
                <c:pt idx="3">
                  <c:v>1833631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484-4F4B-AE3B-1316F297C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10399"/>
        <c:axId val="196507487"/>
      </c:scatterChart>
      <c:catAx>
        <c:axId val="196510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96507487"/>
        <c:crosses val="autoZero"/>
        <c:auto val="1"/>
        <c:lblAlgn val="ctr"/>
        <c:lblOffset val="100"/>
        <c:noMultiLvlLbl val="0"/>
      </c:catAx>
      <c:valAx>
        <c:axId val="1965074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Nuc FAM120A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9651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'FAM120A_Exp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'FAM120A_Exp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Changes'!$P$17:$Q$17</c:f>
              <c:numCache>
                <c:formatCode>0.00E+00</c:formatCode>
                <c:ptCount val="2"/>
                <c:pt idx="0">
                  <c:v>1707114</c:v>
                </c:pt>
                <c:pt idx="1">
                  <c:v>1866495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51-4A9F-B720-B9DF63A06DD2}"/>
            </c:ext>
          </c:extLst>
        </c:ser>
        <c:ser>
          <c:idx val="1"/>
          <c:order val="1"/>
          <c:tx>
            <c:strRef>
              <c:f>'FAM120A_Exp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'FAM120A_Exp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Changes'!$P$18:$Q$18</c:f>
              <c:numCache>
                <c:formatCode>0.00E+00</c:formatCode>
                <c:ptCount val="2"/>
                <c:pt idx="0">
                  <c:v>858873</c:v>
                </c:pt>
                <c:pt idx="1">
                  <c:v>1295984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51-4A9F-B720-B9DF63A06DD2}"/>
            </c:ext>
          </c:extLst>
        </c:ser>
        <c:ser>
          <c:idx val="2"/>
          <c:order val="2"/>
          <c:tx>
            <c:strRef>
              <c:f>'FAM120A_Exp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'FAM120A_Exp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Changes'!$P$19:$Q$19</c:f>
              <c:numCache>
                <c:formatCode>0.00E+00</c:formatCode>
                <c:ptCount val="2"/>
                <c:pt idx="0">
                  <c:v>789101</c:v>
                </c:pt>
                <c:pt idx="1">
                  <c:v>309767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51-4A9F-B720-B9DF63A06DD2}"/>
            </c:ext>
          </c:extLst>
        </c:ser>
        <c:ser>
          <c:idx val="3"/>
          <c:order val="3"/>
          <c:tx>
            <c:strRef>
              <c:f>'FAM120A_Exp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'FAM120A_Exp and Dist Changes'!$P$21:$Q$21</c:f>
                <c:numCache>
                  <c:formatCode>General</c:formatCode>
                  <c:ptCount val="2"/>
                  <c:pt idx="0">
                    <c:v>1455107.75</c:v>
                  </c:pt>
                  <c:pt idx="1">
                    <c:v>220238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'FAM120A_Exp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Changes'!$P$20:$Q$20</c:f>
              <c:numCache>
                <c:formatCode>0.00E+00</c:formatCode>
                <c:ptCount val="2"/>
                <c:pt idx="0">
                  <c:v>837690.25</c:v>
                </c:pt>
                <c:pt idx="1">
                  <c:v>1915133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51-4A9F-B720-B9DF63A06DD2}"/>
            </c:ext>
          </c:extLst>
        </c:ser>
        <c:ser>
          <c:idx val="4"/>
          <c:order val="4"/>
          <c:tx>
            <c:strRef>
              <c:f>'FAM120A_Exp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'FAM120A_Exp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Changes'!$P$21:$Q$21</c:f>
              <c:numCache>
                <c:formatCode>0.00E+00</c:formatCode>
                <c:ptCount val="2"/>
                <c:pt idx="0">
                  <c:v>1455107.75</c:v>
                </c:pt>
                <c:pt idx="1">
                  <c:v>220238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51-4A9F-B720-B9DF63A06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'FAM120A_Exp and Dist Changes'!$P$14:$Q$14</c:f>
              <c:numCache>
                <c:formatCode>0</c:formatCode>
                <c:ptCount val="2"/>
                <c:pt idx="0">
                  <c:v>3538237.9642857141</c:v>
                </c:pt>
                <c:pt idx="1">
                  <c:v>4458208.0952380951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A51-4A9F-B720-B9DF63A06DD2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'FAM120A_Exp and Dist Changes'!$P$24</c:f>
              <c:numCache>
                <c:formatCode>General</c:formatCode>
                <c:ptCount val="1"/>
                <c:pt idx="0">
                  <c:v>7139514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A51-4A9F-B720-B9DF63A06DD2}"/>
            </c:ext>
          </c:extLst>
        </c:ser>
        <c:ser>
          <c:idx val="6"/>
          <c:order val="7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3"/>
              <c:pt idx="0">
                <c:v>2</c:v>
              </c:pt>
              <c:pt idx="1">
                <c:v>2</c:v>
              </c:pt>
              <c:pt idx="2">
                <c:v>2</c:v>
              </c:pt>
            </c:numLit>
          </c:xVal>
          <c:yVal>
            <c:numRef>
              <c:f>'FAM120A_Exp and Dist Changes'!$Q$24:$Q$26</c:f>
              <c:numCache>
                <c:formatCode>General</c:formatCode>
                <c:ptCount val="3"/>
                <c:pt idx="0">
                  <c:v>13959809</c:v>
                </c:pt>
                <c:pt idx="1">
                  <c:v>7275939</c:v>
                </c:pt>
                <c:pt idx="2">
                  <c:v>6469627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A51-4A9F-B720-B9DF63A06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Cyto FAM120A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'FAM120A_Exp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'FAM120A_Exp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Changes'!$T$17:$U$17</c:f>
              <c:numCache>
                <c:formatCode>0.00E+00</c:formatCode>
                <c:ptCount val="2"/>
                <c:pt idx="0">
                  <c:v>0.15557470508687171</c:v>
                </c:pt>
                <c:pt idx="1">
                  <c:v>0.16499230039608709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CC-4BFF-AF95-18D0B7B660CF}"/>
            </c:ext>
          </c:extLst>
        </c:ser>
        <c:ser>
          <c:idx val="1"/>
          <c:order val="1"/>
          <c:tx>
            <c:strRef>
              <c:f>'FAM120A_Exp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'FAM120A_Exp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Changes'!$T$18:$U$18</c:f>
              <c:numCache>
                <c:formatCode>0.00E+00</c:formatCode>
                <c:ptCount val="2"/>
                <c:pt idx="0">
                  <c:v>0.12606129479067024</c:v>
                </c:pt>
                <c:pt idx="1">
                  <c:v>7.410410301236664E-2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CC-4BFF-AF95-18D0B7B660CF}"/>
            </c:ext>
          </c:extLst>
        </c:ser>
        <c:ser>
          <c:idx val="2"/>
          <c:order val="2"/>
          <c:tx>
            <c:strRef>
              <c:f>'FAM120A_Exp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'FAM120A_Exp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Changes'!$T$19:$U$19</c:f>
              <c:numCache>
                <c:formatCode>0.00E+00</c:formatCode>
                <c:ptCount val="2"/>
                <c:pt idx="0">
                  <c:v>6.1669866066643653E-2</c:v>
                </c:pt>
                <c:pt idx="1">
                  <c:v>6.3463649659577626E-2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CC-4BFF-AF95-18D0B7B660CF}"/>
            </c:ext>
          </c:extLst>
        </c:ser>
        <c:ser>
          <c:idx val="3"/>
          <c:order val="3"/>
          <c:tx>
            <c:strRef>
              <c:f>'FAM120A_Exp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'FAM120A_Exp and Dist Changes'!$T$21:$U$21</c:f>
                <c:numCache>
                  <c:formatCode>General</c:formatCode>
                  <c:ptCount val="2"/>
                  <c:pt idx="0">
                    <c:v>0.12001950386625643</c:v>
                  </c:pt>
                  <c:pt idx="1">
                    <c:v>0.11340577966966642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'FAM120A_Exp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Changes'!$T$20:$U$20</c:f>
              <c:numCache>
                <c:formatCode>0.00E+00</c:formatCode>
                <c:ptCount val="2"/>
                <c:pt idx="0">
                  <c:v>5.7443413762618856E-2</c:v>
                </c:pt>
                <c:pt idx="1">
                  <c:v>7.4006126305829922E-2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CC-4BFF-AF95-18D0B7B660CF}"/>
            </c:ext>
          </c:extLst>
        </c:ser>
        <c:ser>
          <c:idx val="4"/>
          <c:order val="4"/>
          <c:tx>
            <c:strRef>
              <c:f>'FAM120A_Exp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'FAM120A_Exp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'FAM120A_Exp and Dist Changes'!$T$21:$U$21</c:f>
              <c:numCache>
                <c:formatCode>0.00E+00</c:formatCode>
                <c:ptCount val="2"/>
                <c:pt idx="0">
                  <c:v>0.12001950386625643</c:v>
                </c:pt>
                <c:pt idx="1">
                  <c:v>0.11340577966966642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CC-4BFF-AF95-18D0B7B66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'FAM120A_Exp and Dist Changes'!$T$14:$U$14</c:f>
              <c:numCache>
                <c:formatCode>0.00</c:formatCode>
                <c:ptCount val="2"/>
                <c:pt idx="0">
                  <c:v>0.3443914593084676</c:v>
                </c:pt>
                <c:pt idx="1">
                  <c:v>0.32306697108171223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ECC-4BFF-AF95-18D0B7B660CF}"/>
            </c:ext>
          </c:extLst>
        </c:ser>
        <c:ser>
          <c:idx val="7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2"/>
              <c:pt idx="0">
                <c:v>2</c:v>
              </c:pt>
              <c:pt idx="1">
                <c:v>2</c:v>
              </c:pt>
            </c:numLit>
          </c:xVal>
          <c:yVal>
            <c:numRef>
              <c:f>'FAM120A_Exp and Dist Changes'!$U$24:$U$25</c:f>
              <c:numCache>
                <c:formatCode>General</c:formatCode>
                <c:ptCount val="2"/>
                <c:pt idx="0">
                  <c:v>0.55885925223480371</c:v>
                </c:pt>
                <c:pt idx="1">
                  <c:v>0.51006174594080367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6-DECC-4BFF-AF95-18D0B7B66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FAM120A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/>
              <a:t>Host Protein and HIV US RNA Expression Correlation; Early Cells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Total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'Sum. of Correlation Results'!$A$19:$A$30</c:f>
              <c:strCache>
                <c:ptCount val="12"/>
                <c:pt idx="0">
                  <c:v>CSDE1</c:v>
                </c:pt>
                <c:pt idx="1">
                  <c:v>DNM2</c:v>
                </c:pt>
                <c:pt idx="2">
                  <c:v>FAM120A</c:v>
                </c:pt>
                <c:pt idx="3">
                  <c:v>HNRNPR</c:v>
                </c:pt>
                <c:pt idx="4">
                  <c:v>IGF2BP3</c:v>
                </c:pt>
                <c:pt idx="5">
                  <c:v>LRPPRC</c:v>
                </c:pt>
                <c:pt idx="6">
                  <c:v>MBOAT7</c:v>
                </c:pt>
                <c:pt idx="7">
                  <c:v>MOV10</c:v>
                </c:pt>
                <c:pt idx="8">
                  <c:v>RBM4</c:v>
                </c:pt>
                <c:pt idx="9">
                  <c:v>RBMX</c:v>
                </c:pt>
                <c:pt idx="10">
                  <c:v>SRRM2</c:v>
                </c:pt>
                <c:pt idx="11">
                  <c:v>TRIM56</c:v>
                </c:pt>
              </c:strCache>
            </c:strRef>
          </c:cat>
          <c:val>
            <c:numRef>
              <c:f>'Sum. of Correlation Results'!$B$19:$B$30</c:f>
              <c:numCache>
                <c:formatCode>0.000</c:formatCode>
                <c:ptCount val="12"/>
                <c:pt idx="0">
                  <c:v>0.55914302466789301</c:v>
                </c:pt>
                <c:pt idx="1">
                  <c:v>0.45240819379286107</c:v>
                </c:pt>
                <c:pt idx="2">
                  <c:v>0.44953876071823845</c:v>
                </c:pt>
                <c:pt idx="3">
                  <c:v>0.60361724745003142</c:v>
                </c:pt>
                <c:pt idx="4">
                  <c:v>0.73250986325941581</c:v>
                </c:pt>
                <c:pt idx="5">
                  <c:v>0.87378107194869281</c:v>
                </c:pt>
                <c:pt idx="8">
                  <c:v>0.61420006587406772</c:v>
                </c:pt>
                <c:pt idx="9">
                  <c:v>0.41459518018048808</c:v>
                </c:pt>
                <c:pt idx="11">
                  <c:v>0.45291337726642772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FC-4187-BA26-B77F544188C8}"/>
            </c:ext>
          </c:extLst>
        </c:ser>
        <c:ser>
          <c:idx val="2"/>
          <c:order val="1"/>
          <c:tx>
            <c:v>Cytoplasmic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'Sum. of Correlation Results'!$A$19:$A$30</c:f>
              <c:strCache>
                <c:ptCount val="12"/>
                <c:pt idx="0">
                  <c:v>CSDE1</c:v>
                </c:pt>
                <c:pt idx="1">
                  <c:v>DNM2</c:v>
                </c:pt>
                <c:pt idx="2">
                  <c:v>FAM120A</c:v>
                </c:pt>
                <c:pt idx="3">
                  <c:v>HNRNPR</c:v>
                </c:pt>
                <c:pt idx="4">
                  <c:v>IGF2BP3</c:v>
                </c:pt>
                <c:pt idx="5">
                  <c:v>LRPPRC</c:v>
                </c:pt>
                <c:pt idx="6">
                  <c:v>MBOAT7</c:v>
                </c:pt>
                <c:pt idx="7">
                  <c:v>MOV10</c:v>
                </c:pt>
                <c:pt idx="8">
                  <c:v>RBM4</c:v>
                </c:pt>
                <c:pt idx="9">
                  <c:v>RBMX</c:v>
                </c:pt>
                <c:pt idx="10">
                  <c:v>SRRM2</c:v>
                </c:pt>
                <c:pt idx="11">
                  <c:v>TRIM56</c:v>
                </c:pt>
              </c:strCache>
            </c:strRef>
          </c:cat>
          <c:val>
            <c:numRef>
              <c:f>'Sum. of Correlation Results'!$F$19:$F$30</c:f>
              <c:numCache>
                <c:formatCode>0.000</c:formatCode>
                <c:ptCount val="12"/>
                <c:pt idx="0">
                  <c:v>0.59518320883198095</c:v>
                </c:pt>
                <c:pt idx="1">
                  <c:v>0.48950746030723563</c:v>
                </c:pt>
                <c:pt idx="2">
                  <c:v>0.68877483518355787</c:v>
                </c:pt>
                <c:pt idx="3">
                  <c:v>0.694545480077152</c:v>
                </c:pt>
                <c:pt idx="4">
                  <c:v>0.61877430465296523</c:v>
                </c:pt>
                <c:pt idx="5">
                  <c:v>0.86908190981764255</c:v>
                </c:pt>
                <c:pt idx="6">
                  <c:v>0.53874999277497504</c:v>
                </c:pt>
                <c:pt idx="8">
                  <c:v>0.82768444410565167</c:v>
                </c:pt>
                <c:pt idx="9">
                  <c:v>0.51722302734696068</c:v>
                </c:pt>
                <c:pt idx="10">
                  <c:v>-0.44351101709293145</c:v>
                </c:pt>
                <c:pt idx="11">
                  <c:v>0.49350697002202315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FC-4187-BA26-B77F544188C8}"/>
            </c:ext>
          </c:extLst>
        </c:ser>
        <c:ser>
          <c:idx val="1"/>
          <c:order val="2"/>
          <c:tx>
            <c:v>Nuclear</c:v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'Sum. of Correlation Results'!$A$19:$A$30</c:f>
              <c:strCache>
                <c:ptCount val="12"/>
                <c:pt idx="0">
                  <c:v>CSDE1</c:v>
                </c:pt>
                <c:pt idx="1">
                  <c:v>DNM2</c:v>
                </c:pt>
                <c:pt idx="2">
                  <c:v>FAM120A</c:v>
                </c:pt>
                <c:pt idx="3">
                  <c:v>HNRNPR</c:v>
                </c:pt>
                <c:pt idx="4">
                  <c:v>IGF2BP3</c:v>
                </c:pt>
                <c:pt idx="5">
                  <c:v>LRPPRC</c:v>
                </c:pt>
                <c:pt idx="6">
                  <c:v>MBOAT7</c:v>
                </c:pt>
                <c:pt idx="7">
                  <c:v>MOV10</c:v>
                </c:pt>
                <c:pt idx="8">
                  <c:v>RBM4</c:v>
                </c:pt>
                <c:pt idx="9">
                  <c:v>RBMX</c:v>
                </c:pt>
                <c:pt idx="10">
                  <c:v>SRRM2</c:v>
                </c:pt>
                <c:pt idx="11">
                  <c:v>TRIM56</c:v>
                </c:pt>
              </c:strCache>
            </c:strRef>
          </c:cat>
          <c:val>
            <c:numRef>
              <c:f>'Sum. of Correlation Results'!$D$19:$D$30</c:f>
              <c:numCache>
                <c:formatCode>0.000</c:formatCode>
                <c:ptCount val="12"/>
                <c:pt idx="0">
                  <c:v>0.43923054000735928</c:v>
                </c:pt>
                <c:pt idx="1">
                  <c:v>0.45087679819628568</c:v>
                </c:pt>
                <c:pt idx="3">
                  <c:v>0.56240591401852058</c:v>
                </c:pt>
                <c:pt idx="4">
                  <c:v>0.70456975074446337</c:v>
                </c:pt>
                <c:pt idx="5">
                  <c:v>0.85297918685955432</c:v>
                </c:pt>
                <c:pt idx="6">
                  <c:v>0.46616533721684583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FC-4187-BA26-B77F5441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4"/>
        <c:axId val="1358215263"/>
        <c:axId val="1358193215"/>
      </c:barChart>
      <c:catAx>
        <c:axId val="1358215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58193215"/>
        <c:crosses val="autoZero"/>
        <c:auto val="1"/>
        <c:lblAlgn val="ctr"/>
        <c:lblOffset val="100"/>
        <c:noMultiLvlLbl val="0"/>
      </c:catAx>
      <c:valAx>
        <c:axId val="1358193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0"/>
                  <a:t>Pearson's Correlation Coefficient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58215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'HNRNPR HIV RNA Correlation'!$D$2:$D$26</c:f>
              <c:numCache>
                <c:formatCode>0</c:formatCode>
                <c:ptCount val="25"/>
                <c:pt idx="0">
                  <c:v>2475.3928571428573</c:v>
                </c:pt>
                <c:pt idx="1">
                  <c:v>2453.9295774647885</c:v>
                </c:pt>
                <c:pt idx="2">
                  <c:v>3624.1802575107295</c:v>
                </c:pt>
                <c:pt idx="3">
                  <c:v>3744.557603686636</c:v>
                </c:pt>
                <c:pt idx="4">
                  <c:v>4781.1567164179105</c:v>
                </c:pt>
                <c:pt idx="5">
                  <c:v>4338.1796875</c:v>
                </c:pt>
                <c:pt idx="6">
                  <c:v>4890.1360294117649</c:v>
                </c:pt>
                <c:pt idx="7">
                  <c:v>7964.4601769911505</c:v>
                </c:pt>
                <c:pt idx="8">
                  <c:v>5561.4215246636768</c:v>
                </c:pt>
                <c:pt idx="9">
                  <c:v>6204.1202185792354</c:v>
                </c:pt>
                <c:pt idx="10">
                  <c:v>8760.9944444444445</c:v>
                </c:pt>
                <c:pt idx="11">
                  <c:v>5309.4365482233507</c:v>
                </c:pt>
                <c:pt idx="12">
                  <c:v>5710.4478764478763</c:v>
                </c:pt>
                <c:pt idx="13">
                  <c:v>6646.9083665338649</c:v>
                </c:pt>
                <c:pt idx="14">
                  <c:v>7066.2764705882355</c:v>
                </c:pt>
                <c:pt idx="15">
                  <c:v>7960.9507389162563</c:v>
                </c:pt>
                <c:pt idx="16">
                  <c:v>8592.698863636364</c:v>
                </c:pt>
                <c:pt idx="17">
                  <c:v>5559.1232876712329</c:v>
                </c:pt>
                <c:pt idx="18">
                  <c:v>6108.2749999999996</c:v>
                </c:pt>
                <c:pt idx="19">
                  <c:v>10309.430894308944</c:v>
                </c:pt>
                <c:pt idx="20">
                  <c:v>15155.217592592593</c:v>
                </c:pt>
                <c:pt idx="21">
                  <c:v>9188.7345679012342</c:v>
                </c:pt>
                <c:pt idx="22">
                  <c:v>10478.562162162161</c:v>
                </c:pt>
                <c:pt idx="23">
                  <c:v>8830.2663755458507</c:v>
                </c:pt>
                <c:pt idx="24">
                  <c:v>14732.869888475836</c:v>
                </c:pt>
              </c:numCache>
            </c:numRef>
          </c:xVal>
          <c:yVal>
            <c:numRef>
              <c:f>'HNRNPR HIV RNA Correlation'!$E$2:$E$26</c:f>
              <c:numCache>
                <c:formatCode>0</c:formatCode>
                <c:ptCount val="25"/>
                <c:pt idx="0">
                  <c:v>9964.7959183673465</c:v>
                </c:pt>
                <c:pt idx="1">
                  <c:v>9837.7230046948353</c:v>
                </c:pt>
                <c:pt idx="2">
                  <c:v>8150.6566523605152</c:v>
                </c:pt>
                <c:pt idx="3">
                  <c:v>11582.571428571429</c:v>
                </c:pt>
                <c:pt idx="4">
                  <c:v>12959.630597014926</c:v>
                </c:pt>
                <c:pt idx="5">
                  <c:v>20734.84765625</c:v>
                </c:pt>
                <c:pt idx="6">
                  <c:v>17651.669117647059</c:v>
                </c:pt>
                <c:pt idx="7">
                  <c:v>10351.106194690265</c:v>
                </c:pt>
                <c:pt idx="8">
                  <c:v>19607.744394618832</c:v>
                </c:pt>
                <c:pt idx="9">
                  <c:v>24008.267759562841</c:v>
                </c:pt>
                <c:pt idx="10">
                  <c:v>22651.672222222223</c:v>
                </c:pt>
                <c:pt idx="11">
                  <c:v>17188.807106598986</c:v>
                </c:pt>
                <c:pt idx="12">
                  <c:v>19402.12355212355</c:v>
                </c:pt>
                <c:pt idx="13">
                  <c:v>17439.609561752986</c:v>
                </c:pt>
                <c:pt idx="14">
                  <c:v>23479.229411764707</c:v>
                </c:pt>
                <c:pt idx="15">
                  <c:v>20016.073891625616</c:v>
                </c:pt>
                <c:pt idx="16">
                  <c:v>30169.204545454544</c:v>
                </c:pt>
                <c:pt idx="17">
                  <c:v>10590.32191780822</c:v>
                </c:pt>
                <c:pt idx="18">
                  <c:v>24912.525000000001</c:v>
                </c:pt>
                <c:pt idx="19">
                  <c:v>38614.739837398374</c:v>
                </c:pt>
                <c:pt idx="20">
                  <c:v>22072.324074074073</c:v>
                </c:pt>
                <c:pt idx="21">
                  <c:v>26481.154320987655</c:v>
                </c:pt>
                <c:pt idx="22">
                  <c:v>21161.837837837837</c:v>
                </c:pt>
                <c:pt idx="23">
                  <c:v>14315.222707423582</c:v>
                </c:pt>
                <c:pt idx="24">
                  <c:v>23482.669144981413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layout>
                <c:manualLayout>
                  <c:x val="0.34815725561627192"/>
                  <c:y val="0.1046335554209569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'HNRNPR HIV RNA Correlation'!$D$30:$D$51</c:f>
              <c:numCache>
                <c:formatCode>0</c:formatCode>
                <c:ptCount val="22"/>
                <c:pt idx="0">
                  <c:v>12941.949720670391</c:v>
                </c:pt>
                <c:pt idx="1">
                  <c:v>15302.488636363636</c:v>
                </c:pt>
                <c:pt idx="2">
                  <c:v>16120.488479262673</c:v>
                </c:pt>
                <c:pt idx="3">
                  <c:v>14239.442477876106</c:v>
                </c:pt>
                <c:pt idx="4">
                  <c:v>19851.994818652849</c:v>
                </c:pt>
                <c:pt idx="5">
                  <c:v>19561.711340206184</c:v>
                </c:pt>
                <c:pt idx="6">
                  <c:v>26716.624183006537</c:v>
                </c:pt>
                <c:pt idx="7">
                  <c:v>35765.102150537634</c:v>
                </c:pt>
                <c:pt idx="8">
                  <c:v>35240.094202898552</c:v>
                </c:pt>
                <c:pt idx="9">
                  <c:v>40794.016901408453</c:v>
                </c:pt>
                <c:pt idx="10">
                  <c:v>46629.165775401067</c:v>
                </c:pt>
                <c:pt idx="11">
                  <c:v>36027.130434782608</c:v>
                </c:pt>
                <c:pt idx="12">
                  <c:v>58627.03433476395</c:v>
                </c:pt>
                <c:pt idx="13">
                  <c:v>57835.767543859649</c:v>
                </c:pt>
                <c:pt idx="14">
                  <c:v>64537.092307692306</c:v>
                </c:pt>
                <c:pt idx="15">
                  <c:v>69607.993031358885</c:v>
                </c:pt>
                <c:pt idx="16">
                  <c:v>72493.936073059362</c:v>
                </c:pt>
                <c:pt idx="17">
                  <c:v>67730.540983606552</c:v>
                </c:pt>
                <c:pt idx="18">
                  <c:v>85864.445783132527</c:v>
                </c:pt>
                <c:pt idx="19">
                  <c:v>88968.408408408402</c:v>
                </c:pt>
                <c:pt idx="20">
                  <c:v>102372.1090225564</c:v>
                </c:pt>
                <c:pt idx="21">
                  <c:v>96111.571428571435</c:v>
                </c:pt>
              </c:numCache>
            </c:numRef>
          </c:xVal>
          <c:yVal>
            <c:numRef>
              <c:f>'HNRNPR HIV RNA Correlation'!$E$30:$E$51</c:f>
              <c:numCache>
                <c:formatCode>0</c:formatCode>
                <c:ptCount val="22"/>
                <c:pt idx="0">
                  <c:v>9495.0949720670396</c:v>
                </c:pt>
                <c:pt idx="1">
                  <c:v>5388.844696969697</c:v>
                </c:pt>
                <c:pt idx="2">
                  <c:v>6473.824884792627</c:v>
                </c:pt>
                <c:pt idx="3">
                  <c:v>13111.336283185841</c:v>
                </c:pt>
                <c:pt idx="4">
                  <c:v>6159.7046632124357</c:v>
                </c:pt>
                <c:pt idx="5">
                  <c:v>12884.051546391753</c:v>
                </c:pt>
                <c:pt idx="6">
                  <c:v>14379.14705882353</c:v>
                </c:pt>
                <c:pt idx="7">
                  <c:v>24032.236559139787</c:v>
                </c:pt>
                <c:pt idx="8">
                  <c:v>11569.061594202898</c:v>
                </c:pt>
                <c:pt idx="9">
                  <c:v>22580.194366197182</c:v>
                </c:pt>
                <c:pt idx="10">
                  <c:v>29519.026737967914</c:v>
                </c:pt>
                <c:pt idx="11">
                  <c:v>18288.545454545456</c:v>
                </c:pt>
                <c:pt idx="12">
                  <c:v>21210.429184549357</c:v>
                </c:pt>
                <c:pt idx="13">
                  <c:v>22282.412280701756</c:v>
                </c:pt>
                <c:pt idx="14">
                  <c:v>26354.276923076923</c:v>
                </c:pt>
                <c:pt idx="15">
                  <c:v>19005.128919860628</c:v>
                </c:pt>
                <c:pt idx="16">
                  <c:v>30348.840182648401</c:v>
                </c:pt>
                <c:pt idx="17">
                  <c:v>31869.596721311475</c:v>
                </c:pt>
                <c:pt idx="18">
                  <c:v>25718.947791164657</c:v>
                </c:pt>
                <c:pt idx="19">
                  <c:v>21919.6996996997</c:v>
                </c:pt>
                <c:pt idx="20">
                  <c:v>17091.342105263157</c:v>
                </c:pt>
                <c:pt idx="21">
                  <c:v>17054.358974358973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HNRNPR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'HNRNPR HIV RNA Correlation'!$F$2:$F$26</c:f>
              <c:numCache>
                <c:formatCode>0</c:formatCode>
                <c:ptCount val="25"/>
                <c:pt idx="0">
                  <c:v>1282.4727047146403</c:v>
                </c:pt>
                <c:pt idx="1">
                  <c:v>1406.0223577235772</c:v>
                </c:pt>
                <c:pt idx="2">
                  <c:v>1978.6219512195121</c:v>
                </c:pt>
                <c:pt idx="3">
                  <c:v>2051.5320197044334</c:v>
                </c:pt>
                <c:pt idx="4">
                  <c:v>3168.3167701863354</c:v>
                </c:pt>
                <c:pt idx="5">
                  <c:v>3875.7650897226754</c:v>
                </c:pt>
                <c:pt idx="6">
                  <c:v>4108.1417910447763</c:v>
                </c:pt>
                <c:pt idx="7">
                  <c:v>3450.2312703583061</c:v>
                </c:pt>
                <c:pt idx="8">
                  <c:v>5279.6870554765292</c:v>
                </c:pt>
                <c:pt idx="9">
                  <c:v>4027.8805555555555</c:v>
                </c:pt>
                <c:pt idx="10">
                  <c:v>4461.8571428571431</c:v>
                </c:pt>
                <c:pt idx="11">
                  <c:v>5268.6196581196582</c:v>
                </c:pt>
                <c:pt idx="12">
                  <c:v>5643.869565217391</c:v>
                </c:pt>
                <c:pt idx="13">
                  <c:v>5286.5606936416189</c:v>
                </c:pt>
                <c:pt idx="14">
                  <c:v>4711.9654178674355</c:v>
                </c:pt>
                <c:pt idx="15">
                  <c:v>4558.155405405405</c:v>
                </c:pt>
                <c:pt idx="16">
                  <c:v>5086.1440501043844</c:v>
                </c:pt>
                <c:pt idx="17">
                  <c:v>3508.3216374269005</c:v>
                </c:pt>
                <c:pt idx="18">
                  <c:v>6344.45</c:v>
                </c:pt>
                <c:pt idx="19">
                  <c:v>5662.6366197183097</c:v>
                </c:pt>
                <c:pt idx="20">
                  <c:v>4674.2240000000002</c:v>
                </c:pt>
                <c:pt idx="21">
                  <c:v>6500.9182389937105</c:v>
                </c:pt>
                <c:pt idx="22">
                  <c:v>6198.4267912772584</c:v>
                </c:pt>
                <c:pt idx="23">
                  <c:v>7706.306997742664</c:v>
                </c:pt>
                <c:pt idx="24">
                  <c:v>7599.869565217391</c:v>
                </c:pt>
              </c:numCache>
            </c:numRef>
          </c:xVal>
          <c:yVal>
            <c:numRef>
              <c:f>'HNRNPR HIV RNA Correlation'!$G$2:$G$26</c:f>
              <c:numCache>
                <c:formatCode>0</c:formatCode>
                <c:ptCount val="25"/>
                <c:pt idx="0">
                  <c:v>2480.5794044665013</c:v>
                </c:pt>
                <c:pt idx="1">
                  <c:v>2967.9898373983738</c:v>
                </c:pt>
                <c:pt idx="2">
                  <c:v>2295.3582317073169</c:v>
                </c:pt>
                <c:pt idx="3">
                  <c:v>3276.2972085385877</c:v>
                </c:pt>
                <c:pt idx="4">
                  <c:v>3472.8447204968943</c:v>
                </c:pt>
                <c:pt idx="5">
                  <c:v>4787.6296900489397</c:v>
                </c:pt>
                <c:pt idx="6">
                  <c:v>4066.7226368159204</c:v>
                </c:pt>
                <c:pt idx="7">
                  <c:v>2975.1661237785015</c:v>
                </c:pt>
                <c:pt idx="8">
                  <c:v>3126.3243243243242</c:v>
                </c:pt>
                <c:pt idx="9">
                  <c:v>4709.6861111111111</c:v>
                </c:pt>
                <c:pt idx="10">
                  <c:v>4635.7938517179027</c:v>
                </c:pt>
                <c:pt idx="11">
                  <c:v>4111.4059829059825</c:v>
                </c:pt>
                <c:pt idx="12">
                  <c:v>3683.766304347826</c:v>
                </c:pt>
                <c:pt idx="13">
                  <c:v>4407.9754335260113</c:v>
                </c:pt>
                <c:pt idx="14">
                  <c:v>4783.6455331412108</c:v>
                </c:pt>
                <c:pt idx="15">
                  <c:v>4719.4572072072069</c:v>
                </c:pt>
                <c:pt idx="16">
                  <c:v>7273.4133611691022</c:v>
                </c:pt>
                <c:pt idx="17">
                  <c:v>4215.3099415204679</c:v>
                </c:pt>
                <c:pt idx="18">
                  <c:v>6166.3568181818182</c:v>
                </c:pt>
                <c:pt idx="19">
                  <c:v>6487.9070422535215</c:v>
                </c:pt>
                <c:pt idx="20">
                  <c:v>4590.2352000000001</c:v>
                </c:pt>
                <c:pt idx="21">
                  <c:v>6796.4559748427673</c:v>
                </c:pt>
                <c:pt idx="22">
                  <c:v>4356.3582554517134</c:v>
                </c:pt>
                <c:pt idx="23">
                  <c:v>4870.9683972911962</c:v>
                </c:pt>
                <c:pt idx="24">
                  <c:v>6010.944293478261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layout>
                <c:manualLayout>
                  <c:x val="0.18410807528840314"/>
                  <c:y val="0.21668012652264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'HNRNPR HIV RNA Correlation'!$F$30:$F$51</c:f>
              <c:numCache>
                <c:formatCode>0</c:formatCode>
                <c:ptCount val="22"/>
                <c:pt idx="0">
                  <c:v>16496.490430622009</c:v>
                </c:pt>
                <c:pt idx="1">
                  <c:v>17254.549397590363</c:v>
                </c:pt>
                <c:pt idx="2">
                  <c:v>19793.456470588237</c:v>
                </c:pt>
                <c:pt idx="3">
                  <c:v>26301.705555555556</c:v>
                </c:pt>
                <c:pt idx="4">
                  <c:v>23700.121580547111</c:v>
                </c:pt>
                <c:pt idx="5">
                  <c:v>27127.251282051282</c:v>
                </c:pt>
                <c:pt idx="6">
                  <c:v>32446.726950354609</c:v>
                </c:pt>
                <c:pt idx="7">
                  <c:v>47613.788051209107</c:v>
                </c:pt>
                <c:pt idx="8">
                  <c:v>40240.354166666664</c:v>
                </c:pt>
                <c:pt idx="9">
                  <c:v>53634.727272727272</c:v>
                </c:pt>
                <c:pt idx="10">
                  <c:v>61776.028333333335</c:v>
                </c:pt>
                <c:pt idx="11">
                  <c:v>63211.661190965089</c:v>
                </c:pt>
                <c:pt idx="12">
                  <c:v>77349.526315789481</c:v>
                </c:pt>
                <c:pt idx="13">
                  <c:v>88458.880718954242</c:v>
                </c:pt>
                <c:pt idx="14">
                  <c:v>81614.570707070714</c:v>
                </c:pt>
                <c:pt idx="15">
                  <c:v>79859.116607773845</c:v>
                </c:pt>
                <c:pt idx="16">
                  <c:v>96712.961783439488</c:v>
                </c:pt>
                <c:pt idx="17">
                  <c:v>112261.09725685786</c:v>
                </c:pt>
                <c:pt idx="18">
                  <c:v>111381.37020316027</c:v>
                </c:pt>
                <c:pt idx="19">
                  <c:v>133036.17935483871</c:v>
                </c:pt>
                <c:pt idx="20">
                  <c:v>145508.5704347826</c:v>
                </c:pt>
                <c:pt idx="21">
                  <c:v>162362.56357388315</c:v>
                </c:pt>
              </c:numCache>
            </c:numRef>
          </c:xVal>
          <c:yVal>
            <c:numRef>
              <c:f>'HNRNPR HIV RNA Correlation'!$G$30:$G$51</c:f>
              <c:numCache>
                <c:formatCode>0</c:formatCode>
                <c:ptCount val="22"/>
                <c:pt idx="0">
                  <c:v>4307.1985645933019</c:v>
                </c:pt>
                <c:pt idx="1">
                  <c:v>3387.1301204819279</c:v>
                </c:pt>
                <c:pt idx="2">
                  <c:v>4039.8752941176472</c:v>
                </c:pt>
                <c:pt idx="3">
                  <c:v>8534.3888888888887</c:v>
                </c:pt>
                <c:pt idx="4">
                  <c:v>3826.3343465045591</c:v>
                </c:pt>
                <c:pt idx="5">
                  <c:v>7355.8051282051283</c:v>
                </c:pt>
                <c:pt idx="6">
                  <c:v>3390.6583924349884</c:v>
                </c:pt>
                <c:pt idx="7">
                  <c:v>5678.8705547652917</c:v>
                </c:pt>
                <c:pt idx="8">
                  <c:v>4657.5954861111113</c:v>
                </c:pt>
                <c:pt idx="9">
                  <c:v>4366.8619528619529</c:v>
                </c:pt>
                <c:pt idx="10">
                  <c:v>6809.1216666666669</c:v>
                </c:pt>
                <c:pt idx="11">
                  <c:v>4157.7433264887068</c:v>
                </c:pt>
                <c:pt idx="12">
                  <c:v>5533.3543859649126</c:v>
                </c:pt>
                <c:pt idx="13">
                  <c:v>5422.33660130719</c:v>
                </c:pt>
                <c:pt idx="14">
                  <c:v>7015.6237373737376</c:v>
                </c:pt>
                <c:pt idx="15">
                  <c:v>5186.1554770318025</c:v>
                </c:pt>
                <c:pt idx="16">
                  <c:v>8446.806794055201</c:v>
                </c:pt>
                <c:pt idx="17">
                  <c:v>7126.5660847880299</c:v>
                </c:pt>
                <c:pt idx="18">
                  <c:v>8409.5011286681711</c:v>
                </c:pt>
                <c:pt idx="19">
                  <c:v>5541.3122580645158</c:v>
                </c:pt>
                <c:pt idx="20">
                  <c:v>4938.6904347826085</c:v>
                </c:pt>
                <c:pt idx="21">
                  <c:v>3957.963917525773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HNRNPR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5682839992223194"/>
          <c:y val="7.6388888888888895E-2"/>
          <c:w val="0.71720739768640029"/>
          <c:h val="0.7076948314153038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'HNRNPR HIV RNA Correlation'!$H$2:$H$26</c:f>
              <c:numCache>
                <c:formatCode>0</c:formatCode>
                <c:ptCount val="25"/>
                <c:pt idx="0">
                  <c:v>1884.4292803970222</c:v>
                </c:pt>
                <c:pt idx="1">
                  <c:v>2468.3943089430895</c:v>
                </c:pt>
                <c:pt idx="2">
                  <c:v>3265.8689024390242</c:v>
                </c:pt>
                <c:pt idx="3">
                  <c:v>3385.7996715927752</c:v>
                </c:pt>
                <c:pt idx="4">
                  <c:v>4760.0559006211179</c:v>
                </c:pt>
                <c:pt idx="5">
                  <c:v>5687.4681892332792</c:v>
                </c:pt>
                <c:pt idx="6">
                  <c:v>5762.5161691542289</c:v>
                </c:pt>
                <c:pt idx="7">
                  <c:v>6381.7752442996743</c:v>
                </c:pt>
                <c:pt idx="8">
                  <c:v>7043.8364153627308</c:v>
                </c:pt>
                <c:pt idx="9">
                  <c:v>7181.6416666666664</c:v>
                </c:pt>
                <c:pt idx="10">
                  <c:v>7313.5370705244122</c:v>
                </c:pt>
                <c:pt idx="11">
                  <c:v>7503.5747863247861</c:v>
                </c:pt>
                <c:pt idx="12">
                  <c:v>7653.388586956522</c:v>
                </c:pt>
                <c:pt idx="13">
                  <c:v>7697.5057803468208</c:v>
                </c:pt>
                <c:pt idx="14">
                  <c:v>8173.8299711815562</c:v>
                </c:pt>
                <c:pt idx="15">
                  <c:v>8197.95945945946</c:v>
                </c:pt>
                <c:pt idx="16">
                  <c:v>8243.3778705636742</c:v>
                </c:pt>
                <c:pt idx="17">
                  <c:v>8254.7076023391819</c:v>
                </c:pt>
                <c:pt idx="18">
                  <c:v>9120.9386363636368</c:v>
                </c:pt>
                <c:pt idx="19">
                  <c:v>9234.6366197183106</c:v>
                </c:pt>
                <c:pt idx="20">
                  <c:v>9911.8672000000006</c:v>
                </c:pt>
                <c:pt idx="21">
                  <c:v>11181.971698113208</c:v>
                </c:pt>
                <c:pt idx="22">
                  <c:v>12237.473520249221</c:v>
                </c:pt>
                <c:pt idx="23">
                  <c:v>12270.936794582392</c:v>
                </c:pt>
                <c:pt idx="24">
                  <c:v>12984.573369565218</c:v>
                </c:pt>
              </c:numCache>
            </c:numRef>
          </c:xVal>
          <c:yVal>
            <c:numRef>
              <c:f>'HNRNPR HIV RNA Correlation'!$J$2:$J$26</c:f>
              <c:numCache>
                <c:formatCode>0.00</c:formatCode>
                <c:ptCount val="25"/>
                <c:pt idx="0">
                  <c:v>1.9301719623683147</c:v>
                </c:pt>
                <c:pt idx="1">
                  <c:v>1.7452991156113813</c:v>
                </c:pt>
                <c:pt idx="2">
                  <c:v>1.8316688821111011</c:v>
                </c:pt>
                <c:pt idx="3">
                  <c:v>1.8252494076237322</c:v>
                </c:pt>
                <c:pt idx="4">
                  <c:v>1.5090526179100205</c:v>
                </c:pt>
                <c:pt idx="5">
                  <c:v>1.1193092427101696</c:v>
                </c:pt>
                <c:pt idx="6">
                  <c:v>1.1903522999307463</c:v>
                </c:pt>
                <c:pt idx="7">
                  <c:v>2.3083844394477482</c:v>
                </c:pt>
                <c:pt idx="8">
                  <c:v>1.053361963735125</c:v>
                </c:pt>
                <c:pt idx="9">
                  <c:v>1.54029399159368</c:v>
                </c:pt>
                <c:pt idx="10">
                  <c:v>1.9635309163740629</c:v>
                </c:pt>
                <c:pt idx="11">
                  <c:v>1.0077471696103149</c:v>
                </c:pt>
                <c:pt idx="12">
                  <c:v>1.0117965715651547</c:v>
                </c:pt>
                <c:pt idx="13">
                  <c:v>1.2573218679827882</c:v>
                </c:pt>
                <c:pt idx="14">
                  <c:v>1.4996452316465272</c:v>
                </c:pt>
                <c:pt idx="15">
                  <c:v>1.7465290300272693</c:v>
                </c:pt>
                <c:pt idx="16">
                  <c:v>1.6894328550250191</c:v>
                </c:pt>
                <c:pt idx="17">
                  <c:v>1.5845534880172636</c:v>
                </c:pt>
                <c:pt idx="18">
                  <c:v>0.96277455098550702</c:v>
                </c:pt>
                <c:pt idx="19">
                  <c:v>1.8206061216094405</c:v>
                </c:pt>
                <c:pt idx="20">
                  <c:v>3.2422959602690398</c:v>
                </c:pt>
                <c:pt idx="21">
                  <c:v>1.4134517971300584</c:v>
                </c:pt>
                <c:pt idx="22">
                  <c:v>1.690519629417601</c:v>
                </c:pt>
                <c:pt idx="23">
                  <c:v>1.1458492865820706</c:v>
                </c:pt>
                <c:pt idx="24">
                  <c:v>1.9385687822728321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'HNRNPR HIV RNA Correlation'!$H$29:$H$51</c:f>
              <c:numCache>
                <c:formatCode>0</c:formatCode>
                <c:ptCount val="23"/>
                <c:pt idx="0">
                  <c:v>28088.478448275862</c:v>
                </c:pt>
                <c:pt idx="1">
                  <c:v>22038.617224880381</c:v>
                </c:pt>
                <c:pt idx="2">
                  <c:v>26989.144578313251</c:v>
                </c:pt>
                <c:pt idx="3">
                  <c:v>28024.388235294118</c:v>
                </c:pt>
                <c:pt idx="4">
                  <c:v>35240.911111111112</c:v>
                </c:pt>
                <c:pt idx="5">
                  <c:v>35345.820668693006</c:v>
                </c:pt>
                <c:pt idx="6">
                  <c:v>36857.948717948719</c:v>
                </c:pt>
                <c:pt idx="7">
                  <c:v>42110.186761229314</c:v>
                </c:pt>
                <c:pt idx="8">
                  <c:v>57076.5320056899</c:v>
                </c:pt>
                <c:pt idx="9">
                  <c:v>57126.232638888891</c:v>
                </c:pt>
                <c:pt idx="10">
                  <c:v>69888.235690235684</c:v>
                </c:pt>
                <c:pt idx="11">
                  <c:v>76308.785000000003</c:v>
                </c:pt>
                <c:pt idx="12">
                  <c:v>81928.014373716636</c:v>
                </c:pt>
                <c:pt idx="13">
                  <c:v>101314.61228070175</c:v>
                </c:pt>
                <c:pt idx="14">
                  <c:v>110005.53921568628</c:v>
                </c:pt>
                <c:pt idx="15">
                  <c:v>113394.1994949495</c:v>
                </c:pt>
                <c:pt idx="16">
                  <c:v>115155.04240282686</c:v>
                </c:pt>
                <c:pt idx="17">
                  <c:v>130420.33333333333</c:v>
                </c:pt>
                <c:pt idx="18">
                  <c:v>138018.97132169575</c:v>
                </c:pt>
                <c:pt idx="19">
                  <c:v>159643.77878103839</c:v>
                </c:pt>
                <c:pt idx="20">
                  <c:v>171263.89548387096</c:v>
                </c:pt>
                <c:pt idx="21">
                  <c:v>192866.79826086957</c:v>
                </c:pt>
                <c:pt idx="22">
                  <c:v>207445.8264604811</c:v>
                </c:pt>
              </c:numCache>
            </c:numRef>
          </c:xVal>
          <c:yVal>
            <c:numRef>
              <c:f>'HNRNPR HIV RNA Correlation'!$J$29:$J$51</c:f>
              <c:numCache>
                <c:formatCode>0.00</c:formatCode>
                <c:ptCount val="23"/>
                <c:pt idx="0">
                  <c:v>0.89713087048522355</c:v>
                </c:pt>
                <c:pt idx="1">
                  <c:v>0.78452745904344501</c:v>
                </c:pt>
                <c:pt idx="2">
                  <c:v>0.88686689427546939</c:v>
                </c:pt>
                <c:pt idx="3">
                  <c:v>0.81443524041476278</c:v>
                </c:pt>
                <c:pt idx="4">
                  <c:v>0.54138855930080132</c:v>
                </c:pt>
                <c:pt idx="5">
                  <c:v>0.83763261514013598</c:v>
                </c:pt>
                <c:pt idx="6">
                  <c:v>0.7211092320713367</c:v>
                </c:pt>
                <c:pt idx="7">
                  <c:v>0.82339966751914717</c:v>
                </c:pt>
                <c:pt idx="8">
                  <c:v>0.75115011038550239</c:v>
                </c:pt>
                <c:pt idx="9">
                  <c:v>0.87574016016215617</c:v>
                </c:pt>
                <c:pt idx="10">
                  <c:v>0.7605896212350427</c:v>
                </c:pt>
                <c:pt idx="11">
                  <c:v>0.75481002960885935</c:v>
                </c:pt>
                <c:pt idx="12">
                  <c:v>0.56994437032659417</c:v>
                </c:pt>
                <c:pt idx="13">
                  <c:v>0.75794949403324685</c:v>
                </c:pt>
                <c:pt idx="14">
                  <c:v>0.6538152763611339</c:v>
                </c:pt>
                <c:pt idx="15">
                  <c:v>0.79075453988880817</c:v>
                </c:pt>
                <c:pt idx="16">
                  <c:v>0.87163489890874812</c:v>
                </c:pt>
                <c:pt idx="17">
                  <c:v>0.7495782854359111</c:v>
                </c:pt>
                <c:pt idx="18">
                  <c:v>0.60333047367812898</c:v>
                </c:pt>
                <c:pt idx="19">
                  <c:v>0.77090491548555451</c:v>
                </c:pt>
                <c:pt idx="20">
                  <c:v>0.66875348375052757</c:v>
                </c:pt>
                <c:pt idx="21">
                  <c:v>0.7035469369032108</c:v>
                </c:pt>
                <c:pt idx="22">
                  <c:v>0.59195647883962998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31D-473E-8FCB-38E30E0C3D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ax val="210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0597234373481094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  <c:majorUnit val="100000"/>
      </c:valAx>
      <c:valAx>
        <c:axId val="1713613487"/>
        <c:scaling>
          <c:orientation val="minMax"/>
          <c:max val="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Nuc/Cyto</a:t>
                </a:r>
                <a:r>
                  <a:rPr lang="en-US" baseline="0"/>
                  <a:t> HNRNPR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1.1206589316120855E-2"/>
              <c:y val="0.124438640335218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6117716535433066"/>
          <c:y val="4.8686934966462515E-2"/>
          <c:w val="0.198303076698746"/>
          <c:h val="0.163098122350090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19236233672678671"/>
                  <c:y val="-0.177028752232019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'HNRNPR HIV RNA Correlation'!$H$2:$H$26</c:f>
              <c:numCache>
                <c:formatCode>0</c:formatCode>
                <c:ptCount val="25"/>
                <c:pt idx="0">
                  <c:v>1884.4292803970222</c:v>
                </c:pt>
                <c:pt idx="1">
                  <c:v>2468.3943089430895</c:v>
                </c:pt>
                <c:pt idx="2">
                  <c:v>3265.8689024390242</c:v>
                </c:pt>
                <c:pt idx="3">
                  <c:v>3385.7996715927752</c:v>
                </c:pt>
                <c:pt idx="4">
                  <c:v>4760.0559006211179</c:v>
                </c:pt>
                <c:pt idx="5">
                  <c:v>5687.4681892332792</c:v>
                </c:pt>
                <c:pt idx="6">
                  <c:v>5762.5161691542289</c:v>
                </c:pt>
                <c:pt idx="7">
                  <c:v>6381.7752442996743</c:v>
                </c:pt>
                <c:pt idx="8">
                  <c:v>7043.8364153627308</c:v>
                </c:pt>
                <c:pt idx="9">
                  <c:v>7181.6416666666664</c:v>
                </c:pt>
                <c:pt idx="10">
                  <c:v>7313.5370705244122</c:v>
                </c:pt>
                <c:pt idx="11">
                  <c:v>7503.5747863247861</c:v>
                </c:pt>
                <c:pt idx="12">
                  <c:v>7653.388586956522</c:v>
                </c:pt>
                <c:pt idx="13">
                  <c:v>7697.5057803468208</c:v>
                </c:pt>
                <c:pt idx="14">
                  <c:v>8173.8299711815562</c:v>
                </c:pt>
                <c:pt idx="15">
                  <c:v>8197.95945945946</c:v>
                </c:pt>
                <c:pt idx="16">
                  <c:v>8243.3778705636742</c:v>
                </c:pt>
                <c:pt idx="17">
                  <c:v>8254.7076023391819</c:v>
                </c:pt>
                <c:pt idx="18">
                  <c:v>9120.9386363636368</c:v>
                </c:pt>
                <c:pt idx="19">
                  <c:v>9234.6366197183106</c:v>
                </c:pt>
                <c:pt idx="20">
                  <c:v>9911.8672000000006</c:v>
                </c:pt>
                <c:pt idx="21">
                  <c:v>11181.971698113208</c:v>
                </c:pt>
                <c:pt idx="22">
                  <c:v>12237.473520249221</c:v>
                </c:pt>
                <c:pt idx="23">
                  <c:v>12270.936794582392</c:v>
                </c:pt>
                <c:pt idx="24">
                  <c:v>12984.573369565218</c:v>
                </c:pt>
              </c:numCache>
            </c:numRef>
          </c:xVal>
          <c:yVal>
            <c:numRef>
              <c:f>'HNRNPR HIV RNA Correlation'!$I$2:$I$26</c:f>
              <c:numCache>
                <c:formatCode>0</c:formatCode>
                <c:ptCount val="25"/>
                <c:pt idx="0">
                  <c:v>12445.375322833848</c:v>
                </c:pt>
                <c:pt idx="1">
                  <c:v>12805.712842093209</c:v>
                </c:pt>
                <c:pt idx="2">
                  <c:v>10446.014884067832</c:v>
                </c:pt>
                <c:pt idx="3">
                  <c:v>14858.868637110018</c:v>
                </c:pt>
                <c:pt idx="4">
                  <c:v>16432.47531751182</c:v>
                </c:pt>
                <c:pt idx="5">
                  <c:v>25522.47734629894</c:v>
                </c:pt>
                <c:pt idx="6">
                  <c:v>21718.39175446298</c:v>
                </c:pt>
                <c:pt idx="7">
                  <c:v>13326.272318468766</c:v>
                </c:pt>
                <c:pt idx="8">
                  <c:v>22734.068718943156</c:v>
                </c:pt>
                <c:pt idx="9">
                  <c:v>28717.953870673951</c:v>
                </c:pt>
                <c:pt idx="10">
                  <c:v>27287.466073940126</c:v>
                </c:pt>
                <c:pt idx="11">
                  <c:v>21300.21308950497</c:v>
                </c:pt>
                <c:pt idx="12">
                  <c:v>23085.889856471375</c:v>
                </c:pt>
                <c:pt idx="13">
                  <c:v>21847.584995278998</c:v>
                </c:pt>
                <c:pt idx="14">
                  <c:v>28262.874944905918</c:v>
                </c:pt>
                <c:pt idx="15">
                  <c:v>24735.531098832824</c:v>
                </c:pt>
                <c:pt idx="16">
                  <c:v>37442.617906623644</c:v>
                </c:pt>
                <c:pt idx="17">
                  <c:v>14805.631859328689</c:v>
                </c:pt>
                <c:pt idx="18">
                  <c:v>31078.881818181821</c:v>
                </c:pt>
                <c:pt idx="19">
                  <c:v>45102.646879651897</c:v>
                </c:pt>
                <c:pt idx="20">
                  <c:v>26662.559274074072</c:v>
                </c:pt>
                <c:pt idx="21">
                  <c:v>33277.610295830425</c:v>
                </c:pt>
                <c:pt idx="22">
                  <c:v>25518.196093289549</c:v>
                </c:pt>
                <c:pt idx="23">
                  <c:v>19186.191104714777</c:v>
                </c:pt>
                <c:pt idx="24">
                  <c:v>29493.613438459673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'HNRNPR HIV RNA Correlation'!$H$30:$H$51</c:f>
              <c:numCache>
                <c:formatCode>0</c:formatCode>
                <c:ptCount val="22"/>
                <c:pt idx="0">
                  <c:v>22038.617224880381</c:v>
                </c:pt>
                <c:pt idx="1">
                  <c:v>26989.144578313251</c:v>
                </c:pt>
                <c:pt idx="2">
                  <c:v>28024.388235294118</c:v>
                </c:pt>
                <c:pt idx="3">
                  <c:v>35240.911111111112</c:v>
                </c:pt>
                <c:pt idx="4">
                  <c:v>35345.820668693006</c:v>
                </c:pt>
                <c:pt idx="5">
                  <c:v>36857.948717948719</c:v>
                </c:pt>
                <c:pt idx="6">
                  <c:v>42110.186761229314</c:v>
                </c:pt>
                <c:pt idx="7">
                  <c:v>57076.5320056899</c:v>
                </c:pt>
                <c:pt idx="8">
                  <c:v>57126.232638888891</c:v>
                </c:pt>
                <c:pt idx="9">
                  <c:v>69888.235690235684</c:v>
                </c:pt>
                <c:pt idx="10">
                  <c:v>76308.785000000003</c:v>
                </c:pt>
                <c:pt idx="11">
                  <c:v>81928.014373716636</c:v>
                </c:pt>
                <c:pt idx="12">
                  <c:v>101314.61228070175</c:v>
                </c:pt>
                <c:pt idx="13">
                  <c:v>110005.53921568628</c:v>
                </c:pt>
                <c:pt idx="14">
                  <c:v>113394.1994949495</c:v>
                </c:pt>
                <c:pt idx="15">
                  <c:v>115155.04240282686</c:v>
                </c:pt>
                <c:pt idx="16">
                  <c:v>130420.33333333333</c:v>
                </c:pt>
                <c:pt idx="17">
                  <c:v>138018.97132169575</c:v>
                </c:pt>
                <c:pt idx="18">
                  <c:v>159643.77878103839</c:v>
                </c:pt>
                <c:pt idx="19">
                  <c:v>171263.89548387096</c:v>
                </c:pt>
                <c:pt idx="20">
                  <c:v>192866.79826086957</c:v>
                </c:pt>
                <c:pt idx="21">
                  <c:v>207445.8264604811</c:v>
                </c:pt>
              </c:numCache>
            </c:numRef>
          </c:xVal>
          <c:yVal>
            <c:numRef>
              <c:f>'HNRNPR HIV RNA Correlation'!$I$30:$I$51</c:f>
              <c:numCache>
                <c:formatCode>0</c:formatCode>
                <c:ptCount val="22"/>
                <c:pt idx="0">
                  <c:v>13802.293536660341</c:v>
                </c:pt>
                <c:pt idx="1">
                  <c:v>8775.9748174516244</c:v>
                </c:pt>
                <c:pt idx="2">
                  <c:v>10513.700178910274</c:v>
                </c:pt>
                <c:pt idx="3">
                  <c:v>21645.72517207473</c:v>
                </c:pt>
                <c:pt idx="4">
                  <c:v>9986.0390097169948</c:v>
                </c:pt>
                <c:pt idx="5">
                  <c:v>20239.856674596882</c:v>
                </c:pt>
                <c:pt idx="6">
                  <c:v>17769.805451258519</c:v>
                </c:pt>
                <c:pt idx="7">
                  <c:v>29711.107113905076</c:v>
                </c:pt>
                <c:pt idx="8">
                  <c:v>16226.657080314009</c:v>
                </c:pt>
                <c:pt idx="9">
                  <c:v>26947.056319059135</c:v>
                </c:pt>
                <c:pt idx="10">
                  <c:v>36328.148404634579</c:v>
                </c:pt>
                <c:pt idx="11">
                  <c:v>22446.288781034164</c:v>
                </c:pt>
                <c:pt idx="12">
                  <c:v>26743.783570514272</c:v>
                </c:pt>
                <c:pt idx="13">
                  <c:v>27704.748882008946</c:v>
                </c:pt>
                <c:pt idx="14">
                  <c:v>33369.900660450658</c:v>
                </c:pt>
                <c:pt idx="15">
                  <c:v>24191.284396892432</c:v>
                </c:pt>
                <c:pt idx="16">
                  <c:v>38795.646976703603</c:v>
                </c:pt>
                <c:pt idx="17">
                  <c:v>38996.162806099506</c:v>
                </c:pt>
                <c:pt idx="18">
                  <c:v>34128.44891983283</c:v>
                </c:pt>
                <c:pt idx="19">
                  <c:v>27461.011957764218</c:v>
                </c:pt>
                <c:pt idx="20">
                  <c:v>22030.032540045766</c:v>
                </c:pt>
                <c:pt idx="21">
                  <c:v>21012.322891884745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ax val="210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  <c:majorUnit val="100000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HNRNPR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  <c:majorUnit val="10000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0293209876543206"/>
          <c:y val="4.0901428844718209E-2"/>
          <c:w val="0.25262345679012344"/>
          <c:h val="0.16725553536577159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'HNRNPR HIV RNA Correlation'!$Y$2:$Y$54</c:f>
              <c:numCache>
                <c:formatCode>0.00E+00</c:formatCode>
                <c:ptCount val="53"/>
                <c:pt idx="0">
                  <c:v>271617</c:v>
                </c:pt>
                <c:pt idx="1">
                  <c:v>366565</c:v>
                </c:pt>
                <c:pt idx="2">
                  <c:v>497946</c:v>
                </c:pt>
                <c:pt idx="3">
                  <c:v>1022534</c:v>
                </c:pt>
                <c:pt idx="4">
                  <c:v>1416963</c:v>
                </c:pt>
                <c:pt idx="5">
                  <c:v>1506124</c:v>
                </c:pt>
                <c:pt idx="6">
                  <c:v>1558267</c:v>
                </c:pt>
                <c:pt idx="7">
                  <c:v>1929059</c:v>
                </c:pt>
                <c:pt idx="8">
                  <c:v>2058170</c:v>
                </c:pt>
                <c:pt idx="9">
                  <c:v>2064898</c:v>
                </c:pt>
                <c:pt idx="10">
                  <c:v>2130910</c:v>
                </c:pt>
                <c:pt idx="11">
                  <c:v>2284304</c:v>
                </c:pt>
                <c:pt idx="12">
                  <c:v>2533505</c:v>
                </c:pt>
                <c:pt idx="13">
                  <c:v>2817055</c:v>
                </c:pt>
                <c:pt idx="14">
                  <c:v>3219003</c:v>
                </c:pt>
                <c:pt idx="15">
                  <c:v>3523996</c:v>
                </c:pt>
                <c:pt idx="16">
                  <c:v>3941427</c:v>
                </c:pt>
                <c:pt idx="17">
                  <c:v>3992258</c:v>
                </c:pt>
                <c:pt idx="18">
                  <c:v>4046545</c:v>
                </c:pt>
                <c:pt idx="19">
                  <c:v>4265686</c:v>
                </c:pt>
                <c:pt idx="20">
                  <c:v>4351008</c:v>
                </c:pt>
                <c:pt idx="21">
                  <c:v>4479654</c:v>
                </c:pt>
                <c:pt idx="22">
                  <c:v>4971694</c:v>
                </c:pt>
                <c:pt idx="23">
                  <c:v>5465502</c:v>
                </c:pt>
                <c:pt idx="24">
                  <c:v>5580667</c:v>
                </c:pt>
                <c:pt idx="25">
                  <c:v>6089896</c:v>
                </c:pt>
                <c:pt idx="26">
                  <c:v>6239149</c:v>
                </c:pt>
                <c:pt idx="27">
                  <c:v>7236094</c:v>
                </c:pt>
                <c:pt idx="28">
                  <c:v>9608563</c:v>
                </c:pt>
                <c:pt idx="29">
                  <c:v>9841057</c:v>
                </c:pt>
                <c:pt idx="30">
                  <c:v>10879552</c:v>
                </c:pt>
                <c:pt idx="31">
                  <c:v>11279859</c:v>
                </c:pt>
                <c:pt idx="32">
                  <c:v>12745900</c:v>
                </c:pt>
                <c:pt idx="33">
                  <c:v>13342721</c:v>
                </c:pt>
                <c:pt idx="34">
                  <c:v>51779125</c:v>
                </c:pt>
                <c:pt idx="35">
                  <c:v>52598302</c:v>
                </c:pt>
                <c:pt idx="36">
                  <c:v>56599109</c:v>
                </c:pt>
                <c:pt idx="37">
                  <c:v>60378646</c:v>
                </c:pt>
                <c:pt idx="38">
                  <c:v>63266748</c:v>
                </c:pt>
                <c:pt idx="39">
                  <c:v>86763846</c:v>
                </c:pt>
                <c:pt idx="40">
                  <c:v>90125636</c:v>
                </c:pt>
                <c:pt idx="41">
                  <c:v>93645606</c:v>
                </c:pt>
                <c:pt idx="42">
                  <c:v>107420622</c:v>
                </c:pt>
                <c:pt idx="43">
                  <c:v>109551376</c:v>
                </c:pt>
                <c:pt idx="44">
                  <c:v>111885255</c:v>
                </c:pt>
                <c:pt idx="45">
                  <c:v>117576053</c:v>
                </c:pt>
                <c:pt idx="46">
                  <c:v>120248212</c:v>
                </c:pt>
                <c:pt idx="47">
                  <c:v>127665682</c:v>
                </c:pt>
                <c:pt idx="48">
                  <c:v>148278011</c:v>
                </c:pt>
                <c:pt idx="49">
                  <c:v>153772221</c:v>
                </c:pt>
                <c:pt idx="50">
                  <c:v>170456330</c:v>
                </c:pt>
                <c:pt idx="51">
                  <c:v>176141440</c:v>
                </c:pt>
                <c:pt idx="52">
                  <c:v>179459316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'HNRNPR HIV RNA Correlation'!$Z$2:$Z$54</c:f>
              <c:numCache>
                <c:formatCode>0</c:formatCode>
                <c:ptCount val="53"/>
                <c:pt idx="0">
                  <c:v>2468.3943089430895</c:v>
                </c:pt>
                <c:pt idx="1">
                  <c:v>1884.4292803970222</c:v>
                </c:pt>
                <c:pt idx="2">
                  <c:v>3385.7996715927752</c:v>
                </c:pt>
                <c:pt idx="3">
                  <c:v>8254.7076023391819</c:v>
                </c:pt>
                <c:pt idx="4">
                  <c:v>3265.8689024390242</c:v>
                </c:pt>
                <c:pt idx="5">
                  <c:v>7181.6416666666664</c:v>
                </c:pt>
                <c:pt idx="6">
                  <c:v>8173.8299711815562</c:v>
                </c:pt>
                <c:pt idx="7">
                  <c:v>12237.473520249221</c:v>
                </c:pt>
                <c:pt idx="8">
                  <c:v>8243.3778705636742</c:v>
                </c:pt>
                <c:pt idx="9">
                  <c:v>9234.6366197183106</c:v>
                </c:pt>
                <c:pt idx="10">
                  <c:v>7313.5370705244122</c:v>
                </c:pt>
                <c:pt idx="11">
                  <c:v>8197.95945945946</c:v>
                </c:pt>
                <c:pt idx="12">
                  <c:v>9911.8672000000006</c:v>
                </c:pt>
                <c:pt idx="13">
                  <c:v>5687.4681892332792</c:v>
                </c:pt>
                <c:pt idx="14">
                  <c:v>4760.0559006211179</c:v>
                </c:pt>
                <c:pt idx="15">
                  <c:v>5762.5161691542289</c:v>
                </c:pt>
                <c:pt idx="16">
                  <c:v>6381.7752442996743</c:v>
                </c:pt>
                <c:pt idx="17">
                  <c:v>17978.323369565216</c:v>
                </c:pt>
                <c:pt idx="18">
                  <c:v>11181.971698113208</c:v>
                </c:pt>
                <c:pt idx="19">
                  <c:v>7697.5057803468208</c:v>
                </c:pt>
                <c:pt idx="20">
                  <c:v>7043.8364153627308</c:v>
                </c:pt>
                <c:pt idx="21">
                  <c:v>7653.388586956522</c:v>
                </c:pt>
                <c:pt idx="22">
                  <c:v>19584.85306122449</c:v>
                </c:pt>
                <c:pt idx="23">
                  <c:v>9120.9386363636368</c:v>
                </c:pt>
                <c:pt idx="24">
                  <c:v>7503.5747863247861</c:v>
                </c:pt>
                <c:pt idx="25">
                  <c:v>12270.936794582392</c:v>
                </c:pt>
                <c:pt idx="26">
                  <c:v>28088.478448275862</c:v>
                </c:pt>
                <c:pt idx="27">
                  <c:v>12984.573369565218</c:v>
                </c:pt>
                <c:pt idx="28">
                  <c:v>35240.911111111112</c:v>
                </c:pt>
                <c:pt idx="29">
                  <c:v>36857.948717948719</c:v>
                </c:pt>
                <c:pt idx="30">
                  <c:v>26989.144578313251</c:v>
                </c:pt>
                <c:pt idx="31">
                  <c:v>35345.820668693006</c:v>
                </c:pt>
                <c:pt idx="32">
                  <c:v>28024.388235294118</c:v>
                </c:pt>
                <c:pt idx="33">
                  <c:v>22038.617224880381</c:v>
                </c:pt>
                <c:pt idx="34">
                  <c:v>42110.186761229314</c:v>
                </c:pt>
                <c:pt idx="35">
                  <c:v>57126.232638888891</c:v>
                </c:pt>
                <c:pt idx="36">
                  <c:v>57076.5320056899</c:v>
                </c:pt>
                <c:pt idx="37">
                  <c:v>81928.014373716636</c:v>
                </c:pt>
                <c:pt idx="38">
                  <c:v>115155.04240282686</c:v>
                </c:pt>
                <c:pt idx="39">
                  <c:v>76308.785000000003</c:v>
                </c:pt>
                <c:pt idx="40">
                  <c:v>113394.1994949495</c:v>
                </c:pt>
                <c:pt idx="41">
                  <c:v>222476.05389221557</c:v>
                </c:pt>
                <c:pt idx="42">
                  <c:v>287178.95955056179</c:v>
                </c:pt>
                <c:pt idx="43">
                  <c:v>130420.33333333333</c:v>
                </c:pt>
                <c:pt idx="44">
                  <c:v>69888.235690235684</c:v>
                </c:pt>
                <c:pt idx="45">
                  <c:v>101314.61228070175</c:v>
                </c:pt>
                <c:pt idx="46">
                  <c:v>159643.77878103839</c:v>
                </c:pt>
                <c:pt idx="47">
                  <c:v>110005.53921568628</c:v>
                </c:pt>
                <c:pt idx="48">
                  <c:v>232395.66949152542</c:v>
                </c:pt>
                <c:pt idx="49">
                  <c:v>207445.8264604811</c:v>
                </c:pt>
                <c:pt idx="50">
                  <c:v>171263.89548387096</c:v>
                </c:pt>
                <c:pt idx="51">
                  <c:v>192866.79826086957</c:v>
                </c:pt>
                <c:pt idx="52">
                  <c:v>138018.97132169575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0488768"/>
        <c:axId val="470488352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0"/>
      </c:valAx>
      <c:valAx>
        <c:axId val="470488352"/>
        <c:scaling>
          <c:orientation val="minMax"/>
        </c:scaling>
        <c:delete val="0"/>
        <c:axPos val="r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70488768"/>
        <c:crosses val="max"/>
        <c:crossBetween val="midCat"/>
        <c:majorUnit val="100000"/>
      </c:valAx>
      <c:valAx>
        <c:axId val="470488768"/>
        <c:scaling>
          <c:orientation val="minMax"/>
        </c:scaling>
        <c:delete val="1"/>
        <c:axPos val="b"/>
        <c:majorTickMark val="out"/>
        <c:minorTickMark val="none"/>
        <c:tickLblPos val="nextTo"/>
        <c:crossAx val="470488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448572834645668"/>
          <c:y val="7.5202980372783459E-2"/>
          <c:w val="0.63090072725284352"/>
          <c:h val="0.7655815668951235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'HNRNPR_Exp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'HNRNPR_Exp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Changes'!$N$17:$O$17</c:f>
              <c:numCache>
                <c:formatCode>0.00E+00</c:formatCode>
                <c:ptCount val="2"/>
                <c:pt idx="0">
                  <c:v>5617.8079470198672</c:v>
                </c:pt>
                <c:pt idx="1">
                  <c:v>5388.844696969697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7D-4445-B7D8-94C76BE8EC78}"/>
            </c:ext>
          </c:extLst>
        </c:ser>
        <c:ser>
          <c:idx val="1"/>
          <c:order val="1"/>
          <c:tx>
            <c:strRef>
              <c:f>'HNRNPR_Exp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'HNRNPR_Exp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Changes'!$N$18:$O$18</c:f>
              <c:numCache>
                <c:formatCode>0.00E+00</c:formatCode>
                <c:ptCount val="2"/>
                <c:pt idx="0">
                  <c:v>5716.7011038607607</c:v>
                </c:pt>
                <c:pt idx="1">
                  <c:v>7647.825592885375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7D-4445-B7D8-94C76BE8EC78}"/>
            </c:ext>
          </c:extLst>
        </c:ser>
        <c:ser>
          <c:idx val="2"/>
          <c:order val="2"/>
          <c:tx>
            <c:strRef>
              <c:f>'HNRNPR_Exp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'HNRNPR_Exp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Changes'!$N$19:$O$19</c:f>
              <c:numCache>
                <c:formatCode>0.00E+00</c:formatCode>
                <c:ptCount val="2"/>
                <c:pt idx="0">
                  <c:v>8170.4249224905616</c:v>
                </c:pt>
                <c:pt idx="1">
                  <c:v>5968.4586300055562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7D-4445-B7D8-94C76BE8EC78}"/>
            </c:ext>
          </c:extLst>
        </c:ser>
        <c:ser>
          <c:idx val="3"/>
          <c:order val="3"/>
          <c:tx>
            <c:strRef>
              <c:f>'HNRNPR_Exp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'HNRNPR_Exp and Dist Changes'!$N$21:$O$21</c:f>
                <c:numCache>
                  <c:formatCode>General</c:formatCode>
                  <c:ptCount val="2"/>
                  <c:pt idx="0">
                    <c:v>15134.650492329492</c:v>
                  </c:pt>
                  <c:pt idx="1">
                    <c:v>7837.360162171688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'HNRNPR_Exp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Changes'!$N$20:$O$20</c:f>
              <c:numCache>
                <c:formatCode>0.00E+00</c:formatCode>
                <c:ptCount val="2"/>
                <c:pt idx="0">
                  <c:v>3975.1553716976923</c:v>
                </c:pt>
                <c:pt idx="1">
                  <c:v>5027.1076392791583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7D-4445-B7D8-94C76BE8EC78}"/>
            </c:ext>
          </c:extLst>
        </c:ser>
        <c:ser>
          <c:idx val="4"/>
          <c:order val="4"/>
          <c:tx>
            <c:strRef>
              <c:f>'HNRNPR_Exp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'HNRNPR_Exp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Changes'!$N$21:$O$21</c:f>
              <c:numCache>
                <c:formatCode>0.00E+00</c:formatCode>
                <c:ptCount val="2"/>
                <c:pt idx="0">
                  <c:v>15134.650492329492</c:v>
                </c:pt>
                <c:pt idx="1">
                  <c:v>7837.360162171688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7D-4445-B7D8-94C76BE8E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96510399"/>
        <c:axId val="19650748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'HNRNPR_Exp and Dist Changes'!$N$14:$O$14</c:f>
              <c:numCache>
                <c:formatCode>0</c:formatCode>
                <c:ptCount val="2"/>
                <c:pt idx="0">
                  <c:v>18736.217636358695</c:v>
                </c:pt>
                <c:pt idx="1">
                  <c:v>18878.388601644267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C7D-4445-B7D8-94C76BE8E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10399"/>
        <c:axId val="196507487"/>
      </c:scatterChart>
      <c:catAx>
        <c:axId val="196510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96507487"/>
        <c:crosses val="autoZero"/>
        <c:auto val="1"/>
        <c:lblAlgn val="ctr"/>
        <c:lblOffset val="100"/>
        <c:noMultiLvlLbl val="0"/>
      </c:catAx>
      <c:valAx>
        <c:axId val="196507487"/>
        <c:scaling>
          <c:orientation val="minMax"/>
          <c:max val="40000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Nuc HNRNPR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96510399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3713500656167983"/>
          <c:y val="8.5946263283181099E-2"/>
          <c:w val="0.62257422900262471"/>
          <c:h val="0.776324849805521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'HNRNPR_Exp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'HNRNPR_Exp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Changes'!$P$17:$Q$17</c:f>
              <c:numCache>
                <c:formatCode>0.00E+00</c:formatCode>
                <c:ptCount val="2"/>
                <c:pt idx="0">
                  <c:v>2295.3582317073169</c:v>
                </c:pt>
                <c:pt idx="1">
                  <c:v>3387.1301204819279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01-4428-95C9-D0BF074F316D}"/>
            </c:ext>
          </c:extLst>
        </c:ser>
        <c:ser>
          <c:idx val="1"/>
          <c:order val="1"/>
          <c:tx>
            <c:strRef>
              <c:f>'HNRNPR_Exp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'HNRNPR_Exp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Changes'!$P$18:$Q$18</c:f>
              <c:numCache>
                <c:formatCode>0.00E+00</c:formatCode>
                <c:ptCount val="2"/>
                <c:pt idx="0">
                  <c:v>1001.2178766670677</c:v>
                </c:pt>
                <c:pt idx="1">
                  <c:v>920.06844411137399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01-4428-95C9-D0BF074F316D}"/>
            </c:ext>
          </c:extLst>
        </c:ser>
        <c:ser>
          <c:idx val="2"/>
          <c:order val="2"/>
          <c:tx>
            <c:strRef>
              <c:f>'HNRNPR_Exp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'HNRNPR_Exp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Changes'!$P$19:$Q$19</c:f>
              <c:numCache>
                <c:formatCode>0.00E+00</c:formatCode>
                <c:ptCount val="2"/>
                <c:pt idx="0">
                  <c:v>1085.5907361144773</c:v>
                </c:pt>
                <c:pt idx="1">
                  <c:v>979.4963506609356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01-4428-95C9-D0BF074F316D}"/>
            </c:ext>
          </c:extLst>
        </c:ser>
        <c:ser>
          <c:idx val="3"/>
          <c:order val="3"/>
          <c:tx>
            <c:strRef>
              <c:f>'HNRNPR_Exp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'HNRNPR_Exp and Dist Changes'!$P$21:$Q$21</c:f>
                <c:numCache>
                  <c:formatCode>General</c:formatCode>
                  <c:ptCount val="2"/>
                  <c:pt idx="0">
                    <c:v>2464.9489943095987</c:v>
                  </c:pt>
                  <c:pt idx="1">
                    <c:v>340.18139083139067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'HNRNPR_Exp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Changes'!$P$20:$Q$20</c:f>
              <c:numCache>
                <c:formatCode>0.00E+00</c:formatCode>
                <c:ptCount val="2"/>
                <c:pt idx="0">
                  <c:v>426.29752237064167</c:v>
                </c:pt>
                <c:pt idx="1">
                  <c:v>1728.9288221195002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01-4428-95C9-D0BF074F316D}"/>
            </c:ext>
          </c:extLst>
        </c:ser>
        <c:ser>
          <c:idx val="4"/>
          <c:order val="4"/>
          <c:tx>
            <c:strRef>
              <c:f>'HNRNPR_Exp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'HNRNPR_Exp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Changes'!$P$21:$Q$21</c:f>
              <c:numCache>
                <c:formatCode>0.00E+00</c:formatCode>
                <c:ptCount val="2"/>
                <c:pt idx="0">
                  <c:v>2464.9489943095987</c:v>
                </c:pt>
                <c:pt idx="1">
                  <c:v>340.18139083139067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1-4428-95C9-D0BF074F31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'HNRNPR_Exp and Dist Changes'!$P$14:$Q$14</c:f>
              <c:numCache>
                <c:formatCode>0</c:formatCode>
                <c:ptCount val="2"/>
                <c:pt idx="0">
                  <c:v>4516.2872186184968</c:v>
                </c:pt>
                <c:pt idx="1">
                  <c:v>5652.3235147640307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901-4428-95C9-D0BF074F316D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'HNRNPR_Exp and Dist Changes'!$P$24</c:f>
              <c:numCache>
                <c:formatCode>0</c:formatCode>
                <c:ptCount val="1"/>
                <c:pt idx="0">
                  <c:v>8600.6630434782601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901-4428-95C9-D0BF074F316D}"/>
            </c:ext>
          </c:extLst>
        </c:ser>
        <c:ser>
          <c:idx val="6"/>
          <c:order val="7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4"/>
              <c:pt idx="0">
                <c:v>2</c:v>
              </c:pt>
              <c:pt idx="1">
                <c:v>2</c:v>
              </c:pt>
              <c:pt idx="2">
                <c:v>2</c:v>
              </c:pt>
              <c:pt idx="3">
                <c:v>2</c:v>
              </c:pt>
            </c:numLit>
          </c:xVal>
          <c:yVal>
            <c:numRef>
              <c:f>'HNRNPR_Exp and Dist Changes'!$Q$24:$Q$27</c:f>
              <c:numCache>
                <c:formatCode>0</c:formatCode>
                <c:ptCount val="4"/>
                <c:pt idx="0">
                  <c:v>9225.6197604790414</c:v>
                </c:pt>
                <c:pt idx="1">
                  <c:v>8534.3888888888887</c:v>
                </c:pt>
                <c:pt idx="2">
                  <c:v>8446.806794055201</c:v>
                </c:pt>
                <c:pt idx="3">
                  <c:v>8409.5011286681711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901-4428-95C9-D0BF074F31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Cyto HNRNPR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  <c:majorUnit val="2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842615376202975"/>
          <c:y val="8.5886499764452534E-2"/>
          <c:w val="0.72117372047244099"/>
          <c:h val="0.7656411938892253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'HNRNPR_Exp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'HNRNPR_Exp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Changes'!$T$17:$U$17</c:f>
              <c:numCache>
                <c:formatCode>0.00E+00</c:formatCode>
                <c:ptCount val="2"/>
                <c:pt idx="0">
                  <c:v>0.89713087048522355</c:v>
                </c:pt>
                <c:pt idx="1">
                  <c:v>0.54138855930080132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5B-47B6-9989-C9E264415E65}"/>
            </c:ext>
          </c:extLst>
        </c:ser>
        <c:ser>
          <c:idx val="1"/>
          <c:order val="1"/>
          <c:tx>
            <c:strRef>
              <c:f>'HNRNPR_Exp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'HNRNPR_Exp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Changes'!$T$18:$U$18</c:f>
              <c:numCache>
                <c:formatCode>0.00E+00</c:formatCode>
                <c:ptCount val="2"/>
                <c:pt idx="0">
                  <c:v>0.24208340512887194</c:v>
                </c:pt>
                <c:pt idx="1">
                  <c:v>0.11468471275157199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5B-47B6-9989-C9E264415E65}"/>
            </c:ext>
          </c:extLst>
        </c:ser>
        <c:ser>
          <c:idx val="2"/>
          <c:order val="2"/>
          <c:tx>
            <c:strRef>
              <c:f>'HNRNPR_Exp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'HNRNPR_Exp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Changes'!$T$19:$U$19</c:f>
              <c:numCache>
                <c:formatCode>0.00E+00</c:formatCode>
                <c:ptCount val="2"/>
                <c:pt idx="0">
                  <c:v>0.42320946419137639</c:v>
                </c:pt>
                <c:pt idx="1">
                  <c:v>9.5076838333129077E-2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5B-47B6-9989-C9E264415E65}"/>
            </c:ext>
          </c:extLst>
        </c:ser>
        <c:ser>
          <c:idx val="3"/>
          <c:order val="3"/>
          <c:tx>
            <c:strRef>
              <c:f>'HNRNPR_Exp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'HNRNPR_Exp and Dist Changes'!$T$21:$U$21</c:f>
                <c:numCache>
                  <c:formatCode>General</c:formatCode>
                  <c:ptCount val="2"/>
                  <c:pt idx="0">
                    <c:v>0.48661749633473472</c:v>
                  </c:pt>
                  <c:pt idx="1">
                    <c:v>9.6112354386661214E-2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'HNRNPR_Exp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Changes'!$T$20:$U$20</c:f>
              <c:numCache>
                <c:formatCode>0.00E+00</c:formatCode>
                <c:ptCount val="2"/>
                <c:pt idx="0">
                  <c:v>0.25934320330754157</c:v>
                </c:pt>
                <c:pt idx="1">
                  <c:v>3.9604429503305782E-2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5B-47B6-9989-C9E264415E65}"/>
            </c:ext>
          </c:extLst>
        </c:ser>
        <c:ser>
          <c:idx val="4"/>
          <c:order val="4"/>
          <c:tx>
            <c:strRef>
              <c:f>'HNRNPR_Exp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'HNRNPR_Exp and Dist Changes'!$T$16:$U$16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'HNRNPR_Exp and Dist Changes'!$T$21:$U$21</c:f>
              <c:numCache>
                <c:formatCode>0.00E+00</c:formatCode>
                <c:ptCount val="2"/>
                <c:pt idx="0">
                  <c:v>0.48661749633473472</c:v>
                </c:pt>
                <c:pt idx="1">
                  <c:v>9.6112354386661214E-2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5B-47B6-9989-C9E264415E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'HNRNPR_Exp and Dist Changes'!$T$14:$U$14</c:f>
              <c:numCache>
                <c:formatCode>0.00</c:formatCode>
                <c:ptCount val="2"/>
                <c:pt idx="0">
                  <c:v>1.5549660387735329</c:v>
                </c:pt>
                <c:pt idx="1">
                  <c:v>0.73018965912800471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45B-47B6-9989-C9E264415E65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'HNRNPR_Exp and Dist Changes'!$T$24</c:f>
              <c:numCache>
                <c:formatCode>0.00</c:formatCode>
                <c:ptCount val="1"/>
                <c:pt idx="0">
                  <c:v>3.2422959602690398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6-145B-47B6-9989-C9E264415E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  <c:max val="4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Nuc/Cyto HNRNPR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'IGF2BP3 HIV RNA Correlation'!$S$2:$S$46</c:f>
              <c:numCache>
                <c:formatCode>General</c:formatCode>
                <c:ptCount val="45"/>
                <c:pt idx="0">
                  <c:v>244965</c:v>
                </c:pt>
                <c:pt idx="1">
                  <c:v>282678</c:v>
                </c:pt>
                <c:pt idx="2">
                  <c:v>311351</c:v>
                </c:pt>
                <c:pt idx="3">
                  <c:v>364580</c:v>
                </c:pt>
                <c:pt idx="4">
                  <c:v>377394</c:v>
                </c:pt>
                <c:pt idx="5">
                  <c:v>420272</c:v>
                </c:pt>
                <c:pt idx="6">
                  <c:v>601335</c:v>
                </c:pt>
                <c:pt idx="7">
                  <c:v>626667</c:v>
                </c:pt>
                <c:pt idx="8">
                  <c:v>739861</c:v>
                </c:pt>
                <c:pt idx="9">
                  <c:v>747364</c:v>
                </c:pt>
                <c:pt idx="10">
                  <c:v>929365</c:v>
                </c:pt>
                <c:pt idx="11">
                  <c:v>1169651</c:v>
                </c:pt>
                <c:pt idx="12">
                  <c:v>1506751</c:v>
                </c:pt>
                <c:pt idx="13">
                  <c:v>3808036</c:v>
                </c:pt>
                <c:pt idx="14">
                  <c:v>3810139</c:v>
                </c:pt>
                <c:pt idx="15">
                  <c:v>7311351</c:v>
                </c:pt>
                <c:pt idx="16">
                  <c:v>8598157</c:v>
                </c:pt>
                <c:pt idx="17">
                  <c:v>8751101</c:v>
                </c:pt>
                <c:pt idx="18">
                  <c:v>9297658</c:v>
                </c:pt>
                <c:pt idx="19">
                  <c:v>9408726</c:v>
                </c:pt>
                <c:pt idx="20">
                  <c:v>9615620</c:v>
                </c:pt>
                <c:pt idx="21">
                  <c:v>10251577</c:v>
                </c:pt>
                <c:pt idx="22">
                  <c:v>11723027</c:v>
                </c:pt>
                <c:pt idx="23">
                  <c:v>11921379</c:v>
                </c:pt>
                <c:pt idx="24">
                  <c:v>13259992</c:v>
                </c:pt>
                <c:pt idx="25">
                  <c:v>13905964</c:v>
                </c:pt>
                <c:pt idx="26">
                  <c:v>14897711</c:v>
                </c:pt>
                <c:pt idx="27">
                  <c:v>16826893</c:v>
                </c:pt>
                <c:pt idx="28">
                  <c:v>17974615</c:v>
                </c:pt>
                <c:pt idx="29">
                  <c:v>19388113</c:v>
                </c:pt>
                <c:pt idx="30">
                  <c:v>28495732</c:v>
                </c:pt>
                <c:pt idx="31">
                  <c:v>29908827</c:v>
                </c:pt>
                <c:pt idx="32">
                  <c:v>29913920</c:v>
                </c:pt>
                <c:pt idx="33">
                  <c:v>30461846</c:v>
                </c:pt>
                <c:pt idx="34">
                  <c:v>31014627</c:v>
                </c:pt>
                <c:pt idx="35">
                  <c:v>38406831</c:v>
                </c:pt>
                <c:pt idx="36">
                  <c:v>39104282</c:v>
                </c:pt>
                <c:pt idx="37">
                  <c:v>40550503</c:v>
                </c:pt>
                <c:pt idx="38">
                  <c:v>41649692</c:v>
                </c:pt>
                <c:pt idx="39">
                  <c:v>42345256</c:v>
                </c:pt>
                <c:pt idx="40">
                  <c:v>43733072</c:v>
                </c:pt>
                <c:pt idx="41">
                  <c:v>45405222</c:v>
                </c:pt>
                <c:pt idx="42">
                  <c:v>47991696</c:v>
                </c:pt>
                <c:pt idx="43">
                  <c:v>53740470</c:v>
                </c:pt>
                <c:pt idx="44">
                  <c:v>60602436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'IGF2BP3 HIV RNA Correlation'!$T$2:$T$46</c:f>
              <c:numCache>
                <c:formatCode>0</c:formatCode>
                <c:ptCount val="45"/>
                <c:pt idx="0">
                  <c:v>1762.0947630922694</c:v>
                </c:pt>
                <c:pt idx="1">
                  <c:v>1388.9094955489613</c:v>
                </c:pt>
                <c:pt idx="2">
                  <c:v>1646.9531568228106</c:v>
                </c:pt>
                <c:pt idx="3">
                  <c:v>2915.9252336448599</c:v>
                </c:pt>
                <c:pt idx="4">
                  <c:v>2087.3219895287957</c:v>
                </c:pt>
                <c:pt idx="5">
                  <c:v>1436.6856330014225</c:v>
                </c:pt>
                <c:pt idx="6">
                  <c:v>2899.9772727272725</c:v>
                </c:pt>
                <c:pt idx="7">
                  <c:v>2687.9180327868853</c:v>
                </c:pt>
                <c:pt idx="8">
                  <c:v>2133.6914191419141</c:v>
                </c:pt>
                <c:pt idx="9">
                  <c:v>1754.9112021857923</c:v>
                </c:pt>
                <c:pt idx="10">
                  <c:v>2345.4462365591398</c:v>
                </c:pt>
                <c:pt idx="11">
                  <c:v>1886.6533700137552</c:v>
                </c:pt>
                <c:pt idx="12">
                  <c:v>2121.88824383164</c:v>
                </c:pt>
                <c:pt idx="13">
                  <c:v>4596.1112359550561</c:v>
                </c:pt>
                <c:pt idx="14">
                  <c:v>4163.4495238095242</c:v>
                </c:pt>
                <c:pt idx="15">
                  <c:v>9265.6615853658532</c:v>
                </c:pt>
                <c:pt idx="16">
                  <c:v>28260.973180076628</c:v>
                </c:pt>
                <c:pt idx="17">
                  <c:v>27830.895522388058</c:v>
                </c:pt>
                <c:pt idx="18">
                  <c:v>17121.882352941175</c:v>
                </c:pt>
                <c:pt idx="19">
                  <c:v>16802.229850746269</c:v>
                </c:pt>
                <c:pt idx="20">
                  <c:v>17906.921717171717</c:v>
                </c:pt>
                <c:pt idx="21">
                  <c:v>17664.106936416185</c:v>
                </c:pt>
                <c:pt idx="22">
                  <c:v>15135.285714285714</c:v>
                </c:pt>
                <c:pt idx="23">
                  <c:v>18798.615384615383</c:v>
                </c:pt>
                <c:pt idx="24">
                  <c:v>11654.435073627845</c:v>
                </c:pt>
                <c:pt idx="25">
                  <c:v>17504.385194479299</c:v>
                </c:pt>
                <c:pt idx="26">
                  <c:v>9453.7072599531621</c:v>
                </c:pt>
                <c:pt idx="27">
                  <c:v>14460.864055299538</c:v>
                </c:pt>
                <c:pt idx="28">
                  <c:v>32230.526455026455</c:v>
                </c:pt>
                <c:pt idx="29">
                  <c:v>29677.146919431281</c:v>
                </c:pt>
                <c:pt idx="30">
                  <c:v>35927.868778280543</c:v>
                </c:pt>
                <c:pt idx="31">
                  <c:v>34925.630581867386</c:v>
                </c:pt>
                <c:pt idx="32">
                  <c:v>31758.24394184168</c:v>
                </c:pt>
                <c:pt idx="33">
                  <c:v>38818.115631691646</c:v>
                </c:pt>
                <c:pt idx="34">
                  <c:v>23931.907303370786</c:v>
                </c:pt>
                <c:pt idx="35">
                  <c:v>39861.713615023473</c:v>
                </c:pt>
                <c:pt idx="36">
                  <c:v>31834.97235576923</c:v>
                </c:pt>
                <c:pt idx="37">
                  <c:v>38219.587192118226</c:v>
                </c:pt>
                <c:pt idx="38">
                  <c:v>39702.264054514482</c:v>
                </c:pt>
                <c:pt idx="39">
                  <c:v>33279.77022190408</c:v>
                </c:pt>
                <c:pt idx="40">
                  <c:v>48025.910071942446</c:v>
                </c:pt>
                <c:pt idx="41">
                  <c:v>30491.283996299724</c:v>
                </c:pt>
                <c:pt idx="42">
                  <c:v>43830.509161041467</c:v>
                </c:pt>
                <c:pt idx="43">
                  <c:v>47989.209467455621</c:v>
                </c:pt>
                <c:pt idx="44">
                  <c:v>53363.682068206821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0488768"/>
        <c:axId val="470488352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"/>
      </c:valAx>
      <c:valAx>
        <c:axId val="470488352"/>
        <c:scaling>
          <c:orientation val="minMax"/>
        </c:scaling>
        <c:delete val="0"/>
        <c:axPos val="r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70488768"/>
        <c:crosses val="max"/>
        <c:crossBetween val="midCat"/>
        <c:majorUnit val="10000"/>
      </c:valAx>
      <c:valAx>
        <c:axId val="470488768"/>
        <c:scaling>
          <c:orientation val="minMax"/>
        </c:scaling>
        <c:delete val="1"/>
        <c:axPos val="b"/>
        <c:majorTickMark val="out"/>
        <c:minorTickMark val="none"/>
        <c:tickLblPos val="nextTo"/>
        <c:crossAx val="470488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'IGF2BP3 HIV RNA Correlation'!$H$2:$H$14</c:f>
              <c:numCache>
                <c:formatCode>0</c:formatCode>
                <c:ptCount val="13"/>
                <c:pt idx="0">
                  <c:v>1388.9094955489613</c:v>
                </c:pt>
                <c:pt idx="1">
                  <c:v>1436.6856330014225</c:v>
                </c:pt>
                <c:pt idx="2">
                  <c:v>1646.9531568228106</c:v>
                </c:pt>
                <c:pt idx="3">
                  <c:v>1754.9112021857923</c:v>
                </c:pt>
                <c:pt idx="4">
                  <c:v>1762.0947630922694</c:v>
                </c:pt>
                <c:pt idx="5">
                  <c:v>1886.6533700137552</c:v>
                </c:pt>
                <c:pt idx="6">
                  <c:v>2087.3219895287957</c:v>
                </c:pt>
                <c:pt idx="7">
                  <c:v>2121.88824383164</c:v>
                </c:pt>
                <c:pt idx="8">
                  <c:v>2133.6914191419141</c:v>
                </c:pt>
                <c:pt idx="9">
                  <c:v>2345.4462365591398</c:v>
                </c:pt>
                <c:pt idx="10">
                  <c:v>2687.9180327868853</c:v>
                </c:pt>
                <c:pt idx="11">
                  <c:v>2899.9772727272725</c:v>
                </c:pt>
                <c:pt idx="12">
                  <c:v>2915.9252336448599</c:v>
                </c:pt>
              </c:numCache>
            </c:numRef>
          </c:xVal>
          <c:yVal>
            <c:numRef>
              <c:f>'IGF2BP3 HIV RNA Correlation'!$I$2:$I$14</c:f>
              <c:numCache>
                <c:formatCode>0</c:formatCode>
                <c:ptCount val="13"/>
                <c:pt idx="0">
                  <c:v>1507.1472350230415</c:v>
                </c:pt>
                <c:pt idx="1">
                  <c:v>1710.0683911850942</c:v>
                </c:pt>
                <c:pt idx="2">
                  <c:v>2315.6904055954687</c:v>
                </c:pt>
                <c:pt idx="3">
                  <c:v>1494.578765533144</c:v>
                </c:pt>
                <c:pt idx="4">
                  <c:v>2743.2081391736565</c:v>
                </c:pt>
                <c:pt idx="5">
                  <c:v>2118.756092310342</c:v>
                </c:pt>
                <c:pt idx="6">
                  <c:v>2065.1120620854776</c:v>
                </c:pt>
                <c:pt idx="7">
                  <c:v>2058.0345967438361</c:v>
                </c:pt>
                <c:pt idx="8">
                  <c:v>2629.1390487149984</c:v>
                </c:pt>
                <c:pt idx="9">
                  <c:v>2849.7429118923783</c:v>
                </c:pt>
                <c:pt idx="10">
                  <c:v>2554.1946243814664</c:v>
                </c:pt>
                <c:pt idx="11">
                  <c:v>3052.465909090909</c:v>
                </c:pt>
                <c:pt idx="12">
                  <c:v>2656.0983929288868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'IGF2BP3 HIV RNA Correlation'!$H$15:$H$45</c:f>
              <c:numCache>
                <c:formatCode>0</c:formatCode>
                <c:ptCount val="31"/>
                <c:pt idx="0">
                  <c:v>4163.4495238095242</c:v>
                </c:pt>
                <c:pt idx="1">
                  <c:v>4596.1112359550561</c:v>
                </c:pt>
                <c:pt idx="2">
                  <c:v>9265.6615853658532</c:v>
                </c:pt>
                <c:pt idx="3">
                  <c:v>9453.7072599531621</c:v>
                </c:pt>
                <c:pt idx="4">
                  <c:v>11654.435073627845</c:v>
                </c:pt>
                <c:pt idx="5">
                  <c:v>14460.864055299538</c:v>
                </c:pt>
                <c:pt idx="6">
                  <c:v>15135.285714285714</c:v>
                </c:pt>
                <c:pt idx="7">
                  <c:v>16802.229850746269</c:v>
                </c:pt>
                <c:pt idx="8">
                  <c:v>17121.882352941175</c:v>
                </c:pt>
                <c:pt idx="9">
                  <c:v>17504.385194479299</c:v>
                </c:pt>
                <c:pt idx="10">
                  <c:v>17664.106936416185</c:v>
                </c:pt>
                <c:pt idx="11">
                  <c:v>17906.921717171717</c:v>
                </c:pt>
                <c:pt idx="12">
                  <c:v>18798.615384615383</c:v>
                </c:pt>
                <c:pt idx="13">
                  <c:v>23931.907303370786</c:v>
                </c:pt>
                <c:pt idx="14">
                  <c:v>27830.895522388058</c:v>
                </c:pt>
                <c:pt idx="15">
                  <c:v>28260.973180076628</c:v>
                </c:pt>
                <c:pt idx="16">
                  <c:v>29677.146919431281</c:v>
                </c:pt>
                <c:pt idx="17">
                  <c:v>30491.283996299724</c:v>
                </c:pt>
                <c:pt idx="18">
                  <c:v>31758.24394184168</c:v>
                </c:pt>
                <c:pt idx="19">
                  <c:v>31834.97235576923</c:v>
                </c:pt>
                <c:pt idx="20">
                  <c:v>32230.526455026455</c:v>
                </c:pt>
                <c:pt idx="21">
                  <c:v>33279.77022190408</c:v>
                </c:pt>
                <c:pt idx="22">
                  <c:v>34925.630581867386</c:v>
                </c:pt>
                <c:pt idx="23">
                  <c:v>35927.868778280543</c:v>
                </c:pt>
                <c:pt idx="24">
                  <c:v>38219.587192118226</c:v>
                </c:pt>
                <c:pt idx="25">
                  <c:v>38818.115631691646</c:v>
                </c:pt>
                <c:pt idx="26">
                  <c:v>39702.264054514482</c:v>
                </c:pt>
                <c:pt idx="27">
                  <c:v>39861.713615023473</c:v>
                </c:pt>
                <c:pt idx="28">
                  <c:v>43830.509161041467</c:v>
                </c:pt>
                <c:pt idx="29">
                  <c:v>47989.209467455621</c:v>
                </c:pt>
                <c:pt idx="30">
                  <c:v>48025.910071942446</c:v>
                </c:pt>
              </c:numCache>
            </c:numRef>
          </c:xVal>
          <c:yVal>
            <c:numRef>
              <c:f>'IGF2BP3 HIV RNA Correlation'!$I$15:$I$45</c:f>
              <c:numCache>
                <c:formatCode>0</c:formatCode>
                <c:ptCount val="31"/>
                <c:pt idx="0">
                  <c:v>2052.712</c:v>
                </c:pt>
                <c:pt idx="1">
                  <c:v>1823.9517112299463</c:v>
                </c:pt>
                <c:pt idx="2">
                  <c:v>3340.0089328379318</c:v>
                </c:pt>
                <c:pt idx="3">
                  <c:v>1908.7097567426533</c:v>
                </c:pt>
                <c:pt idx="4">
                  <c:v>2228.4507477465172</c:v>
                </c:pt>
                <c:pt idx="5">
                  <c:v>2066.5375350613363</c:v>
                </c:pt>
                <c:pt idx="6">
                  <c:v>2491.4055697823305</c:v>
                </c:pt>
                <c:pt idx="7">
                  <c:v>2421.364699173082</c:v>
                </c:pt>
                <c:pt idx="8">
                  <c:v>2386.9661185849527</c:v>
                </c:pt>
                <c:pt idx="9">
                  <c:v>2191.4868321723911</c:v>
                </c:pt>
                <c:pt idx="10">
                  <c:v>2498.4245374206021</c:v>
                </c:pt>
                <c:pt idx="11">
                  <c:v>3005.4960571507077</c:v>
                </c:pt>
                <c:pt idx="12">
                  <c:v>2752.9554022366519</c:v>
                </c:pt>
                <c:pt idx="13">
                  <c:v>2650.9150466497031</c:v>
                </c:pt>
                <c:pt idx="14">
                  <c:v>2742.2647385334503</c:v>
                </c:pt>
                <c:pt idx="15">
                  <c:v>2799.3972569486587</c:v>
                </c:pt>
                <c:pt idx="16">
                  <c:v>3254.0551882460973</c:v>
                </c:pt>
                <c:pt idx="17">
                  <c:v>2405.8257012524509</c:v>
                </c:pt>
                <c:pt idx="18">
                  <c:v>2825.8356864547764</c:v>
                </c:pt>
                <c:pt idx="19">
                  <c:v>3797.9234752636175</c:v>
                </c:pt>
                <c:pt idx="20">
                  <c:v>3529.9753067342463</c:v>
                </c:pt>
                <c:pt idx="21">
                  <c:v>1983.1734923921258</c:v>
                </c:pt>
                <c:pt idx="22">
                  <c:v>3237.2261946694844</c:v>
                </c:pt>
                <c:pt idx="23">
                  <c:v>2367.9898185857091</c:v>
                </c:pt>
                <c:pt idx="24">
                  <c:v>2815.725340136054</c:v>
                </c:pt>
                <c:pt idx="25">
                  <c:v>2180.0065998329155</c:v>
                </c:pt>
                <c:pt idx="26">
                  <c:v>1686.2359741682521</c:v>
                </c:pt>
                <c:pt idx="27">
                  <c:v>2068.7056919959032</c:v>
                </c:pt>
                <c:pt idx="28">
                  <c:v>3176.2934030937217</c:v>
                </c:pt>
                <c:pt idx="29">
                  <c:v>2733.5160127953</c:v>
                </c:pt>
                <c:pt idx="30">
                  <c:v>3951.8144780129928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IGF2BP3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/>
              <a:t>Host Protein and HIV US RNA Expression Correlation; Late Cells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2"/>
          <c:order val="0"/>
          <c:tx>
            <c:v>Total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'Sum. of Correlation Results'!$A$19:$A$30</c:f>
              <c:strCache>
                <c:ptCount val="12"/>
                <c:pt idx="0">
                  <c:v>CSDE1</c:v>
                </c:pt>
                <c:pt idx="1">
                  <c:v>DNM2</c:v>
                </c:pt>
                <c:pt idx="2">
                  <c:v>FAM120A</c:v>
                </c:pt>
                <c:pt idx="3">
                  <c:v>HNRNPR</c:v>
                </c:pt>
                <c:pt idx="4">
                  <c:v>IGF2BP3</c:v>
                </c:pt>
                <c:pt idx="5">
                  <c:v>LRPPRC</c:v>
                </c:pt>
                <c:pt idx="6">
                  <c:v>MBOAT7</c:v>
                </c:pt>
                <c:pt idx="7">
                  <c:v>MOV10</c:v>
                </c:pt>
                <c:pt idx="8">
                  <c:v>RBM4</c:v>
                </c:pt>
                <c:pt idx="9">
                  <c:v>RBMX</c:v>
                </c:pt>
                <c:pt idx="10">
                  <c:v>SRRM2</c:v>
                </c:pt>
                <c:pt idx="11">
                  <c:v>TRIM56</c:v>
                </c:pt>
              </c:strCache>
            </c:strRef>
          </c:cat>
          <c:val>
            <c:numRef>
              <c:f>'Sum. of Correlation Results'!$G$19:$G$30</c:f>
              <c:numCache>
                <c:formatCode>0.000</c:formatCode>
                <c:ptCount val="12"/>
                <c:pt idx="1">
                  <c:v>0.61764116286642223</c:v>
                </c:pt>
                <c:pt idx="2">
                  <c:v>0.5741664078978892</c:v>
                </c:pt>
                <c:pt idx="5">
                  <c:v>0.83181866004674077</c:v>
                </c:pt>
                <c:pt idx="7">
                  <c:v>0.45357838817597396</c:v>
                </c:pt>
                <c:pt idx="8">
                  <c:v>0.67392707844327515</c:v>
                </c:pt>
                <c:pt idx="10">
                  <c:v>0.47237259593023423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A-4319-B1E7-4DC9363AAED2}"/>
            </c:ext>
          </c:extLst>
        </c:ser>
        <c:ser>
          <c:idx val="0"/>
          <c:order val="1"/>
          <c:tx>
            <c:v>Cytoplasmic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'Sum. of Correlation Results'!$A$19:$A$30</c:f>
              <c:strCache>
                <c:ptCount val="12"/>
                <c:pt idx="0">
                  <c:v>CSDE1</c:v>
                </c:pt>
                <c:pt idx="1">
                  <c:v>DNM2</c:v>
                </c:pt>
                <c:pt idx="2">
                  <c:v>FAM120A</c:v>
                </c:pt>
                <c:pt idx="3">
                  <c:v>HNRNPR</c:v>
                </c:pt>
                <c:pt idx="4">
                  <c:v>IGF2BP3</c:v>
                </c:pt>
                <c:pt idx="5">
                  <c:v>LRPPRC</c:v>
                </c:pt>
                <c:pt idx="6">
                  <c:v>MBOAT7</c:v>
                </c:pt>
                <c:pt idx="7">
                  <c:v>MOV10</c:v>
                </c:pt>
                <c:pt idx="8">
                  <c:v>RBM4</c:v>
                </c:pt>
                <c:pt idx="9">
                  <c:v>RBMX</c:v>
                </c:pt>
                <c:pt idx="10">
                  <c:v>SRRM2</c:v>
                </c:pt>
                <c:pt idx="11">
                  <c:v>TRIM56</c:v>
                </c:pt>
              </c:strCache>
            </c:strRef>
          </c:cat>
          <c:val>
            <c:numRef>
              <c:f>'Sum. of Correlation Results'!$C$19:$C$30</c:f>
              <c:numCache>
                <c:formatCode>0.000</c:formatCode>
                <c:ptCount val="12"/>
                <c:pt idx="1">
                  <c:v>0.51117557998995977</c:v>
                </c:pt>
                <c:pt idx="2">
                  <c:v>0.54216610342231009</c:v>
                </c:pt>
                <c:pt idx="3">
                  <c:v>0.54001962974846951</c:v>
                </c:pt>
                <c:pt idx="5">
                  <c:v>0.82533798969951067</c:v>
                </c:pt>
                <c:pt idx="7">
                  <c:v>0.48324615920963504</c:v>
                </c:pt>
                <c:pt idx="8">
                  <c:v>0.62525329256609652</c:v>
                </c:pt>
                <c:pt idx="10">
                  <c:v>0.55420160931766305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0A-4319-B1E7-4DC9363AAED2}"/>
            </c:ext>
          </c:extLst>
        </c:ser>
        <c:ser>
          <c:idx val="1"/>
          <c:order val="2"/>
          <c:tx>
            <c:v>Nuclear</c:v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'Sum. of Correlation Results'!$A$19:$A$30</c:f>
              <c:strCache>
                <c:ptCount val="12"/>
                <c:pt idx="0">
                  <c:v>CSDE1</c:v>
                </c:pt>
                <c:pt idx="1">
                  <c:v>DNM2</c:v>
                </c:pt>
                <c:pt idx="2">
                  <c:v>FAM120A</c:v>
                </c:pt>
                <c:pt idx="3">
                  <c:v>HNRNPR</c:v>
                </c:pt>
                <c:pt idx="4">
                  <c:v>IGF2BP3</c:v>
                </c:pt>
                <c:pt idx="5">
                  <c:v>LRPPRC</c:v>
                </c:pt>
                <c:pt idx="6">
                  <c:v>MBOAT7</c:v>
                </c:pt>
                <c:pt idx="7">
                  <c:v>MOV10</c:v>
                </c:pt>
                <c:pt idx="8">
                  <c:v>RBM4</c:v>
                </c:pt>
                <c:pt idx="9">
                  <c:v>RBMX</c:v>
                </c:pt>
                <c:pt idx="10">
                  <c:v>SRRM2</c:v>
                </c:pt>
                <c:pt idx="11">
                  <c:v>TRIM56</c:v>
                </c:pt>
              </c:strCache>
            </c:strRef>
          </c:cat>
          <c:val>
            <c:numRef>
              <c:f>'Sum. of Correlation Results'!$E$19:$E$30</c:f>
              <c:numCache>
                <c:formatCode>0.000</c:formatCode>
                <c:ptCount val="12"/>
                <c:pt idx="0">
                  <c:v>0.44714049521692889</c:v>
                </c:pt>
                <c:pt idx="1">
                  <c:v>0.58039850114681824</c:v>
                </c:pt>
                <c:pt idx="2">
                  <c:v>0.56062054259177763</c:v>
                </c:pt>
                <c:pt idx="3">
                  <c:v>0.61038989437701074</c:v>
                </c:pt>
                <c:pt idx="5">
                  <c:v>0.73549758558010359</c:v>
                </c:pt>
                <c:pt idx="7">
                  <c:v>0.48813242296027104</c:v>
                </c:pt>
                <c:pt idx="8">
                  <c:v>0.44718676914447014</c:v>
                </c:pt>
                <c:pt idx="10">
                  <c:v>0.45078877943648626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0A-4319-B1E7-4DC9363AAE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4"/>
        <c:axId val="1358215263"/>
        <c:axId val="1358193215"/>
      </c:barChart>
      <c:catAx>
        <c:axId val="1358215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58193215"/>
        <c:crosses val="autoZero"/>
        <c:auto val="1"/>
        <c:lblAlgn val="ctr"/>
        <c:lblOffset val="100"/>
        <c:noMultiLvlLbl val="0"/>
      </c:catAx>
      <c:valAx>
        <c:axId val="13581932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Pearson's Correlation Coefficient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358215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'IGF2BP3 HIV RNA Correlation'!$F$2:$F$14</c:f>
              <c:numCache>
                <c:formatCode>0</c:formatCode>
                <c:ptCount val="13"/>
                <c:pt idx="0">
                  <c:v>1347.8594470046082</c:v>
                </c:pt>
                <c:pt idx="1">
                  <c:v>1347.6824742268041</c:v>
                </c:pt>
                <c:pt idx="2">
                  <c:v>1454.7537537537537</c:v>
                </c:pt>
                <c:pt idx="3">
                  <c:v>1608.957683741648</c:v>
                </c:pt>
                <c:pt idx="4">
                  <c:v>1662.5724137931034</c:v>
                </c:pt>
                <c:pt idx="5">
                  <c:v>1983.2142857142858</c:v>
                </c:pt>
                <c:pt idx="6">
                  <c:v>1833.3300492610838</c:v>
                </c:pt>
                <c:pt idx="7">
                  <c:v>1786.1003787878788</c:v>
                </c:pt>
                <c:pt idx="8">
                  <c:v>1911.3164556962026</c:v>
                </c:pt>
                <c:pt idx="9">
                  <c:v>2347.7758007117436</c:v>
                </c:pt>
                <c:pt idx="10">
                  <c:v>2527.251012145749</c:v>
                </c:pt>
                <c:pt idx="11">
                  <c:v>2560.4166666666665</c:v>
                </c:pt>
                <c:pt idx="12">
                  <c:v>2536</c:v>
                </c:pt>
              </c:numCache>
            </c:numRef>
          </c:xVal>
          <c:yVal>
            <c:numRef>
              <c:f>'IGF2BP3 HIV RNA Correlation'!$G$2:$G$14</c:f>
              <c:numCache>
                <c:formatCode>0</c:formatCode>
                <c:ptCount val="13"/>
                <c:pt idx="0">
                  <c:v>814.29723502304148</c:v>
                </c:pt>
                <c:pt idx="1">
                  <c:v>955.96288659793811</c:v>
                </c:pt>
                <c:pt idx="2">
                  <c:v>1067.5195195195195</c:v>
                </c:pt>
                <c:pt idx="3">
                  <c:v>689.543429844098</c:v>
                </c:pt>
                <c:pt idx="4">
                  <c:v>1284.3793103448277</c:v>
                </c:pt>
                <c:pt idx="5">
                  <c:v>962.66326530612241</c:v>
                </c:pt>
                <c:pt idx="6">
                  <c:v>950.49753694581284</c:v>
                </c:pt>
                <c:pt idx="7">
                  <c:v>927.87310606060601</c:v>
                </c:pt>
                <c:pt idx="8">
                  <c:v>1021.7299578059071</c:v>
                </c:pt>
                <c:pt idx="9">
                  <c:v>1299.0231316725979</c:v>
                </c:pt>
                <c:pt idx="10">
                  <c:v>1094.089068825911</c:v>
                </c:pt>
                <c:pt idx="11">
                  <c:v>1371.3295454545455</c:v>
                </c:pt>
                <c:pt idx="12">
                  <c:v>1146.2052631578947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'IGF2BP3 HIV RNA Correlation'!$F$15:$F$45</c:f>
              <c:numCache>
                <c:formatCode>0</c:formatCode>
                <c:ptCount val="31"/>
                <c:pt idx="0">
                  <c:v>3999.1120000000001</c:v>
                </c:pt>
                <c:pt idx="1">
                  <c:v>4523.2981818181815</c:v>
                </c:pt>
                <c:pt idx="2">
                  <c:v>10571.263157894737</c:v>
                </c:pt>
                <c:pt idx="3">
                  <c:v>10185.609794628752</c:v>
                </c:pt>
                <c:pt idx="4">
                  <c:v>12941.122370936902</c:v>
                </c:pt>
                <c:pt idx="5">
                  <c:v>16370.248818897639</c:v>
                </c:pt>
                <c:pt idx="6">
                  <c:v>16930.78787878788</c:v>
                </c:pt>
                <c:pt idx="7">
                  <c:v>18932.619047619046</c:v>
                </c:pt>
                <c:pt idx="8">
                  <c:v>19876.152466367712</c:v>
                </c:pt>
                <c:pt idx="9">
                  <c:v>19039.170529801326</c:v>
                </c:pt>
                <c:pt idx="10">
                  <c:v>19287.887254901962</c:v>
                </c:pt>
                <c:pt idx="11">
                  <c:v>19834.482071713148</c:v>
                </c:pt>
                <c:pt idx="12">
                  <c:v>21115.913194444445</c:v>
                </c:pt>
                <c:pt idx="13">
                  <c:v>27541.644444444446</c:v>
                </c:pt>
                <c:pt idx="14">
                  <c:v>29987.337423312885</c:v>
                </c:pt>
                <c:pt idx="15">
                  <c:v>32067.285714285714</c:v>
                </c:pt>
                <c:pt idx="16">
                  <c:v>38001.761111111111</c:v>
                </c:pt>
                <c:pt idx="17">
                  <c:v>31302.156836461127</c:v>
                </c:pt>
                <c:pt idx="18">
                  <c:v>37653.598404255317</c:v>
                </c:pt>
                <c:pt idx="19">
                  <c:v>35011.177847113882</c:v>
                </c:pt>
                <c:pt idx="20">
                  <c:v>36133.635627530362</c:v>
                </c:pt>
                <c:pt idx="21">
                  <c:v>34885.268855368231</c:v>
                </c:pt>
                <c:pt idx="22">
                  <c:v>39191.219560878242</c:v>
                </c:pt>
                <c:pt idx="23">
                  <c:v>41011.236486486487</c:v>
                </c:pt>
                <c:pt idx="24">
                  <c:v>43936.606802721086</c:v>
                </c:pt>
                <c:pt idx="25">
                  <c:v>45639.003174603175</c:v>
                </c:pt>
                <c:pt idx="26">
                  <c:v>42556.550827423169</c:v>
                </c:pt>
                <c:pt idx="27">
                  <c:v>44638.912114014252</c:v>
                </c:pt>
                <c:pt idx="28">
                  <c:v>48317.045859872611</c:v>
                </c:pt>
                <c:pt idx="29">
                  <c:v>55700.830935251797</c:v>
                </c:pt>
                <c:pt idx="30">
                  <c:v>55627.279491833033</c:v>
                </c:pt>
              </c:numCache>
            </c:numRef>
          </c:xVal>
          <c:yVal>
            <c:numRef>
              <c:f>'IGF2BP3 HIV RNA Correlation'!$G$15:$G$45</c:f>
              <c:numCache>
                <c:formatCode>0</c:formatCode>
                <c:ptCount val="31"/>
                <c:pt idx="0">
                  <c:v>994.952</c:v>
                </c:pt>
                <c:pt idx="1">
                  <c:v>905.77818181818179</c:v>
                </c:pt>
                <c:pt idx="2">
                  <c:v>1636.4486215538848</c:v>
                </c:pt>
                <c:pt idx="3">
                  <c:v>984.35229067930493</c:v>
                </c:pt>
                <c:pt idx="4">
                  <c:v>1160.227533460803</c:v>
                </c:pt>
                <c:pt idx="5">
                  <c:v>956.07401574803146</c:v>
                </c:pt>
                <c:pt idx="6">
                  <c:v>1310.659090909091</c:v>
                </c:pt>
                <c:pt idx="7">
                  <c:v>1049.0952380952381</c:v>
                </c:pt>
                <c:pt idx="8">
                  <c:v>1332.1883408071749</c:v>
                </c:pt>
                <c:pt idx="9">
                  <c:v>1143.0049668874171</c:v>
                </c:pt>
                <c:pt idx="10">
                  <c:v>1066.2696078431372</c:v>
                </c:pt>
                <c:pt idx="11">
                  <c:v>1472.2270916334662</c:v>
                </c:pt>
                <c:pt idx="12">
                  <c:v>1388.6631944444443</c:v>
                </c:pt>
                <c:pt idx="13">
                  <c:v>1265.6822222222222</c:v>
                </c:pt>
                <c:pt idx="14">
                  <c:v>1365.0552147239264</c:v>
                </c:pt>
                <c:pt idx="15">
                  <c:v>1481.1168831168832</c:v>
                </c:pt>
                <c:pt idx="16">
                  <c:v>1475.8444444444444</c:v>
                </c:pt>
                <c:pt idx="17">
                  <c:v>1000.6286863270777</c:v>
                </c:pt>
                <c:pt idx="18">
                  <c:v>1408.5558510638298</c:v>
                </c:pt>
                <c:pt idx="19">
                  <c:v>1771.0124804992199</c:v>
                </c:pt>
                <c:pt idx="20">
                  <c:v>1844.5020242914979</c:v>
                </c:pt>
                <c:pt idx="21">
                  <c:v>873.07719609582966</c:v>
                </c:pt>
                <c:pt idx="22">
                  <c:v>1402.3732534930139</c:v>
                </c:pt>
                <c:pt idx="23">
                  <c:v>1115.7432432432433</c:v>
                </c:pt>
                <c:pt idx="24">
                  <c:v>1475.0789115646257</c:v>
                </c:pt>
                <c:pt idx="25">
                  <c:v>1114.4539682539682</c:v>
                </c:pt>
                <c:pt idx="26">
                  <c:v>833.71158392434984</c:v>
                </c:pt>
                <c:pt idx="27">
                  <c:v>975.91211401425176</c:v>
                </c:pt>
                <c:pt idx="28">
                  <c:v>1448.9719745222931</c:v>
                </c:pt>
                <c:pt idx="29">
                  <c:v>1489.6025179856115</c:v>
                </c:pt>
                <c:pt idx="30">
                  <c:v>1795.1996370235934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IGF2BP3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7810586176727908"/>
          <c:y val="8.4569340160114595E-2"/>
          <c:w val="0.69593011811023631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'IGF2BP3 HIV RNA Correlation'!$H$2:$H$14</c:f>
              <c:numCache>
                <c:formatCode>0</c:formatCode>
                <c:ptCount val="13"/>
                <c:pt idx="0">
                  <c:v>1388.9094955489613</c:v>
                </c:pt>
                <c:pt idx="1">
                  <c:v>1436.6856330014225</c:v>
                </c:pt>
                <c:pt idx="2">
                  <c:v>1646.9531568228106</c:v>
                </c:pt>
                <c:pt idx="3">
                  <c:v>1754.9112021857923</c:v>
                </c:pt>
                <c:pt idx="4">
                  <c:v>1762.0947630922694</c:v>
                </c:pt>
                <c:pt idx="5">
                  <c:v>1886.6533700137552</c:v>
                </c:pt>
                <c:pt idx="6">
                  <c:v>2087.3219895287957</c:v>
                </c:pt>
                <c:pt idx="7">
                  <c:v>2121.88824383164</c:v>
                </c:pt>
                <c:pt idx="8">
                  <c:v>2133.6914191419141</c:v>
                </c:pt>
                <c:pt idx="9">
                  <c:v>2345.4462365591398</c:v>
                </c:pt>
                <c:pt idx="10">
                  <c:v>2687.9180327868853</c:v>
                </c:pt>
                <c:pt idx="11">
                  <c:v>2899.9772727272725</c:v>
                </c:pt>
                <c:pt idx="12">
                  <c:v>2915.9252336448599</c:v>
                </c:pt>
              </c:numCache>
            </c:numRef>
          </c:xVal>
          <c:yVal>
            <c:numRef>
              <c:f>'IGF2BP3 HIV RNA Correlation'!$J$2:$J$14</c:f>
              <c:numCache>
                <c:formatCode>0.00</c:formatCode>
                <c:ptCount val="13"/>
                <c:pt idx="0">
                  <c:v>0.85085638290346777</c:v>
                </c:pt>
                <c:pt idx="1">
                  <c:v>0.78884391346075355</c:v>
                </c:pt>
                <c:pt idx="2">
                  <c:v>1.169225352092615</c:v>
                </c:pt>
                <c:pt idx="3">
                  <c:v>1.167490401396559</c:v>
                </c:pt>
                <c:pt idx="4">
                  <c:v>1.1358239867918498</c:v>
                </c:pt>
                <c:pt idx="5">
                  <c:v>1.2009316950892348</c:v>
                </c:pt>
                <c:pt idx="6">
                  <c:v>1.1726642961340026</c:v>
                </c:pt>
                <c:pt idx="7">
                  <c:v>1.2180129839967697</c:v>
                </c:pt>
                <c:pt idx="8">
                  <c:v>1.5732230210425546</c:v>
                </c:pt>
                <c:pt idx="9">
                  <c:v>1.193758403842357</c:v>
                </c:pt>
                <c:pt idx="10">
                  <c:v>1.3345399356950201</c:v>
                </c:pt>
                <c:pt idx="11">
                  <c:v>1.2259171175949022</c:v>
                </c:pt>
                <c:pt idx="12">
                  <c:v>1.3172973273662225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'IGF2BP3 HIV RNA Correlation'!$H$15:$H$46</c:f>
              <c:numCache>
                <c:formatCode>0</c:formatCode>
                <c:ptCount val="32"/>
                <c:pt idx="0">
                  <c:v>4163.4495238095242</c:v>
                </c:pt>
                <c:pt idx="1">
                  <c:v>4596.1112359550561</c:v>
                </c:pt>
                <c:pt idx="2">
                  <c:v>9265.6615853658532</c:v>
                </c:pt>
                <c:pt idx="3">
                  <c:v>9453.7072599531621</c:v>
                </c:pt>
                <c:pt idx="4">
                  <c:v>11654.435073627845</c:v>
                </c:pt>
                <c:pt idx="5">
                  <c:v>14460.864055299538</c:v>
                </c:pt>
                <c:pt idx="6">
                  <c:v>15135.285714285714</c:v>
                </c:pt>
                <c:pt idx="7">
                  <c:v>16802.229850746269</c:v>
                </c:pt>
                <c:pt idx="8">
                  <c:v>17121.882352941175</c:v>
                </c:pt>
                <c:pt idx="9">
                  <c:v>17504.385194479299</c:v>
                </c:pt>
                <c:pt idx="10">
                  <c:v>17664.106936416185</c:v>
                </c:pt>
                <c:pt idx="11">
                  <c:v>17906.921717171717</c:v>
                </c:pt>
                <c:pt idx="12">
                  <c:v>18798.615384615383</c:v>
                </c:pt>
                <c:pt idx="13">
                  <c:v>23931.907303370786</c:v>
                </c:pt>
                <c:pt idx="14">
                  <c:v>27830.895522388058</c:v>
                </c:pt>
                <c:pt idx="15">
                  <c:v>28260.973180076628</c:v>
                </c:pt>
                <c:pt idx="16">
                  <c:v>29677.146919431281</c:v>
                </c:pt>
                <c:pt idx="17">
                  <c:v>30491.283996299724</c:v>
                </c:pt>
                <c:pt idx="18">
                  <c:v>31758.24394184168</c:v>
                </c:pt>
                <c:pt idx="19">
                  <c:v>31834.97235576923</c:v>
                </c:pt>
                <c:pt idx="20">
                  <c:v>32230.526455026455</c:v>
                </c:pt>
                <c:pt idx="21">
                  <c:v>33279.77022190408</c:v>
                </c:pt>
                <c:pt idx="22">
                  <c:v>34925.630581867386</c:v>
                </c:pt>
                <c:pt idx="23">
                  <c:v>35927.868778280543</c:v>
                </c:pt>
                <c:pt idx="24">
                  <c:v>38219.587192118226</c:v>
                </c:pt>
                <c:pt idx="25">
                  <c:v>38818.115631691646</c:v>
                </c:pt>
                <c:pt idx="26">
                  <c:v>39702.264054514482</c:v>
                </c:pt>
                <c:pt idx="27">
                  <c:v>39861.713615023473</c:v>
                </c:pt>
                <c:pt idx="28">
                  <c:v>43830.509161041467</c:v>
                </c:pt>
                <c:pt idx="29">
                  <c:v>47989.209467455621</c:v>
                </c:pt>
                <c:pt idx="30">
                  <c:v>48025.910071942446</c:v>
                </c:pt>
                <c:pt idx="31">
                  <c:v>53363.682068206821</c:v>
                </c:pt>
              </c:numCache>
            </c:numRef>
          </c:xVal>
          <c:yVal>
            <c:numRef>
              <c:f>'IGF2BP3 HIV RNA Correlation'!$J$15:$J$46</c:f>
              <c:numCache>
                <c:formatCode>0.00</c:formatCode>
                <c:ptCount val="32"/>
                <c:pt idx="0">
                  <c:v>1.0631266633968273</c:v>
                </c:pt>
                <c:pt idx="1">
                  <c:v>1.0136847495804122</c:v>
                </c:pt>
                <c:pt idx="2">
                  <c:v>1.0410105693794629</c:v>
                </c:pt>
                <c:pt idx="3">
                  <c:v>0.93905147051107696</c:v>
                </c:pt>
                <c:pt idx="4">
                  <c:v>0.92070148611225233</c:v>
                </c:pt>
                <c:pt idx="5">
                  <c:v>1.1614827942421162</c:v>
                </c:pt>
                <c:pt idx="6">
                  <c:v>0.90087993671509015</c:v>
                </c:pt>
                <c:pt idx="7">
                  <c:v>1.308050414535642</c:v>
                </c:pt>
                <c:pt idx="8">
                  <c:v>0.7917632555909373</c:v>
                </c:pt>
                <c:pt idx="9">
                  <c:v>0.91730298262846188</c:v>
                </c:pt>
                <c:pt idx="10">
                  <c:v>1.3431452224118483</c:v>
                </c:pt>
                <c:pt idx="11">
                  <c:v>1.0414622677647156</c:v>
                </c:pt>
                <c:pt idx="12">
                  <c:v>0.98245003774152273</c:v>
                </c:pt>
                <c:pt idx="13">
                  <c:v>1.0944554644967341</c:v>
                </c:pt>
                <c:pt idx="14">
                  <c:v>1.008903895574697</c:v>
                </c:pt>
                <c:pt idx="15">
                  <c:v>0.89005829915162937</c:v>
                </c:pt>
                <c:pt idx="16">
                  <c:v>1.20487680832178</c:v>
                </c:pt>
                <c:pt idx="17">
                  <c:v>1.4043141418254856</c:v>
                </c:pt>
                <c:pt idx="18">
                  <c:v>1.0061935664961583</c:v>
                </c:pt>
                <c:pt idx="19">
                  <c:v>1.1444927786127426</c:v>
                </c:pt>
                <c:pt idx="20">
                  <c:v>0.91378228933642114</c:v>
                </c:pt>
                <c:pt idx="21">
                  <c:v>1.2714755364821728</c:v>
                </c:pt>
                <c:pt idx="22">
                  <c:v>1.3083912835660845</c:v>
                </c:pt>
                <c:pt idx="23">
                  <c:v>1.1223429610045716</c:v>
                </c:pt>
                <c:pt idx="24">
                  <c:v>0.90886420927094413</c:v>
                </c:pt>
                <c:pt idx="25">
                  <c:v>0.95612081066781485</c:v>
                </c:pt>
                <c:pt idx="26">
                  <c:v>1.0225651252571053</c:v>
                </c:pt>
                <c:pt idx="27">
                  <c:v>1.1197663829446971</c:v>
                </c:pt>
                <c:pt idx="28">
                  <c:v>1.1921013373229001</c:v>
                </c:pt>
                <c:pt idx="29">
                  <c:v>0.83506403875567548</c:v>
                </c:pt>
                <c:pt idx="30">
                  <c:v>1.2013231266941573</c:v>
                </c:pt>
                <c:pt idx="31">
                  <c:v>1.2409228332775359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IGF2BP3</a:t>
                </a:r>
              </a:p>
            </c:rich>
          </c:tx>
          <c:layout>
            <c:manualLayout>
              <c:xMode val="edge"/>
              <c:yMode val="edge"/>
              <c:x val="1.1206255468066492E-2"/>
              <c:y val="0.162187955672207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'IGF2BP3 HIV RNA Correlation'!$D$2:$D$14</c:f>
              <c:numCache>
                <c:formatCode>0</c:formatCode>
                <c:ptCount val="13"/>
                <c:pt idx="0">
                  <c:v>1463.1416666666667</c:v>
                </c:pt>
                <c:pt idx="1">
                  <c:v>1634.6972477064221</c:v>
                </c:pt>
                <c:pt idx="2">
                  <c:v>2052.0316455696202</c:v>
                </c:pt>
                <c:pt idx="3">
                  <c:v>1986.4770318021201</c:v>
                </c:pt>
                <c:pt idx="4">
                  <c:v>2022.1081081081081</c:v>
                </c:pt>
                <c:pt idx="5">
                  <c:v>1687.0126582278481</c:v>
                </c:pt>
                <c:pt idx="6">
                  <c:v>2375.3687150837991</c:v>
                </c:pt>
                <c:pt idx="7">
                  <c:v>3223.1055900621118</c:v>
                </c:pt>
                <c:pt idx="8">
                  <c:v>2932.219696969697</c:v>
                </c:pt>
                <c:pt idx="9">
                  <c:v>2338.2527472527472</c:v>
                </c:pt>
                <c:pt idx="10">
                  <c:v>2908.3888888888887</c:v>
                </c:pt>
                <c:pt idx="11">
                  <c:v>3409.318181818182</c:v>
                </c:pt>
                <c:pt idx="12">
                  <c:v>3466.9618320610689</c:v>
                </c:pt>
              </c:numCache>
            </c:numRef>
          </c:xVal>
          <c:yVal>
            <c:numRef>
              <c:f>'IGF2BP3 HIV RNA Correlation'!$E$2:$E$14</c:f>
              <c:numCache>
                <c:formatCode>0</c:formatCode>
                <c:ptCount val="13"/>
                <c:pt idx="0">
                  <c:v>692.85</c:v>
                </c:pt>
                <c:pt idx="1">
                  <c:v>754.10550458715602</c:v>
                </c:pt>
                <c:pt idx="2">
                  <c:v>1248.1708860759493</c:v>
                </c:pt>
                <c:pt idx="3">
                  <c:v>805.03533568904595</c:v>
                </c:pt>
                <c:pt idx="4">
                  <c:v>1458.8288288288288</c:v>
                </c:pt>
                <c:pt idx="5">
                  <c:v>1156.0928270042193</c:v>
                </c:pt>
                <c:pt idx="6">
                  <c:v>1114.6145251396647</c:v>
                </c:pt>
                <c:pt idx="7">
                  <c:v>1130.1614906832299</c:v>
                </c:pt>
                <c:pt idx="8">
                  <c:v>1607.409090909091</c:v>
                </c:pt>
                <c:pt idx="9">
                  <c:v>1550.7197802197802</c:v>
                </c:pt>
                <c:pt idx="10">
                  <c:v>1460.1055555555556</c:v>
                </c:pt>
                <c:pt idx="11">
                  <c:v>1681.1363636363637</c:v>
                </c:pt>
                <c:pt idx="12">
                  <c:v>1509.8931297709923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'IGF2BP3 HIV RNA Correlation'!$D$15:$D$45</c:f>
              <c:numCache>
                <c:formatCode>0</c:formatCode>
                <c:ptCount val="31"/>
                <c:pt idx="0">
                  <c:v>4574.2933333333331</c:v>
                </c:pt>
                <c:pt idx="1">
                  <c:v>4713.8970588235297</c:v>
                </c:pt>
                <c:pt idx="2">
                  <c:v>7238.6770428015561</c:v>
                </c:pt>
                <c:pt idx="3">
                  <c:v>7357.3529411764703</c:v>
                </c:pt>
                <c:pt idx="4">
                  <c:v>8650.25</c:v>
                </c:pt>
                <c:pt idx="5">
                  <c:v>9257.1759656652357</c:v>
                </c:pt>
                <c:pt idx="6">
                  <c:v>11797.169014084508</c:v>
                </c:pt>
                <c:pt idx="7">
                  <c:v>14659.083832335329</c:v>
                </c:pt>
                <c:pt idx="8">
                  <c:v>11872.290598290598</c:v>
                </c:pt>
                <c:pt idx="9">
                  <c:v>12701.222797927461</c:v>
                </c:pt>
                <c:pt idx="10">
                  <c:v>15331.352112676057</c:v>
                </c:pt>
                <c:pt idx="11">
                  <c:v>14570.248275862068</c:v>
                </c:pt>
                <c:pt idx="12">
                  <c:v>14464.967532467532</c:v>
                </c:pt>
                <c:pt idx="13">
                  <c:v>17731.977099236643</c:v>
                </c:pt>
                <c:pt idx="14">
                  <c:v>24483.27619047619</c:v>
                </c:pt>
                <c:pt idx="15">
                  <c:v>22782.728971962617</c:v>
                </c:pt>
                <c:pt idx="16">
                  <c:v>23485.285123966944</c:v>
                </c:pt>
                <c:pt idx="17">
                  <c:v>28685.579104477612</c:v>
                </c:pt>
                <c:pt idx="18">
                  <c:v>22636.213991769546</c:v>
                </c:pt>
                <c:pt idx="19">
                  <c:v>21175.560209424082</c:v>
                </c:pt>
                <c:pt idx="20">
                  <c:v>24871.229007633588</c:v>
                </c:pt>
                <c:pt idx="21">
                  <c:v>26578.3</c:v>
                </c:pt>
                <c:pt idx="22">
                  <c:v>25946.386554621848</c:v>
                </c:pt>
                <c:pt idx="23">
                  <c:v>25621.863013698628</c:v>
                </c:pt>
                <c:pt idx="24">
                  <c:v>23212.410714285714</c:v>
                </c:pt>
                <c:pt idx="25">
                  <c:v>24682.723684210527</c:v>
                </c:pt>
                <c:pt idx="26">
                  <c:v>32340.292682926829</c:v>
                </c:pt>
                <c:pt idx="27">
                  <c:v>30636.022935779816</c:v>
                </c:pt>
                <c:pt idx="28">
                  <c:v>29854.591269841269</c:v>
                </c:pt>
                <c:pt idx="29">
                  <c:v>33153.010380622836</c:v>
                </c:pt>
                <c:pt idx="30">
                  <c:v>33226.070671378089</c:v>
                </c:pt>
              </c:numCache>
            </c:numRef>
          </c:xVal>
          <c:yVal>
            <c:numRef>
              <c:f>'IGF2BP3 HIV RNA Correlation'!$E$15:$E$45</c:f>
              <c:numCache>
                <c:formatCode>0</c:formatCode>
                <c:ptCount val="31"/>
                <c:pt idx="0">
                  <c:v>1057.76</c:v>
                </c:pt>
                <c:pt idx="1">
                  <c:v>918.17352941176466</c:v>
                </c:pt>
                <c:pt idx="2">
                  <c:v>1703.5603112840467</c:v>
                </c:pt>
                <c:pt idx="3">
                  <c:v>924.3574660633484</c:v>
                </c:pt>
                <c:pt idx="4">
                  <c:v>1068.2232142857142</c:v>
                </c:pt>
                <c:pt idx="5">
                  <c:v>1110.4635193133047</c:v>
                </c:pt>
                <c:pt idx="6">
                  <c:v>1180.7464788732395</c:v>
                </c:pt>
                <c:pt idx="7">
                  <c:v>1372.2694610778442</c:v>
                </c:pt>
                <c:pt idx="8">
                  <c:v>1054.7777777777778</c:v>
                </c:pt>
                <c:pt idx="9">
                  <c:v>1048.481865284974</c:v>
                </c:pt>
                <c:pt idx="10">
                  <c:v>1432.1549295774648</c:v>
                </c:pt>
                <c:pt idx="11">
                  <c:v>1533.2689655172414</c:v>
                </c:pt>
                <c:pt idx="12">
                  <c:v>1364.2922077922078</c:v>
                </c:pt>
                <c:pt idx="13">
                  <c:v>1385.2328244274809</c:v>
                </c:pt>
                <c:pt idx="14">
                  <c:v>1377.2095238095237</c:v>
                </c:pt>
                <c:pt idx="15">
                  <c:v>1318.2803738317757</c:v>
                </c:pt>
                <c:pt idx="16">
                  <c:v>1778.2107438016528</c:v>
                </c:pt>
                <c:pt idx="17">
                  <c:v>1405.1970149253732</c:v>
                </c:pt>
                <c:pt idx="18">
                  <c:v>1417.2798353909466</c:v>
                </c:pt>
                <c:pt idx="19">
                  <c:v>2026.9109947643979</c:v>
                </c:pt>
                <c:pt idx="20">
                  <c:v>1685.4732824427481</c:v>
                </c:pt>
                <c:pt idx="21">
                  <c:v>1110.0962962962963</c:v>
                </c:pt>
                <c:pt idx="22">
                  <c:v>1834.8529411764705</c:v>
                </c:pt>
                <c:pt idx="23">
                  <c:v>1252.2465753424658</c:v>
                </c:pt>
                <c:pt idx="24">
                  <c:v>1340.6464285714285</c:v>
                </c:pt>
                <c:pt idx="25">
                  <c:v>1065.5526315789473</c:v>
                </c:pt>
                <c:pt idx="26">
                  <c:v>852.52439024390242</c:v>
                </c:pt>
                <c:pt idx="27">
                  <c:v>1092.7935779816514</c:v>
                </c:pt>
                <c:pt idx="28">
                  <c:v>1727.3214285714287</c:v>
                </c:pt>
                <c:pt idx="29">
                  <c:v>1243.9134948096885</c:v>
                </c:pt>
                <c:pt idx="30">
                  <c:v>2156.6148409893995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IGF2BP3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'IGF2BP3 Exp and Dist Change'!$K$17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'IGF2BP3 Exp and Dist Change'!$L$16:$M$16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Change'!$L$17:$M$17</c:f>
              <c:numCache>
                <c:formatCode>0</c:formatCode>
                <c:ptCount val="2"/>
                <c:pt idx="0">
                  <c:v>692.85</c:v>
                </c:pt>
                <c:pt idx="1">
                  <c:v>852.52439024390242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A-4E73-B2A5-5FE079CEACEA}"/>
            </c:ext>
          </c:extLst>
        </c:ser>
        <c:ser>
          <c:idx val="1"/>
          <c:order val="1"/>
          <c:tx>
            <c:strRef>
              <c:f>'IGF2BP3 Exp and Dist Change'!$K$18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'IGF2BP3 Exp and Dist Change'!$L$16:$M$16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Change'!$L$18:$M$18</c:f>
              <c:numCache>
                <c:formatCode>0</c:formatCode>
                <c:ptCount val="2"/>
                <c:pt idx="0">
                  <c:v>421.76452513966467</c:v>
                </c:pt>
                <c:pt idx="1">
                  <c:v>234.12659681376476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A-4E73-B2A5-5FE079CEACEA}"/>
            </c:ext>
          </c:extLst>
        </c:ser>
        <c:ser>
          <c:idx val="2"/>
          <c:order val="2"/>
          <c:tx>
            <c:strRef>
              <c:f>'IGF2BP3 Exp and Dist Change'!$K$19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'IGF2BP3 Exp and Dist Change'!$L$16:$M$16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Change'!$L$19:$M$19</c:f>
              <c:numCache>
                <c:formatCode>0</c:formatCode>
                <c:ptCount val="2"/>
                <c:pt idx="0">
                  <c:v>133.55636093628459</c:v>
                </c:pt>
                <c:pt idx="1">
                  <c:v>255.21969558247747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A-4E73-B2A5-5FE079CEACEA}"/>
            </c:ext>
          </c:extLst>
        </c:ser>
        <c:ser>
          <c:idx val="3"/>
          <c:order val="3"/>
          <c:tx>
            <c:strRef>
              <c:f>'IGF2BP3 Exp and Dist Change'!$K$20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'IGF2BP3 Exp and Dist Change'!$L$21:$M$21</c:f>
                <c:numCache>
                  <c:formatCode>General</c:formatCode>
                  <c:ptCount val="2"/>
                  <c:pt idx="0">
                    <c:v>171.24323386537139</c:v>
                  </c:pt>
                  <c:pt idx="1">
                    <c:v>569.47755620198882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'IGF2BP3 Exp and Dist Change'!$L$16:$M$16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Change'!$L$20:$M$20</c:f>
              <c:numCache>
                <c:formatCode>0</c:formatCode>
                <c:ptCount val="2"/>
                <c:pt idx="0">
                  <c:v>261.72224369504306</c:v>
                </c:pt>
                <c:pt idx="1">
                  <c:v>115.56275592226439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9A-4E73-B2A5-5FE079CEACEA}"/>
            </c:ext>
          </c:extLst>
        </c:ser>
        <c:ser>
          <c:idx val="4"/>
          <c:order val="4"/>
          <c:tx>
            <c:strRef>
              <c:f>'IGF2BP3 Exp and Dist Change'!$K$21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'IGF2BP3 Exp and Dist Change'!$L$16:$M$16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Change'!$L$21:$M$21</c:f>
              <c:numCache>
                <c:formatCode>0</c:formatCode>
                <c:ptCount val="2"/>
                <c:pt idx="0">
                  <c:v>171.24323386537139</c:v>
                </c:pt>
                <c:pt idx="1">
                  <c:v>569.47755620198882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9A-4E73-B2A5-5FE079CEA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'IGF2BP3 Exp and Dist Change'!$L$14:$M$14</c:f>
              <c:numCache>
                <c:formatCode>0.0</c:formatCode>
                <c:ptCount val="2"/>
                <c:pt idx="0">
                  <c:v>1243.7787167769136</c:v>
                </c:pt>
                <c:pt idx="1">
                  <c:v>1349.4369331851053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59A-4E73-B2A5-5FE079CEACEA}"/>
            </c:ext>
          </c:extLst>
        </c:ser>
        <c:ser>
          <c:idx val="7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'IGF2BP3 Exp and Dist Change'!$M$24</c:f>
              <c:numCache>
                <c:formatCode>General</c:formatCode>
                <c:ptCount val="1"/>
                <c:pt idx="0">
                  <c:v>2156.6148409893995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59A-4E73-B2A5-5FE079CEA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IGF2BP3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'IGF2BP3 Exp and Dist Change'!$K$17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'IGF2BP3 Exp and Dist Change'!$N$16:$O$16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Change'!$N$17:$O$17</c:f>
              <c:numCache>
                <c:formatCode>0</c:formatCode>
                <c:ptCount val="2"/>
                <c:pt idx="0">
                  <c:v>689.543429844098</c:v>
                </c:pt>
                <c:pt idx="1">
                  <c:v>833.71158392434984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F2-4A0F-A872-5ACF6B8450C9}"/>
            </c:ext>
          </c:extLst>
        </c:ser>
        <c:ser>
          <c:idx val="1"/>
          <c:order val="1"/>
          <c:tx>
            <c:strRef>
              <c:f>'IGF2BP3 Exp and Dist Change'!$K$18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'IGF2BP3 Exp and Dist Change'!$N$16:$O$16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Change'!$N$18:$O$18</c:f>
              <c:numCache>
                <c:formatCode>0</c:formatCode>
                <c:ptCount val="2"/>
                <c:pt idx="0">
                  <c:v>260.95410710171484</c:v>
                </c:pt>
                <c:pt idx="1">
                  <c:v>203.26701622884809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F2-4A0F-A872-5ACF6B8450C9}"/>
            </c:ext>
          </c:extLst>
        </c:ser>
        <c:ser>
          <c:idx val="2"/>
          <c:order val="2"/>
          <c:tx>
            <c:strRef>
              <c:f>'IGF2BP3 Exp and Dist Change'!$K$19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'IGF2BP3 Exp and Dist Change'!$N$16:$O$16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Change'!$N$19:$O$19</c:f>
              <c:numCache>
                <c:formatCode>0</c:formatCode>
                <c:ptCount val="2"/>
                <c:pt idx="0">
                  <c:v>71.232420860094294</c:v>
                </c:pt>
                <c:pt idx="1">
                  <c:v>251.19205641245867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F2-4A0F-A872-5ACF6B8450C9}"/>
            </c:ext>
          </c:extLst>
        </c:ser>
        <c:ser>
          <c:idx val="3"/>
          <c:order val="3"/>
          <c:tx>
            <c:strRef>
              <c:f>'IGF2BP3 Exp and Dist Change'!$K$20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'IGF2BP3 Exp and Dist Change'!$N$21:$O$21</c:f>
                <c:numCache>
                  <c:formatCode>General</c:formatCode>
                  <c:ptCount val="2"/>
                  <c:pt idx="0">
                    <c:v>225.12428229665079</c:v>
                  </c:pt>
                  <c:pt idx="1">
                    <c:v>371.56197767524191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'IGF2BP3 Exp and Dist Change'!$N$16:$O$16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Change'!$N$20:$O$20</c:f>
              <c:numCache>
                <c:formatCode>0</c:formatCode>
                <c:ptCount val="2"/>
                <c:pt idx="0">
                  <c:v>124.47530535198757</c:v>
                </c:pt>
                <c:pt idx="1">
                  <c:v>184.76939005059944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F2-4A0F-A872-5ACF6B8450C9}"/>
            </c:ext>
          </c:extLst>
        </c:ser>
        <c:ser>
          <c:idx val="4"/>
          <c:order val="4"/>
          <c:tx>
            <c:strRef>
              <c:f>'IGF2BP3 Exp and Dist Change'!$K$21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'IGF2BP3 Exp and Dist Change'!$N$16:$O$16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Change'!$N$21:$O$21</c:f>
              <c:numCache>
                <c:formatCode>0</c:formatCode>
                <c:ptCount val="2"/>
                <c:pt idx="0">
                  <c:v>225.12428229665079</c:v>
                </c:pt>
                <c:pt idx="1">
                  <c:v>371.56197767524191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F2-4A0F-A872-5ACF6B845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'IGF2BP3 Exp and Dist Change'!$N$14:$O$14</c:f>
              <c:numCache>
                <c:formatCode>0.0</c:formatCode>
                <c:ptCount val="2"/>
                <c:pt idx="0">
                  <c:v>1045.0087120429862</c:v>
                </c:pt>
                <c:pt idx="1">
                  <c:v>1269.3374363274243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4F2-4A0F-A872-5ACF6B845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IGF2BP3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'IGF2BP3 Exp and Dist Change'!$K$17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'IGF2BP3 Exp and Dist Change'!$R$16:$S$16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Change'!$R$17:$S$17</c:f>
              <c:numCache>
                <c:formatCode>0.0</c:formatCode>
                <c:ptCount val="2"/>
                <c:pt idx="0">
                  <c:v>0.78884391346075355</c:v>
                </c:pt>
                <c:pt idx="1">
                  <c:v>0.7917632555909373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81-40FA-901D-E79C9C344508}"/>
            </c:ext>
          </c:extLst>
        </c:ser>
        <c:ser>
          <c:idx val="1"/>
          <c:order val="1"/>
          <c:tx>
            <c:strRef>
              <c:f>'IGF2BP3 Exp and Dist Change'!$K$18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'IGF2BP3 Exp and Dist Change'!$R$16:$S$16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Change'!$R$18:$S$18</c:f>
              <c:numCache>
                <c:formatCode>0.0</c:formatCode>
                <c:ptCount val="2"/>
                <c:pt idx="0">
                  <c:v>0.37864648793580546</c:v>
                </c:pt>
                <c:pt idx="1">
                  <c:v>0.14270071882043345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81-40FA-901D-E79C9C344508}"/>
            </c:ext>
          </c:extLst>
        </c:ser>
        <c:ser>
          <c:idx val="2"/>
          <c:order val="2"/>
          <c:tx>
            <c:strRef>
              <c:f>'IGF2BP3 Exp and Dist Change'!$K$19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'IGF2BP3 Exp and Dist Change'!$R$16:$S$16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Change'!$R$19:$S$19</c:f>
              <c:numCache>
                <c:formatCode>0.0</c:formatCode>
                <c:ptCount val="2"/>
                <c:pt idx="0">
                  <c:v>2.6268002445797967E-2</c:v>
                </c:pt>
                <c:pt idx="1">
                  <c:v>0.10677244416071852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81-40FA-901D-E79C9C344508}"/>
            </c:ext>
          </c:extLst>
        </c:ser>
        <c:ser>
          <c:idx val="3"/>
          <c:order val="3"/>
          <c:tx>
            <c:strRef>
              <c:f>'IGF2BP3 Exp and Dist Change'!$K$20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'IGF2BP3 Exp and Dist Change'!$R$21:$S$21</c:f>
                <c:numCache>
                  <c:formatCode>General</c:formatCode>
                  <c:ptCount val="2"/>
                  <c:pt idx="0">
                    <c:v>0.34730590344765244</c:v>
                  </c:pt>
                  <c:pt idx="1">
                    <c:v>0.20990735715977116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'IGF2BP3 Exp and Dist Change'!$R$16:$S$16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Change'!$R$20:$S$20</c:f>
              <c:numCache>
                <c:formatCode>0.0</c:formatCode>
                <c:ptCount val="2"/>
                <c:pt idx="0">
                  <c:v>3.2158713752545198E-2</c:v>
                </c:pt>
                <c:pt idx="1">
                  <c:v>0.15317036609362522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81-40FA-901D-E79C9C344508}"/>
            </c:ext>
          </c:extLst>
        </c:ser>
        <c:ser>
          <c:idx val="4"/>
          <c:order val="4"/>
          <c:tx>
            <c:strRef>
              <c:f>'IGF2BP3 Exp and Dist Change'!$K$21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'IGF2BP3 Exp and Dist Change'!$R$16:$S$16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'IGF2BP3 Exp and Dist Change'!$R$21:$S$21</c:f>
              <c:numCache>
                <c:formatCode>0.0</c:formatCode>
                <c:ptCount val="2"/>
                <c:pt idx="0">
                  <c:v>0.34730590344765244</c:v>
                </c:pt>
                <c:pt idx="1">
                  <c:v>0.20990735715977116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81-40FA-901D-E79C9C344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'IGF2BP3 Exp and Dist Change'!$R$14:$S$14</c:f>
              <c:numCache>
                <c:formatCode>0.0</c:formatCode>
                <c:ptCount val="2"/>
                <c:pt idx="0">
                  <c:v>1.1806603705697163</c:v>
                </c:pt>
                <c:pt idx="1">
                  <c:v>1.0709414606146772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D81-40FA-901D-E79C9C344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IGF2BP3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'LRPPRC HIV RNA Correlation'!$T$2:$T$50</c:f>
              <c:numCache>
                <c:formatCode>General</c:formatCode>
                <c:ptCount val="49"/>
                <c:pt idx="0">
                  <c:v>285044</c:v>
                </c:pt>
                <c:pt idx="1">
                  <c:v>303626</c:v>
                </c:pt>
                <c:pt idx="2">
                  <c:v>310740</c:v>
                </c:pt>
                <c:pt idx="3">
                  <c:v>349703</c:v>
                </c:pt>
                <c:pt idx="4">
                  <c:v>380757</c:v>
                </c:pt>
                <c:pt idx="5">
                  <c:v>383423</c:v>
                </c:pt>
                <c:pt idx="6">
                  <c:v>390854</c:v>
                </c:pt>
                <c:pt idx="7">
                  <c:v>434539</c:v>
                </c:pt>
                <c:pt idx="8">
                  <c:v>466695</c:v>
                </c:pt>
                <c:pt idx="9">
                  <c:v>594905</c:v>
                </c:pt>
                <c:pt idx="10">
                  <c:v>666865</c:v>
                </c:pt>
                <c:pt idx="11">
                  <c:v>692236</c:v>
                </c:pt>
                <c:pt idx="12">
                  <c:v>701967</c:v>
                </c:pt>
                <c:pt idx="13">
                  <c:v>834228</c:v>
                </c:pt>
                <c:pt idx="14">
                  <c:v>854396</c:v>
                </c:pt>
                <c:pt idx="15">
                  <c:v>869313</c:v>
                </c:pt>
                <c:pt idx="16">
                  <c:v>893965</c:v>
                </c:pt>
                <c:pt idx="17">
                  <c:v>1113373</c:v>
                </c:pt>
                <c:pt idx="18">
                  <c:v>1157711</c:v>
                </c:pt>
                <c:pt idx="19">
                  <c:v>1175514</c:v>
                </c:pt>
                <c:pt idx="20">
                  <c:v>1524124</c:v>
                </c:pt>
                <c:pt idx="21">
                  <c:v>2015875</c:v>
                </c:pt>
                <c:pt idx="22">
                  <c:v>4120682</c:v>
                </c:pt>
                <c:pt idx="23">
                  <c:v>4834350</c:v>
                </c:pt>
                <c:pt idx="24">
                  <c:v>5055791</c:v>
                </c:pt>
                <c:pt idx="25">
                  <c:v>6597052</c:v>
                </c:pt>
                <c:pt idx="26">
                  <c:v>9240783</c:v>
                </c:pt>
                <c:pt idx="27">
                  <c:v>10167502</c:v>
                </c:pt>
                <c:pt idx="28">
                  <c:v>10258618</c:v>
                </c:pt>
                <c:pt idx="29">
                  <c:v>11497457</c:v>
                </c:pt>
                <c:pt idx="30">
                  <c:v>11761707</c:v>
                </c:pt>
                <c:pt idx="31">
                  <c:v>12177882</c:v>
                </c:pt>
                <c:pt idx="32">
                  <c:v>12487252</c:v>
                </c:pt>
                <c:pt idx="33">
                  <c:v>14213084</c:v>
                </c:pt>
                <c:pt idx="34">
                  <c:v>14975297</c:v>
                </c:pt>
                <c:pt idx="35">
                  <c:v>19318116</c:v>
                </c:pt>
                <c:pt idx="36">
                  <c:v>19897006</c:v>
                </c:pt>
                <c:pt idx="37">
                  <c:v>19900930</c:v>
                </c:pt>
                <c:pt idx="38">
                  <c:v>20249519</c:v>
                </c:pt>
                <c:pt idx="39">
                  <c:v>21326539</c:v>
                </c:pt>
                <c:pt idx="40">
                  <c:v>26050220</c:v>
                </c:pt>
                <c:pt idx="41">
                  <c:v>26486507</c:v>
                </c:pt>
                <c:pt idx="42">
                  <c:v>27418058</c:v>
                </c:pt>
                <c:pt idx="43">
                  <c:v>28506586</c:v>
                </c:pt>
                <c:pt idx="44">
                  <c:v>29325214</c:v>
                </c:pt>
                <c:pt idx="45">
                  <c:v>30795157</c:v>
                </c:pt>
                <c:pt idx="46">
                  <c:v>36454902</c:v>
                </c:pt>
                <c:pt idx="47">
                  <c:v>38054735</c:v>
                </c:pt>
                <c:pt idx="48">
                  <c:v>46186099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'LRPPRC HIV RNA Correlation'!$U$2:$U$50</c:f>
              <c:numCache>
                <c:formatCode>General</c:formatCode>
                <c:ptCount val="49"/>
                <c:pt idx="0">
                  <c:v>846542</c:v>
                </c:pt>
                <c:pt idx="1">
                  <c:v>594125</c:v>
                </c:pt>
                <c:pt idx="2">
                  <c:v>865469</c:v>
                </c:pt>
                <c:pt idx="3">
                  <c:v>1035038</c:v>
                </c:pt>
                <c:pt idx="4">
                  <c:v>3171139</c:v>
                </c:pt>
                <c:pt idx="5">
                  <c:v>857840</c:v>
                </c:pt>
                <c:pt idx="6">
                  <c:v>3027398</c:v>
                </c:pt>
                <c:pt idx="7">
                  <c:v>915993</c:v>
                </c:pt>
                <c:pt idx="8">
                  <c:v>816425</c:v>
                </c:pt>
                <c:pt idx="9">
                  <c:v>3178544</c:v>
                </c:pt>
                <c:pt idx="10">
                  <c:v>3796360</c:v>
                </c:pt>
                <c:pt idx="11">
                  <c:v>4922708</c:v>
                </c:pt>
                <c:pt idx="12">
                  <c:v>3052838</c:v>
                </c:pt>
                <c:pt idx="13">
                  <c:v>4688950</c:v>
                </c:pt>
                <c:pt idx="14">
                  <c:v>1511020</c:v>
                </c:pt>
                <c:pt idx="15">
                  <c:v>4664679</c:v>
                </c:pt>
                <c:pt idx="16">
                  <c:v>2289398</c:v>
                </c:pt>
                <c:pt idx="17">
                  <c:v>1891722</c:v>
                </c:pt>
                <c:pt idx="18">
                  <c:v>2707057</c:v>
                </c:pt>
                <c:pt idx="19">
                  <c:v>4024574</c:v>
                </c:pt>
                <c:pt idx="20">
                  <c:v>3673100</c:v>
                </c:pt>
                <c:pt idx="21">
                  <c:v>4783376</c:v>
                </c:pt>
                <c:pt idx="22">
                  <c:v>4376126</c:v>
                </c:pt>
                <c:pt idx="23">
                  <c:v>4189710</c:v>
                </c:pt>
                <c:pt idx="24">
                  <c:v>4478231</c:v>
                </c:pt>
                <c:pt idx="25">
                  <c:v>4430350</c:v>
                </c:pt>
                <c:pt idx="26">
                  <c:v>13585095</c:v>
                </c:pt>
                <c:pt idx="27">
                  <c:v>15998628</c:v>
                </c:pt>
                <c:pt idx="28">
                  <c:v>8296990</c:v>
                </c:pt>
                <c:pt idx="29">
                  <c:v>8871065</c:v>
                </c:pt>
                <c:pt idx="30">
                  <c:v>9013324</c:v>
                </c:pt>
                <c:pt idx="31">
                  <c:v>17896569</c:v>
                </c:pt>
                <c:pt idx="32">
                  <c:v>19029066</c:v>
                </c:pt>
                <c:pt idx="33">
                  <c:v>28961094</c:v>
                </c:pt>
                <c:pt idx="34">
                  <c:v>10205887</c:v>
                </c:pt>
                <c:pt idx="35">
                  <c:v>29393566</c:v>
                </c:pt>
                <c:pt idx="36">
                  <c:v>14975712</c:v>
                </c:pt>
                <c:pt idx="37">
                  <c:v>28280875</c:v>
                </c:pt>
                <c:pt idx="38">
                  <c:v>11533391</c:v>
                </c:pt>
                <c:pt idx="39">
                  <c:v>33294090</c:v>
                </c:pt>
                <c:pt idx="40">
                  <c:v>40317123</c:v>
                </c:pt>
                <c:pt idx="41">
                  <c:v>14097744</c:v>
                </c:pt>
                <c:pt idx="42">
                  <c:v>41262997</c:v>
                </c:pt>
                <c:pt idx="43">
                  <c:v>19323514</c:v>
                </c:pt>
                <c:pt idx="44">
                  <c:v>40039359</c:v>
                </c:pt>
                <c:pt idx="45">
                  <c:v>44025445</c:v>
                </c:pt>
                <c:pt idx="46">
                  <c:v>20599278</c:v>
                </c:pt>
                <c:pt idx="47">
                  <c:v>79852423</c:v>
                </c:pt>
                <c:pt idx="48">
                  <c:v>50810238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1796319"/>
        <c:axId val="2091809631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"/>
      </c:valAx>
      <c:valAx>
        <c:axId val="2091809631"/>
        <c:scaling>
          <c:orientation val="minMax"/>
        </c:scaling>
        <c:delete val="0"/>
        <c:axPos val="r"/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2091796319"/>
        <c:crosses val="max"/>
        <c:crossBetween val="midCat"/>
      </c:valAx>
      <c:valAx>
        <c:axId val="2091796319"/>
        <c:scaling>
          <c:orientation val="minMax"/>
        </c:scaling>
        <c:delete val="1"/>
        <c:axPos val="b"/>
        <c:majorTickMark val="out"/>
        <c:minorTickMark val="none"/>
        <c:tickLblPos val="nextTo"/>
        <c:crossAx val="20918096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'LRPPRC HIV RNA Correlation'!$D$2:$D$18</c:f>
              <c:numCache>
                <c:formatCode>General</c:formatCode>
                <c:ptCount val="17"/>
                <c:pt idx="0">
                  <c:v>360455</c:v>
                </c:pt>
                <c:pt idx="1">
                  <c:v>232020</c:v>
                </c:pt>
                <c:pt idx="2">
                  <c:v>345199</c:v>
                </c:pt>
                <c:pt idx="3">
                  <c:v>304867</c:v>
                </c:pt>
                <c:pt idx="4">
                  <c:v>1501069</c:v>
                </c:pt>
                <c:pt idx="5">
                  <c:v>321405</c:v>
                </c:pt>
                <c:pt idx="6">
                  <c:v>1544617</c:v>
                </c:pt>
                <c:pt idx="7">
                  <c:v>336320</c:v>
                </c:pt>
                <c:pt idx="8">
                  <c:v>253045</c:v>
                </c:pt>
                <c:pt idx="9">
                  <c:v>1319396</c:v>
                </c:pt>
                <c:pt idx="10">
                  <c:v>1345926</c:v>
                </c:pt>
                <c:pt idx="11">
                  <c:v>1660819</c:v>
                </c:pt>
                <c:pt idx="12">
                  <c:v>969434</c:v>
                </c:pt>
                <c:pt idx="13">
                  <c:v>508457</c:v>
                </c:pt>
                <c:pt idx="14">
                  <c:v>1616327</c:v>
                </c:pt>
                <c:pt idx="15">
                  <c:v>1770207</c:v>
                </c:pt>
                <c:pt idx="16">
                  <c:v>1139269</c:v>
                </c:pt>
              </c:numCache>
            </c:numRef>
          </c:xVal>
          <c:yVal>
            <c:numRef>
              <c:f>'LRPPRC HIV RNA Correlation'!$E$2:$E$18</c:f>
              <c:numCache>
                <c:formatCode>General</c:formatCode>
                <c:ptCount val="17"/>
                <c:pt idx="0">
                  <c:v>1417805</c:v>
                </c:pt>
                <c:pt idx="1">
                  <c:v>530793</c:v>
                </c:pt>
                <c:pt idx="2">
                  <c:v>819381</c:v>
                </c:pt>
                <c:pt idx="3">
                  <c:v>830274</c:v>
                </c:pt>
                <c:pt idx="4">
                  <c:v>3734528</c:v>
                </c:pt>
                <c:pt idx="5">
                  <c:v>565250</c:v>
                </c:pt>
                <c:pt idx="6">
                  <c:v>3803804</c:v>
                </c:pt>
                <c:pt idx="7">
                  <c:v>604928</c:v>
                </c:pt>
                <c:pt idx="8">
                  <c:v>574999</c:v>
                </c:pt>
                <c:pt idx="9">
                  <c:v>2717741</c:v>
                </c:pt>
                <c:pt idx="10">
                  <c:v>2035156</c:v>
                </c:pt>
                <c:pt idx="11">
                  <c:v>1945252</c:v>
                </c:pt>
                <c:pt idx="12">
                  <c:v>2330814</c:v>
                </c:pt>
                <c:pt idx="13">
                  <c:v>2209216</c:v>
                </c:pt>
                <c:pt idx="14">
                  <c:v>2596331</c:v>
                </c:pt>
                <c:pt idx="15">
                  <c:v>3303697</c:v>
                </c:pt>
                <c:pt idx="16">
                  <c:v>1644842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'LRPPRC HIV RNA Correlation'!$D$24:$D$46</c:f>
              <c:numCache>
                <c:formatCode>General</c:formatCode>
                <c:ptCount val="23"/>
                <c:pt idx="0">
                  <c:v>682902</c:v>
                </c:pt>
                <c:pt idx="1">
                  <c:v>1013973</c:v>
                </c:pt>
                <c:pt idx="2">
                  <c:v>677902</c:v>
                </c:pt>
                <c:pt idx="3">
                  <c:v>799415</c:v>
                </c:pt>
                <c:pt idx="4">
                  <c:v>2904784</c:v>
                </c:pt>
                <c:pt idx="5">
                  <c:v>4391145</c:v>
                </c:pt>
                <c:pt idx="6">
                  <c:v>1752633</c:v>
                </c:pt>
                <c:pt idx="7">
                  <c:v>1859516</c:v>
                </c:pt>
                <c:pt idx="8">
                  <c:v>1759370</c:v>
                </c:pt>
                <c:pt idx="9">
                  <c:v>4157375</c:v>
                </c:pt>
                <c:pt idx="10">
                  <c:v>4425655</c:v>
                </c:pt>
                <c:pt idx="11">
                  <c:v>7974257</c:v>
                </c:pt>
                <c:pt idx="12">
                  <c:v>2592654</c:v>
                </c:pt>
                <c:pt idx="13">
                  <c:v>7327873</c:v>
                </c:pt>
                <c:pt idx="14">
                  <c:v>3301448</c:v>
                </c:pt>
                <c:pt idx="15">
                  <c:v>7178289</c:v>
                </c:pt>
                <c:pt idx="16">
                  <c:v>2705407</c:v>
                </c:pt>
                <c:pt idx="17">
                  <c:v>8133222</c:v>
                </c:pt>
                <c:pt idx="18">
                  <c:v>2756771</c:v>
                </c:pt>
                <c:pt idx="19">
                  <c:v>10469400</c:v>
                </c:pt>
                <c:pt idx="20">
                  <c:v>5108427</c:v>
                </c:pt>
                <c:pt idx="21">
                  <c:v>9284457</c:v>
                </c:pt>
                <c:pt idx="22">
                  <c:v>8805768</c:v>
                </c:pt>
              </c:numCache>
            </c:numRef>
          </c:xVal>
          <c:yVal>
            <c:numRef>
              <c:f>'LRPPRC HIV RNA Correlation'!$E$24:$E$46</c:f>
              <c:numCache>
                <c:formatCode>General</c:formatCode>
                <c:ptCount val="23"/>
                <c:pt idx="0">
                  <c:v>1246173</c:v>
                </c:pt>
                <c:pt idx="1">
                  <c:v>674941</c:v>
                </c:pt>
                <c:pt idx="2">
                  <c:v>928081</c:v>
                </c:pt>
                <c:pt idx="3">
                  <c:v>707855</c:v>
                </c:pt>
                <c:pt idx="4">
                  <c:v>1238010</c:v>
                </c:pt>
                <c:pt idx="5">
                  <c:v>1782766</c:v>
                </c:pt>
                <c:pt idx="6">
                  <c:v>788029</c:v>
                </c:pt>
                <c:pt idx="7">
                  <c:v>481828</c:v>
                </c:pt>
                <c:pt idx="8">
                  <c:v>489418</c:v>
                </c:pt>
                <c:pt idx="9">
                  <c:v>1135385</c:v>
                </c:pt>
                <c:pt idx="10">
                  <c:v>1849113</c:v>
                </c:pt>
                <c:pt idx="11">
                  <c:v>2533574</c:v>
                </c:pt>
                <c:pt idx="12">
                  <c:v>1540264</c:v>
                </c:pt>
                <c:pt idx="13">
                  <c:v>2214635</c:v>
                </c:pt>
                <c:pt idx="14">
                  <c:v>4492588</c:v>
                </c:pt>
                <c:pt idx="15">
                  <c:v>4488033</c:v>
                </c:pt>
                <c:pt idx="16">
                  <c:v>723102</c:v>
                </c:pt>
                <c:pt idx="17">
                  <c:v>3400588</c:v>
                </c:pt>
                <c:pt idx="18">
                  <c:v>1481507</c:v>
                </c:pt>
                <c:pt idx="19">
                  <c:v>4713645</c:v>
                </c:pt>
                <c:pt idx="20">
                  <c:v>774472</c:v>
                </c:pt>
                <c:pt idx="21">
                  <c:v>2533425</c:v>
                </c:pt>
                <c:pt idx="22">
                  <c:v>2962435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LRPPRC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'LRPPRC HIV RNA Correlation'!$F$2:$F$18</c:f>
              <c:numCache>
                <c:formatCode>General</c:formatCode>
                <c:ptCount val="17"/>
                <c:pt idx="0">
                  <c:v>486087</c:v>
                </c:pt>
                <c:pt idx="1">
                  <c:v>362105</c:v>
                </c:pt>
                <c:pt idx="2">
                  <c:v>520270</c:v>
                </c:pt>
                <c:pt idx="3">
                  <c:v>730171</c:v>
                </c:pt>
                <c:pt idx="4">
                  <c:v>1670070</c:v>
                </c:pt>
                <c:pt idx="5">
                  <c:v>536435</c:v>
                </c:pt>
                <c:pt idx="6">
                  <c:v>1482781</c:v>
                </c:pt>
                <c:pt idx="7">
                  <c:v>579673</c:v>
                </c:pt>
                <c:pt idx="8">
                  <c:v>563380</c:v>
                </c:pt>
                <c:pt idx="9">
                  <c:v>1859148</c:v>
                </c:pt>
                <c:pt idx="10">
                  <c:v>2450434</c:v>
                </c:pt>
                <c:pt idx="11">
                  <c:v>3261889</c:v>
                </c:pt>
                <c:pt idx="12">
                  <c:v>2083404</c:v>
                </c:pt>
                <c:pt idx="13">
                  <c:v>1002563</c:v>
                </c:pt>
                <c:pt idx="14">
                  <c:v>3048352</c:v>
                </c:pt>
                <c:pt idx="15">
                  <c:v>2254367</c:v>
                </c:pt>
                <c:pt idx="16">
                  <c:v>3644107</c:v>
                </c:pt>
              </c:numCache>
            </c:numRef>
          </c:xVal>
          <c:yVal>
            <c:numRef>
              <c:f>'LRPPRC HIV RNA Correlation'!$G$2:$G$18</c:f>
              <c:numCache>
                <c:formatCode>General</c:formatCode>
                <c:ptCount val="17"/>
                <c:pt idx="0">
                  <c:v>2769407</c:v>
                </c:pt>
                <c:pt idx="1">
                  <c:v>2408505</c:v>
                </c:pt>
                <c:pt idx="2">
                  <c:v>3115935</c:v>
                </c:pt>
                <c:pt idx="3">
                  <c:v>3779811</c:v>
                </c:pt>
                <c:pt idx="4">
                  <c:v>5911343</c:v>
                </c:pt>
                <c:pt idx="5">
                  <c:v>5327339</c:v>
                </c:pt>
                <c:pt idx="6">
                  <c:v>5472604</c:v>
                </c:pt>
                <c:pt idx="7">
                  <c:v>3557151</c:v>
                </c:pt>
                <c:pt idx="8">
                  <c:v>6475214</c:v>
                </c:pt>
                <c:pt idx="9">
                  <c:v>7102172</c:v>
                </c:pt>
                <c:pt idx="10">
                  <c:v>10549789</c:v>
                </c:pt>
                <c:pt idx="11">
                  <c:v>12922623</c:v>
                </c:pt>
                <c:pt idx="12">
                  <c:v>17682729</c:v>
                </c:pt>
                <c:pt idx="13">
                  <c:v>5386498</c:v>
                </c:pt>
                <c:pt idx="14">
                  <c:v>17100594</c:v>
                </c:pt>
                <c:pt idx="15">
                  <c:v>9425623</c:v>
                </c:pt>
                <c:pt idx="16">
                  <c:v>15548109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'LRPPRC HIV RNA Correlation'!$F$24:$F$46</c:f>
              <c:numCache>
                <c:formatCode>General</c:formatCode>
                <c:ptCount val="23"/>
                <c:pt idx="0">
                  <c:v>3693224</c:v>
                </c:pt>
                <c:pt idx="1">
                  <c:v>3175737</c:v>
                </c:pt>
                <c:pt idx="2">
                  <c:v>3800329</c:v>
                </c:pt>
                <c:pt idx="3">
                  <c:v>3630935</c:v>
                </c:pt>
                <c:pt idx="4">
                  <c:v>10680311</c:v>
                </c:pt>
                <c:pt idx="5">
                  <c:v>11607483</c:v>
                </c:pt>
                <c:pt idx="6">
                  <c:v>6544357</c:v>
                </c:pt>
                <c:pt idx="7">
                  <c:v>7011549</c:v>
                </c:pt>
                <c:pt idx="8">
                  <c:v>7253954</c:v>
                </c:pt>
                <c:pt idx="9">
                  <c:v>13739194</c:v>
                </c:pt>
                <c:pt idx="10">
                  <c:v>14603411</c:v>
                </c:pt>
                <c:pt idx="11">
                  <c:v>20986837</c:v>
                </c:pt>
                <c:pt idx="12">
                  <c:v>7613233</c:v>
                </c:pt>
                <c:pt idx="13">
                  <c:v>22065693</c:v>
                </c:pt>
                <c:pt idx="14">
                  <c:v>11674264</c:v>
                </c:pt>
                <c:pt idx="15">
                  <c:v>21102586</c:v>
                </c:pt>
                <c:pt idx="16">
                  <c:v>8827984</c:v>
                </c:pt>
                <c:pt idx="17">
                  <c:v>25160868</c:v>
                </c:pt>
                <c:pt idx="18">
                  <c:v>11340973</c:v>
                </c:pt>
                <c:pt idx="19">
                  <c:v>30793597</c:v>
                </c:pt>
                <c:pt idx="20">
                  <c:v>14215087</c:v>
                </c:pt>
                <c:pt idx="21">
                  <c:v>30754902</c:v>
                </c:pt>
                <c:pt idx="22">
                  <c:v>35219677</c:v>
                </c:pt>
              </c:numCache>
            </c:numRef>
          </c:xVal>
          <c:yVal>
            <c:numRef>
              <c:f>'LRPPRC HIV RNA Correlation'!$G$24:$G$46</c:f>
              <c:numCache>
                <c:formatCode>General</c:formatCode>
                <c:ptCount val="23"/>
                <c:pt idx="0">
                  <c:v>7607078</c:v>
                </c:pt>
                <c:pt idx="1">
                  <c:v>3153206</c:v>
                </c:pt>
                <c:pt idx="2">
                  <c:v>5908933</c:v>
                </c:pt>
                <c:pt idx="3">
                  <c:v>5031602</c:v>
                </c:pt>
                <c:pt idx="4">
                  <c:v>9036741</c:v>
                </c:pt>
                <c:pt idx="5">
                  <c:v>8364314</c:v>
                </c:pt>
                <c:pt idx="6">
                  <c:v>3045202</c:v>
                </c:pt>
                <c:pt idx="7">
                  <c:v>3796556</c:v>
                </c:pt>
                <c:pt idx="8">
                  <c:v>4018469</c:v>
                </c:pt>
                <c:pt idx="9">
                  <c:v>9654268</c:v>
                </c:pt>
                <c:pt idx="10">
                  <c:v>9503971</c:v>
                </c:pt>
                <c:pt idx="11">
                  <c:v>7836916</c:v>
                </c:pt>
                <c:pt idx="12">
                  <c:v>3078014</c:v>
                </c:pt>
                <c:pt idx="13">
                  <c:v>8433915</c:v>
                </c:pt>
                <c:pt idx="14">
                  <c:v>12467564</c:v>
                </c:pt>
                <c:pt idx="15">
                  <c:v>14466512</c:v>
                </c:pt>
                <c:pt idx="16">
                  <c:v>4327241</c:v>
                </c:pt>
                <c:pt idx="17">
                  <c:v>10013899</c:v>
                </c:pt>
                <c:pt idx="18">
                  <c:v>4774198</c:v>
                </c:pt>
                <c:pt idx="19">
                  <c:v>17236990</c:v>
                </c:pt>
                <c:pt idx="20">
                  <c:v>4874619</c:v>
                </c:pt>
                <c:pt idx="21">
                  <c:v>14773251</c:v>
                </c:pt>
                <c:pt idx="22">
                  <c:v>16701978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LRPPRC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694788553068016"/>
          <c:y val="2.6735363271694103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'LRPPRC HIV RNA Correlation'!$H$2:$H$18</c:f>
              <c:numCache>
                <c:formatCode>General</c:formatCode>
                <c:ptCount val="17"/>
                <c:pt idx="0">
                  <c:v>846542</c:v>
                </c:pt>
                <c:pt idx="1">
                  <c:v>594125</c:v>
                </c:pt>
                <c:pt idx="2">
                  <c:v>865469</c:v>
                </c:pt>
                <c:pt idx="3">
                  <c:v>1035038</c:v>
                </c:pt>
                <c:pt idx="4">
                  <c:v>3171139</c:v>
                </c:pt>
                <c:pt idx="5">
                  <c:v>857840</c:v>
                </c:pt>
                <c:pt idx="6">
                  <c:v>3027398</c:v>
                </c:pt>
                <c:pt idx="7">
                  <c:v>915993</c:v>
                </c:pt>
                <c:pt idx="8">
                  <c:v>816425</c:v>
                </c:pt>
                <c:pt idx="9">
                  <c:v>3178544</c:v>
                </c:pt>
                <c:pt idx="10">
                  <c:v>3796360</c:v>
                </c:pt>
                <c:pt idx="11">
                  <c:v>4922708</c:v>
                </c:pt>
                <c:pt idx="12">
                  <c:v>3052838</c:v>
                </c:pt>
                <c:pt idx="13">
                  <c:v>1511020</c:v>
                </c:pt>
                <c:pt idx="14">
                  <c:v>4664679</c:v>
                </c:pt>
                <c:pt idx="15">
                  <c:v>4024574</c:v>
                </c:pt>
                <c:pt idx="16">
                  <c:v>4783376</c:v>
                </c:pt>
              </c:numCache>
            </c:numRef>
          </c:xVal>
          <c:yVal>
            <c:numRef>
              <c:f>'LRPPRC HIV RNA Correlation'!$I$2:$I$18</c:f>
              <c:numCache>
                <c:formatCode>General</c:formatCode>
                <c:ptCount val="17"/>
                <c:pt idx="0">
                  <c:v>4187212</c:v>
                </c:pt>
                <c:pt idx="1">
                  <c:v>2939298</c:v>
                </c:pt>
                <c:pt idx="2">
                  <c:v>3935316</c:v>
                </c:pt>
                <c:pt idx="3">
                  <c:v>4610085</c:v>
                </c:pt>
                <c:pt idx="4">
                  <c:v>9645871</c:v>
                </c:pt>
                <c:pt idx="5">
                  <c:v>5892589</c:v>
                </c:pt>
                <c:pt idx="6">
                  <c:v>9276408</c:v>
                </c:pt>
                <c:pt idx="7">
                  <c:v>4162079</c:v>
                </c:pt>
                <c:pt idx="8">
                  <c:v>7050213</c:v>
                </c:pt>
                <c:pt idx="9">
                  <c:v>9819913</c:v>
                </c:pt>
                <c:pt idx="10">
                  <c:v>12584945</c:v>
                </c:pt>
                <c:pt idx="11">
                  <c:v>14867875</c:v>
                </c:pt>
                <c:pt idx="12">
                  <c:v>20013543</c:v>
                </c:pt>
                <c:pt idx="13">
                  <c:v>7595714</c:v>
                </c:pt>
                <c:pt idx="14">
                  <c:v>19696925</c:v>
                </c:pt>
                <c:pt idx="15">
                  <c:v>12729320</c:v>
                </c:pt>
                <c:pt idx="16">
                  <c:v>17192951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'LRPPRC HIV RNA Correlation'!$H$24:$H$46</c:f>
              <c:numCache>
                <c:formatCode>General</c:formatCode>
                <c:ptCount val="23"/>
                <c:pt idx="0">
                  <c:v>4376126</c:v>
                </c:pt>
                <c:pt idx="1">
                  <c:v>4189710</c:v>
                </c:pt>
                <c:pt idx="2">
                  <c:v>4478231</c:v>
                </c:pt>
                <c:pt idx="3">
                  <c:v>4430350</c:v>
                </c:pt>
                <c:pt idx="4">
                  <c:v>13585095</c:v>
                </c:pt>
                <c:pt idx="5">
                  <c:v>15998628</c:v>
                </c:pt>
                <c:pt idx="6">
                  <c:v>8296990</c:v>
                </c:pt>
                <c:pt idx="7">
                  <c:v>8871065</c:v>
                </c:pt>
                <c:pt idx="8">
                  <c:v>9013324</c:v>
                </c:pt>
                <c:pt idx="9">
                  <c:v>17896569</c:v>
                </c:pt>
                <c:pt idx="10">
                  <c:v>19029066</c:v>
                </c:pt>
                <c:pt idx="11">
                  <c:v>28961094</c:v>
                </c:pt>
                <c:pt idx="12">
                  <c:v>10205887</c:v>
                </c:pt>
                <c:pt idx="13">
                  <c:v>29393566</c:v>
                </c:pt>
                <c:pt idx="14">
                  <c:v>14975712</c:v>
                </c:pt>
                <c:pt idx="15">
                  <c:v>28280875</c:v>
                </c:pt>
                <c:pt idx="16">
                  <c:v>11533391</c:v>
                </c:pt>
                <c:pt idx="17">
                  <c:v>33294090</c:v>
                </c:pt>
                <c:pt idx="18">
                  <c:v>14097744</c:v>
                </c:pt>
                <c:pt idx="19">
                  <c:v>41262997</c:v>
                </c:pt>
                <c:pt idx="20">
                  <c:v>19323514</c:v>
                </c:pt>
                <c:pt idx="21">
                  <c:v>40039359</c:v>
                </c:pt>
                <c:pt idx="22">
                  <c:v>44025445</c:v>
                </c:pt>
              </c:numCache>
            </c:numRef>
          </c:xVal>
          <c:yVal>
            <c:numRef>
              <c:f>'LRPPRC HIV RNA Correlation'!$I$24:$I$46</c:f>
              <c:numCache>
                <c:formatCode>General</c:formatCode>
                <c:ptCount val="23"/>
                <c:pt idx="0">
                  <c:v>8853251</c:v>
                </c:pt>
                <c:pt idx="1">
                  <c:v>3828147</c:v>
                </c:pt>
                <c:pt idx="2">
                  <c:v>6837014</c:v>
                </c:pt>
                <c:pt idx="3">
                  <c:v>5739457</c:v>
                </c:pt>
                <c:pt idx="4">
                  <c:v>10274751</c:v>
                </c:pt>
                <c:pt idx="5">
                  <c:v>10147080</c:v>
                </c:pt>
                <c:pt idx="6">
                  <c:v>3833231</c:v>
                </c:pt>
                <c:pt idx="7">
                  <c:v>4278384</c:v>
                </c:pt>
                <c:pt idx="8">
                  <c:v>4507887</c:v>
                </c:pt>
                <c:pt idx="9">
                  <c:v>10789653</c:v>
                </c:pt>
                <c:pt idx="10">
                  <c:v>11353084</c:v>
                </c:pt>
                <c:pt idx="11">
                  <c:v>10370490</c:v>
                </c:pt>
                <c:pt idx="12">
                  <c:v>4618278</c:v>
                </c:pt>
                <c:pt idx="13">
                  <c:v>10648550</c:v>
                </c:pt>
                <c:pt idx="14">
                  <c:v>16960152</c:v>
                </c:pt>
                <c:pt idx="15">
                  <c:v>18954545</c:v>
                </c:pt>
                <c:pt idx="16">
                  <c:v>5050343</c:v>
                </c:pt>
                <c:pt idx="17">
                  <c:v>13414487</c:v>
                </c:pt>
                <c:pt idx="18">
                  <c:v>6255705</c:v>
                </c:pt>
                <c:pt idx="19">
                  <c:v>21950635</c:v>
                </c:pt>
                <c:pt idx="20">
                  <c:v>5649091</c:v>
                </c:pt>
                <c:pt idx="21">
                  <c:v>17306676</c:v>
                </c:pt>
                <c:pt idx="22">
                  <c:v>19664413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ax val="50000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LRPPRC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1706112758491358"/>
          <c:y val="3.1737620370401613E-2"/>
          <c:w val="0.24438774705140515"/>
          <c:h val="0.24800690579296802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/>
              <a:t>Nuc/Cyto Host Protein and HIV US RNA Expression Correlation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v>Late</c:v>
          </c:tx>
          <c:spPr>
            <a:solidFill>
              <a:srgbClr val="0000FF"/>
            </a:solidFill>
            <a:ln>
              <a:noFill/>
            </a:ln>
            <a:effectLst/>
          </c:spPr>
          <c:invertIfNegative val="0"/>
          <c:cat>
            <c:strRef>
              <c:f>'Sum. of Correlation Results'!$A$19:$A$30</c:f>
              <c:strCache>
                <c:ptCount val="12"/>
                <c:pt idx="0">
                  <c:v>CSDE1</c:v>
                </c:pt>
                <c:pt idx="1">
                  <c:v>DNM2</c:v>
                </c:pt>
                <c:pt idx="2">
                  <c:v>FAM120A</c:v>
                </c:pt>
                <c:pt idx="3">
                  <c:v>HNRNPR</c:v>
                </c:pt>
                <c:pt idx="4">
                  <c:v>IGF2BP3</c:v>
                </c:pt>
                <c:pt idx="5">
                  <c:v>LRPPRC</c:v>
                </c:pt>
                <c:pt idx="6">
                  <c:v>MBOAT7</c:v>
                </c:pt>
                <c:pt idx="7">
                  <c:v>MOV10</c:v>
                </c:pt>
                <c:pt idx="8">
                  <c:v>RBM4</c:v>
                </c:pt>
                <c:pt idx="9">
                  <c:v>RBMX</c:v>
                </c:pt>
                <c:pt idx="10">
                  <c:v>SRRM2</c:v>
                </c:pt>
                <c:pt idx="11">
                  <c:v>TRIM56</c:v>
                </c:pt>
              </c:strCache>
            </c:strRef>
          </c:cat>
          <c:val>
            <c:numRef>
              <c:f>'Sum. of Correlation Results'!$I$19:$I$30</c:f>
              <c:numCache>
                <c:formatCode>0.000</c:formatCode>
                <c:ptCount val="12"/>
                <c:pt idx="1">
                  <c:v>-0.51390365858224374</c:v>
                </c:pt>
                <c:pt idx="2">
                  <c:v>-0.42401790886110324</c:v>
                </c:pt>
                <c:pt idx="3">
                  <c:v>-0.38957574956362373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56-44CE-B701-6032082E780C}"/>
            </c:ext>
          </c:extLst>
        </c:ser>
        <c:ser>
          <c:idx val="0"/>
          <c:order val="1"/>
          <c:tx>
            <c:v>Early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'Sum. of Correlation Results'!$A$19:$A$30</c:f>
              <c:strCache>
                <c:ptCount val="12"/>
                <c:pt idx="0">
                  <c:v>CSDE1</c:v>
                </c:pt>
                <c:pt idx="1">
                  <c:v>DNM2</c:v>
                </c:pt>
                <c:pt idx="2">
                  <c:v>FAM120A</c:v>
                </c:pt>
                <c:pt idx="3">
                  <c:v>HNRNPR</c:v>
                </c:pt>
                <c:pt idx="4">
                  <c:v>IGF2BP3</c:v>
                </c:pt>
                <c:pt idx="5">
                  <c:v>LRPPRC</c:v>
                </c:pt>
                <c:pt idx="6">
                  <c:v>MBOAT7</c:v>
                </c:pt>
                <c:pt idx="7">
                  <c:v>MOV10</c:v>
                </c:pt>
                <c:pt idx="8">
                  <c:v>RBM4</c:v>
                </c:pt>
                <c:pt idx="9">
                  <c:v>RBMX</c:v>
                </c:pt>
                <c:pt idx="10">
                  <c:v>SRRM2</c:v>
                </c:pt>
                <c:pt idx="11">
                  <c:v>TRIM56</c:v>
                </c:pt>
              </c:strCache>
            </c:strRef>
          </c:cat>
          <c:val>
            <c:numRef>
              <c:f>'Sum. of Correlation Results'!$H$19:$H$30</c:f>
              <c:numCache>
                <c:formatCode>0.000</c:formatCode>
                <c:ptCount val="12"/>
                <c:pt idx="4">
                  <c:v>0.63764672345126672</c:v>
                </c:pt>
                <c:pt idx="8">
                  <c:v>-0.47729764929409069</c:v>
                </c:pt>
                <c:pt idx="9">
                  <c:v>-0.39308751558987054</c:v>
                </c:pt>
                <c:pt idx="11">
                  <c:v>-0.53660379211220055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56-44CE-B701-6032082E78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4"/>
        <c:axId val="1533096863"/>
        <c:axId val="1533094783"/>
      </c:barChart>
      <c:catAx>
        <c:axId val="1533096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33094783"/>
        <c:crosses val="autoZero"/>
        <c:auto val="1"/>
        <c:lblAlgn val="ctr"/>
        <c:lblOffset val="100"/>
        <c:noMultiLvlLbl val="0"/>
      </c:catAx>
      <c:valAx>
        <c:axId val="15330947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Pearson's Correlation Coefficient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33096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9199475065616797"/>
          <c:y val="8.4569340160114595E-2"/>
          <c:w val="0.68204104695246426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'LRPPRC HIV RNA Correlation'!$H$2:$H$19</c:f>
              <c:numCache>
                <c:formatCode>General</c:formatCode>
                <c:ptCount val="18"/>
                <c:pt idx="0">
                  <c:v>846542</c:v>
                </c:pt>
                <c:pt idx="1">
                  <c:v>594125</c:v>
                </c:pt>
                <c:pt idx="2">
                  <c:v>865469</c:v>
                </c:pt>
                <c:pt idx="3">
                  <c:v>1035038</c:v>
                </c:pt>
                <c:pt idx="4">
                  <c:v>3171139</c:v>
                </c:pt>
                <c:pt idx="5">
                  <c:v>857840</c:v>
                </c:pt>
                <c:pt idx="6">
                  <c:v>3027398</c:v>
                </c:pt>
                <c:pt idx="7">
                  <c:v>915993</c:v>
                </c:pt>
                <c:pt idx="8">
                  <c:v>816425</c:v>
                </c:pt>
                <c:pt idx="9">
                  <c:v>3178544</c:v>
                </c:pt>
                <c:pt idx="10">
                  <c:v>3796360</c:v>
                </c:pt>
                <c:pt idx="11">
                  <c:v>4922708</c:v>
                </c:pt>
                <c:pt idx="12">
                  <c:v>3052838</c:v>
                </c:pt>
                <c:pt idx="13">
                  <c:v>1511020</c:v>
                </c:pt>
                <c:pt idx="14">
                  <c:v>4664679</c:v>
                </c:pt>
                <c:pt idx="15">
                  <c:v>4024574</c:v>
                </c:pt>
                <c:pt idx="16">
                  <c:v>4783376</c:v>
                </c:pt>
                <c:pt idx="17">
                  <c:v>4688950</c:v>
                </c:pt>
              </c:numCache>
            </c:numRef>
          </c:xVal>
          <c:yVal>
            <c:numRef>
              <c:f>'LRPPRC HIV RNA Correlation'!$J$2:$J$19</c:f>
              <c:numCache>
                <c:formatCode>0.00</c:formatCode>
                <c:ptCount val="18"/>
                <c:pt idx="0">
                  <c:v>0.51195255879688328</c:v>
                </c:pt>
                <c:pt idx="1">
                  <c:v>0.22038276856390168</c:v>
                </c:pt>
                <c:pt idx="2">
                  <c:v>0.2629647280832238</c:v>
                </c:pt>
                <c:pt idx="3">
                  <c:v>0.21966018935867429</c:v>
                </c:pt>
                <c:pt idx="4">
                  <c:v>0.6317562692606401</c:v>
                </c:pt>
                <c:pt idx="5">
                  <c:v>0.10610362884734761</c:v>
                </c:pt>
                <c:pt idx="6">
                  <c:v>0.69506289875898197</c:v>
                </c:pt>
                <c:pt idx="7">
                  <c:v>0.17005969102801652</c:v>
                </c:pt>
                <c:pt idx="8">
                  <c:v>8.8799999505807845E-2</c:v>
                </c:pt>
                <c:pt idx="9">
                  <c:v>0.38266335988483524</c:v>
                </c:pt>
                <c:pt idx="10">
                  <c:v>0.19290964018332499</c:v>
                </c:pt>
                <c:pt idx="11">
                  <c:v>0.15053073977318693</c:v>
                </c:pt>
                <c:pt idx="12">
                  <c:v>0.13181302501440811</c:v>
                </c:pt>
                <c:pt idx="13">
                  <c:v>0.4101395749149076</c:v>
                </c:pt>
                <c:pt idx="14">
                  <c:v>0.1518269482334941</c:v>
                </c:pt>
                <c:pt idx="15">
                  <c:v>0.35050171219451487</c:v>
                </c:pt>
                <c:pt idx="16">
                  <c:v>0.10579048551820674</c:v>
                </c:pt>
                <c:pt idx="17">
                  <c:v>0.13199255099886484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'LRPPRC HIV RNA Correlation'!$H$24:$H$45</c:f>
              <c:numCache>
                <c:formatCode>General</c:formatCode>
                <c:ptCount val="22"/>
                <c:pt idx="0">
                  <c:v>4376126</c:v>
                </c:pt>
                <c:pt idx="1">
                  <c:v>4189710</c:v>
                </c:pt>
                <c:pt idx="2">
                  <c:v>4478231</c:v>
                </c:pt>
                <c:pt idx="3">
                  <c:v>4430350</c:v>
                </c:pt>
                <c:pt idx="4">
                  <c:v>13585095</c:v>
                </c:pt>
                <c:pt idx="5">
                  <c:v>15998628</c:v>
                </c:pt>
                <c:pt idx="6">
                  <c:v>8296990</c:v>
                </c:pt>
                <c:pt idx="7">
                  <c:v>8871065</c:v>
                </c:pt>
                <c:pt idx="8">
                  <c:v>9013324</c:v>
                </c:pt>
                <c:pt idx="9">
                  <c:v>17896569</c:v>
                </c:pt>
                <c:pt idx="10">
                  <c:v>19029066</c:v>
                </c:pt>
                <c:pt idx="11">
                  <c:v>28961094</c:v>
                </c:pt>
                <c:pt idx="12">
                  <c:v>10205887</c:v>
                </c:pt>
                <c:pt idx="13">
                  <c:v>29393566</c:v>
                </c:pt>
                <c:pt idx="14">
                  <c:v>14975712</c:v>
                </c:pt>
                <c:pt idx="15">
                  <c:v>28280875</c:v>
                </c:pt>
                <c:pt idx="16">
                  <c:v>11533391</c:v>
                </c:pt>
                <c:pt idx="17">
                  <c:v>33294090</c:v>
                </c:pt>
                <c:pt idx="18">
                  <c:v>14097744</c:v>
                </c:pt>
                <c:pt idx="19">
                  <c:v>41262997</c:v>
                </c:pt>
                <c:pt idx="20">
                  <c:v>19323514</c:v>
                </c:pt>
                <c:pt idx="21">
                  <c:v>40039359</c:v>
                </c:pt>
              </c:numCache>
            </c:numRef>
          </c:xVal>
          <c:yVal>
            <c:numRef>
              <c:f>'LRPPRC HIV RNA Correlation'!$J$24:$J$45</c:f>
              <c:numCache>
                <c:formatCode>0.00</c:formatCode>
                <c:ptCount val="22"/>
                <c:pt idx="0">
                  <c:v>0.16381756569342393</c:v>
                </c:pt>
                <c:pt idx="1">
                  <c:v>0.21404912967944373</c:v>
                </c:pt>
                <c:pt idx="2">
                  <c:v>0.157064058773386</c:v>
                </c:pt>
                <c:pt idx="3">
                  <c:v>0.14068183453301752</c:v>
                </c:pt>
                <c:pt idx="4">
                  <c:v>0.13699739762376725</c:v>
                </c:pt>
                <c:pt idx="5">
                  <c:v>0.21313953541198954</c:v>
                </c:pt>
                <c:pt idx="6">
                  <c:v>0.25877725024481135</c:v>
                </c:pt>
                <c:pt idx="7">
                  <c:v>0.12691186433177859</c:v>
                </c:pt>
                <c:pt idx="8">
                  <c:v>0.12179215517153423</c:v>
                </c:pt>
                <c:pt idx="9">
                  <c:v>0.11760446260659016</c:v>
                </c:pt>
                <c:pt idx="10">
                  <c:v>0.19456214670688704</c:v>
                </c:pt>
                <c:pt idx="11">
                  <c:v>0.323287119576119</c:v>
                </c:pt>
                <c:pt idx="12">
                  <c:v>0.50040838020879697</c:v>
                </c:pt>
                <c:pt idx="13">
                  <c:v>0.26258682948547618</c:v>
                </c:pt>
                <c:pt idx="14">
                  <c:v>0.3603420844681447</c:v>
                </c:pt>
                <c:pt idx="15">
                  <c:v>0.31023601266151785</c:v>
                </c:pt>
                <c:pt idx="16">
                  <c:v>0.16710462856124722</c:v>
                </c:pt>
                <c:pt idx="17">
                  <c:v>0.33958680829515059</c:v>
                </c:pt>
                <c:pt idx="18">
                  <c:v>0.31031536605729382</c:v>
                </c:pt>
                <c:pt idx="19">
                  <c:v>0.273461027708434</c:v>
                </c:pt>
                <c:pt idx="20">
                  <c:v>0.15887846824541568</c:v>
                </c:pt>
                <c:pt idx="21">
                  <c:v>0.17148730499468262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LRPPRC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0.1671739349888956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'LRPPRC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'LRPPRC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Changes'!$L$17:$M$17</c:f>
              <c:numCache>
                <c:formatCode>0</c:formatCode>
                <c:ptCount val="2"/>
                <c:pt idx="0">
                  <c:v>530793</c:v>
                </c:pt>
                <c:pt idx="1">
                  <c:v>481828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48-439B-884E-E20050B191F2}"/>
            </c:ext>
          </c:extLst>
        </c:ser>
        <c:ser>
          <c:idx val="1"/>
          <c:order val="1"/>
          <c:tx>
            <c:strRef>
              <c:f>'LRPPRC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'LRPPRC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Changes'!$L$18:$M$18</c:f>
              <c:numCache>
                <c:formatCode>0</c:formatCode>
                <c:ptCount val="2"/>
                <c:pt idx="0">
                  <c:v>446363.75</c:v>
                </c:pt>
                <c:pt idx="1">
                  <c:v>376227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48-439B-884E-E20050B191F2}"/>
            </c:ext>
          </c:extLst>
        </c:ser>
        <c:ser>
          <c:idx val="2"/>
          <c:order val="2"/>
          <c:tx>
            <c:strRef>
              <c:f>'LRPPRC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'LRPPRC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Changes'!$L$19:$M$19</c:f>
              <c:numCache>
                <c:formatCode>0</c:formatCode>
                <c:ptCount val="2"/>
                <c:pt idx="0">
                  <c:v>1292858.25</c:v>
                </c:pt>
                <c:pt idx="1">
                  <c:v>682209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48-439B-884E-E20050B191F2}"/>
            </c:ext>
          </c:extLst>
        </c:ser>
        <c:ser>
          <c:idx val="3"/>
          <c:order val="3"/>
          <c:tx>
            <c:strRef>
              <c:f>'LRPPRC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'LRPPRC Exp and Dist Changes'!$L$21:$M$21</c:f>
                <c:numCache>
                  <c:formatCode>General</c:formatCode>
                  <c:ptCount val="2"/>
                  <c:pt idx="0">
                    <c:v>176983.75</c:v>
                  </c:pt>
                  <c:pt idx="1">
                    <c:v>-100684.5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'LRPPRC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Changes'!$L$20:$M$20</c:f>
              <c:numCache>
                <c:formatCode>0</c:formatCode>
                <c:ptCount val="2"/>
                <c:pt idx="0">
                  <c:v>1356805.25</c:v>
                </c:pt>
                <c:pt idx="1">
                  <c:v>1522855.5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48-439B-884E-E20050B191F2}"/>
            </c:ext>
          </c:extLst>
        </c:ser>
        <c:ser>
          <c:idx val="4"/>
          <c:order val="4"/>
          <c:tx>
            <c:strRef>
              <c:f>'LRPPRC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'LRPPRC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Changes'!$L$21:$M$21</c:f>
              <c:numCache>
                <c:formatCode>0</c:formatCode>
                <c:ptCount val="2"/>
                <c:pt idx="0">
                  <c:v>176983.75</c:v>
                </c:pt>
                <c:pt idx="1">
                  <c:v>-100684.5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48-439B-884E-E20050B19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'LRPPRC Exp and Dist Changes'!$L$14:$M$14</c:f>
              <c:numCache>
                <c:formatCode>0.0</c:formatCode>
                <c:ptCount val="2"/>
                <c:pt idx="0">
                  <c:v>3015817.1818181816</c:v>
                </c:pt>
                <c:pt idx="1">
                  <c:v>2115985.111111111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148-439B-884E-E20050B191F2}"/>
            </c:ext>
          </c:extLst>
        </c:ser>
        <c:ser>
          <c:idx val="6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4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</c:numLit>
          </c:xVal>
          <c:yVal>
            <c:numRef>
              <c:f>'LRPPRC Exp and Dist Changes'!$L$24:$L$27</c:f>
              <c:numCache>
                <c:formatCode>General</c:formatCode>
                <c:ptCount val="4"/>
                <c:pt idx="0">
                  <c:v>11916809</c:v>
                </c:pt>
                <c:pt idx="1">
                  <c:v>7209716</c:v>
                </c:pt>
                <c:pt idx="2">
                  <c:v>7006569</c:v>
                </c:pt>
                <c:pt idx="3">
                  <c:v>6040567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148-439B-884E-E20050B191F2}"/>
            </c:ext>
          </c:extLst>
        </c:ser>
        <c:ser>
          <c:idx val="7"/>
          <c:order val="7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7"/>
              <c:pt idx="0">
                <c:v>2</c:v>
              </c:pt>
              <c:pt idx="1">
                <c:v>2</c:v>
              </c:pt>
              <c:pt idx="2">
                <c:v>2</c:v>
              </c:pt>
              <c:pt idx="3">
                <c:v>2</c:v>
              </c:pt>
              <c:pt idx="4">
                <c:v>2</c:v>
              </c:pt>
              <c:pt idx="5">
                <c:v>2</c:v>
              </c:pt>
              <c:pt idx="6">
                <c:v>2</c:v>
              </c:pt>
            </c:numLit>
          </c:xVal>
          <c:yVal>
            <c:numRef>
              <c:f>'LRPPRC Exp and Dist Changes'!$M$24:$M$30</c:f>
              <c:numCache>
                <c:formatCode>General</c:formatCode>
                <c:ptCount val="7"/>
                <c:pt idx="0">
                  <c:v>6219255</c:v>
                </c:pt>
                <c:pt idx="1">
                  <c:v>4713645</c:v>
                </c:pt>
                <c:pt idx="2">
                  <c:v>4492588</c:v>
                </c:pt>
                <c:pt idx="3">
                  <c:v>4488033</c:v>
                </c:pt>
                <c:pt idx="4">
                  <c:v>3536419</c:v>
                </c:pt>
                <c:pt idx="5">
                  <c:v>3400588</c:v>
                </c:pt>
                <c:pt idx="6">
                  <c:v>3163804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148-439B-884E-E20050B19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LRPPRC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'LRPPRC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'LRPPRC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Changes'!$N$17:$O$17</c:f>
              <c:numCache>
                <c:formatCode>0</c:formatCode>
                <c:ptCount val="2"/>
                <c:pt idx="0">
                  <c:v>2408505</c:v>
                </c:pt>
                <c:pt idx="1">
                  <c:v>3045202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F1-4535-8ECF-5C8FFF3F0F69}"/>
            </c:ext>
          </c:extLst>
        </c:ser>
        <c:ser>
          <c:idx val="1"/>
          <c:order val="1"/>
          <c:tx>
            <c:strRef>
              <c:f>'LRPPRC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'LRPPRC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Changes'!$N$18:$O$18</c:f>
              <c:numCache>
                <c:formatCode>0</c:formatCode>
                <c:ptCount val="2"/>
                <c:pt idx="0">
                  <c:v>2933623.75</c:v>
                </c:pt>
                <c:pt idx="1">
                  <c:v>1779206.5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F1-4535-8ECF-5C8FFF3F0F69}"/>
            </c:ext>
          </c:extLst>
        </c:ser>
        <c:ser>
          <c:idx val="2"/>
          <c:order val="2"/>
          <c:tx>
            <c:strRef>
              <c:f>'LRPPRC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'LRPPRC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Changes'!$N$19:$O$19</c:f>
              <c:numCache>
                <c:formatCode>0</c:formatCode>
                <c:ptCount val="2"/>
                <c:pt idx="0">
                  <c:v>2921768.75</c:v>
                </c:pt>
                <c:pt idx="1">
                  <c:v>3609506.5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F1-4535-8ECF-5C8FFF3F0F69}"/>
            </c:ext>
          </c:extLst>
        </c:ser>
        <c:ser>
          <c:idx val="3"/>
          <c:order val="3"/>
          <c:tx>
            <c:strRef>
              <c:f>'LRPPRC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'LRPPRC Exp and Dist Changes'!$N$21:$O$21</c:f>
                <c:numCache>
                  <c:formatCode>General</c:formatCode>
                  <c:ptCount val="2"/>
                  <c:pt idx="0">
                    <c:v>-1989086.25</c:v>
                  </c:pt>
                  <c:pt idx="1">
                    <c:v>153369.5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'LRPPRC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Changes'!$N$20:$O$20</c:f>
              <c:numCache>
                <c:formatCode>0</c:formatCode>
                <c:ptCount val="2"/>
                <c:pt idx="0">
                  <c:v>9273297.75</c:v>
                </c:pt>
                <c:pt idx="1">
                  <c:v>6185966.5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F1-4535-8ECF-5C8FFF3F0F69}"/>
            </c:ext>
          </c:extLst>
        </c:ser>
        <c:ser>
          <c:idx val="4"/>
          <c:order val="4"/>
          <c:tx>
            <c:strRef>
              <c:f>'LRPPRC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'LRPPRC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Changes'!$N$21:$O$21</c:f>
              <c:numCache>
                <c:formatCode>0</c:formatCode>
                <c:ptCount val="2"/>
                <c:pt idx="0">
                  <c:v>-1989086.25</c:v>
                </c:pt>
                <c:pt idx="1">
                  <c:v>153369.5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F1-4535-8ECF-5C8FFF3F0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'LRPPRC Exp and Dist Changes'!$N$14:$O$14</c:f>
              <c:numCache>
                <c:formatCode>0.0</c:formatCode>
                <c:ptCount val="2"/>
                <c:pt idx="0">
                  <c:v>11218560.181818182</c:v>
                </c:pt>
                <c:pt idx="1">
                  <c:v>9867800.4814814813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CF1-4535-8ECF-5C8FFF3F0F69}"/>
            </c:ext>
          </c:extLst>
        </c:ser>
        <c:ser>
          <c:idx val="6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7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</c:numLit>
          </c:xVal>
          <c:yVal>
            <c:numRef>
              <c:f>'LRPPRC Exp and Dist Changes'!$N$24:$N$30</c:f>
              <c:numCache>
                <c:formatCode>General</c:formatCode>
                <c:ptCount val="7"/>
                <c:pt idx="0">
                  <c:v>28237883</c:v>
                </c:pt>
                <c:pt idx="1">
                  <c:v>23087989</c:v>
                </c:pt>
                <c:pt idx="2">
                  <c:v>21004159</c:v>
                </c:pt>
                <c:pt idx="3">
                  <c:v>20930365</c:v>
                </c:pt>
                <c:pt idx="4">
                  <c:v>19012482</c:v>
                </c:pt>
                <c:pt idx="5">
                  <c:v>17682729</c:v>
                </c:pt>
                <c:pt idx="6">
                  <c:v>17100594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CF1-4535-8ECF-5C8FFF3F0F69}"/>
            </c:ext>
          </c:extLst>
        </c:ser>
        <c:ser>
          <c:idx val="7"/>
          <c:order val="7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6"/>
              <c:pt idx="0">
                <c:v>2</c:v>
              </c:pt>
              <c:pt idx="1">
                <c:v>2</c:v>
              </c:pt>
              <c:pt idx="2">
                <c:v>2</c:v>
              </c:pt>
              <c:pt idx="3">
                <c:v>2</c:v>
              </c:pt>
              <c:pt idx="4">
                <c:v>2</c:v>
              </c:pt>
              <c:pt idx="5">
                <c:v>2</c:v>
              </c:pt>
            </c:numLit>
          </c:xVal>
          <c:yVal>
            <c:numRef>
              <c:f>'LRPPRC Exp and Dist Changes'!$O$24:$O$29</c:f>
              <c:numCache>
                <c:formatCode>General</c:formatCode>
                <c:ptCount val="6"/>
                <c:pt idx="0">
                  <c:v>20750842</c:v>
                </c:pt>
                <c:pt idx="1">
                  <c:v>20521733</c:v>
                </c:pt>
                <c:pt idx="2">
                  <c:v>19338714</c:v>
                </c:pt>
                <c:pt idx="3">
                  <c:v>17713887</c:v>
                </c:pt>
                <c:pt idx="4">
                  <c:v>17236990</c:v>
                </c:pt>
                <c:pt idx="5">
                  <c:v>16701978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CF1-4535-8ECF-5C8FFF3F0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LRPPRC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'LRPPRC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'LRPPRC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Changes'!$R$17:$S$17</c:f>
              <c:numCache>
                <c:formatCode>0.0</c:formatCode>
                <c:ptCount val="2"/>
                <c:pt idx="0">
                  <c:v>8.8799999505807845E-2</c:v>
                </c:pt>
                <c:pt idx="1">
                  <c:v>5.030047900925326E-2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D4-49C2-9978-A015650B8626}"/>
            </c:ext>
          </c:extLst>
        </c:ser>
        <c:ser>
          <c:idx val="1"/>
          <c:order val="1"/>
          <c:tx>
            <c:strRef>
              <c:f>'LRPPRC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'LRPPRC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Changes'!$R$18:$S$18</c:f>
              <c:numCache>
                <c:formatCode>0.0</c:formatCode>
                <c:ptCount val="2"/>
                <c:pt idx="0">
                  <c:v>6.2054792382455884E-2</c:v>
                </c:pt>
                <c:pt idx="1">
                  <c:v>0.10767078450014757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D4-49C2-9978-A015650B8626}"/>
            </c:ext>
          </c:extLst>
        </c:ser>
        <c:ser>
          <c:idx val="2"/>
          <c:order val="2"/>
          <c:tx>
            <c:strRef>
              <c:f>'LRPPRC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'LRPPRC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Changes'!$R$19:$S$19</c:f>
              <c:numCache>
                <c:formatCode>0.0</c:formatCode>
                <c:ptCount val="2"/>
                <c:pt idx="0">
                  <c:v>8.3399876457864286E-2</c:v>
                </c:pt>
                <c:pt idx="1">
                  <c:v>3.6590883197486213E-2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D4-49C2-9978-A015650B8626}"/>
            </c:ext>
          </c:extLst>
        </c:ser>
        <c:ser>
          <c:idx val="3"/>
          <c:order val="3"/>
          <c:tx>
            <c:strRef>
              <c:f>'LRPPRC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'LRPPRC Exp and Dist Changes'!$R$21:$S$21</c:f>
                <c:numCache>
                  <c:formatCode>General</c:formatCode>
                  <c:ptCount val="2"/>
                  <c:pt idx="0">
                    <c:v>3.5516626952652453E-2</c:v>
                  </c:pt>
                  <c:pt idx="1">
                    <c:v>7.3756085231695967E-2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'LRPPRC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Changes'!$R$20:$S$20</c:f>
              <c:numCache>
                <c:formatCode>0.0</c:formatCode>
                <c:ptCount val="2"/>
                <c:pt idx="0">
                  <c:v>0.14036827961612713</c:v>
                </c:pt>
                <c:pt idx="1">
                  <c:v>9.2023852529561689E-2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D4-49C2-9978-A015650B8626}"/>
            </c:ext>
          </c:extLst>
        </c:ser>
        <c:ser>
          <c:idx val="4"/>
          <c:order val="4"/>
          <c:tx>
            <c:strRef>
              <c:f>'LRPPRC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'LRPPRC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'LRPPRC Exp and Dist Changes'!$R$21:$S$21</c:f>
              <c:numCache>
                <c:formatCode>0.0</c:formatCode>
                <c:ptCount val="2"/>
                <c:pt idx="0">
                  <c:v>3.5516626952652453E-2</c:v>
                </c:pt>
                <c:pt idx="1">
                  <c:v>7.3756085231695967E-2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D4-49C2-9978-A015650B8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'LRPPRC Exp and Dist Changes'!$R$14:$S$14</c:f>
              <c:numCache>
                <c:formatCode>0.0</c:formatCode>
                <c:ptCount val="2"/>
                <c:pt idx="0">
                  <c:v>0.28687436406425665</c:v>
                </c:pt>
                <c:pt idx="1">
                  <c:v>0.21902643492296645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3D4-49C2-9978-A015650B8626}"/>
            </c:ext>
          </c:extLst>
        </c:ser>
        <c:ser>
          <c:idx val="6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4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</c:numLit>
          </c:xVal>
          <c:yVal>
            <c:numRef>
              <c:f>'LRPPRC Exp and Dist Changes'!$R$24:$R$27</c:f>
              <c:numCache>
                <c:formatCode>General</c:formatCode>
                <c:ptCount val="4"/>
                <c:pt idx="0">
                  <c:v>0.69506289875898197</c:v>
                </c:pt>
                <c:pt idx="1">
                  <c:v>0.6317562692606401</c:v>
                </c:pt>
                <c:pt idx="2">
                  <c:v>0.51614755187210115</c:v>
                </c:pt>
                <c:pt idx="3">
                  <c:v>0.51195255879688328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3D4-49C2-9978-A015650B8626}"/>
            </c:ext>
          </c:extLst>
        </c:ser>
        <c:ser>
          <c:idx val="7"/>
          <c:order val="7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'LRPPRC Exp and Dist Changes'!$S$24</c:f>
              <c:numCache>
                <c:formatCode>General</c:formatCode>
                <c:ptCount val="1"/>
                <c:pt idx="0">
                  <c:v>0.50040838020879697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3D4-49C2-9978-A015650B8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LRPPRC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'MBOAT7 HIV RNA Correlation'!$AA$2:$AA$48</c:f>
              <c:numCache>
                <c:formatCode>General</c:formatCode>
                <c:ptCount val="47"/>
                <c:pt idx="0">
                  <c:v>138154</c:v>
                </c:pt>
                <c:pt idx="1">
                  <c:v>179032</c:v>
                </c:pt>
                <c:pt idx="2">
                  <c:v>195074</c:v>
                </c:pt>
                <c:pt idx="3">
                  <c:v>196854</c:v>
                </c:pt>
                <c:pt idx="4">
                  <c:v>221530</c:v>
                </c:pt>
                <c:pt idx="5">
                  <c:v>232117</c:v>
                </c:pt>
                <c:pt idx="6">
                  <c:v>242909</c:v>
                </c:pt>
                <c:pt idx="7">
                  <c:v>273269</c:v>
                </c:pt>
                <c:pt idx="8">
                  <c:v>291969</c:v>
                </c:pt>
                <c:pt idx="9">
                  <c:v>306295</c:v>
                </c:pt>
                <c:pt idx="10">
                  <c:v>306921</c:v>
                </c:pt>
                <c:pt idx="11">
                  <c:v>308662</c:v>
                </c:pt>
                <c:pt idx="12">
                  <c:v>343167</c:v>
                </c:pt>
                <c:pt idx="13">
                  <c:v>350563</c:v>
                </c:pt>
                <c:pt idx="14">
                  <c:v>364630</c:v>
                </c:pt>
                <c:pt idx="15">
                  <c:v>383265</c:v>
                </c:pt>
                <c:pt idx="16">
                  <c:v>468368</c:v>
                </c:pt>
                <c:pt idx="17">
                  <c:v>509167</c:v>
                </c:pt>
                <c:pt idx="18">
                  <c:v>515762</c:v>
                </c:pt>
                <c:pt idx="19">
                  <c:v>542360</c:v>
                </c:pt>
                <c:pt idx="20">
                  <c:v>571463</c:v>
                </c:pt>
                <c:pt idx="21">
                  <c:v>698654</c:v>
                </c:pt>
                <c:pt idx="22">
                  <c:v>755895</c:v>
                </c:pt>
                <c:pt idx="23">
                  <c:v>1285083</c:v>
                </c:pt>
                <c:pt idx="24">
                  <c:v>1337796</c:v>
                </c:pt>
                <c:pt idx="25">
                  <c:v>1499830</c:v>
                </c:pt>
                <c:pt idx="26">
                  <c:v>2231586</c:v>
                </c:pt>
                <c:pt idx="27">
                  <c:v>5001182</c:v>
                </c:pt>
                <c:pt idx="28">
                  <c:v>7392972</c:v>
                </c:pt>
                <c:pt idx="29">
                  <c:v>8281289</c:v>
                </c:pt>
                <c:pt idx="30">
                  <c:v>8902060</c:v>
                </c:pt>
                <c:pt idx="31">
                  <c:v>10458088</c:v>
                </c:pt>
                <c:pt idx="32">
                  <c:v>12131228</c:v>
                </c:pt>
                <c:pt idx="33">
                  <c:v>12533104</c:v>
                </c:pt>
                <c:pt idx="34">
                  <c:v>13378561</c:v>
                </c:pt>
                <c:pt idx="35">
                  <c:v>14585416</c:v>
                </c:pt>
                <c:pt idx="36">
                  <c:v>16019481</c:v>
                </c:pt>
                <c:pt idx="37">
                  <c:v>17436848</c:v>
                </c:pt>
                <c:pt idx="38">
                  <c:v>18774750</c:v>
                </c:pt>
                <c:pt idx="39">
                  <c:v>20549667</c:v>
                </c:pt>
                <c:pt idx="40">
                  <c:v>23329149</c:v>
                </c:pt>
                <c:pt idx="41">
                  <c:v>23394426</c:v>
                </c:pt>
                <c:pt idx="42">
                  <c:v>23647680</c:v>
                </c:pt>
                <c:pt idx="43">
                  <c:v>26008618</c:v>
                </c:pt>
                <c:pt idx="44">
                  <c:v>28220897</c:v>
                </c:pt>
                <c:pt idx="45">
                  <c:v>29819672</c:v>
                </c:pt>
                <c:pt idx="46">
                  <c:v>31326171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'MBOAT7 HIV RNA Correlation'!$AB$2:$AB$48</c:f>
              <c:numCache>
                <c:formatCode>0</c:formatCode>
                <c:ptCount val="47"/>
                <c:pt idx="0">
                  <c:v>1075.8737024221452</c:v>
                </c:pt>
                <c:pt idx="1">
                  <c:v>1451.9462616822429</c:v>
                </c:pt>
                <c:pt idx="2">
                  <c:v>1138.9831223628692</c:v>
                </c:pt>
                <c:pt idx="3">
                  <c:v>997.15716272600832</c:v>
                </c:pt>
                <c:pt idx="4">
                  <c:v>1349.9137254901962</c:v>
                </c:pt>
                <c:pt idx="5">
                  <c:v>1701.2351351351351</c:v>
                </c:pt>
                <c:pt idx="6">
                  <c:v>808.75</c:v>
                </c:pt>
                <c:pt idx="7">
                  <c:v>1077.8800705467372</c:v>
                </c:pt>
                <c:pt idx="8">
                  <c:v>1290.9427374301677</c:v>
                </c:pt>
                <c:pt idx="9">
                  <c:v>1217.8963282937366</c:v>
                </c:pt>
                <c:pt idx="10">
                  <c:v>1809.1513828238719</c:v>
                </c:pt>
                <c:pt idx="11">
                  <c:v>1341.1527777777778</c:v>
                </c:pt>
                <c:pt idx="12">
                  <c:v>1975.7414187643021</c:v>
                </c:pt>
                <c:pt idx="13">
                  <c:v>932.1056603773585</c:v>
                </c:pt>
                <c:pt idx="14">
                  <c:v>1596.1811263318114</c:v>
                </c:pt>
                <c:pt idx="15">
                  <c:v>1510.8036211699164</c:v>
                </c:pt>
                <c:pt idx="16">
                  <c:v>1152.4165694282381</c:v>
                </c:pt>
                <c:pt idx="17">
                  <c:v>1387.1723122238586</c:v>
                </c:pt>
                <c:pt idx="18">
                  <c:v>2427.2201492537315</c:v>
                </c:pt>
                <c:pt idx="19">
                  <c:v>2576.8652968036531</c:v>
                </c:pt>
                <c:pt idx="20">
                  <c:v>2217.589651022864</c:v>
                </c:pt>
                <c:pt idx="21">
                  <c:v>1099.3694117647058</c:v>
                </c:pt>
                <c:pt idx="22">
                  <c:v>1031.2594339622642</c:v>
                </c:pt>
                <c:pt idx="23">
                  <c:v>2212.0485527544351</c:v>
                </c:pt>
                <c:pt idx="24">
                  <c:v>1057.7487922705313</c:v>
                </c:pt>
                <c:pt idx="25">
                  <c:v>2921.8531571218796</c:v>
                </c:pt>
                <c:pt idx="26">
                  <c:v>3265.3800186741364</c:v>
                </c:pt>
                <c:pt idx="27">
                  <c:v>9023.1884816753918</c:v>
                </c:pt>
                <c:pt idx="28">
                  <c:v>8059.6886075949369</c:v>
                </c:pt>
                <c:pt idx="29">
                  <c:v>9509.3418803418808</c:v>
                </c:pt>
                <c:pt idx="30">
                  <c:v>7719.953420669578</c:v>
                </c:pt>
                <c:pt idx="31">
                  <c:v>9481.4437086092712</c:v>
                </c:pt>
                <c:pt idx="32">
                  <c:v>13172.607569721116</c:v>
                </c:pt>
                <c:pt idx="33">
                  <c:v>17489.939301972685</c:v>
                </c:pt>
                <c:pt idx="34">
                  <c:v>18316.115808823528</c:v>
                </c:pt>
                <c:pt idx="35">
                  <c:v>13286.785511363636</c:v>
                </c:pt>
                <c:pt idx="36">
                  <c:v>16119.869491525424</c:v>
                </c:pt>
                <c:pt idx="37">
                  <c:v>20097.802197802197</c:v>
                </c:pt>
                <c:pt idx="38">
                  <c:v>22455.974820143885</c:v>
                </c:pt>
                <c:pt idx="39">
                  <c:v>22465.818079096047</c:v>
                </c:pt>
                <c:pt idx="40">
                  <c:v>25461.640067911714</c:v>
                </c:pt>
                <c:pt idx="41">
                  <c:v>20940.669028340082</c:v>
                </c:pt>
                <c:pt idx="42">
                  <c:v>21371.890330188678</c:v>
                </c:pt>
                <c:pt idx="43">
                  <c:v>24242.940316686967</c:v>
                </c:pt>
                <c:pt idx="44">
                  <c:v>23418.719018404907</c:v>
                </c:pt>
                <c:pt idx="45">
                  <c:v>19553.87055476529</c:v>
                </c:pt>
                <c:pt idx="46">
                  <c:v>26301.935261707989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0488768"/>
        <c:axId val="470488352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"/>
      </c:valAx>
      <c:valAx>
        <c:axId val="470488352"/>
        <c:scaling>
          <c:orientation val="minMax"/>
        </c:scaling>
        <c:delete val="0"/>
        <c:axPos val="r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70488768"/>
        <c:crosses val="max"/>
        <c:crossBetween val="midCat"/>
        <c:majorUnit val="10000"/>
      </c:valAx>
      <c:valAx>
        <c:axId val="470488768"/>
        <c:scaling>
          <c:orientation val="minMax"/>
        </c:scaling>
        <c:delete val="1"/>
        <c:axPos val="b"/>
        <c:majorTickMark val="out"/>
        <c:minorTickMark val="none"/>
        <c:tickLblPos val="nextTo"/>
        <c:crossAx val="470488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8305865412925573"/>
          <c:y val="3.7000193975061393E-2"/>
          <c:w val="0.30762923742585419"/>
          <c:h val="0.324679487179487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'MBOAT7 HIV RNA Correlation'!$D$2:$D$25</c:f>
              <c:numCache>
                <c:formatCode>0</c:formatCode>
                <c:ptCount val="24"/>
                <c:pt idx="0">
                  <c:v>927.66666666666663</c:v>
                </c:pt>
                <c:pt idx="1">
                  <c:v>965.09452736318406</c:v>
                </c:pt>
                <c:pt idx="2">
                  <c:v>1377.7326732673268</c:v>
                </c:pt>
                <c:pt idx="3">
                  <c:v>612.16428571428571</c:v>
                </c:pt>
                <c:pt idx="4">
                  <c:v>794.27312775330392</c:v>
                </c:pt>
                <c:pt idx="5">
                  <c:v>1362.047619047619</c:v>
                </c:pt>
                <c:pt idx="6">
                  <c:v>1143.5819209039548</c:v>
                </c:pt>
                <c:pt idx="7">
                  <c:v>749.14285714285711</c:v>
                </c:pt>
                <c:pt idx="8">
                  <c:v>1225.9357142857143</c:v>
                </c:pt>
                <c:pt idx="9">
                  <c:v>1438.2067510548522</c:v>
                </c:pt>
                <c:pt idx="10">
                  <c:v>1635.5324675324675</c:v>
                </c:pt>
                <c:pt idx="11">
                  <c:v>1485.1666666666667</c:v>
                </c:pt>
                <c:pt idx="12">
                  <c:v>1841.2857142857142</c:v>
                </c:pt>
                <c:pt idx="13">
                  <c:v>1887.0670103092784</c:v>
                </c:pt>
                <c:pt idx="14">
                  <c:v>1624.4480000000001</c:v>
                </c:pt>
                <c:pt idx="15">
                  <c:v>2330.5329341317365</c:v>
                </c:pt>
                <c:pt idx="16">
                  <c:v>2228.7857142857142</c:v>
                </c:pt>
                <c:pt idx="17">
                  <c:v>2064.387755102041</c:v>
                </c:pt>
                <c:pt idx="18">
                  <c:v>2870.7382550335569</c:v>
                </c:pt>
                <c:pt idx="19">
                  <c:v>2686.9266666666667</c:v>
                </c:pt>
                <c:pt idx="20">
                  <c:v>4155.0886075949365</c:v>
                </c:pt>
                <c:pt idx="21">
                  <c:v>3134.5352112676055</c:v>
                </c:pt>
                <c:pt idx="22">
                  <c:v>3362.5714285714284</c:v>
                </c:pt>
                <c:pt idx="23">
                  <c:v>2807.2542372881358</c:v>
                </c:pt>
              </c:numCache>
            </c:numRef>
          </c:xVal>
          <c:yVal>
            <c:numRef>
              <c:f>'MBOAT7 HIV RNA Correlation'!$E$2:$E$25</c:f>
              <c:numCache>
                <c:formatCode>0</c:formatCode>
                <c:ptCount val="24"/>
                <c:pt idx="0">
                  <c:v>1822.0796019900497</c:v>
                </c:pt>
                <c:pt idx="1">
                  <c:v>1605.5671641791046</c:v>
                </c:pt>
                <c:pt idx="2">
                  <c:v>972.86633663366342</c:v>
                </c:pt>
                <c:pt idx="3">
                  <c:v>1189.1857142857143</c:v>
                </c:pt>
                <c:pt idx="4">
                  <c:v>2664.0396475770926</c:v>
                </c:pt>
                <c:pt idx="5">
                  <c:v>969.70476190476188</c:v>
                </c:pt>
                <c:pt idx="6">
                  <c:v>1566.5141242937852</c:v>
                </c:pt>
                <c:pt idx="7">
                  <c:v>1718.3082706766918</c:v>
                </c:pt>
                <c:pt idx="8">
                  <c:v>1437.5714285714287</c:v>
                </c:pt>
                <c:pt idx="9">
                  <c:v>1468.7510548523207</c:v>
                </c:pt>
                <c:pt idx="10">
                  <c:v>1768.6796536796537</c:v>
                </c:pt>
                <c:pt idx="11">
                  <c:v>1251.7863247863247</c:v>
                </c:pt>
                <c:pt idx="12">
                  <c:v>1103.7142857142858</c:v>
                </c:pt>
                <c:pt idx="13">
                  <c:v>1967.8556701030927</c:v>
                </c:pt>
                <c:pt idx="14">
                  <c:v>1973.04</c:v>
                </c:pt>
                <c:pt idx="15">
                  <c:v>1438.4251497005987</c:v>
                </c:pt>
                <c:pt idx="16">
                  <c:v>2181.2559523809523</c:v>
                </c:pt>
                <c:pt idx="17">
                  <c:v>1896.591836734694</c:v>
                </c:pt>
                <c:pt idx="18">
                  <c:v>3022.0536912751677</c:v>
                </c:pt>
                <c:pt idx="19">
                  <c:v>1489.2533333333333</c:v>
                </c:pt>
                <c:pt idx="20">
                  <c:v>3153.8481012658226</c:v>
                </c:pt>
                <c:pt idx="21">
                  <c:v>2001.9859154929577</c:v>
                </c:pt>
                <c:pt idx="22">
                  <c:v>1667.1904761904761</c:v>
                </c:pt>
                <c:pt idx="23">
                  <c:v>1643.0056497175142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'MBOAT7 HIV RNA Correlation'!$D$29:$D$48</c:f>
              <c:numCache>
                <c:formatCode>0</c:formatCode>
                <c:ptCount val="20"/>
                <c:pt idx="0">
                  <c:v>5119.1396396396394</c:v>
                </c:pt>
                <c:pt idx="1">
                  <c:v>4929.416666666667</c:v>
                </c:pt>
                <c:pt idx="2">
                  <c:v>6651.9370629370633</c:v>
                </c:pt>
                <c:pt idx="3">
                  <c:v>6119.673913043478</c:v>
                </c:pt>
                <c:pt idx="4">
                  <c:v>7238.8010204081629</c:v>
                </c:pt>
                <c:pt idx="5">
                  <c:v>9836.2071428571435</c:v>
                </c:pt>
                <c:pt idx="6">
                  <c:v>8182.0280373831774</c:v>
                </c:pt>
                <c:pt idx="7">
                  <c:v>11233.047120418849</c:v>
                </c:pt>
                <c:pt idx="8">
                  <c:v>11318.756302521009</c:v>
                </c:pt>
                <c:pt idx="9">
                  <c:v>14823.831578947369</c:v>
                </c:pt>
                <c:pt idx="10">
                  <c:v>13897.39226519337</c:v>
                </c:pt>
                <c:pt idx="11">
                  <c:v>13761.941964285714</c:v>
                </c:pt>
                <c:pt idx="12">
                  <c:v>16088.768115942028</c:v>
                </c:pt>
                <c:pt idx="13">
                  <c:v>13801.734375</c:v>
                </c:pt>
                <c:pt idx="14">
                  <c:v>13011.137254901962</c:v>
                </c:pt>
                <c:pt idx="15">
                  <c:v>16522.113445378152</c:v>
                </c:pt>
                <c:pt idx="16">
                  <c:v>15343.700389105059</c:v>
                </c:pt>
                <c:pt idx="17">
                  <c:v>17911.669421487604</c:v>
                </c:pt>
                <c:pt idx="18">
                  <c:v>19890.811023622045</c:v>
                </c:pt>
                <c:pt idx="19">
                  <c:v>16150.411290322581</c:v>
                </c:pt>
              </c:numCache>
            </c:numRef>
          </c:xVal>
          <c:yVal>
            <c:numRef>
              <c:f>'MBOAT7 HIV RNA Correlation'!$E$29:$E$48</c:f>
              <c:numCache>
                <c:formatCode>0</c:formatCode>
                <c:ptCount val="20"/>
                <c:pt idx="0">
                  <c:v>2225.6801801801803</c:v>
                </c:pt>
                <c:pt idx="1">
                  <c:v>1661.6008771929824</c:v>
                </c:pt>
                <c:pt idx="2">
                  <c:v>1867.4405594405594</c:v>
                </c:pt>
                <c:pt idx="3">
                  <c:v>3126.5</c:v>
                </c:pt>
                <c:pt idx="4">
                  <c:v>2446.2551020408164</c:v>
                </c:pt>
                <c:pt idx="5">
                  <c:v>2311.5928571428572</c:v>
                </c:pt>
                <c:pt idx="6">
                  <c:v>2193.5560747663553</c:v>
                </c:pt>
                <c:pt idx="7">
                  <c:v>2170.9947643979058</c:v>
                </c:pt>
                <c:pt idx="8">
                  <c:v>2325.9495798319326</c:v>
                </c:pt>
                <c:pt idx="9">
                  <c:v>2305.9052631578948</c:v>
                </c:pt>
                <c:pt idx="10">
                  <c:v>2422.453038674033</c:v>
                </c:pt>
                <c:pt idx="11">
                  <c:v>1356.7276785714287</c:v>
                </c:pt>
                <c:pt idx="12">
                  <c:v>2404.9227053140098</c:v>
                </c:pt>
                <c:pt idx="13">
                  <c:v>1498.81640625</c:v>
                </c:pt>
                <c:pt idx="14">
                  <c:v>2130.5490196078431</c:v>
                </c:pt>
                <c:pt idx="15">
                  <c:v>2284.8277310924368</c:v>
                </c:pt>
                <c:pt idx="16">
                  <c:v>1662.2529182879377</c:v>
                </c:pt>
                <c:pt idx="17">
                  <c:v>1662.1942148760331</c:v>
                </c:pt>
                <c:pt idx="18">
                  <c:v>2426.3779527559054</c:v>
                </c:pt>
                <c:pt idx="19">
                  <c:v>2727.1451612903224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MBOAT7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6784388062603286"/>
          <c:y val="3.185865108900969E-2"/>
          <c:w val="0.2830186157285895"/>
          <c:h val="0.2264933374917091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'MBOAT7 HIV RNA Correlation'!$H$2:$H$25</c:f>
              <c:numCache>
                <c:formatCode>0</c:formatCode>
                <c:ptCount val="24"/>
                <c:pt idx="0">
                  <c:v>728.65714285714284</c:v>
                </c:pt>
                <c:pt idx="1">
                  <c:v>923.17570093457948</c:v>
                </c:pt>
                <c:pt idx="2">
                  <c:v>827.7844827586207</c:v>
                </c:pt>
                <c:pt idx="3">
                  <c:v>1299.7510373443984</c:v>
                </c:pt>
                <c:pt idx="4">
                  <c:v>1197.5666666666666</c:v>
                </c:pt>
                <c:pt idx="5">
                  <c:v>897.49378881987582</c:v>
                </c:pt>
                <c:pt idx="6">
                  <c:v>1066.4481707317073</c:v>
                </c:pt>
                <c:pt idx="7">
                  <c:v>1368.2764227642276</c:v>
                </c:pt>
                <c:pt idx="8">
                  <c:v>1122.5886524822695</c:v>
                </c:pt>
                <c:pt idx="9">
                  <c:v>1011.9105839416059</c:v>
                </c:pt>
                <c:pt idx="10">
                  <c:v>1059.7268370607028</c:v>
                </c:pt>
                <c:pt idx="11">
                  <c:v>1190.4776119402984</c:v>
                </c:pt>
                <c:pt idx="12">
                  <c:v>1148.7973273942093</c:v>
                </c:pt>
                <c:pt idx="13">
                  <c:v>1130.5576923076924</c:v>
                </c:pt>
                <c:pt idx="14">
                  <c:v>1368.5458015267175</c:v>
                </c:pt>
                <c:pt idx="15">
                  <c:v>1210.2846003898635</c:v>
                </c:pt>
                <c:pt idx="16">
                  <c:v>1334.3033707865168</c:v>
                </c:pt>
                <c:pt idx="17">
                  <c:v>1549.7219917012449</c:v>
                </c:pt>
                <c:pt idx="18">
                  <c:v>1442.3117154811716</c:v>
                </c:pt>
                <c:pt idx="19">
                  <c:v>1510.8979591836735</c:v>
                </c:pt>
                <c:pt idx="20">
                  <c:v>1686.0219435736676</c:v>
                </c:pt>
                <c:pt idx="21">
                  <c:v>2115.5043731778424</c:v>
                </c:pt>
                <c:pt idx="22">
                  <c:v>2173.094696969697</c:v>
                </c:pt>
                <c:pt idx="23">
                  <c:v>2997.9686800894856</c:v>
                </c:pt>
              </c:numCache>
            </c:numRef>
          </c:xVal>
          <c:yVal>
            <c:numRef>
              <c:f>'MBOAT7 HIV RNA Correlation'!$I$2:$I$25</c:f>
              <c:numCache>
                <c:formatCode>0</c:formatCode>
                <c:ptCount val="24"/>
                <c:pt idx="0">
                  <c:v>608.47714285714289</c:v>
                </c:pt>
                <c:pt idx="1">
                  <c:v>514.56822429906538</c:v>
                </c:pt>
                <c:pt idx="2">
                  <c:v>377.0625</c:v>
                </c:pt>
                <c:pt idx="3">
                  <c:v>467.44398340248961</c:v>
                </c:pt>
                <c:pt idx="4">
                  <c:v>1058.8333333333333</c:v>
                </c:pt>
                <c:pt idx="5">
                  <c:v>428.3975155279503</c:v>
                </c:pt>
                <c:pt idx="6">
                  <c:v>794.21036585365857</c:v>
                </c:pt>
                <c:pt idx="7">
                  <c:v>587.92682926829264</c:v>
                </c:pt>
                <c:pt idx="8">
                  <c:v>700.0283687943263</c:v>
                </c:pt>
                <c:pt idx="9">
                  <c:v>637.56569343065689</c:v>
                </c:pt>
                <c:pt idx="10">
                  <c:v>802.75399361022369</c:v>
                </c:pt>
                <c:pt idx="11">
                  <c:v>781.21393034825871</c:v>
                </c:pt>
                <c:pt idx="12">
                  <c:v>428.47884187082406</c:v>
                </c:pt>
                <c:pt idx="13">
                  <c:v>850.68653846153848</c:v>
                </c:pt>
                <c:pt idx="14">
                  <c:v>642.62977099236639</c:v>
                </c:pt>
                <c:pt idx="15">
                  <c:v>471.16374269005848</c:v>
                </c:pt>
                <c:pt idx="16">
                  <c:v>784.08314606741578</c:v>
                </c:pt>
                <c:pt idx="17">
                  <c:v>772.71369294605813</c:v>
                </c:pt>
                <c:pt idx="18">
                  <c:v>784.42468619246858</c:v>
                </c:pt>
                <c:pt idx="19">
                  <c:v>578.58775510204077</c:v>
                </c:pt>
                <c:pt idx="20">
                  <c:v>683.68652037617551</c:v>
                </c:pt>
                <c:pt idx="21">
                  <c:v>1009.6793002915452</c:v>
                </c:pt>
                <c:pt idx="22">
                  <c:v>726.625</c:v>
                </c:pt>
                <c:pt idx="23">
                  <c:v>1022.1208053691275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'MBOAT7 HIV RNA Correlation'!$H$29:$H$48</c:f>
              <c:numCache>
                <c:formatCode>0</c:formatCode>
                <c:ptCount val="20"/>
                <c:pt idx="0">
                  <c:v>9227.9086419753094</c:v>
                </c:pt>
                <c:pt idx="1">
                  <c:v>9615.096837944664</c:v>
                </c:pt>
                <c:pt idx="2">
                  <c:v>10715.279187817259</c:v>
                </c:pt>
                <c:pt idx="3">
                  <c:v>10871.045725646123</c:v>
                </c:pt>
                <c:pt idx="4">
                  <c:v>10547.262443438914</c:v>
                </c:pt>
                <c:pt idx="5">
                  <c:v>14593.4</c:v>
                </c:pt>
                <c:pt idx="6">
                  <c:v>16186.73831775701</c:v>
                </c:pt>
                <c:pt idx="7">
                  <c:v>18886.488505747126</c:v>
                </c:pt>
                <c:pt idx="8">
                  <c:v>19351.789361702129</c:v>
                </c:pt>
                <c:pt idx="9">
                  <c:v>20407.23717948718</c:v>
                </c:pt>
                <c:pt idx="10">
                  <c:v>21954.187082405344</c:v>
                </c:pt>
                <c:pt idx="11">
                  <c:v>24406.495726495727</c:v>
                </c:pt>
                <c:pt idx="12">
                  <c:v>22353.462277091905</c:v>
                </c:pt>
                <c:pt idx="13">
                  <c:v>25105.276635514019</c:v>
                </c:pt>
                <c:pt idx="14">
                  <c:v>27243.374639769452</c:v>
                </c:pt>
                <c:pt idx="15">
                  <c:v>24853.820770519262</c:v>
                </c:pt>
                <c:pt idx="16">
                  <c:v>27524.83130081301</c:v>
                </c:pt>
                <c:pt idx="17">
                  <c:v>27078.238185255199</c:v>
                </c:pt>
                <c:pt idx="18">
                  <c:v>26990.657710280375</c:v>
                </c:pt>
                <c:pt idx="19">
                  <c:v>32572.554216867469</c:v>
                </c:pt>
              </c:numCache>
            </c:numRef>
          </c:xVal>
          <c:yVal>
            <c:numRef>
              <c:f>'MBOAT7 HIV RNA Correlation'!$I$29:$I$48</c:f>
              <c:numCache>
                <c:formatCode>0</c:formatCode>
                <c:ptCount val="20"/>
                <c:pt idx="0">
                  <c:v>567.97283950617282</c:v>
                </c:pt>
                <c:pt idx="1">
                  <c:v>891.23913043478262</c:v>
                </c:pt>
                <c:pt idx="2">
                  <c:v>936.93908629441626</c:v>
                </c:pt>
                <c:pt idx="3">
                  <c:v>1019.2047713717694</c:v>
                </c:pt>
                <c:pt idx="4">
                  <c:v>976.80769230769226</c:v>
                </c:pt>
                <c:pt idx="5">
                  <c:v>1397.616129032258</c:v>
                </c:pt>
                <c:pt idx="6">
                  <c:v>1051.0046728971963</c:v>
                </c:pt>
                <c:pt idx="7">
                  <c:v>1162.2988505747126</c:v>
                </c:pt>
                <c:pt idx="8">
                  <c:v>1435.6</c:v>
                </c:pt>
                <c:pt idx="9">
                  <c:v>1131.9551282051282</c:v>
                </c:pt>
                <c:pt idx="10">
                  <c:v>780.26503340757233</c:v>
                </c:pt>
                <c:pt idx="11">
                  <c:v>920.40740740740739</c:v>
                </c:pt>
                <c:pt idx="12">
                  <c:v>746.76268861454048</c:v>
                </c:pt>
                <c:pt idx="13">
                  <c:v>1019.3401869158879</c:v>
                </c:pt>
                <c:pt idx="14">
                  <c:v>1501.6051873198846</c:v>
                </c:pt>
                <c:pt idx="15">
                  <c:v>809.54606365159134</c:v>
                </c:pt>
                <c:pt idx="16">
                  <c:v>1023.0589430894308</c:v>
                </c:pt>
                <c:pt idx="17">
                  <c:v>951.13988657844993</c:v>
                </c:pt>
                <c:pt idx="18">
                  <c:v>979.24299065420564</c:v>
                </c:pt>
                <c:pt idx="19">
                  <c:v>1563.3927710843373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MBOAT7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'MBOAT7 HIV RNA Correlation'!$F$2:$F$25</c:f>
              <c:numCache>
                <c:formatCode>0</c:formatCode>
                <c:ptCount val="24"/>
                <c:pt idx="0">
                  <c:v>868.60869565217388</c:v>
                </c:pt>
                <c:pt idx="1">
                  <c:v>900.69491525423734</c:v>
                </c:pt>
                <c:pt idx="2">
                  <c:v>1029.4716981132076</c:v>
                </c:pt>
                <c:pt idx="3">
                  <c:v>890.95348837209303</c:v>
                </c:pt>
                <c:pt idx="4">
                  <c:v>800.49180327868851</c:v>
                </c:pt>
                <c:pt idx="5">
                  <c:v>1018.0869565217391</c:v>
                </c:pt>
                <c:pt idx="6">
                  <c:v>950.79032258064512</c:v>
                </c:pt>
                <c:pt idx="7">
                  <c:v>673.91304347826087</c:v>
                </c:pt>
                <c:pt idx="8">
                  <c:v>993.78846153846155</c:v>
                </c:pt>
                <c:pt idx="9">
                  <c:v>1281.0972222222222</c:v>
                </c:pt>
                <c:pt idx="10">
                  <c:v>1254.7101449275362</c:v>
                </c:pt>
                <c:pt idx="11">
                  <c:v>1227.675</c:v>
                </c:pt>
                <c:pt idx="12">
                  <c:v>1495</c:v>
                </c:pt>
                <c:pt idx="13">
                  <c:v>1543.1960784313726</c:v>
                </c:pt>
                <c:pt idx="14">
                  <c:v>1458.9756097560976</c:v>
                </c:pt>
                <c:pt idx="15">
                  <c:v>1965.3157894736842</c:v>
                </c:pt>
                <c:pt idx="16">
                  <c:v>1829.3181818181818</c:v>
                </c:pt>
                <c:pt idx="17">
                  <c:v>1731.0967741935483</c:v>
                </c:pt>
                <c:pt idx="18">
                  <c:v>2095.3666666666668</c:v>
                </c:pt>
                <c:pt idx="19">
                  <c:v>2147.3809523809523</c:v>
                </c:pt>
                <c:pt idx="20">
                  <c:v>3160.8857142857141</c:v>
                </c:pt>
                <c:pt idx="21">
                  <c:v>2554.2745098039218</c:v>
                </c:pt>
                <c:pt idx="22">
                  <c:v>2735.125</c:v>
                </c:pt>
                <c:pt idx="23">
                  <c:v>2680.8070175438597</c:v>
                </c:pt>
              </c:numCache>
            </c:numRef>
          </c:xVal>
          <c:yVal>
            <c:numRef>
              <c:f>'MBOAT7 HIV RNA Correlation'!$G$2:$G$25</c:f>
              <c:numCache>
                <c:formatCode>0</c:formatCode>
                <c:ptCount val="24"/>
                <c:pt idx="0">
                  <c:v>1909.5652173913043</c:v>
                </c:pt>
                <c:pt idx="1">
                  <c:v>1696</c:v>
                </c:pt>
                <c:pt idx="2">
                  <c:v>964.03773584905662</c:v>
                </c:pt>
                <c:pt idx="3">
                  <c:v>1157.0232558139535</c:v>
                </c:pt>
                <c:pt idx="4">
                  <c:v>3052.3606557377047</c:v>
                </c:pt>
                <c:pt idx="5">
                  <c:v>959.41304347826087</c:v>
                </c:pt>
                <c:pt idx="6">
                  <c:v>1619.2096774193549</c:v>
                </c:pt>
                <c:pt idx="7">
                  <c:v>1581.6304347826087</c:v>
                </c:pt>
                <c:pt idx="8">
                  <c:v>1596.1346153846155</c:v>
                </c:pt>
                <c:pt idx="9">
                  <c:v>2020.0555555555557</c:v>
                </c:pt>
                <c:pt idx="10">
                  <c:v>1829.4057971014493</c:v>
                </c:pt>
                <c:pt idx="11">
                  <c:v>1323.0875000000001</c:v>
                </c:pt>
                <c:pt idx="12">
                  <c:v>1171</c:v>
                </c:pt>
                <c:pt idx="13">
                  <c:v>2144.9215686274511</c:v>
                </c:pt>
                <c:pt idx="14">
                  <c:v>1891.5365853658536</c:v>
                </c:pt>
                <c:pt idx="15">
                  <c:v>1433.3947368421052</c:v>
                </c:pt>
                <c:pt idx="16">
                  <c:v>2489.681818181818</c:v>
                </c:pt>
                <c:pt idx="17">
                  <c:v>2107.7096774193546</c:v>
                </c:pt>
                <c:pt idx="18">
                  <c:v>3014.8666666666668</c:v>
                </c:pt>
                <c:pt idx="19">
                  <c:v>1413.5</c:v>
                </c:pt>
                <c:pt idx="20">
                  <c:v>3116.6</c:v>
                </c:pt>
                <c:pt idx="21">
                  <c:v>2262.3921568627452</c:v>
                </c:pt>
                <c:pt idx="22">
                  <c:v>1910.6458333333333</c:v>
                </c:pt>
                <c:pt idx="23">
                  <c:v>2003.9298245614036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'MBOAT7 HIV RNA Correlation'!$F$29:$F$48</c:f>
              <c:numCache>
                <c:formatCode>0</c:formatCode>
                <c:ptCount val="20"/>
                <c:pt idx="0">
                  <c:v>7164.2666666666664</c:v>
                </c:pt>
                <c:pt idx="1">
                  <c:v>6750.1428571428569</c:v>
                </c:pt>
                <c:pt idx="2">
                  <c:v>9160.0238095238092</c:v>
                </c:pt>
                <c:pt idx="3">
                  <c:v>8299.0294117647063</c:v>
                </c:pt>
                <c:pt idx="4">
                  <c:v>9294.734375</c:v>
                </c:pt>
                <c:pt idx="5">
                  <c:v>13685.115384615385</c:v>
                </c:pt>
                <c:pt idx="6">
                  <c:v>10887.403225806451</c:v>
                </c:pt>
                <c:pt idx="7">
                  <c:v>15543.392156862745</c:v>
                </c:pt>
                <c:pt idx="8">
                  <c:v>15479.957142857143</c:v>
                </c:pt>
                <c:pt idx="9">
                  <c:v>18580.5</c:v>
                </c:pt>
                <c:pt idx="10">
                  <c:v>18815.246575342466</c:v>
                </c:pt>
                <c:pt idx="11">
                  <c:v>18595.887096774193</c:v>
                </c:pt>
                <c:pt idx="12">
                  <c:v>20448.692307692309</c:v>
                </c:pt>
                <c:pt idx="13">
                  <c:v>20329.754385964912</c:v>
                </c:pt>
                <c:pt idx="14">
                  <c:v>18595.839285714286</c:v>
                </c:pt>
                <c:pt idx="15">
                  <c:v>22245.1</c:v>
                </c:pt>
                <c:pt idx="16">
                  <c:v>24253.151515151516</c:v>
                </c:pt>
                <c:pt idx="17">
                  <c:v>24888.84</c:v>
                </c:pt>
                <c:pt idx="18">
                  <c:v>27022.691176470587</c:v>
                </c:pt>
                <c:pt idx="19">
                  <c:v>24957.031746031746</c:v>
                </c:pt>
              </c:numCache>
            </c:numRef>
          </c:xVal>
          <c:yVal>
            <c:numRef>
              <c:f>'MBOAT7 HIV RNA Correlation'!$G$29:$G$48</c:f>
              <c:numCache>
                <c:formatCode>0</c:formatCode>
                <c:ptCount val="20"/>
                <c:pt idx="0">
                  <c:v>2124.2833333333333</c:v>
                </c:pt>
                <c:pt idx="1">
                  <c:v>2039.0714285714287</c:v>
                </c:pt>
                <c:pt idx="2">
                  <c:v>2045.0238095238096</c:v>
                </c:pt>
                <c:pt idx="3">
                  <c:v>3298.794117647059</c:v>
                </c:pt>
                <c:pt idx="4">
                  <c:v>2532.21875</c:v>
                </c:pt>
                <c:pt idx="5">
                  <c:v>2951.3076923076924</c:v>
                </c:pt>
                <c:pt idx="6">
                  <c:v>2579.016129032258</c:v>
                </c:pt>
                <c:pt idx="7">
                  <c:v>2462.9215686274511</c:v>
                </c:pt>
                <c:pt idx="8">
                  <c:v>2872.1857142857143</c:v>
                </c:pt>
                <c:pt idx="9">
                  <c:v>2569.3809523809523</c:v>
                </c:pt>
                <c:pt idx="10">
                  <c:v>2354.205479452055</c:v>
                </c:pt>
                <c:pt idx="11">
                  <c:v>1412.4516129032259</c:v>
                </c:pt>
                <c:pt idx="12">
                  <c:v>2579.6538461538462</c:v>
                </c:pt>
                <c:pt idx="13">
                  <c:v>1797.6140350877192</c:v>
                </c:pt>
                <c:pt idx="14">
                  <c:v>2681.8928571428573</c:v>
                </c:pt>
                <c:pt idx="15">
                  <c:v>2403.04</c:v>
                </c:pt>
                <c:pt idx="16">
                  <c:v>2088.0454545454545</c:v>
                </c:pt>
                <c:pt idx="17">
                  <c:v>1884.38</c:v>
                </c:pt>
                <c:pt idx="18">
                  <c:v>2381.9117647058824</c:v>
                </c:pt>
                <c:pt idx="19">
                  <c:v>3216.1587301587301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Peri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Peri MBOAT7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9.432667070462347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093030037911926"/>
          <c:y val="6.3886995475090358E-2"/>
          <c:w val="0.24443836881500919"/>
          <c:h val="0.23719210579446801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99710800038884"/>
          <c:y val="8.4569340160114595E-2"/>
          <c:w val="0.67432499756974817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'MBOAT7 HIV RNA Correlation'!$J$2:$J$25</c:f>
              <c:numCache>
                <c:formatCode>0</c:formatCode>
                <c:ptCount val="24"/>
                <c:pt idx="0">
                  <c:v>808.75</c:v>
                </c:pt>
                <c:pt idx="1">
                  <c:v>932.1056603773585</c:v>
                </c:pt>
                <c:pt idx="2">
                  <c:v>997.15716272600832</c:v>
                </c:pt>
                <c:pt idx="3">
                  <c:v>1031.2594339622642</c:v>
                </c:pt>
                <c:pt idx="4">
                  <c:v>1057.7487922705313</c:v>
                </c:pt>
                <c:pt idx="5">
                  <c:v>1075.8737024221452</c:v>
                </c:pt>
                <c:pt idx="6">
                  <c:v>1077.8800705467372</c:v>
                </c:pt>
                <c:pt idx="7">
                  <c:v>1099.3694117647058</c:v>
                </c:pt>
                <c:pt idx="8">
                  <c:v>1138.9831223628692</c:v>
                </c:pt>
                <c:pt idx="9">
                  <c:v>1152.4165694282381</c:v>
                </c:pt>
                <c:pt idx="10">
                  <c:v>1217.8963282937366</c:v>
                </c:pt>
                <c:pt idx="11">
                  <c:v>1290.9427374301677</c:v>
                </c:pt>
                <c:pt idx="12">
                  <c:v>1341.1527777777778</c:v>
                </c:pt>
                <c:pt idx="13">
                  <c:v>1349.9137254901962</c:v>
                </c:pt>
                <c:pt idx="14">
                  <c:v>1451.9462616822429</c:v>
                </c:pt>
                <c:pt idx="15">
                  <c:v>1510.8036211699164</c:v>
                </c:pt>
                <c:pt idx="16">
                  <c:v>1596.1811263318114</c:v>
                </c:pt>
                <c:pt idx="17">
                  <c:v>1701.2351351351351</c:v>
                </c:pt>
                <c:pt idx="18">
                  <c:v>1809.1513828238719</c:v>
                </c:pt>
                <c:pt idx="19">
                  <c:v>1975.7414187643021</c:v>
                </c:pt>
                <c:pt idx="20">
                  <c:v>2217.589651022864</c:v>
                </c:pt>
                <c:pt idx="21">
                  <c:v>2427.2201492537315</c:v>
                </c:pt>
                <c:pt idx="22">
                  <c:v>2576.8652968036531</c:v>
                </c:pt>
                <c:pt idx="23">
                  <c:v>2921.8531571218796</c:v>
                </c:pt>
              </c:numCache>
            </c:numRef>
          </c:xVal>
          <c:yVal>
            <c:numRef>
              <c:f>'MBOAT7 HIV RNA Correlation'!$L$2:$L$25</c:f>
              <c:numCache>
                <c:formatCode>0.00</c:formatCode>
                <c:ptCount val="24"/>
                <c:pt idx="0">
                  <c:v>3.0312347122463241</c:v>
                </c:pt>
                <c:pt idx="1">
                  <c:v>3.160102751687567</c:v>
                </c:pt>
                <c:pt idx="2">
                  <c:v>2.5752531014063176</c:v>
                </c:pt>
                <c:pt idx="3">
                  <c:v>2.5278503034728614</c:v>
                </c:pt>
                <c:pt idx="4">
                  <c:v>2.5936926124140829</c:v>
                </c:pt>
                <c:pt idx="5">
                  <c:v>2.2592462226519459</c:v>
                </c:pt>
                <c:pt idx="6">
                  <c:v>1.9896291566529052</c:v>
                </c:pt>
                <c:pt idx="7">
                  <c:v>2.8629146923550253</c:v>
                </c:pt>
                <c:pt idx="8">
                  <c:v>2.1149366097118656</c:v>
                </c:pt>
                <c:pt idx="9">
                  <c:v>2.5051698553488295</c:v>
                </c:pt>
                <c:pt idx="10">
                  <c:v>2.2206637162271519</c:v>
                </c:pt>
                <c:pt idx="11">
                  <c:v>1.6256139067223607</c:v>
                </c:pt>
                <c:pt idx="12">
                  <c:v>2.6058761949486606</c:v>
                </c:pt>
                <c:pt idx="13">
                  <c:v>2.3565840001886</c:v>
                </c:pt>
                <c:pt idx="14">
                  <c:v>3.0389342771009202</c:v>
                </c:pt>
                <c:pt idx="15">
                  <c:v>3.050940793363301</c:v>
                </c:pt>
                <c:pt idx="16">
                  <c:v>2.8635596609692708</c:v>
                </c:pt>
                <c:pt idx="17">
                  <c:v>2.5201126874961286</c:v>
                </c:pt>
                <c:pt idx="18">
                  <c:v>3.8499431287416375</c:v>
                </c:pt>
                <c:pt idx="19">
                  <c:v>2.5453049752270367</c:v>
                </c:pt>
                <c:pt idx="20">
                  <c:v>4.603123171884568</c:v>
                </c:pt>
                <c:pt idx="21">
                  <c:v>2.0509462032778094</c:v>
                </c:pt>
                <c:pt idx="22">
                  <c:v>2.3868578354896179</c:v>
                </c:pt>
                <c:pt idx="23">
                  <c:v>1.6934623264008146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'MBOAT7 HIV RNA Correlation'!$J$29:$J$48</c:f>
              <c:numCache>
                <c:formatCode>0</c:formatCode>
                <c:ptCount val="20"/>
                <c:pt idx="0">
                  <c:v>7719.953420669578</c:v>
                </c:pt>
                <c:pt idx="1">
                  <c:v>8059.6886075949369</c:v>
                </c:pt>
                <c:pt idx="2">
                  <c:v>9023.1884816753918</c:v>
                </c:pt>
                <c:pt idx="3">
                  <c:v>9481.4437086092712</c:v>
                </c:pt>
                <c:pt idx="4">
                  <c:v>9509.3418803418808</c:v>
                </c:pt>
                <c:pt idx="5">
                  <c:v>13172.607569721116</c:v>
                </c:pt>
                <c:pt idx="6">
                  <c:v>13286.785511363636</c:v>
                </c:pt>
                <c:pt idx="7">
                  <c:v>16119.869491525424</c:v>
                </c:pt>
                <c:pt idx="8">
                  <c:v>17489.939301972685</c:v>
                </c:pt>
                <c:pt idx="9">
                  <c:v>18316.115808823528</c:v>
                </c:pt>
                <c:pt idx="10">
                  <c:v>19553.87055476529</c:v>
                </c:pt>
                <c:pt idx="11">
                  <c:v>20097.802197802197</c:v>
                </c:pt>
                <c:pt idx="12">
                  <c:v>20940.669028340082</c:v>
                </c:pt>
                <c:pt idx="13">
                  <c:v>21371.890330188678</c:v>
                </c:pt>
                <c:pt idx="14">
                  <c:v>22455.974820143885</c:v>
                </c:pt>
                <c:pt idx="15">
                  <c:v>22465.818079096047</c:v>
                </c:pt>
                <c:pt idx="16">
                  <c:v>23418.719018404907</c:v>
                </c:pt>
                <c:pt idx="17">
                  <c:v>24242.940316686967</c:v>
                </c:pt>
                <c:pt idx="18">
                  <c:v>25461.640067911714</c:v>
                </c:pt>
                <c:pt idx="19">
                  <c:v>26301.935261707989</c:v>
                </c:pt>
              </c:numCache>
            </c:numRef>
          </c:xVal>
          <c:yVal>
            <c:numRef>
              <c:f>'MBOAT7 HIV RNA Correlation'!$L$29:$L$48</c:f>
              <c:numCache>
                <c:formatCode>0.00</c:formatCode>
                <c:ptCount val="20"/>
                <c:pt idx="0">
                  <c:v>3.8806545483673061</c:v>
                </c:pt>
                <c:pt idx="1">
                  <c:v>1.9478854000653432</c:v>
                </c:pt>
                <c:pt idx="2">
                  <c:v>2.0361587905377219</c:v>
                </c:pt>
                <c:pt idx="3">
                  <c:v>3.1132036982337374</c:v>
                </c:pt>
                <c:pt idx="4">
                  <c:v>2.5259991337559553</c:v>
                </c:pt>
                <c:pt idx="5">
                  <c:v>1.7779194921383032</c:v>
                </c:pt>
                <c:pt idx="6">
                  <c:v>2.1694907609219198</c:v>
                </c:pt>
                <c:pt idx="7">
                  <c:v>1.9207766813343445</c:v>
                </c:pt>
                <c:pt idx="8">
                  <c:v>1.7611167868899829</c:v>
                </c:pt>
                <c:pt idx="9">
                  <c:v>2.0792374093554633</c:v>
                </c:pt>
                <c:pt idx="10">
                  <c:v>3.0795159077980112</c:v>
                </c:pt>
                <c:pt idx="11">
                  <c:v>1.4871758759127478</c:v>
                </c:pt>
                <c:pt idx="12">
                  <c:v>3.2674421180988165</c:v>
                </c:pt>
                <c:pt idx="13">
                  <c:v>1.5237602243941044</c:v>
                </c:pt>
                <c:pt idx="14">
                  <c:v>1.5172280511550902</c:v>
                </c:pt>
                <c:pt idx="15">
                  <c:v>2.8477078673519562</c:v>
                </c:pt>
                <c:pt idx="16">
                  <c:v>1.7098300911791755</c:v>
                </c:pt>
                <c:pt idx="17">
                  <c:v>1.7875811434464131</c:v>
                </c:pt>
                <c:pt idx="18">
                  <c:v>2.4682204526427376</c:v>
                </c:pt>
                <c:pt idx="19">
                  <c:v>1.8077388101399188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Nuc+Peri / Cyto MBOAT7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5357076812271273"/>
          <c:y val="7.6388888888888895E-2"/>
          <c:w val="0.63213058670092659"/>
          <c:h val="0.70610543516771151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24656767961248102"/>
                  <c:y val="-0.2764386144070950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'MBOAT7 HIV RNA Correlation'!$J$2:$J$25</c:f>
              <c:numCache>
                <c:formatCode>0</c:formatCode>
                <c:ptCount val="24"/>
                <c:pt idx="0">
                  <c:v>808.75</c:v>
                </c:pt>
                <c:pt idx="1">
                  <c:v>932.1056603773585</c:v>
                </c:pt>
                <c:pt idx="2">
                  <c:v>997.15716272600832</c:v>
                </c:pt>
                <c:pt idx="3">
                  <c:v>1031.2594339622642</c:v>
                </c:pt>
                <c:pt idx="4">
                  <c:v>1057.7487922705313</c:v>
                </c:pt>
                <c:pt idx="5">
                  <c:v>1075.8737024221452</c:v>
                </c:pt>
                <c:pt idx="6">
                  <c:v>1077.8800705467372</c:v>
                </c:pt>
                <c:pt idx="7">
                  <c:v>1099.3694117647058</c:v>
                </c:pt>
                <c:pt idx="8">
                  <c:v>1138.9831223628692</c:v>
                </c:pt>
                <c:pt idx="9">
                  <c:v>1152.4165694282381</c:v>
                </c:pt>
                <c:pt idx="10">
                  <c:v>1217.8963282937366</c:v>
                </c:pt>
                <c:pt idx="11">
                  <c:v>1290.9427374301677</c:v>
                </c:pt>
                <c:pt idx="12">
                  <c:v>1341.1527777777778</c:v>
                </c:pt>
                <c:pt idx="13">
                  <c:v>1349.9137254901962</c:v>
                </c:pt>
                <c:pt idx="14">
                  <c:v>1451.9462616822429</c:v>
                </c:pt>
                <c:pt idx="15">
                  <c:v>1510.8036211699164</c:v>
                </c:pt>
                <c:pt idx="16">
                  <c:v>1596.1811263318114</c:v>
                </c:pt>
                <c:pt idx="17">
                  <c:v>1701.2351351351351</c:v>
                </c:pt>
                <c:pt idx="18">
                  <c:v>1809.1513828238719</c:v>
                </c:pt>
                <c:pt idx="19">
                  <c:v>1975.7414187643021</c:v>
                </c:pt>
                <c:pt idx="20">
                  <c:v>2217.589651022864</c:v>
                </c:pt>
                <c:pt idx="21">
                  <c:v>2427.2201492537315</c:v>
                </c:pt>
                <c:pt idx="22">
                  <c:v>2576.8652968036531</c:v>
                </c:pt>
                <c:pt idx="23">
                  <c:v>2921.8531571218796</c:v>
                </c:pt>
              </c:numCache>
            </c:numRef>
          </c:xVal>
          <c:yVal>
            <c:numRef>
              <c:f>'MBOAT7 HIV RNA Correlation'!$K$2:$K$25</c:f>
              <c:numCache>
                <c:formatCode>0</c:formatCode>
                <c:ptCount val="24"/>
                <c:pt idx="0">
                  <c:v>4340.121962238497</c:v>
                </c:pt>
                <c:pt idx="1">
                  <c:v>3816.1353884781702</c:v>
                </c:pt>
                <c:pt idx="2">
                  <c:v>2313.96657248272</c:v>
                </c:pt>
                <c:pt idx="3">
                  <c:v>2813.6529535021573</c:v>
                </c:pt>
                <c:pt idx="4">
                  <c:v>6775.2336366481304</c:v>
                </c:pt>
                <c:pt idx="5">
                  <c:v>2357.5153209109731</c:v>
                </c:pt>
                <c:pt idx="6">
                  <c:v>3979.9341675667988</c:v>
                </c:pt>
                <c:pt idx="7">
                  <c:v>3887.8655347275935</c:v>
                </c:pt>
                <c:pt idx="8">
                  <c:v>3733.7344127503702</c:v>
                </c:pt>
                <c:pt idx="9">
                  <c:v>4126.3723038385333</c:v>
                </c:pt>
                <c:pt idx="10">
                  <c:v>4400.8394443913267</c:v>
                </c:pt>
                <c:pt idx="11">
                  <c:v>3356.0877551345834</c:v>
                </c:pt>
                <c:pt idx="12">
                  <c:v>2703.1931275851098</c:v>
                </c:pt>
                <c:pt idx="13">
                  <c:v>4963.4637771920825</c:v>
                </c:pt>
                <c:pt idx="14">
                  <c:v>4507.2063563582196</c:v>
                </c:pt>
                <c:pt idx="15">
                  <c:v>3342.9836292327623</c:v>
                </c:pt>
                <c:pt idx="16">
                  <c:v>5455.0209166301865</c:v>
                </c:pt>
                <c:pt idx="17">
                  <c:v>4777.0152071001066</c:v>
                </c:pt>
                <c:pt idx="18">
                  <c:v>6821.345044134303</c:v>
                </c:pt>
                <c:pt idx="19">
                  <c:v>3481.3410884353739</c:v>
                </c:pt>
                <c:pt idx="20">
                  <c:v>6954.1346216419979</c:v>
                </c:pt>
                <c:pt idx="21">
                  <c:v>5274.0573726472485</c:v>
                </c:pt>
                <c:pt idx="22">
                  <c:v>4304.4613095238092</c:v>
                </c:pt>
                <c:pt idx="23">
                  <c:v>4669.0562796480453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49-4F47-964C-3FC042984935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9.9627539619797978E-2"/>
                  <c:y val="0.2788983705056760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Helvetica" panose="020B0604020202020204" pitchFamily="34" charset="0"/>
                      <a:ea typeface="+mn-ea"/>
                      <a:cs typeface="Helvetica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'MBOAT7 HIV RNA Correlation'!$J$29:$J$48</c:f>
              <c:numCache>
                <c:formatCode>0</c:formatCode>
                <c:ptCount val="20"/>
                <c:pt idx="0">
                  <c:v>7719.953420669578</c:v>
                </c:pt>
                <c:pt idx="1">
                  <c:v>8059.6886075949369</c:v>
                </c:pt>
                <c:pt idx="2">
                  <c:v>9023.1884816753918</c:v>
                </c:pt>
                <c:pt idx="3">
                  <c:v>9481.4437086092712</c:v>
                </c:pt>
                <c:pt idx="4">
                  <c:v>9509.3418803418808</c:v>
                </c:pt>
                <c:pt idx="5">
                  <c:v>13172.607569721116</c:v>
                </c:pt>
                <c:pt idx="6">
                  <c:v>13286.785511363636</c:v>
                </c:pt>
                <c:pt idx="7">
                  <c:v>16119.869491525424</c:v>
                </c:pt>
                <c:pt idx="8">
                  <c:v>17489.939301972685</c:v>
                </c:pt>
                <c:pt idx="9">
                  <c:v>18316.115808823528</c:v>
                </c:pt>
                <c:pt idx="10">
                  <c:v>19553.87055476529</c:v>
                </c:pt>
                <c:pt idx="11">
                  <c:v>20097.802197802197</c:v>
                </c:pt>
                <c:pt idx="12">
                  <c:v>20940.669028340082</c:v>
                </c:pt>
                <c:pt idx="13">
                  <c:v>21371.890330188678</c:v>
                </c:pt>
                <c:pt idx="14">
                  <c:v>22455.974820143885</c:v>
                </c:pt>
                <c:pt idx="15">
                  <c:v>22465.818079096047</c:v>
                </c:pt>
                <c:pt idx="16">
                  <c:v>23418.719018404907</c:v>
                </c:pt>
                <c:pt idx="17">
                  <c:v>24242.940316686967</c:v>
                </c:pt>
                <c:pt idx="18">
                  <c:v>25461.640067911714</c:v>
                </c:pt>
                <c:pt idx="19">
                  <c:v>26301.935261707989</c:v>
                </c:pt>
              </c:numCache>
            </c:numRef>
          </c:xVal>
          <c:yVal>
            <c:numRef>
              <c:f>'MBOAT7 HIV RNA Correlation'!$K$29:$K$48</c:f>
              <c:numCache>
                <c:formatCode>0</c:formatCode>
                <c:ptCount val="20"/>
                <c:pt idx="0">
                  <c:v>4917.936353019687</c:v>
                </c:pt>
                <c:pt idx="1">
                  <c:v>4591.9114361991942</c:v>
                </c:pt>
                <c:pt idx="2">
                  <c:v>4849.4034552587855</c:v>
                </c:pt>
                <c:pt idx="3">
                  <c:v>7444.4988890188288</c:v>
                </c:pt>
                <c:pt idx="4">
                  <c:v>5955.2815443485088</c:v>
                </c:pt>
                <c:pt idx="5">
                  <c:v>6660.516678482807</c:v>
                </c:pt>
                <c:pt idx="6">
                  <c:v>5823.5768766958099</c:v>
                </c:pt>
                <c:pt idx="7">
                  <c:v>5796.2151836000694</c:v>
                </c:pt>
                <c:pt idx="8">
                  <c:v>6633.7352941176468</c:v>
                </c:pt>
                <c:pt idx="9">
                  <c:v>6007.2413437439745</c:v>
                </c:pt>
                <c:pt idx="10">
                  <c:v>5556.9235515336604</c:v>
                </c:pt>
                <c:pt idx="11">
                  <c:v>3689.5866988820621</c:v>
                </c:pt>
                <c:pt idx="12">
                  <c:v>5731.3392400823968</c:v>
                </c:pt>
                <c:pt idx="13">
                  <c:v>4315.7706282536074</c:v>
                </c:pt>
                <c:pt idx="14">
                  <c:v>6314.0470640705853</c:v>
                </c:pt>
                <c:pt idx="15">
                  <c:v>5497.4137947440286</c:v>
                </c:pt>
                <c:pt idx="16">
                  <c:v>4773.3573159228226</c:v>
                </c:pt>
                <c:pt idx="17">
                  <c:v>4497.7141014544832</c:v>
                </c:pt>
                <c:pt idx="18">
                  <c:v>5787.532708115994</c:v>
                </c:pt>
                <c:pt idx="19">
                  <c:v>7506.6966625333898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749-4F47-964C-3FC042984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ax val="30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60625924628201"/>
              <c:y val="0.886420576560161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MBOAT7 Intensity</a:t>
                </a:r>
              </a:p>
            </c:rich>
          </c:tx>
          <c:layout>
            <c:manualLayout>
              <c:xMode val="edge"/>
              <c:yMode val="edge"/>
              <c:x val="1.1206858794674141E-2"/>
              <c:y val="4.408978836323145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  <c:majorUnit val="10000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80221733239352833"/>
          <c:y val="2.5741496716000338E-2"/>
          <c:w val="0.19778283890056841"/>
          <c:h val="0.198186228787517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'CSDE1 HIV RNA Correlation'!$R$2:$R$43</c:f>
              <c:numCache>
                <c:formatCode>General</c:formatCode>
                <c:ptCount val="42"/>
                <c:pt idx="0">
                  <c:v>105293</c:v>
                </c:pt>
                <c:pt idx="1">
                  <c:v>125396</c:v>
                </c:pt>
                <c:pt idx="2">
                  <c:v>153187</c:v>
                </c:pt>
                <c:pt idx="3">
                  <c:v>166858</c:v>
                </c:pt>
                <c:pt idx="4">
                  <c:v>194268</c:v>
                </c:pt>
                <c:pt idx="5">
                  <c:v>269166</c:v>
                </c:pt>
                <c:pt idx="6">
                  <c:v>345931</c:v>
                </c:pt>
                <c:pt idx="7">
                  <c:v>360843</c:v>
                </c:pt>
                <c:pt idx="8">
                  <c:v>406940</c:v>
                </c:pt>
                <c:pt idx="9">
                  <c:v>429928</c:v>
                </c:pt>
                <c:pt idx="10">
                  <c:v>491273</c:v>
                </c:pt>
                <c:pt idx="11">
                  <c:v>608330</c:v>
                </c:pt>
                <c:pt idx="12">
                  <c:v>666232</c:v>
                </c:pt>
                <c:pt idx="13">
                  <c:v>670124</c:v>
                </c:pt>
                <c:pt idx="14">
                  <c:v>827309</c:v>
                </c:pt>
                <c:pt idx="15">
                  <c:v>993342</c:v>
                </c:pt>
                <c:pt idx="16">
                  <c:v>1071010</c:v>
                </c:pt>
                <c:pt idx="17">
                  <c:v>1140068</c:v>
                </c:pt>
                <c:pt idx="18">
                  <c:v>1239199</c:v>
                </c:pt>
                <c:pt idx="19">
                  <c:v>1594219</c:v>
                </c:pt>
                <c:pt idx="20">
                  <c:v>2054960</c:v>
                </c:pt>
                <c:pt idx="21">
                  <c:v>2243970</c:v>
                </c:pt>
                <c:pt idx="22">
                  <c:v>4581157</c:v>
                </c:pt>
                <c:pt idx="23">
                  <c:v>5139846</c:v>
                </c:pt>
                <c:pt idx="24">
                  <c:v>5813665</c:v>
                </c:pt>
                <c:pt idx="25">
                  <c:v>6828081</c:v>
                </c:pt>
                <c:pt idx="26">
                  <c:v>7826477</c:v>
                </c:pt>
                <c:pt idx="27">
                  <c:v>8217039</c:v>
                </c:pt>
                <c:pt idx="28">
                  <c:v>10031023</c:v>
                </c:pt>
                <c:pt idx="29">
                  <c:v>12935043</c:v>
                </c:pt>
                <c:pt idx="30">
                  <c:v>15996615</c:v>
                </c:pt>
                <c:pt idx="31">
                  <c:v>16557121</c:v>
                </c:pt>
                <c:pt idx="32">
                  <c:v>19129761</c:v>
                </c:pt>
                <c:pt idx="33">
                  <c:v>23570385</c:v>
                </c:pt>
                <c:pt idx="34">
                  <c:v>29314955</c:v>
                </c:pt>
                <c:pt idx="35">
                  <c:v>29362655</c:v>
                </c:pt>
                <c:pt idx="36">
                  <c:v>36590751</c:v>
                </c:pt>
                <c:pt idx="37">
                  <c:v>36785797</c:v>
                </c:pt>
                <c:pt idx="38">
                  <c:v>70537216</c:v>
                </c:pt>
                <c:pt idx="39">
                  <c:v>71912304</c:v>
                </c:pt>
                <c:pt idx="40">
                  <c:v>96018405</c:v>
                </c:pt>
                <c:pt idx="41">
                  <c:v>132283003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'CSDE1 HIV RNA Correlation'!$S$2:$S$43</c:f>
              <c:numCache>
                <c:formatCode>General</c:formatCode>
                <c:ptCount val="42"/>
                <c:pt idx="0">
                  <c:v>685602</c:v>
                </c:pt>
                <c:pt idx="1">
                  <c:v>702809</c:v>
                </c:pt>
                <c:pt idx="2">
                  <c:v>664951</c:v>
                </c:pt>
                <c:pt idx="3">
                  <c:v>851416</c:v>
                </c:pt>
                <c:pt idx="4">
                  <c:v>802784</c:v>
                </c:pt>
                <c:pt idx="5">
                  <c:v>586208</c:v>
                </c:pt>
                <c:pt idx="6">
                  <c:v>666723</c:v>
                </c:pt>
                <c:pt idx="7">
                  <c:v>817504</c:v>
                </c:pt>
                <c:pt idx="8">
                  <c:v>1452500</c:v>
                </c:pt>
                <c:pt idx="9">
                  <c:v>1386845</c:v>
                </c:pt>
                <c:pt idx="10">
                  <c:v>1231589</c:v>
                </c:pt>
                <c:pt idx="11">
                  <c:v>974093</c:v>
                </c:pt>
                <c:pt idx="12">
                  <c:v>708178</c:v>
                </c:pt>
                <c:pt idx="13">
                  <c:v>963357</c:v>
                </c:pt>
                <c:pt idx="14">
                  <c:v>1011981</c:v>
                </c:pt>
                <c:pt idx="15">
                  <c:v>1239413</c:v>
                </c:pt>
                <c:pt idx="16">
                  <c:v>631434</c:v>
                </c:pt>
                <c:pt idx="17">
                  <c:v>1146378</c:v>
                </c:pt>
                <c:pt idx="18">
                  <c:v>1197246</c:v>
                </c:pt>
                <c:pt idx="19">
                  <c:v>1318315</c:v>
                </c:pt>
                <c:pt idx="20">
                  <c:v>1180411</c:v>
                </c:pt>
                <c:pt idx="21">
                  <c:v>998291</c:v>
                </c:pt>
                <c:pt idx="22">
                  <c:v>2268872</c:v>
                </c:pt>
                <c:pt idx="23">
                  <c:v>4245530</c:v>
                </c:pt>
                <c:pt idx="24">
                  <c:v>2235989</c:v>
                </c:pt>
                <c:pt idx="25">
                  <c:v>15547114</c:v>
                </c:pt>
                <c:pt idx="26">
                  <c:v>13661283</c:v>
                </c:pt>
                <c:pt idx="27">
                  <c:v>18344294</c:v>
                </c:pt>
                <c:pt idx="28">
                  <c:v>4927044</c:v>
                </c:pt>
                <c:pt idx="29">
                  <c:v>11887619</c:v>
                </c:pt>
                <c:pt idx="30">
                  <c:v>10758553</c:v>
                </c:pt>
                <c:pt idx="31">
                  <c:v>11048063</c:v>
                </c:pt>
                <c:pt idx="32">
                  <c:v>12012877</c:v>
                </c:pt>
                <c:pt idx="33">
                  <c:v>12698328</c:v>
                </c:pt>
                <c:pt idx="34">
                  <c:v>7368349</c:v>
                </c:pt>
                <c:pt idx="35">
                  <c:v>8875883</c:v>
                </c:pt>
                <c:pt idx="36">
                  <c:v>24888670</c:v>
                </c:pt>
                <c:pt idx="37">
                  <c:v>11090201</c:v>
                </c:pt>
                <c:pt idx="38">
                  <c:v>16645493</c:v>
                </c:pt>
                <c:pt idx="39">
                  <c:v>18866992</c:v>
                </c:pt>
                <c:pt idx="40">
                  <c:v>37501989</c:v>
                </c:pt>
                <c:pt idx="41">
                  <c:v>37915371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130527"/>
        <c:axId val="351126367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0"/>
      </c:valAx>
      <c:valAx>
        <c:axId val="351126367"/>
        <c:scaling>
          <c:orientation val="minMax"/>
        </c:scaling>
        <c:delete val="0"/>
        <c:axPos val="r"/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351130527"/>
        <c:crosses val="max"/>
        <c:crossBetween val="midCat"/>
      </c:valAx>
      <c:valAx>
        <c:axId val="351130527"/>
        <c:scaling>
          <c:orientation val="minMax"/>
        </c:scaling>
        <c:delete val="1"/>
        <c:axPos val="b"/>
        <c:majorTickMark val="out"/>
        <c:minorTickMark val="none"/>
        <c:tickLblPos val="nextTo"/>
        <c:crossAx val="3511263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161253280839897"/>
          <c:y val="6.3804895379969293E-2"/>
          <c:w val="0.64559478893263345"/>
          <c:h val="0.777980518299517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'MBOAT7 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'MBOAT7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Changes'!$N$17:$O$17</c:f>
              <c:numCache>
                <c:formatCode>0</c:formatCode>
                <c:ptCount val="2"/>
                <c:pt idx="0">
                  <c:v>969.70476190476188</c:v>
                </c:pt>
                <c:pt idx="1">
                  <c:v>1356.7276785714287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2-4E47-AA1C-C0182040D97D}"/>
            </c:ext>
          </c:extLst>
        </c:ser>
        <c:ser>
          <c:idx val="1"/>
          <c:order val="1"/>
          <c:tx>
            <c:strRef>
              <c:f>'MBOAT7 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'MBOAT7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Changes'!$N$18:$O$18</c:f>
              <c:numCache>
                <c:formatCode>0</c:formatCode>
                <c:ptCount val="2"/>
                <c:pt idx="0">
                  <c:v>483.88334037169784</c:v>
                </c:pt>
                <c:pt idx="1">
                  <c:v>305.52523971650908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2-4E47-AA1C-C0182040D97D}"/>
            </c:ext>
          </c:extLst>
        </c:ser>
        <c:ser>
          <c:idx val="2"/>
          <c:order val="2"/>
          <c:tx>
            <c:strRef>
              <c:f>'MBOAT7 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'MBOAT7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Changes'!$N$19:$O$19</c:f>
              <c:numCache>
                <c:formatCode>0</c:formatCode>
                <c:ptCount val="2"/>
                <c:pt idx="0">
                  <c:v>264.72016840023207</c:v>
                </c:pt>
                <c:pt idx="1">
                  <c:v>563.42726189224254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52-4E47-AA1C-C0182040D97D}"/>
            </c:ext>
          </c:extLst>
        </c:ser>
        <c:ser>
          <c:idx val="3"/>
          <c:order val="3"/>
          <c:tx>
            <c:strRef>
              <c:f>'MBOAT7 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'MBOAT7 Exp and Dist Changes'!$N$21:$O$21</c:f>
                <c:numCache>
                  <c:formatCode>General</c:formatCode>
                  <c:ptCount val="2"/>
                  <c:pt idx="0">
                    <c:v>687.39090038257154</c:v>
                  </c:pt>
                  <c:pt idx="1">
                    <c:v>721.57729468599018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'MBOAT7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Changes'!$N$20:$O$20</c:f>
              <c:numCache>
                <c:formatCode>0</c:formatCode>
                <c:ptCount val="2"/>
                <c:pt idx="0">
                  <c:v>373.31266326026343</c:v>
                </c:pt>
                <c:pt idx="1">
                  <c:v>179.24252513382953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52-4E47-AA1C-C0182040D97D}"/>
            </c:ext>
          </c:extLst>
        </c:ser>
        <c:ser>
          <c:idx val="4"/>
          <c:order val="4"/>
          <c:tx>
            <c:strRef>
              <c:f>'MBOAT7 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'MBOAT7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Changes'!$N$21:$O$21</c:f>
              <c:numCache>
                <c:formatCode>0</c:formatCode>
                <c:ptCount val="2"/>
                <c:pt idx="0">
                  <c:v>687.39090038257154</c:v>
                </c:pt>
                <c:pt idx="1">
                  <c:v>721.57729468599018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C52-4E47-AA1C-C0182040D9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96510399"/>
        <c:axId val="19650748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'MBOAT7 Exp and Dist Changes'!$N$14:$O$14</c:f>
              <c:numCache>
                <c:formatCode>0</c:formatCode>
                <c:ptCount val="2"/>
                <c:pt idx="0">
                  <c:v>2132.8463458260285</c:v>
                </c:pt>
                <c:pt idx="1">
                  <c:v>2123.9960516605452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C52-4E47-AA1C-C0182040D97D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4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</c:numLit>
          </c:xVal>
          <c:yVal>
            <c:numRef>
              <c:f>'MBOAT7 Exp and Dist Changes'!$N$24:$N$27</c:f>
              <c:numCache>
                <c:formatCode>General</c:formatCode>
                <c:ptCount val="4"/>
                <c:pt idx="0">
                  <c:v>6467.5870967741939</c:v>
                </c:pt>
                <c:pt idx="1">
                  <c:v>6366.978260869565</c:v>
                </c:pt>
                <c:pt idx="2">
                  <c:v>3153.8481012658226</c:v>
                </c:pt>
                <c:pt idx="3">
                  <c:v>3022.0536912751677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C52-4E47-AA1C-C0182040D9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10399"/>
        <c:axId val="196507487"/>
      </c:scatterChart>
      <c:catAx>
        <c:axId val="196510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96507487"/>
        <c:crosses val="autoZero"/>
        <c:auto val="1"/>
        <c:lblAlgn val="ctr"/>
        <c:lblOffset val="100"/>
        <c:noMultiLvlLbl val="0"/>
      </c:catAx>
      <c:valAx>
        <c:axId val="19650748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Nuc MBOAT7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965103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231749278086394"/>
          <c:y val="7.4548169202333064E-2"/>
          <c:w val="0.56280511880869244"/>
          <c:h val="0.7672372444771535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'MBOAT7 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'MBOAT7 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Changes'!$P$17:$Q$17</c:f>
              <c:numCache>
                <c:formatCode>0</c:formatCode>
                <c:ptCount val="2"/>
                <c:pt idx="0">
                  <c:v>959.41304347826087</c:v>
                </c:pt>
                <c:pt idx="1">
                  <c:v>1412.4516129032259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1-40EC-A38D-2E82A6C7B9BD}"/>
            </c:ext>
          </c:extLst>
        </c:ser>
        <c:ser>
          <c:idx val="1"/>
          <c:order val="1"/>
          <c:tx>
            <c:strRef>
              <c:f>'MBOAT7 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'MBOAT7 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Changes'!$P$18:$Q$18</c:f>
              <c:numCache>
                <c:formatCode>0</c:formatCode>
                <c:ptCount val="2"/>
                <c:pt idx="0">
                  <c:v>548.0995423340961</c:v>
                </c:pt>
                <c:pt idx="1">
                  <c:v>632.57219662058378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31-40EC-A38D-2E82A6C7B9BD}"/>
            </c:ext>
          </c:extLst>
        </c:ser>
        <c:ser>
          <c:idx val="2"/>
          <c:order val="2"/>
          <c:tx>
            <c:strRef>
              <c:f>'MBOAT7 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'MBOAT7 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Changes'!$P$19:$Q$19</c:f>
              <c:numCache>
                <c:formatCode>0</c:formatCode>
                <c:ptCount val="2"/>
                <c:pt idx="0">
                  <c:v>402.05263157894728</c:v>
                </c:pt>
                <c:pt idx="1">
                  <c:v>358.01619047619033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31-40EC-A38D-2E82A6C7B9BD}"/>
            </c:ext>
          </c:extLst>
        </c:ser>
        <c:ser>
          <c:idx val="3"/>
          <c:order val="3"/>
          <c:tx>
            <c:strRef>
              <c:f>'MBOAT7 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'MBOAT7 Exp and Dist Changes'!$P$21:$Q$21</c:f>
                <c:numCache>
                  <c:formatCode>General</c:formatCode>
                  <c:ptCount val="2"/>
                  <c:pt idx="0">
                    <c:v>740.56301247771853</c:v>
                  </c:pt>
                  <c:pt idx="1">
                    <c:v>719.14027149321282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'MBOAT7 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Changes'!$P$20:$Q$20</c:f>
              <c:numCache>
                <c:formatCode>0</c:formatCode>
                <c:ptCount val="2"/>
                <c:pt idx="0">
                  <c:v>466.47177013097712</c:v>
                </c:pt>
                <c:pt idx="1">
                  <c:v>176.61384615384623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31-40EC-A38D-2E82A6C7B9BD}"/>
            </c:ext>
          </c:extLst>
        </c:ser>
        <c:ser>
          <c:idx val="4"/>
          <c:order val="4"/>
          <c:tx>
            <c:strRef>
              <c:f>'MBOAT7 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'MBOAT7 Exp and Dist Changes'!$P$16:$Q$16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Changes'!$P$21:$Q$21</c:f>
              <c:numCache>
                <c:formatCode>0</c:formatCode>
                <c:ptCount val="2"/>
                <c:pt idx="0">
                  <c:v>740.56301247771853</c:v>
                </c:pt>
                <c:pt idx="1">
                  <c:v>719.14027149321282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31-40EC-A38D-2E82A6C7B9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'MBOAT7 Exp and Dist Changes'!$P$14:$Q$14</c:f>
              <c:numCache>
                <c:formatCode>0</c:formatCode>
                <c:ptCount val="2"/>
                <c:pt idx="0">
                  <c:v>2319.0773078303473</c:v>
                </c:pt>
                <c:pt idx="1">
                  <c:v>2380.5575614767131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431-40EC-A38D-2E82A6C7B9BD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3"/>
              <c:pt idx="0">
                <c:v>1</c:v>
              </c:pt>
              <c:pt idx="1">
                <c:v>1</c:v>
              </c:pt>
              <c:pt idx="2">
                <c:v>1</c:v>
              </c:pt>
            </c:numLit>
          </c:xVal>
          <c:yVal>
            <c:numRef>
              <c:f>'MBOAT7 Exp and Dist Changes'!$P$24:$P$26</c:f>
              <c:numCache>
                <c:formatCode>General</c:formatCode>
                <c:ptCount val="3"/>
                <c:pt idx="0">
                  <c:v>7185.8108108108108</c:v>
                </c:pt>
                <c:pt idx="1">
                  <c:v>7146.3898305084749</c:v>
                </c:pt>
                <c:pt idx="2">
                  <c:v>3614.7843137254904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431-40EC-A38D-2E82A6C7B9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Peri MBOAT7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770751312335959"/>
          <c:y val="7.4548169202333064E-2"/>
          <c:w val="0.71081856955380573"/>
          <c:h val="0.7672372444771535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'MBOAT7 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Changes'!$V$17:$W$17</c:f>
              <c:numCache>
                <c:formatCode>0.00</c:formatCode>
                <c:ptCount val="2"/>
                <c:pt idx="0" formatCode="General">
                  <c:v>1.6023604753544125</c:v>
                </c:pt>
                <c:pt idx="1">
                  <c:v>1.2799175218529786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CE-4D3C-8B82-491B366F90A8}"/>
            </c:ext>
          </c:extLst>
        </c:ser>
        <c:ser>
          <c:idx val="1"/>
          <c:order val="1"/>
          <c:tx>
            <c:strRef>
              <c:f>'MBOAT7 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Changes'!$V$18:$W$18</c:f>
              <c:numCache>
                <c:formatCode>0.00</c:formatCode>
                <c:ptCount val="2"/>
                <c:pt idx="0" formatCode="General">
                  <c:v>0.6766362114286657</c:v>
                </c:pt>
                <c:pt idx="1">
                  <c:v>0.34486952440290031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CE-4D3C-8B82-491B366F90A8}"/>
            </c:ext>
          </c:extLst>
        </c:ser>
        <c:ser>
          <c:idx val="2"/>
          <c:order val="2"/>
          <c:tx>
            <c:strRef>
              <c:f>'MBOAT7 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Changes'!$V$19:$W$19</c:f>
              <c:numCache>
                <c:formatCode>0.00</c:formatCode>
                <c:ptCount val="2"/>
                <c:pt idx="0" formatCode="General">
                  <c:v>0.29494878683083536</c:v>
                </c:pt>
                <c:pt idx="1">
                  <c:v>0.24305852833488273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CE-4D3C-8B82-491B366F90A8}"/>
            </c:ext>
          </c:extLst>
        </c:ser>
        <c:ser>
          <c:idx val="3"/>
          <c:order val="3"/>
          <c:tx>
            <c:strRef>
              <c:f>'MBOAT7 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'MBOAT7 Exp and Dist Changes'!$V$21:$W$21</c:f>
                <c:numCache>
                  <c:formatCode>General</c:formatCode>
                  <c:ptCount val="2"/>
                  <c:pt idx="0">
                    <c:v>0.82886775633116594</c:v>
                  </c:pt>
                  <c:pt idx="1">
                    <c:v>0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Changes'!$V$20:$W$20</c:f>
              <c:numCache>
                <c:formatCode>0.00</c:formatCode>
                <c:ptCount val="2"/>
                <c:pt idx="0" formatCode="General">
                  <c:v>0.44976018401000895</c:v>
                </c:pt>
                <c:pt idx="1">
                  <c:v>0.63649086881047579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CE-4D3C-8B82-491B366F90A8}"/>
            </c:ext>
          </c:extLst>
        </c:ser>
        <c:ser>
          <c:idx val="4"/>
          <c:order val="4"/>
          <c:tx>
            <c:strRef>
              <c:f>'MBOAT7 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Changes'!$V$21:$W$21</c:f>
              <c:numCache>
                <c:formatCode>0.00</c:formatCode>
                <c:ptCount val="2"/>
                <c:pt idx="0" formatCode="General">
                  <c:v>0.82886775633116594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CE-4D3C-8B82-491B366F9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'MBOAT7 Exp and Dist Changes'!$V$14:$W$14</c:f>
              <c:numCache>
                <c:formatCode>0.00</c:formatCode>
                <c:ptCount val="2"/>
                <c:pt idx="0">
                  <c:v>2.7834506997258956</c:v>
                </c:pt>
                <c:pt idx="1">
                  <c:v>2.142832606834427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ACE-4D3C-8B82-491B366F90A8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3"/>
              <c:pt idx="0">
                <c:v>1</c:v>
              </c:pt>
              <c:pt idx="1">
                <c:v>1</c:v>
              </c:pt>
              <c:pt idx="2">
                <c:v>1</c:v>
              </c:pt>
            </c:numLit>
          </c:xVal>
          <c:yVal>
            <c:numRef>
              <c:f>'MBOAT7 Exp and Dist Changes'!$V$24:$V$26</c:f>
              <c:numCache>
                <c:formatCode>General</c:formatCode>
                <c:ptCount val="3"/>
                <c:pt idx="0">
                  <c:v>5.7316185803600037</c:v>
                </c:pt>
                <c:pt idx="1">
                  <c:v>4.61300319264818</c:v>
                </c:pt>
                <c:pt idx="2">
                  <c:v>4.4672144066460922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ACE-4D3C-8B82-491B366F90A8}"/>
            </c:ext>
          </c:extLst>
        </c:ser>
        <c:ser>
          <c:idx val="6"/>
          <c:order val="7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4"/>
              <c:pt idx="0">
                <c:v>2</c:v>
              </c:pt>
              <c:pt idx="1">
                <c:v>2</c:v>
              </c:pt>
              <c:pt idx="2">
                <c:v>2</c:v>
              </c:pt>
              <c:pt idx="3">
                <c:v>2</c:v>
              </c:pt>
            </c:numLit>
          </c:xVal>
          <c:yVal>
            <c:numRef>
              <c:f>'MBOAT7 Exp and Dist Changes'!$W$24:$W$27</c:f>
              <c:numCache>
                <c:formatCode>General</c:formatCode>
                <c:ptCount val="4"/>
                <c:pt idx="0">
                  <c:v>3.9186384019970224</c:v>
                </c:pt>
                <c:pt idx="1">
                  <c:v>3.2204644688071293</c:v>
                </c:pt>
                <c:pt idx="2">
                  <c:v>3.1046541046376248</c:v>
                </c:pt>
                <c:pt idx="3">
                  <c:v>3.0675876799438222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ACE-4D3C-8B82-491B366F9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(Nuc+Peri)/Cyto MBOAT7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2243752734033249"/>
          <c:y val="7.458269798389959E-2"/>
          <c:w val="0.64476911089238853"/>
          <c:h val="0.7770633501144472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'MBOAT7 Exp and Dist Changes'!$M$17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Changes'!$R$17:$S$17</c:f>
              <c:numCache>
                <c:formatCode>0</c:formatCode>
                <c:ptCount val="2"/>
                <c:pt idx="0">
                  <c:v>377.0625</c:v>
                </c:pt>
                <c:pt idx="1">
                  <c:v>567.97283950617282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0C-4218-A978-F66A7C97C5C3}"/>
            </c:ext>
          </c:extLst>
        </c:ser>
        <c:ser>
          <c:idx val="1"/>
          <c:order val="1"/>
          <c:tx>
            <c:strRef>
              <c:f>'MBOAT7 Exp and Dist Changes'!$M$18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Changes'!$R$18:$S$18</c:f>
              <c:numCache>
                <c:formatCode>0</c:formatCode>
                <c:ptCount val="2"/>
                <c:pt idx="0">
                  <c:v>206.19479218516676</c:v>
                </c:pt>
                <c:pt idx="1">
                  <c:v>352.43456790123457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0C-4218-A978-F66A7C97C5C3}"/>
            </c:ext>
          </c:extLst>
        </c:ser>
        <c:ser>
          <c:idx val="2"/>
          <c:order val="2"/>
          <c:tx>
            <c:strRef>
              <c:f>'MBOAT7 Exp and Dist Changes'!$M$19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Changes'!$R$19:$S$19</c:f>
              <c:numCache>
                <c:formatCode>0</c:formatCode>
                <c:ptCount val="2"/>
                <c:pt idx="0">
                  <c:v>143.36770781483324</c:v>
                </c:pt>
                <c:pt idx="1">
                  <c:v>98.797363964362034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0C-4218-A978-F66A7C97C5C3}"/>
            </c:ext>
          </c:extLst>
        </c:ser>
        <c:ser>
          <c:idx val="3"/>
          <c:order val="3"/>
          <c:tx>
            <c:strRef>
              <c:f>'MBOAT7 Exp and Dist Changes'!$M$20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'MBOAT7 Exp and Dist Changes'!$R$21:$S$21</c:f>
                <c:numCache>
                  <c:formatCode>General</c:formatCode>
                  <c:ptCount val="2"/>
                  <c:pt idx="0">
                    <c:v>301.68473965240116</c:v>
                  </c:pt>
                  <c:pt idx="1">
                    <c:v>431.43764287920908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Changes'!$R$20:$S$20</c:f>
              <c:numCache>
                <c:formatCode>0</c:formatCode>
                <c:ptCount val="2"/>
                <c:pt idx="0">
                  <c:v>100.09526603588108</c:v>
                </c:pt>
                <c:pt idx="1">
                  <c:v>112.75035683335875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0C-4218-A978-F66A7C97C5C3}"/>
            </c:ext>
          </c:extLst>
        </c:ser>
        <c:ser>
          <c:idx val="4"/>
          <c:order val="4"/>
          <c:tx>
            <c:strRef>
              <c:f>'MBOAT7 Exp and Dist Changes'!$M$21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'MBOAT7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'MBOAT7 Exp and Dist Changes'!$R$21:$S$21</c:f>
              <c:numCache>
                <c:formatCode>0</c:formatCode>
                <c:ptCount val="2"/>
                <c:pt idx="0">
                  <c:v>301.68473965240116</c:v>
                </c:pt>
                <c:pt idx="1">
                  <c:v>431.43764287920908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0C-4218-A978-F66A7C97C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'MBOAT7 Exp and Dist Changes'!$R$14:$S$14</c:f>
              <c:numCache>
                <c:formatCode>0</c:formatCode>
                <c:ptCount val="2"/>
                <c:pt idx="0">
                  <c:v>744.23634103496613</c:v>
                </c:pt>
                <c:pt idx="1">
                  <c:v>1045.3860126490554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40C-4218-A978-F66A7C97C5C3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'MBOAT7 Exp and Dist Changes'!$R$24</c:f>
              <c:numCache>
                <c:formatCode>General</c:formatCode>
                <c:ptCount val="1"/>
                <c:pt idx="0">
                  <c:v>1425.268115942029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40C-4218-A978-F66A7C97C5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Cyto MBOAT7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0"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'MOV10 HIV RNA Correlation'!$S$2:$S$49</c:f>
              <c:numCache>
                <c:formatCode>0</c:formatCode>
                <c:ptCount val="48"/>
                <c:pt idx="0" formatCode="General">
                  <c:v>71097</c:v>
                </c:pt>
                <c:pt idx="1">
                  <c:v>95359</c:v>
                </c:pt>
                <c:pt idx="2">
                  <c:v>103571</c:v>
                </c:pt>
                <c:pt idx="3">
                  <c:v>112321</c:v>
                </c:pt>
                <c:pt idx="4">
                  <c:v>116520</c:v>
                </c:pt>
                <c:pt idx="5">
                  <c:v>129092</c:v>
                </c:pt>
                <c:pt idx="6">
                  <c:v>187778</c:v>
                </c:pt>
                <c:pt idx="7">
                  <c:v>247743</c:v>
                </c:pt>
                <c:pt idx="8">
                  <c:v>251694</c:v>
                </c:pt>
                <c:pt idx="9" formatCode="General">
                  <c:v>255527</c:v>
                </c:pt>
                <c:pt idx="10">
                  <c:v>273946</c:v>
                </c:pt>
                <c:pt idx="11">
                  <c:v>345404</c:v>
                </c:pt>
                <c:pt idx="12">
                  <c:v>473107</c:v>
                </c:pt>
                <c:pt idx="13" formatCode="General">
                  <c:v>502077</c:v>
                </c:pt>
                <c:pt idx="14">
                  <c:v>502144</c:v>
                </c:pt>
                <c:pt idx="15">
                  <c:v>523014</c:v>
                </c:pt>
                <c:pt idx="16">
                  <c:v>566465</c:v>
                </c:pt>
                <c:pt idx="17" formatCode="General">
                  <c:v>617018</c:v>
                </c:pt>
                <c:pt idx="18">
                  <c:v>674224</c:v>
                </c:pt>
                <c:pt idx="19">
                  <c:v>696891</c:v>
                </c:pt>
                <c:pt idx="20" formatCode="General">
                  <c:v>752133</c:v>
                </c:pt>
                <c:pt idx="21">
                  <c:v>829221</c:v>
                </c:pt>
                <c:pt idx="22" formatCode="General">
                  <c:v>894517</c:v>
                </c:pt>
                <c:pt idx="23" formatCode="General">
                  <c:v>897737</c:v>
                </c:pt>
                <c:pt idx="24">
                  <c:v>940922</c:v>
                </c:pt>
                <c:pt idx="25" formatCode="General">
                  <c:v>961493</c:v>
                </c:pt>
                <c:pt idx="26">
                  <c:v>4310792</c:v>
                </c:pt>
                <c:pt idx="27">
                  <c:v>5571463</c:v>
                </c:pt>
                <c:pt idx="28" formatCode="General">
                  <c:v>7078199</c:v>
                </c:pt>
                <c:pt idx="29">
                  <c:v>7688711</c:v>
                </c:pt>
                <c:pt idx="30">
                  <c:v>9483265</c:v>
                </c:pt>
                <c:pt idx="31">
                  <c:v>9661551</c:v>
                </c:pt>
                <c:pt idx="32">
                  <c:v>9923121</c:v>
                </c:pt>
                <c:pt idx="33">
                  <c:v>10877452</c:v>
                </c:pt>
                <c:pt idx="34">
                  <c:v>13613189</c:v>
                </c:pt>
                <c:pt idx="35">
                  <c:v>15442589</c:v>
                </c:pt>
                <c:pt idx="36">
                  <c:v>16610622</c:v>
                </c:pt>
                <c:pt idx="37" formatCode="General">
                  <c:v>16949968</c:v>
                </c:pt>
                <c:pt idx="38" formatCode="General">
                  <c:v>18355701</c:v>
                </c:pt>
                <c:pt idx="39">
                  <c:v>18804399</c:v>
                </c:pt>
                <c:pt idx="40" formatCode="General">
                  <c:v>20908545</c:v>
                </c:pt>
                <c:pt idx="41">
                  <c:v>20971419</c:v>
                </c:pt>
                <c:pt idx="42">
                  <c:v>21884544</c:v>
                </c:pt>
                <c:pt idx="43">
                  <c:v>25810600</c:v>
                </c:pt>
                <c:pt idx="44">
                  <c:v>32923005</c:v>
                </c:pt>
                <c:pt idx="45">
                  <c:v>34617658</c:v>
                </c:pt>
                <c:pt idx="46">
                  <c:v>40697467</c:v>
                </c:pt>
                <c:pt idx="47">
                  <c:v>43698744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'MOV10 HIV RNA Correlation'!$T$2:$T$49</c:f>
              <c:numCache>
                <c:formatCode>0</c:formatCode>
                <c:ptCount val="48"/>
                <c:pt idx="0">
                  <c:v>1705.4247104247104</c:v>
                </c:pt>
                <c:pt idx="1">
                  <c:v>1198.4586666666667</c:v>
                </c:pt>
                <c:pt idx="2">
                  <c:v>896.64354066985641</c:v>
                </c:pt>
                <c:pt idx="3">
                  <c:v>1680.1487341772151</c:v>
                </c:pt>
                <c:pt idx="4">
                  <c:v>1512.6135084427767</c:v>
                </c:pt>
                <c:pt idx="5">
                  <c:v>1355.9944134078212</c:v>
                </c:pt>
                <c:pt idx="6">
                  <c:v>998.44264507422406</c:v>
                </c:pt>
                <c:pt idx="7">
                  <c:v>2019.8621700879764</c:v>
                </c:pt>
                <c:pt idx="8">
                  <c:v>1149.2630057803469</c:v>
                </c:pt>
                <c:pt idx="9">
                  <c:v>1952.9345238095239</c:v>
                </c:pt>
                <c:pt idx="10">
                  <c:v>1330.4669421487604</c:v>
                </c:pt>
                <c:pt idx="11">
                  <c:v>2752.1154598825833</c:v>
                </c:pt>
                <c:pt idx="12">
                  <c:v>2120.3333333333335</c:v>
                </c:pt>
                <c:pt idx="13">
                  <c:v>1681.7213114754099</c:v>
                </c:pt>
                <c:pt idx="14">
                  <c:v>2884.4153005464482</c:v>
                </c:pt>
                <c:pt idx="15">
                  <c:v>1244.9312267657992</c:v>
                </c:pt>
                <c:pt idx="16">
                  <c:v>1956.9690402476781</c:v>
                </c:pt>
                <c:pt idx="17">
                  <c:v>2769.9695121951218</c:v>
                </c:pt>
                <c:pt idx="18">
                  <c:v>1980.015503875969</c:v>
                </c:pt>
                <c:pt idx="19">
                  <c:v>2851.1959064327484</c:v>
                </c:pt>
                <c:pt idx="20">
                  <c:v>1588.354898336414</c:v>
                </c:pt>
                <c:pt idx="21">
                  <c:v>2983.5302419354839</c:v>
                </c:pt>
                <c:pt idx="22">
                  <c:v>2978.3296089385476</c:v>
                </c:pt>
                <c:pt idx="23">
                  <c:v>4027.2029339853302</c:v>
                </c:pt>
                <c:pt idx="24">
                  <c:v>2351.031168831169</c:v>
                </c:pt>
                <c:pt idx="25">
                  <c:v>2381.6090909090908</c:v>
                </c:pt>
                <c:pt idx="26">
                  <c:v>7380.7110609480815</c:v>
                </c:pt>
                <c:pt idx="27">
                  <c:v>11996.182971014492</c:v>
                </c:pt>
                <c:pt idx="28">
                  <c:v>12913.375</c:v>
                </c:pt>
                <c:pt idx="29">
                  <c:v>13391.862989323843</c:v>
                </c:pt>
                <c:pt idx="30">
                  <c:v>8021.2396274343773</c:v>
                </c:pt>
                <c:pt idx="31">
                  <c:v>15319.490566037735</c:v>
                </c:pt>
                <c:pt idx="32">
                  <c:v>14457.72828507795</c:v>
                </c:pt>
                <c:pt idx="33">
                  <c:v>10582.90243902439</c:v>
                </c:pt>
                <c:pt idx="34">
                  <c:v>17672.610350076102</c:v>
                </c:pt>
                <c:pt idx="35">
                  <c:v>37179.112600536195</c:v>
                </c:pt>
                <c:pt idx="36">
                  <c:v>18719.733333333334</c:v>
                </c:pt>
                <c:pt idx="37">
                  <c:v>11820.651826484018</c:v>
                </c:pt>
                <c:pt idx="38">
                  <c:v>28396.056650246304</c:v>
                </c:pt>
                <c:pt idx="39">
                  <c:v>25234.918333333335</c:v>
                </c:pt>
                <c:pt idx="40">
                  <c:v>25404.508972267537</c:v>
                </c:pt>
                <c:pt idx="41">
                  <c:v>42363.196902654869</c:v>
                </c:pt>
                <c:pt idx="42">
                  <c:v>28140.391231028669</c:v>
                </c:pt>
                <c:pt idx="43">
                  <c:v>37949.166666666664</c:v>
                </c:pt>
                <c:pt idx="44">
                  <c:v>25351.925414364639</c:v>
                </c:pt>
                <c:pt idx="45">
                  <c:v>30587.793626707131</c:v>
                </c:pt>
                <c:pt idx="46">
                  <c:v>23192.457142857143</c:v>
                </c:pt>
                <c:pt idx="47">
                  <c:v>23756.276573787411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0488768"/>
        <c:axId val="470488352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"/>
      </c:valAx>
      <c:valAx>
        <c:axId val="470488352"/>
        <c:scaling>
          <c:orientation val="minMax"/>
        </c:scaling>
        <c:delete val="0"/>
        <c:axPos val="r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70488768"/>
        <c:crosses val="max"/>
        <c:crossBetween val="midCat"/>
        <c:majorUnit val="10000"/>
      </c:valAx>
      <c:valAx>
        <c:axId val="470488768"/>
        <c:scaling>
          <c:orientation val="minMax"/>
        </c:scaling>
        <c:delete val="1"/>
        <c:axPos val="b"/>
        <c:majorTickMark val="out"/>
        <c:minorTickMark val="none"/>
        <c:tickLblPos val="nextTo"/>
        <c:crossAx val="470488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'MOV10 HIV RNA Correlation'!$H$2:$H$27</c:f>
              <c:numCache>
                <c:formatCode>0</c:formatCode>
                <c:ptCount val="26"/>
                <c:pt idx="0">
                  <c:v>1705.4247104247104</c:v>
                </c:pt>
                <c:pt idx="1">
                  <c:v>1198.4586666666667</c:v>
                </c:pt>
                <c:pt idx="2">
                  <c:v>896.64354066985641</c:v>
                </c:pt>
                <c:pt idx="3">
                  <c:v>1680.1487341772151</c:v>
                </c:pt>
                <c:pt idx="4">
                  <c:v>1512.6135084427767</c:v>
                </c:pt>
                <c:pt idx="5">
                  <c:v>1355.9944134078212</c:v>
                </c:pt>
                <c:pt idx="6">
                  <c:v>998.44264507422406</c:v>
                </c:pt>
                <c:pt idx="7">
                  <c:v>2019.8621700879764</c:v>
                </c:pt>
                <c:pt idx="8">
                  <c:v>1149.2630057803469</c:v>
                </c:pt>
                <c:pt idx="9">
                  <c:v>1952.9345238095239</c:v>
                </c:pt>
                <c:pt idx="10">
                  <c:v>1330.4669421487604</c:v>
                </c:pt>
                <c:pt idx="11">
                  <c:v>2752.1154598825833</c:v>
                </c:pt>
                <c:pt idx="12">
                  <c:v>2120.3333333333335</c:v>
                </c:pt>
                <c:pt idx="13">
                  <c:v>1681.7213114754099</c:v>
                </c:pt>
                <c:pt idx="14">
                  <c:v>2884.4153005464482</c:v>
                </c:pt>
                <c:pt idx="15">
                  <c:v>1244.9312267657992</c:v>
                </c:pt>
                <c:pt idx="16">
                  <c:v>1956.9690402476781</c:v>
                </c:pt>
                <c:pt idx="17">
                  <c:v>2769.9695121951218</c:v>
                </c:pt>
                <c:pt idx="18">
                  <c:v>1980.015503875969</c:v>
                </c:pt>
                <c:pt idx="19">
                  <c:v>2851.1959064327484</c:v>
                </c:pt>
                <c:pt idx="20">
                  <c:v>1588.354898336414</c:v>
                </c:pt>
                <c:pt idx="21">
                  <c:v>2983.5302419354839</c:v>
                </c:pt>
                <c:pt idx="22">
                  <c:v>2978.3296089385476</c:v>
                </c:pt>
                <c:pt idx="23">
                  <c:v>4027.2029339853302</c:v>
                </c:pt>
                <c:pt idx="24">
                  <c:v>2351.031168831169</c:v>
                </c:pt>
                <c:pt idx="25">
                  <c:v>2381.6090909090908</c:v>
                </c:pt>
              </c:numCache>
            </c:numRef>
          </c:xVal>
          <c:yVal>
            <c:numRef>
              <c:f>'MOV10 HIV RNA Correlation'!$I$2:$I$27</c:f>
              <c:numCache>
                <c:formatCode>0</c:formatCode>
                <c:ptCount val="26"/>
                <c:pt idx="0">
                  <c:v>20144.465183492404</c:v>
                </c:pt>
                <c:pt idx="1">
                  <c:v>18112.035043988268</c:v>
                </c:pt>
                <c:pt idx="2">
                  <c:v>19856.45</c:v>
                </c:pt>
                <c:pt idx="3">
                  <c:v>25601.488641131691</c:v>
                </c:pt>
                <c:pt idx="4">
                  <c:v>22892.866683268392</c:v>
                </c:pt>
                <c:pt idx="5">
                  <c:v>19505.527128142516</c:v>
                </c:pt>
                <c:pt idx="6">
                  <c:v>18926.752571815312</c:v>
                </c:pt>
                <c:pt idx="7">
                  <c:v>29501.751283744132</c:v>
                </c:pt>
                <c:pt idx="8">
                  <c:v>18901.502899751449</c:v>
                </c:pt>
                <c:pt idx="9">
                  <c:v>19660.091862471789</c:v>
                </c:pt>
                <c:pt idx="10">
                  <c:v>23401.680945548949</c:v>
                </c:pt>
                <c:pt idx="11">
                  <c:v>20589.869138180067</c:v>
                </c:pt>
                <c:pt idx="12">
                  <c:v>28091.220239929564</c:v>
                </c:pt>
                <c:pt idx="13">
                  <c:v>23179.97580433642</c:v>
                </c:pt>
                <c:pt idx="14">
                  <c:v>25636.436628899581</c:v>
                </c:pt>
                <c:pt idx="15">
                  <c:v>10042.625669541865</c:v>
                </c:pt>
                <c:pt idx="16">
                  <c:v>21484.84987144464</c:v>
                </c:pt>
                <c:pt idx="17">
                  <c:v>22246.308417508419</c:v>
                </c:pt>
                <c:pt idx="18">
                  <c:v>24858.990205601425</c:v>
                </c:pt>
                <c:pt idx="19">
                  <c:v>15860.744003744005</c:v>
                </c:pt>
                <c:pt idx="20">
                  <c:v>12393.803754110339</c:v>
                </c:pt>
                <c:pt idx="21">
                  <c:v>13187.862122058101</c:v>
                </c:pt>
                <c:pt idx="22">
                  <c:v>22813.404020771512</c:v>
                </c:pt>
                <c:pt idx="23">
                  <c:v>32451.606717165039</c:v>
                </c:pt>
                <c:pt idx="24">
                  <c:v>29450.797207813706</c:v>
                </c:pt>
                <c:pt idx="25">
                  <c:v>28735.773425102583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'MOV10 HIV RNA Correlation'!$H$28:$H$48</c:f>
              <c:numCache>
                <c:formatCode>0</c:formatCode>
                <c:ptCount val="21"/>
                <c:pt idx="0">
                  <c:v>7380.7110609480815</c:v>
                </c:pt>
                <c:pt idx="1">
                  <c:v>8021.2396274343773</c:v>
                </c:pt>
                <c:pt idx="2">
                  <c:v>17672.610350076102</c:v>
                </c:pt>
                <c:pt idx="3">
                  <c:v>25234.918333333335</c:v>
                </c:pt>
                <c:pt idx="4">
                  <c:v>11820.651826484018</c:v>
                </c:pt>
                <c:pt idx="5">
                  <c:v>15319.490566037735</c:v>
                </c:pt>
                <c:pt idx="6">
                  <c:v>12913.375</c:v>
                </c:pt>
                <c:pt idx="7">
                  <c:v>25351.925414364639</c:v>
                </c:pt>
                <c:pt idx="8">
                  <c:v>14457.72828507795</c:v>
                </c:pt>
                <c:pt idx="9">
                  <c:v>10582.90243902439</c:v>
                </c:pt>
                <c:pt idx="10">
                  <c:v>37949.166666666664</c:v>
                </c:pt>
                <c:pt idx="11">
                  <c:v>28396.056650246304</c:v>
                </c:pt>
                <c:pt idx="12">
                  <c:v>23756.276573787411</c:v>
                </c:pt>
                <c:pt idx="13">
                  <c:v>18719.733333333334</c:v>
                </c:pt>
                <c:pt idx="14">
                  <c:v>42363.196902654869</c:v>
                </c:pt>
                <c:pt idx="15">
                  <c:v>11996.182971014492</c:v>
                </c:pt>
                <c:pt idx="16">
                  <c:v>30587.793626707131</c:v>
                </c:pt>
                <c:pt idx="17">
                  <c:v>28140.391231028669</c:v>
                </c:pt>
                <c:pt idx="18">
                  <c:v>13391.862989323843</c:v>
                </c:pt>
                <c:pt idx="19">
                  <c:v>37179.112600536195</c:v>
                </c:pt>
                <c:pt idx="20">
                  <c:v>23192.457142857143</c:v>
                </c:pt>
              </c:numCache>
            </c:numRef>
          </c:xVal>
          <c:yVal>
            <c:numRef>
              <c:f>'MOV10 HIV RNA Correlation'!$I$28:$I$48</c:f>
              <c:numCache>
                <c:formatCode>0</c:formatCode>
                <c:ptCount val="21"/>
                <c:pt idx="0">
                  <c:v>8314.2496456727786</c:v>
                </c:pt>
                <c:pt idx="1">
                  <c:v>11573.045434477222</c:v>
                </c:pt>
                <c:pt idx="2">
                  <c:v>12006.581936041486</c:v>
                </c:pt>
                <c:pt idx="3">
                  <c:v>12609.876704545455</c:v>
                </c:pt>
                <c:pt idx="4">
                  <c:v>13004.544211865772</c:v>
                </c:pt>
                <c:pt idx="5">
                  <c:v>16522.239027442567</c:v>
                </c:pt>
                <c:pt idx="6">
                  <c:v>17624.610105970532</c:v>
                </c:pt>
                <c:pt idx="7">
                  <c:v>18519.32753327426</c:v>
                </c:pt>
                <c:pt idx="8">
                  <c:v>19527.703289882062</c:v>
                </c:pt>
                <c:pt idx="9">
                  <c:v>19911.886821454573</c:v>
                </c:pt>
                <c:pt idx="10">
                  <c:v>20050.232933281713</c:v>
                </c:pt>
                <c:pt idx="11">
                  <c:v>20107.418796992482</c:v>
                </c:pt>
                <c:pt idx="12">
                  <c:v>20382.916777188329</c:v>
                </c:pt>
                <c:pt idx="13">
                  <c:v>20951.415691631526</c:v>
                </c:pt>
                <c:pt idx="14">
                  <c:v>21038.399837199839</c:v>
                </c:pt>
                <c:pt idx="15">
                  <c:v>21459.983341126957</c:v>
                </c:pt>
                <c:pt idx="16">
                  <c:v>22865.923236047107</c:v>
                </c:pt>
                <c:pt idx="17">
                  <c:v>24584.485181766908</c:v>
                </c:pt>
                <c:pt idx="18">
                  <c:v>24951.888894878706</c:v>
                </c:pt>
                <c:pt idx="19">
                  <c:v>25096.129158512718</c:v>
                </c:pt>
                <c:pt idx="20">
                  <c:v>27155.057460417323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MOV10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'MOV10 HIV RNA Correlation'!$F$2:$F$27</c:f>
              <c:numCache>
                <c:formatCode>0</c:formatCode>
                <c:ptCount val="26"/>
                <c:pt idx="0">
                  <c:v>1536.4797687861271</c:v>
                </c:pt>
                <c:pt idx="1">
                  <c:v>1036.9000000000001</c:v>
                </c:pt>
                <c:pt idx="2">
                  <c:v>738.07017543859649</c:v>
                </c:pt>
                <c:pt idx="3">
                  <c:v>1592.9196787148594</c:v>
                </c:pt>
                <c:pt idx="4">
                  <c:v>1407.0846394984326</c:v>
                </c:pt>
                <c:pt idx="5">
                  <c:v>1149.7883597883597</c:v>
                </c:pt>
                <c:pt idx="6">
                  <c:v>822.18119266055044</c:v>
                </c:pt>
                <c:pt idx="7">
                  <c:v>1824.2112676056338</c:v>
                </c:pt>
                <c:pt idx="8">
                  <c:v>1239.5049019607843</c:v>
                </c:pt>
                <c:pt idx="9">
                  <c:v>1972.4197530864199</c:v>
                </c:pt>
                <c:pt idx="10">
                  <c:v>1240.1829268292684</c:v>
                </c:pt>
                <c:pt idx="11">
                  <c:v>2415.6580645161289</c:v>
                </c:pt>
                <c:pt idx="12">
                  <c:v>1951.869249394673</c:v>
                </c:pt>
                <c:pt idx="13">
                  <c:v>1682.1627906976744</c:v>
                </c:pt>
                <c:pt idx="14">
                  <c:v>2407.5725593667548</c:v>
                </c:pt>
                <c:pt idx="15">
                  <c:v>1278.5498489425981</c:v>
                </c:pt>
                <c:pt idx="16">
                  <c:v>2355.0357142857142</c:v>
                </c:pt>
                <c:pt idx="17">
                  <c:v>2792.0227272727275</c:v>
                </c:pt>
                <c:pt idx="18">
                  <c:v>2133.1032863849764</c:v>
                </c:pt>
                <c:pt idx="19">
                  <c:v>2450.5519480519479</c:v>
                </c:pt>
                <c:pt idx="20">
                  <c:v>1700.9747899159663</c:v>
                </c:pt>
                <c:pt idx="21">
                  <c:v>2796.6599326599326</c:v>
                </c:pt>
                <c:pt idx="22">
                  <c:v>2900.0563798219587</c:v>
                </c:pt>
                <c:pt idx="23">
                  <c:v>2850.0199600798405</c:v>
                </c:pt>
                <c:pt idx="24">
                  <c:v>2909.3484162895929</c:v>
                </c:pt>
                <c:pt idx="25">
                  <c:v>2097.9577836411609</c:v>
                </c:pt>
              </c:numCache>
            </c:numRef>
          </c:xVal>
          <c:yVal>
            <c:numRef>
              <c:f>'MOV10 HIV RNA Correlation'!$G$2:$G$27</c:f>
              <c:numCache>
                <c:formatCode>0</c:formatCode>
                <c:ptCount val="26"/>
                <c:pt idx="0">
                  <c:v>15010.988439306358</c:v>
                </c:pt>
                <c:pt idx="1">
                  <c:v>12873.931818181818</c:v>
                </c:pt>
                <c:pt idx="2">
                  <c:v>13921.407894736842</c:v>
                </c:pt>
                <c:pt idx="3">
                  <c:v>16256.787148594378</c:v>
                </c:pt>
                <c:pt idx="4">
                  <c:v>15309.852664576803</c:v>
                </c:pt>
                <c:pt idx="5">
                  <c:v>12925.195767195768</c:v>
                </c:pt>
                <c:pt idx="6">
                  <c:v>14460.827981651377</c:v>
                </c:pt>
                <c:pt idx="7">
                  <c:v>19819.821596244132</c:v>
                </c:pt>
                <c:pt idx="8">
                  <c:v>13497.735294117647</c:v>
                </c:pt>
                <c:pt idx="9">
                  <c:v>12901.823045267489</c:v>
                </c:pt>
                <c:pt idx="10">
                  <c:v>15987.491869918698</c:v>
                </c:pt>
                <c:pt idx="11">
                  <c:v>14408.406451612904</c:v>
                </c:pt>
                <c:pt idx="12">
                  <c:v>18244.552058111381</c:v>
                </c:pt>
                <c:pt idx="13">
                  <c:v>16559.851744186046</c:v>
                </c:pt>
                <c:pt idx="14">
                  <c:v>16622.860158311345</c:v>
                </c:pt>
                <c:pt idx="15">
                  <c:v>7884.1087613293048</c:v>
                </c:pt>
                <c:pt idx="16">
                  <c:v>14886.290816326531</c:v>
                </c:pt>
                <c:pt idx="17">
                  <c:v>13871.845454545455</c:v>
                </c:pt>
                <c:pt idx="18">
                  <c:v>17906.582159624413</c:v>
                </c:pt>
                <c:pt idx="19">
                  <c:v>12050.536796536797</c:v>
                </c:pt>
                <c:pt idx="20">
                  <c:v>9162.7983193277305</c:v>
                </c:pt>
                <c:pt idx="21">
                  <c:v>7822.2289562289561</c:v>
                </c:pt>
                <c:pt idx="22">
                  <c:v>15657.089020771513</c:v>
                </c:pt>
                <c:pt idx="23">
                  <c:v>22925.56886227545</c:v>
                </c:pt>
                <c:pt idx="24">
                  <c:v>19265.004524886877</c:v>
                </c:pt>
                <c:pt idx="25">
                  <c:v>18359.282321899736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'MOV10 HIV RNA Correlation'!$F$28:$F$48</c:f>
              <c:numCache>
                <c:formatCode>0</c:formatCode>
                <c:ptCount val="21"/>
                <c:pt idx="0">
                  <c:v>8258.1866197183099</c:v>
                </c:pt>
                <c:pt idx="1">
                  <c:v>8640.4017660044155</c:v>
                </c:pt>
                <c:pt idx="2">
                  <c:v>20285.571794871794</c:v>
                </c:pt>
                <c:pt idx="3">
                  <c:v>27794.072727272727</c:v>
                </c:pt>
                <c:pt idx="4">
                  <c:v>14362.844606946983</c:v>
                </c:pt>
                <c:pt idx="5">
                  <c:v>18817.716814159292</c:v>
                </c:pt>
                <c:pt idx="6">
                  <c:v>15650.753424657534</c:v>
                </c:pt>
                <c:pt idx="7">
                  <c:v>29282.660678642715</c:v>
                </c:pt>
                <c:pt idx="8">
                  <c:v>17275.018518518518</c:v>
                </c:pt>
                <c:pt idx="9">
                  <c:v>10205.16349809886</c:v>
                </c:pt>
                <c:pt idx="10">
                  <c:v>45565.506775067748</c:v>
                </c:pt>
                <c:pt idx="11">
                  <c:v>32923.605263157893</c:v>
                </c:pt>
                <c:pt idx="12">
                  <c:v>26232.133620689656</c:v>
                </c:pt>
                <c:pt idx="13">
                  <c:v>22386.716814159292</c:v>
                </c:pt>
                <c:pt idx="14">
                  <c:v>51294.462962962964</c:v>
                </c:pt>
                <c:pt idx="15">
                  <c:v>14277.164835164835</c:v>
                </c:pt>
                <c:pt idx="16">
                  <c:v>35422.301843317975</c:v>
                </c:pt>
                <c:pt idx="17">
                  <c:v>32645.217171717173</c:v>
                </c:pt>
                <c:pt idx="18">
                  <c:v>15613.82</c:v>
                </c:pt>
                <c:pt idx="19">
                  <c:v>45177.881278538815</c:v>
                </c:pt>
                <c:pt idx="20">
                  <c:v>25906.493079584776</c:v>
                </c:pt>
              </c:numCache>
            </c:numRef>
          </c:xVal>
          <c:yVal>
            <c:numRef>
              <c:f>'MOV10 HIV RNA Correlation'!$G$28:$G$48</c:f>
              <c:numCache>
                <c:formatCode>0</c:formatCode>
                <c:ptCount val="21"/>
                <c:pt idx="0">
                  <c:v>6410.6584507042253</c:v>
                </c:pt>
                <c:pt idx="1">
                  <c:v>7720.1545253863133</c:v>
                </c:pt>
                <c:pt idx="2">
                  <c:v>8356.0538461538454</c:v>
                </c:pt>
                <c:pt idx="3">
                  <c:v>8418.0204545454544</c:v>
                </c:pt>
                <c:pt idx="4">
                  <c:v>10418.307129798903</c:v>
                </c:pt>
                <c:pt idx="5">
                  <c:v>11996.809734513274</c:v>
                </c:pt>
                <c:pt idx="6">
                  <c:v>12884.808219178081</c:v>
                </c:pt>
                <c:pt idx="7">
                  <c:v>13417.453093812375</c:v>
                </c:pt>
                <c:pt idx="8">
                  <c:v>13968.111111111111</c:v>
                </c:pt>
                <c:pt idx="9">
                  <c:v>13726.057034220532</c:v>
                </c:pt>
                <c:pt idx="10">
                  <c:v>14809.783197831979</c:v>
                </c:pt>
                <c:pt idx="11">
                  <c:v>12682.375939849624</c:v>
                </c:pt>
                <c:pt idx="12">
                  <c:v>14808.762931034482</c:v>
                </c:pt>
                <c:pt idx="13">
                  <c:v>15178.137168141593</c:v>
                </c:pt>
                <c:pt idx="14">
                  <c:v>14307.718518518519</c:v>
                </c:pt>
                <c:pt idx="15">
                  <c:v>14701.228021978022</c:v>
                </c:pt>
                <c:pt idx="16">
                  <c:v>16240.341013824886</c:v>
                </c:pt>
                <c:pt idx="17">
                  <c:v>16488.419191919191</c:v>
                </c:pt>
                <c:pt idx="18">
                  <c:v>17052.822857142855</c:v>
                </c:pt>
                <c:pt idx="19">
                  <c:v>16927.986301369863</c:v>
                </c:pt>
                <c:pt idx="20">
                  <c:v>19146.63321799308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MOV10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'MOV10 HIV RNA Correlation'!$D$2:$D$27</c:f>
              <c:numCache>
                <c:formatCode>0</c:formatCode>
                <c:ptCount val="26"/>
                <c:pt idx="0">
                  <c:v>2045.2790697674418</c:v>
                </c:pt>
                <c:pt idx="1">
                  <c:v>1427.7677419354839</c:v>
                </c:pt>
                <c:pt idx="2">
                  <c:v>1086.9315789473685</c:v>
                </c:pt>
                <c:pt idx="3">
                  <c:v>2004.3283582089553</c:v>
                </c:pt>
                <c:pt idx="4">
                  <c:v>1669.9205607476636</c:v>
                </c:pt>
                <c:pt idx="5">
                  <c:v>1586.603550295858</c:v>
                </c:pt>
                <c:pt idx="6">
                  <c:v>1250.4098360655737</c:v>
                </c:pt>
                <c:pt idx="7">
                  <c:v>2345.4375</c:v>
                </c:pt>
                <c:pt idx="8">
                  <c:v>1019.6197183098592</c:v>
                </c:pt>
                <c:pt idx="9">
                  <c:v>1902.0215053763441</c:v>
                </c:pt>
                <c:pt idx="10">
                  <c:v>1423.7857142857142</c:v>
                </c:pt>
                <c:pt idx="11">
                  <c:v>3271.0298507462685</c:v>
                </c:pt>
                <c:pt idx="12">
                  <c:v>2436.5863636363638</c:v>
                </c:pt>
                <c:pt idx="13">
                  <c:v>1681.1503759398497</c:v>
                </c:pt>
                <c:pt idx="14">
                  <c:v>3947.4941176470588</c:v>
                </c:pt>
                <c:pt idx="15">
                  <c:v>1191.1739130434783</c:v>
                </c:pt>
                <c:pt idx="16">
                  <c:v>1342.6299212598426</c:v>
                </c:pt>
                <c:pt idx="17">
                  <c:v>2725.0462962962961</c:v>
                </c:pt>
                <c:pt idx="18">
                  <c:v>1792.6149425287356</c:v>
                </c:pt>
                <c:pt idx="19">
                  <c:v>3684.9684684684685</c:v>
                </c:pt>
                <c:pt idx="20">
                  <c:v>1369.8478260869565</c:v>
                </c:pt>
                <c:pt idx="21">
                  <c:v>3262.427135678392</c:v>
                </c:pt>
                <c:pt idx="22">
                  <c:v>3110.22</c:v>
                </c:pt>
                <c:pt idx="23">
                  <c:v>5887.6719242902209</c:v>
                </c:pt>
                <c:pt idx="24">
                  <c:v>1598.6646341463415</c:v>
                </c:pt>
                <c:pt idx="25">
                  <c:v>2764.1850533807828</c:v>
                </c:pt>
              </c:numCache>
            </c:numRef>
          </c:xVal>
          <c:yVal>
            <c:numRef>
              <c:f>'MOV10 HIV RNA Correlation'!$E$2:$E$27</c:f>
              <c:numCache>
                <c:formatCode>0</c:formatCode>
                <c:ptCount val="26"/>
                <c:pt idx="0">
                  <c:v>5133.4767441860467</c:v>
                </c:pt>
                <c:pt idx="1">
                  <c:v>5238.1032258064515</c:v>
                </c:pt>
                <c:pt idx="2">
                  <c:v>5935.0421052631582</c:v>
                </c:pt>
                <c:pt idx="3">
                  <c:v>9344.7014925373132</c:v>
                </c:pt>
                <c:pt idx="4">
                  <c:v>7583.0140186915887</c:v>
                </c:pt>
                <c:pt idx="5">
                  <c:v>6580.3313609467459</c:v>
                </c:pt>
                <c:pt idx="6">
                  <c:v>4465.9245901639342</c:v>
                </c:pt>
                <c:pt idx="7">
                  <c:v>9681.9296875</c:v>
                </c:pt>
                <c:pt idx="8">
                  <c:v>5403.7676056338032</c:v>
                </c:pt>
                <c:pt idx="9">
                  <c:v>6758.2688172043008</c:v>
                </c:pt>
                <c:pt idx="10">
                  <c:v>7414.1890756302519</c:v>
                </c:pt>
                <c:pt idx="11">
                  <c:v>6181.4626865671644</c:v>
                </c:pt>
                <c:pt idx="12">
                  <c:v>9846.6681818181823</c:v>
                </c:pt>
                <c:pt idx="13">
                  <c:v>6620.124060150376</c:v>
                </c:pt>
                <c:pt idx="14">
                  <c:v>9013.5764705882357</c:v>
                </c:pt>
                <c:pt idx="15">
                  <c:v>2158.5169082125603</c:v>
                </c:pt>
                <c:pt idx="16">
                  <c:v>6598.5590551181103</c:v>
                </c:pt>
                <c:pt idx="17">
                  <c:v>8374.4629629629635</c:v>
                </c:pt>
                <c:pt idx="18">
                  <c:v>6952.4080459770112</c:v>
                </c:pt>
                <c:pt idx="19">
                  <c:v>3810.2072072072074</c:v>
                </c:pt>
                <c:pt idx="20">
                  <c:v>3231.0054347826085</c:v>
                </c:pt>
                <c:pt idx="21">
                  <c:v>5365.6331658291456</c:v>
                </c:pt>
                <c:pt idx="22">
                  <c:v>7156.3149999999996</c:v>
                </c:pt>
                <c:pt idx="23">
                  <c:v>9526.0378548895897</c:v>
                </c:pt>
                <c:pt idx="24">
                  <c:v>10185.792682926829</c:v>
                </c:pt>
                <c:pt idx="25">
                  <c:v>10376.491103202847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'MOV10 HIV RNA Correlation'!$D$28:$D$48</c:f>
              <c:numCache>
                <c:formatCode>0</c:formatCode>
                <c:ptCount val="21"/>
                <c:pt idx="0">
                  <c:v>5813.3962264150941</c:v>
                </c:pt>
                <c:pt idx="1">
                  <c:v>5981.3818181818178</c:v>
                </c:pt>
                <c:pt idx="2">
                  <c:v>13855.925093632959</c:v>
                </c:pt>
                <c:pt idx="3">
                  <c:v>18197.243750000001</c:v>
                </c:pt>
                <c:pt idx="4">
                  <c:v>7593.966565349544</c:v>
                </c:pt>
                <c:pt idx="5">
                  <c:v>11326.565656565657</c:v>
                </c:pt>
                <c:pt idx="6">
                  <c:v>9143.0235849056608</c:v>
                </c:pt>
                <c:pt idx="7">
                  <c:v>16520.991031390135</c:v>
                </c:pt>
                <c:pt idx="8">
                  <c:v>10208.184357541899</c:v>
                </c:pt>
                <c:pt idx="9">
                  <c:v>11111.33510638298</c:v>
                </c:pt>
                <c:pt idx="10">
                  <c:v>23079.169312169313</c:v>
                </c:pt>
                <c:pt idx="11">
                  <c:v>19793.714285714286</c:v>
                </c:pt>
                <c:pt idx="12">
                  <c:v>17444.201465201466</c:v>
                </c:pt>
                <c:pt idx="13">
                  <c:v>13157.731543624161</c:v>
                </c:pt>
                <c:pt idx="14">
                  <c:v>29113.516483516483</c:v>
                </c:pt>
                <c:pt idx="15">
                  <c:v>7579.8138297872338</c:v>
                </c:pt>
                <c:pt idx="16">
                  <c:v>21262.564444444444</c:v>
                </c:pt>
                <c:pt idx="17">
                  <c:v>19085.005076142133</c:v>
                </c:pt>
                <c:pt idx="18">
                  <c:v>9723.5377358490568</c:v>
                </c:pt>
                <c:pt idx="19">
                  <c:v>25804.240259740262</c:v>
                </c:pt>
                <c:pt idx="20">
                  <c:v>17910.595959595961</c:v>
                </c:pt>
              </c:numCache>
            </c:numRef>
          </c:xVal>
          <c:yVal>
            <c:numRef>
              <c:f>'MOV10 HIV RNA Correlation'!$E$28:$E$48</c:f>
              <c:numCache>
                <c:formatCode>0</c:formatCode>
                <c:ptCount val="21"/>
                <c:pt idx="0">
                  <c:v>1903.5911949685535</c:v>
                </c:pt>
                <c:pt idx="1">
                  <c:v>3852.8909090909092</c:v>
                </c:pt>
                <c:pt idx="2">
                  <c:v>3650.5280898876404</c:v>
                </c:pt>
                <c:pt idx="3">
                  <c:v>4191.8562499999998</c:v>
                </c:pt>
                <c:pt idx="4">
                  <c:v>2586.2370820668693</c:v>
                </c:pt>
                <c:pt idx="5">
                  <c:v>4525.4292929292933</c:v>
                </c:pt>
                <c:pt idx="6">
                  <c:v>4739.8018867924529</c:v>
                </c:pt>
                <c:pt idx="7">
                  <c:v>5101.8744394618834</c:v>
                </c:pt>
                <c:pt idx="8">
                  <c:v>5559.5921787709494</c:v>
                </c:pt>
                <c:pt idx="9">
                  <c:v>6185.8297872340427</c:v>
                </c:pt>
                <c:pt idx="10">
                  <c:v>5240.4497354497353</c:v>
                </c:pt>
                <c:pt idx="11">
                  <c:v>7425.0428571428574</c:v>
                </c:pt>
                <c:pt idx="12">
                  <c:v>5574.1538461538457</c:v>
                </c:pt>
                <c:pt idx="13">
                  <c:v>5773.2785234899329</c:v>
                </c:pt>
                <c:pt idx="14">
                  <c:v>6730.6813186813188</c:v>
                </c:pt>
                <c:pt idx="15">
                  <c:v>6758.755319148936</c:v>
                </c:pt>
                <c:pt idx="16">
                  <c:v>6625.5822222222223</c:v>
                </c:pt>
                <c:pt idx="17">
                  <c:v>8096.0659898477161</c:v>
                </c:pt>
                <c:pt idx="18">
                  <c:v>7899.066037735849</c:v>
                </c:pt>
                <c:pt idx="19">
                  <c:v>8168.1428571428569</c:v>
                </c:pt>
                <c:pt idx="20">
                  <c:v>8008.424242424242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MOV10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9199464567221913"/>
          <c:y val="8.4569340160114595E-2"/>
          <c:w val="0.68204085627687216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'MOV10 HIV RNA Correlation'!$H$2:$H$27</c:f>
              <c:numCache>
                <c:formatCode>0</c:formatCode>
                <c:ptCount val="26"/>
                <c:pt idx="0">
                  <c:v>1705.4247104247104</c:v>
                </c:pt>
                <c:pt idx="1">
                  <c:v>1198.4586666666667</c:v>
                </c:pt>
                <c:pt idx="2">
                  <c:v>896.64354066985641</c:v>
                </c:pt>
                <c:pt idx="3">
                  <c:v>1680.1487341772151</c:v>
                </c:pt>
                <c:pt idx="4">
                  <c:v>1512.6135084427767</c:v>
                </c:pt>
                <c:pt idx="5">
                  <c:v>1355.9944134078212</c:v>
                </c:pt>
                <c:pt idx="6">
                  <c:v>998.44264507422406</c:v>
                </c:pt>
                <c:pt idx="7">
                  <c:v>2019.8621700879764</c:v>
                </c:pt>
                <c:pt idx="8">
                  <c:v>1149.2630057803469</c:v>
                </c:pt>
                <c:pt idx="9">
                  <c:v>1952.9345238095239</c:v>
                </c:pt>
                <c:pt idx="10">
                  <c:v>1330.4669421487604</c:v>
                </c:pt>
                <c:pt idx="11">
                  <c:v>2752.1154598825833</c:v>
                </c:pt>
                <c:pt idx="12">
                  <c:v>2120.3333333333335</c:v>
                </c:pt>
                <c:pt idx="13">
                  <c:v>1681.7213114754099</c:v>
                </c:pt>
                <c:pt idx="14">
                  <c:v>2884.4153005464482</c:v>
                </c:pt>
                <c:pt idx="15">
                  <c:v>1244.9312267657992</c:v>
                </c:pt>
                <c:pt idx="16">
                  <c:v>1956.9690402476781</c:v>
                </c:pt>
                <c:pt idx="17">
                  <c:v>2769.9695121951218</c:v>
                </c:pt>
                <c:pt idx="18">
                  <c:v>1980.015503875969</c:v>
                </c:pt>
                <c:pt idx="19">
                  <c:v>2851.1959064327484</c:v>
                </c:pt>
                <c:pt idx="20">
                  <c:v>1588.354898336414</c:v>
                </c:pt>
                <c:pt idx="21">
                  <c:v>2983.5302419354839</c:v>
                </c:pt>
                <c:pt idx="22">
                  <c:v>2978.3296089385476</c:v>
                </c:pt>
                <c:pt idx="23">
                  <c:v>4027.2029339853302</c:v>
                </c:pt>
                <c:pt idx="24">
                  <c:v>2351.031168831169</c:v>
                </c:pt>
                <c:pt idx="25">
                  <c:v>2381.6090909090908</c:v>
                </c:pt>
              </c:numCache>
            </c:numRef>
          </c:xVal>
          <c:yVal>
            <c:numRef>
              <c:f>'MOV10 HIV RNA Correlation'!$J$2:$J$27</c:f>
              <c:numCache>
                <c:formatCode>0.00</c:formatCode>
                <c:ptCount val="26"/>
                <c:pt idx="0">
                  <c:v>0.34198126025758629</c:v>
                </c:pt>
                <c:pt idx="1">
                  <c:v>0.40687672575744832</c:v>
                </c:pt>
                <c:pt idx="2">
                  <c:v>0.42632484804263032</c:v>
                </c:pt>
                <c:pt idx="3">
                  <c:v>0.57481846856469976</c:v>
                </c:pt>
                <c:pt idx="4">
                  <c:v>0.49530287356956737</c:v>
                </c:pt>
                <c:pt idx="5">
                  <c:v>0.50910883513638305</c:v>
                </c:pt>
                <c:pt idx="6">
                  <c:v>0.30882910686929704</c:v>
                </c:pt>
                <c:pt idx="7">
                  <c:v>0.48849731772231147</c:v>
                </c:pt>
                <c:pt idx="8">
                  <c:v>0.40034624237954802</c:v>
                </c:pt>
                <c:pt idx="9">
                  <c:v>0.52382278019874862</c:v>
                </c:pt>
                <c:pt idx="10">
                  <c:v>0.46374935705709014</c:v>
                </c:pt>
                <c:pt idx="11">
                  <c:v>0.42901778953322073</c:v>
                </c:pt>
                <c:pt idx="12">
                  <c:v>0.53970457320383658</c:v>
                </c:pt>
                <c:pt idx="13">
                  <c:v>0.39976952465619853</c:v>
                </c:pt>
                <c:pt idx="14">
                  <c:v>0.54223980619132461</c:v>
                </c:pt>
                <c:pt idx="15">
                  <c:v>0.2737807117527159</c:v>
                </c:pt>
                <c:pt idx="16">
                  <c:v>0.44326415065606162</c:v>
                </c:pt>
                <c:pt idx="17">
                  <c:v>0.60370215270952732</c:v>
                </c:pt>
                <c:pt idx="18">
                  <c:v>0.38825991381276731</c:v>
                </c:pt>
                <c:pt idx="19">
                  <c:v>0.31618568297324501</c:v>
                </c:pt>
                <c:pt idx="20">
                  <c:v>0.35262212723456143</c:v>
                </c:pt>
                <c:pt idx="21">
                  <c:v>0.68594683124896427</c:v>
                </c:pt>
                <c:pt idx="22">
                  <c:v>0.45706548583239565</c:v>
                </c:pt>
                <c:pt idx="23">
                  <c:v>0.41552023908837016</c:v>
                </c:pt>
                <c:pt idx="24">
                  <c:v>0.52871997355456835</c:v>
                </c:pt>
                <c:pt idx="25">
                  <c:v>0.56519045359552667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'MOV10 HIV RNA Correlation'!$H$28:$H$48</c:f>
              <c:numCache>
                <c:formatCode>0</c:formatCode>
                <c:ptCount val="21"/>
                <c:pt idx="0">
                  <c:v>7380.7110609480815</c:v>
                </c:pt>
                <c:pt idx="1">
                  <c:v>8021.2396274343773</c:v>
                </c:pt>
                <c:pt idx="2">
                  <c:v>17672.610350076102</c:v>
                </c:pt>
                <c:pt idx="3">
                  <c:v>25234.918333333335</c:v>
                </c:pt>
                <c:pt idx="4">
                  <c:v>11820.651826484018</c:v>
                </c:pt>
                <c:pt idx="5">
                  <c:v>15319.490566037735</c:v>
                </c:pt>
                <c:pt idx="6">
                  <c:v>12913.375</c:v>
                </c:pt>
                <c:pt idx="7">
                  <c:v>25351.925414364639</c:v>
                </c:pt>
                <c:pt idx="8">
                  <c:v>14457.72828507795</c:v>
                </c:pt>
                <c:pt idx="9">
                  <c:v>10582.90243902439</c:v>
                </c:pt>
                <c:pt idx="10">
                  <c:v>37949.166666666664</c:v>
                </c:pt>
                <c:pt idx="11">
                  <c:v>28396.056650246304</c:v>
                </c:pt>
                <c:pt idx="12">
                  <c:v>23756.276573787411</c:v>
                </c:pt>
                <c:pt idx="13">
                  <c:v>18719.733333333334</c:v>
                </c:pt>
                <c:pt idx="14">
                  <c:v>42363.196902654869</c:v>
                </c:pt>
                <c:pt idx="15">
                  <c:v>11996.182971014492</c:v>
                </c:pt>
                <c:pt idx="16">
                  <c:v>30587.793626707131</c:v>
                </c:pt>
                <c:pt idx="17">
                  <c:v>28140.391231028669</c:v>
                </c:pt>
                <c:pt idx="18">
                  <c:v>13391.862989323843</c:v>
                </c:pt>
                <c:pt idx="19">
                  <c:v>37179.112600536195</c:v>
                </c:pt>
                <c:pt idx="20">
                  <c:v>23192.457142857143</c:v>
                </c:pt>
              </c:numCache>
            </c:numRef>
          </c:xVal>
          <c:yVal>
            <c:numRef>
              <c:f>'MOV10 HIV RNA Correlation'!$J$28:$J$48</c:f>
              <c:numCache>
                <c:formatCode>0.00</c:formatCode>
                <c:ptCount val="21"/>
                <c:pt idx="0">
                  <c:v>0.29694160273964365</c:v>
                </c:pt>
                <c:pt idx="1">
                  <c:v>0.49906914381329848</c:v>
                </c:pt>
                <c:pt idx="2">
                  <c:v>0.43687225538498875</c:v>
                </c:pt>
                <c:pt idx="3">
                  <c:v>0.49796223145746044</c:v>
                </c:pt>
                <c:pt idx="4">
                  <c:v>0.24823966598849823</c:v>
                </c:pt>
                <c:pt idx="5">
                  <c:v>0.37721939357846251</c:v>
                </c:pt>
                <c:pt idx="6">
                  <c:v>0.36785971557866182</c:v>
                </c:pt>
                <c:pt idx="7">
                  <c:v>0.38024164525044446</c:v>
                </c:pt>
                <c:pt idx="8">
                  <c:v>0.39802032891537503</c:v>
                </c:pt>
                <c:pt idx="9">
                  <c:v>0.45066327291312469</c:v>
                </c:pt>
                <c:pt idx="10">
                  <c:v>0.35385053686787871</c:v>
                </c:pt>
                <c:pt idx="11">
                  <c:v>0.58546150124855045</c:v>
                </c:pt>
                <c:pt idx="12">
                  <c:v>0.37640914856379953</c:v>
                </c:pt>
                <c:pt idx="13">
                  <c:v>0.38036805567997195</c:v>
                </c:pt>
                <c:pt idx="14">
                  <c:v>0.47042310134699533</c:v>
                </c:pt>
                <c:pt idx="15">
                  <c:v>0.45974086716053525</c:v>
                </c:pt>
                <c:pt idx="16">
                  <c:v>0.40797063414998952</c:v>
                </c:pt>
                <c:pt idx="17">
                  <c:v>0.4910152935592223</c:v>
                </c:pt>
                <c:pt idx="18">
                  <c:v>0.46321163973313634</c:v>
                </c:pt>
                <c:pt idx="19">
                  <c:v>0.48252300726884839</c:v>
                </c:pt>
                <c:pt idx="20">
                  <c:v>0.41826801355855675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MOV10</a:t>
                </a:r>
              </a:p>
            </c:rich>
          </c:tx>
          <c:layout>
            <c:manualLayout>
              <c:xMode val="edge"/>
              <c:yMode val="edge"/>
              <c:x val="1.8150689987592963E-2"/>
              <c:y val="0.1885414563564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'MOV10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'MOV10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Changes'!$L$17:$M$17</c:f>
              <c:numCache>
                <c:formatCode>0</c:formatCode>
                <c:ptCount val="2"/>
                <c:pt idx="0">
                  <c:v>2158.5169082125603</c:v>
                </c:pt>
                <c:pt idx="1">
                  <c:v>1903.5911949685535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CE-44F7-94F3-104E24137695}"/>
            </c:ext>
          </c:extLst>
        </c:ser>
        <c:ser>
          <c:idx val="1"/>
          <c:order val="1"/>
          <c:tx>
            <c:strRef>
              <c:f>'MOV10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'MOV10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Changes'!$L$18:$M$18</c:f>
              <c:numCache>
                <c:formatCode>0</c:formatCode>
                <c:ptCount val="2"/>
                <c:pt idx="0">
                  <c:v>3216.6498675677494</c:v>
                </c:pt>
                <c:pt idx="1">
                  <c:v>2675.4312464265304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CE-44F7-94F3-104E24137695}"/>
            </c:ext>
          </c:extLst>
        </c:ser>
        <c:ser>
          <c:idx val="2"/>
          <c:order val="2"/>
          <c:tx>
            <c:strRef>
              <c:f>'MOV10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'MOV10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Changes'!$L$19:$M$19</c:f>
              <c:numCache>
                <c:formatCode>0</c:formatCode>
                <c:ptCount val="2"/>
                <c:pt idx="0">
                  <c:v>1314.0296628970282</c:v>
                </c:pt>
                <c:pt idx="1">
                  <c:v>1094.6937434268057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CE-44F7-94F3-104E24137695}"/>
            </c:ext>
          </c:extLst>
        </c:ser>
        <c:ser>
          <c:idx val="3"/>
          <c:order val="3"/>
          <c:tx>
            <c:strRef>
              <c:f>'MOV10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'MOV10 Exp and Dist Changes'!$L$21:$M$21</c:f>
                <c:numCache>
                  <c:formatCode>General</c:formatCode>
                  <c:ptCount val="2"/>
                  <c:pt idx="0">
                    <c:v>1522.6930095209282</c:v>
                  </c:pt>
                  <c:pt idx="1">
                    <c:v>909.67188449847981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'MOV10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Changes'!$L$20:$M$20</c:f>
              <c:numCache>
                <c:formatCode>0</c:formatCode>
                <c:ptCount val="2"/>
                <c:pt idx="0">
                  <c:v>2164.6016550045806</c:v>
                </c:pt>
                <c:pt idx="1">
                  <c:v>1584.7547878224877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CE-44F7-94F3-104E24137695}"/>
            </c:ext>
          </c:extLst>
        </c:ser>
        <c:ser>
          <c:idx val="4"/>
          <c:order val="4"/>
          <c:tx>
            <c:strRef>
              <c:f>'MOV10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'MOV10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Changes'!$L$21:$M$21</c:f>
              <c:numCache>
                <c:formatCode>0</c:formatCode>
                <c:ptCount val="2"/>
                <c:pt idx="0">
                  <c:v>1522.6930095209282</c:v>
                </c:pt>
                <c:pt idx="1">
                  <c:v>909.67188449847981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CCE-44F7-94F3-104E24137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'MOV10 Exp and Dist Changes'!$L$14:$M$14</c:f>
              <c:numCache>
                <c:formatCode>0.0</c:formatCode>
                <c:ptCount val="2"/>
                <c:pt idx="0">
                  <c:v>6882.1542132229388</c:v>
                </c:pt>
                <c:pt idx="1">
                  <c:v>5968.1737856109103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CCE-44F7-94F3-104E24137695}"/>
            </c:ext>
          </c:extLst>
        </c:ser>
        <c:ser>
          <c:idx val="7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'MOV10 Exp and Dist Changes'!$M$24</c:f>
              <c:numCache>
                <c:formatCode>General</c:formatCode>
                <c:ptCount val="1"/>
                <c:pt idx="0">
                  <c:v>12702.549222797927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CCE-44F7-94F3-104E241376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MOV10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'CSDE1 HIV RNA Correlation'!$E$2:$E$23</c:f>
              <c:numCache>
                <c:formatCode>0</c:formatCode>
                <c:ptCount val="22"/>
                <c:pt idx="0">
                  <c:v>1629.4088669950738</c:v>
                </c:pt>
                <c:pt idx="1">
                  <c:v>1703.8011363636363</c:v>
                </c:pt>
                <c:pt idx="2">
                  <c:v>1515.720207253886</c:v>
                </c:pt>
                <c:pt idx="3">
                  <c:v>1541.0043103448277</c:v>
                </c:pt>
                <c:pt idx="4">
                  <c:v>1737.4505494505495</c:v>
                </c:pt>
                <c:pt idx="5">
                  <c:v>2254.4405594405594</c:v>
                </c:pt>
                <c:pt idx="6">
                  <c:v>1875.6083916083917</c:v>
                </c:pt>
                <c:pt idx="7">
                  <c:v>1775.9497206703911</c:v>
                </c:pt>
                <c:pt idx="8">
                  <c:v>2699.0459770114944</c:v>
                </c:pt>
                <c:pt idx="9">
                  <c:v>1793.9265734265734</c:v>
                </c:pt>
                <c:pt idx="10">
                  <c:v>2652.1813725490197</c:v>
                </c:pt>
                <c:pt idx="11">
                  <c:v>1994.4491978609626</c:v>
                </c:pt>
                <c:pt idx="12">
                  <c:v>2212.5301204819275</c:v>
                </c:pt>
                <c:pt idx="13">
                  <c:v>2116.9887005649716</c:v>
                </c:pt>
                <c:pt idx="14">
                  <c:v>2037.015625</c:v>
                </c:pt>
                <c:pt idx="15">
                  <c:v>1967.9256756756756</c:v>
                </c:pt>
                <c:pt idx="16">
                  <c:v>1075.2190812720848</c:v>
                </c:pt>
                <c:pt idx="17">
                  <c:v>2302.8955223880598</c:v>
                </c:pt>
                <c:pt idx="18">
                  <c:v>1861.7522935779816</c:v>
                </c:pt>
                <c:pt idx="19">
                  <c:v>2407.377450980392</c:v>
                </c:pt>
                <c:pt idx="20">
                  <c:v>1333.4471544715448</c:v>
                </c:pt>
                <c:pt idx="21">
                  <c:v>2545.6479591836733</c:v>
                </c:pt>
              </c:numCache>
            </c:numRef>
          </c:xVal>
          <c:yVal>
            <c:numRef>
              <c:f>'CSDE1 HIV RNA Correlation'!$F$2:$F$23</c:f>
              <c:numCache>
                <c:formatCode>0</c:formatCode>
                <c:ptCount val="22"/>
                <c:pt idx="0">
                  <c:v>1715.847290640394</c:v>
                </c:pt>
                <c:pt idx="1">
                  <c:v>1592.8920454545455</c:v>
                </c:pt>
                <c:pt idx="2">
                  <c:v>1257.3678756476684</c:v>
                </c:pt>
                <c:pt idx="3">
                  <c:v>1941.6508620689656</c:v>
                </c:pt>
                <c:pt idx="4">
                  <c:v>2557.6153846153848</c:v>
                </c:pt>
                <c:pt idx="5">
                  <c:v>1700.13986013986</c:v>
                </c:pt>
                <c:pt idx="6">
                  <c:v>1743.6013986013986</c:v>
                </c:pt>
                <c:pt idx="7">
                  <c:v>1911.3798882681565</c:v>
                </c:pt>
                <c:pt idx="8">
                  <c:v>2585.1091954022991</c:v>
                </c:pt>
                <c:pt idx="9">
                  <c:v>2520.8286713286711</c:v>
                </c:pt>
                <c:pt idx="10">
                  <c:v>2038.1911764705883</c:v>
                </c:pt>
                <c:pt idx="11">
                  <c:v>2320.9572192513369</c:v>
                </c:pt>
                <c:pt idx="12">
                  <c:v>1605.1204819277109</c:v>
                </c:pt>
                <c:pt idx="13">
                  <c:v>2200.2881355932204</c:v>
                </c:pt>
                <c:pt idx="14">
                  <c:v>1551.7760416666667</c:v>
                </c:pt>
                <c:pt idx="15">
                  <c:v>1734.5</c:v>
                </c:pt>
                <c:pt idx="16">
                  <c:v>1134.0247349823321</c:v>
                </c:pt>
                <c:pt idx="17">
                  <c:v>1489.4477611940299</c:v>
                </c:pt>
                <c:pt idx="18">
                  <c:v>1428.2660550458716</c:v>
                </c:pt>
                <c:pt idx="19">
                  <c:v>2512.0490196078431</c:v>
                </c:pt>
                <c:pt idx="20">
                  <c:v>1239.3062330623306</c:v>
                </c:pt>
                <c:pt idx="21">
                  <c:v>1564.7091836734694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'CSDE1 HIV RNA Correlation'!$E$24:$E$43</c:f>
              <c:numCache>
                <c:formatCode>0</c:formatCode>
                <c:ptCount val="20"/>
                <c:pt idx="0">
                  <c:v>5422.2937499999998</c:v>
                </c:pt>
                <c:pt idx="1">
                  <c:v>9082.6959064327493</c:v>
                </c:pt>
                <c:pt idx="2">
                  <c:v>5872.3965517241377</c:v>
                </c:pt>
                <c:pt idx="3">
                  <c:v>17175.557142857142</c:v>
                </c:pt>
                <c:pt idx="4">
                  <c:v>12131.985018726591</c:v>
                </c:pt>
                <c:pt idx="5">
                  <c:v>23879.815384615384</c:v>
                </c:pt>
                <c:pt idx="6">
                  <c:v>7406.0547263681592</c:v>
                </c:pt>
                <c:pt idx="7">
                  <c:v>11973.589958158997</c:v>
                </c:pt>
                <c:pt idx="8">
                  <c:v>13482.066929133858</c:v>
                </c:pt>
                <c:pt idx="9">
                  <c:v>9821.7132075471691</c:v>
                </c:pt>
                <c:pt idx="10">
                  <c:v>12438.503496503496</c:v>
                </c:pt>
                <c:pt idx="11">
                  <c:v>12407.286792452831</c:v>
                </c:pt>
                <c:pt idx="12">
                  <c:v>14792.687116564417</c:v>
                </c:pt>
                <c:pt idx="13">
                  <c:v>13754.386503067484</c:v>
                </c:pt>
                <c:pt idx="14">
                  <c:v>22941.969899665553</c:v>
                </c:pt>
                <c:pt idx="15">
                  <c:v>16002.76119402985</c:v>
                </c:pt>
                <c:pt idx="16">
                  <c:v>8456.6126914660836</c:v>
                </c:pt>
                <c:pt idx="17">
                  <c:v>17306.798245614034</c:v>
                </c:pt>
                <c:pt idx="18">
                  <c:v>24836.561933534744</c:v>
                </c:pt>
                <c:pt idx="19">
                  <c:v>13750.526315789473</c:v>
                </c:pt>
              </c:numCache>
            </c:numRef>
          </c:xVal>
          <c:yVal>
            <c:numRef>
              <c:f>'CSDE1 HIV RNA Correlation'!$F$24:$F$43</c:f>
              <c:numCache>
                <c:formatCode>0</c:formatCode>
                <c:ptCount val="20"/>
                <c:pt idx="0">
                  <c:v>1835.1812500000001</c:v>
                </c:pt>
                <c:pt idx="1">
                  <c:v>1923.7426900584796</c:v>
                </c:pt>
                <c:pt idx="2">
                  <c:v>2335.1264367816093</c:v>
                </c:pt>
                <c:pt idx="3">
                  <c:v>2290.3428571428572</c:v>
                </c:pt>
                <c:pt idx="4">
                  <c:v>2162.3220973782772</c:v>
                </c:pt>
                <c:pt idx="5">
                  <c:v>2416.8051282051283</c:v>
                </c:pt>
                <c:pt idx="6">
                  <c:v>1551.641791044776</c:v>
                </c:pt>
                <c:pt idx="7">
                  <c:v>1747.8912133891213</c:v>
                </c:pt>
                <c:pt idx="8">
                  <c:v>2279.5708661417325</c:v>
                </c:pt>
                <c:pt idx="9">
                  <c:v>1266.4716981132076</c:v>
                </c:pt>
                <c:pt idx="10">
                  <c:v>2745.6153846153848</c:v>
                </c:pt>
                <c:pt idx="11">
                  <c:v>2057.0301886792454</c:v>
                </c:pt>
                <c:pt idx="12">
                  <c:v>2029.5214723926381</c:v>
                </c:pt>
                <c:pt idx="13">
                  <c:v>2063.527607361963</c:v>
                </c:pt>
                <c:pt idx="14">
                  <c:v>2513.2508361204013</c:v>
                </c:pt>
                <c:pt idx="15">
                  <c:v>2504.4427860696519</c:v>
                </c:pt>
                <c:pt idx="16">
                  <c:v>1884.4245076586433</c:v>
                </c:pt>
                <c:pt idx="17">
                  <c:v>1163.109649122807</c:v>
                </c:pt>
                <c:pt idx="18">
                  <c:v>2720.2658610271901</c:v>
                </c:pt>
                <c:pt idx="19">
                  <c:v>2514.5152354570637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CSDE1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'MOV10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'MOV10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Changes'!$N$17:$O$17</c:f>
              <c:numCache>
                <c:formatCode>0</c:formatCode>
                <c:ptCount val="2"/>
                <c:pt idx="0">
                  <c:v>7822.2289562289561</c:v>
                </c:pt>
                <c:pt idx="1">
                  <c:v>6410.6584507042253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91-4BCE-9CB4-579A3CB33A0F}"/>
            </c:ext>
          </c:extLst>
        </c:ser>
        <c:ser>
          <c:idx val="1"/>
          <c:order val="1"/>
          <c:tx>
            <c:strRef>
              <c:f>'MOV10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'MOV10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Changes'!$N$18:$O$18</c:f>
              <c:numCache>
                <c:formatCode>0</c:formatCode>
                <c:ptCount val="2"/>
                <c:pt idx="0">
                  <c:v>5246.1016926972816</c:v>
                </c:pt>
                <c:pt idx="1">
                  <c:v>5757.5428351431356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91-4BCE-9CB4-579A3CB33A0F}"/>
            </c:ext>
          </c:extLst>
        </c:ser>
        <c:ser>
          <c:idx val="2"/>
          <c:order val="2"/>
          <c:tx>
            <c:strRef>
              <c:f>'MOV10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'MOV10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Changes'!$N$19:$O$19</c:f>
              <c:numCache>
                <c:formatCode>0</c:formatCode>
                <c:ptCount val="2"/>
                <c:pt idx="0">
                  <c:v>1880.3089788902071</c:v>
                </c:pt>
                <c:pt idx="1">
                  <c:v>1969.7135289674552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91-4BCE-9CB4-579A3CB33A0F}"/>
            </c:ext>
          </c:extLst>
        </c:ser>
        <c:ser>
          <c:idx val="3"/>
          <c:order val="3"/>
          <c:tx>
            <c:strRef>
              <c:f>'MOV10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'MOV10 Exp and Dist Changes'!$N$21:$O$21</c:f>
                <c:numCache>
                  <c:formatCode>General</c:formatCode>
                  <c:ptCount val="2"/>
                  <c:pt idx="0">
                    <c:v>6318.4608074954303</c:v>
                  </c:pt>
                  <c:pt idx="1">
                    <c:v>3171.8431655890163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'MOV10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Changes'!$N$20:$O$20</c:f>
              <c:numCache>
                <c:formatCode>0</c:formatCode>
                <c:ptCount val="2"/>
                <c:pt idx="0">
                  <c:v>1658.4684269635745</c:v>
                </c:pt>
                <c:pt idx="1">
                  <c:v>1836.8752375892473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91-4BCE-9CB4-579A3CB33A0F}"/>
            </c:ext>
          </c:extLst>
        </c:ser>
        <c:ser>
          <c:idx val="4"/>
          <c:order val="4"/>
          <c:tx>
            <c:strRef>
              <c:f>'MOV10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'MOV10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Changes'!$N$21:$O$21</c:f>
              <c:numCache>
                <c:formatCode>0</c:formatCode>
                <c:ptCount val="2"/>
                <c:pt idx="0">
                  <c:v>6318.4608074954303</c:v>
                </c:pt>
                <c:pt idx="1">
                  <c:v>3171.8431655890163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91-4BCE-9CB4-579A3CB33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'MOV10 Exp and Dist Changes'!$N$14:$O$14</c:f>
              <c:numCache>
                <c:formatCode>0.0</c:formatCode>
                <c:ptCount val="2"/>
                <c:pt idx="0">
                  <c:v>14945.879612529454</c:v>
                </c:pt>
                <c:pt idx="1">
                  <c:v>14047.881344457994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D91-4BCE-9CB4-579A3CB33A0F}"/>
            </c:ext>
          </c:extLst>
        </c:ser>
        <c:ser>
          <c:idx val="6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'MOV10 Exp and Dist Changes'!$O$24</c:f>
              <c:numCache>
                <c:formatCode>General</c:formatCode>
                <c:ptCount val="1"/>
                <c:pt idx="0">
                  <c:v>29392.747619047619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D91-4BCE-9CB4-579A3CB33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MOV10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'MOV10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'MOV10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Changes'!$R$17:$S$17</c:f>
              <c:numCache>
                <c:formatCode>0.0</c:formatCode>
                <c:ptCount val="2"/>
                <c:pt idx="0">
                  <c:v>0.2737807117527159</c:v>
                </c:pt>
                <c:pt idx="1">
                  <c:v>0.24823966598849823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B7-4A82-91C5-71536BD7A264}"/>
            </c:ext>
          </c:extLst>
        </c:ser>
        <c:ser>
          <c:idx val="1"/>
          <c:order val="1"/>
          <c:tx>
            <c:strRef>
              <c:f>'MOV10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'MOV10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Changes'!$R$18:$S$18</c:f>
              <c:numCache>
                <c:formatCode>0.0</c:formatCode>
                <c:ptCount val="2"/>
                <c:pt idx="0">
                  <c:v>0.12613299233432002</c:v>
                </c:pt>
                <c:pt idx="1">
                  <c:v>0.12973529050795979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B7-4A82-91C5-71536BD7A264}"/>
            </c:ext>
          </c:extLst>
        </c:ser>
        <c:ser>
          <c:idx val="2"/>
          <c:order val="2"/>
          <c:tx>
            <c:strRef>
              <c:f>'MOV10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'MOV10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Changes'!$R$19:$S$19</c:f>
              <c:numCache>
                <c:formatCode>0.0</c:formatCode>
                <c:ptCount val="2"/>
                <c:pt idx="0">
                  <c:v>5.0251114157192689E-2</c:v>
                </c:pt>
                <c:pt idx="1">
                  <c:v>4.7242102255923235E-2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B7-4A82-91C5-71536BD7A264}"/>
            </c:ext>
          </c:extLst>
        </c:ser>
        <c:ser>
          <c:idx val="3"/>
          <c:order val="3"/>
          <c:tx>
            <c:strRef>
              <c:f>'MOV10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'MOV10 Exp and Dist Changes'!$R$21:$S$21</c:f>
                <c:numCache>
                  <c:formatCode>General</c:formatCode>
                  <c:ptCount val="2"/>
                  <c:pt idx="0">
                    <c:v>0.1584511560333508</c:v>
                  </c:pt>
                  <c:pt idx="1">
                    <c:v>0.11684126530501987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'MOV10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Changes'!$R$20:$S$20</c:f>
              <c:numCache>
                <c:formatCode>0.0</c:formatCode>
                <c:ptCount val="2"/>
                <c:pt idx="0">
                  <c:v>7.7330856971384865E-2</c:v>
                </c:pt>
                <c:pt idx="1">
                  <c:v>4.3403177191149334E-2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B7-4A82-91C5-71536BD7A264}"/>
            </c:ext>
          </c:extLst>
        </c:ser>
        <c:ser>
          <c:idx val="4"/>
          <c:order val="4"/>
          <c:tx>
            <c:strRef>
              <c:f>'MOV10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'MOV10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'MOV10 Exp and Dist Changes'!$R$21:$S$21</c:f>
              <c:numCache>
                <c:formatCode>0.0</c:formatCode>
                <c:ptCount val="2"/>
                <c:pt idx="0">
                  <c:v>0.1584511560333508</c:v>
                </c:pt>
                <c:pt idx="1">
                  <c:v>0.11684126530501987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B7-4A82-91C5-71536BD7A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'MOV10 Exp and Dist Changes'!$R$14:$S$14</c:f>
              <c:numCache>
                <c:formatCode>0.0</c:formatCode>
                <c:ptCount val="2"/>
                <c:pt idx="0">
                  <c:v>0.45694797044609969</c:v>
                </c:pt>
                <c:pt idx="1">
                  <c:v>0.42156805266834768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6B7-4A82-91C5-71536BD7A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MOV10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'RBM4 HIV RNA Correlation'!$V$2:$V$39</c:f>
              <c:numCache>
                <c:formatCode>0</c:formatCode>
                <c:ptCount val="38"/>
                <c:pt idx="0">
                  <c:v>314589</c:v>
                </c:pt>
                <c:pt idx="1">
                  <c:v>465960</c:v>
                </c:pt>
                <c:pt idx="2">
                  <c:v>580441</c:v>
                </c:pt>
                <c:pt idx="3">
                  <c:v>593972</c:v>
                </c:pt>
                <c:pt idx="4" formatCode="General">
                  <c:v>714881</c:v>
                </c:pt>
                <c:pt idx="5">
                  <c:v>664515</c:v>
                </c:pt>
                <c:pt idx="6">
                  <c:v>1875095</c:v>
                </c:pt>
                <c:pt idx="7" formatCode="General">
                  <c:v>719565</c:v>
                </c:pt>
                <c:pt idx="8">
                  <c:v>1444371</c:v>
                </c:pt>
                <c:pt idx="9">
                  <c:v>711294</c:v>
                </c:pt>
                <c:pt idx="10">
                  <c:v>1255550</c:v>
                </c:pt>
                <c:pt idx="11">
                  <c:v>881274</c:v>
                </c:pt>
                <c:pt idx="12" formatCode="General">
                  <c:v>972196</c:v>
                </c:pt>
                <c:pt idx="13" formatCode="General">
                  <c:v>1039368</c:v>
                </c:pt>
                <c:pt idx="14" formatCode="General">
                  <c:v>1010023</c:v>
                </c:pt>
                <c:pt idx="15">
                  <c:v>1323170</c:v>
                </c:pt>
                <c:pt idx="16" formatCode="General">
                  <c:v>955754</c:v>
                </c:pt>
                <c:pt idx="17">
                  <c:v>949663</c:v>
                </c:pt>
                <c:pt idx="18">
                  <c:v>1191045</c:v>
                </c:pt>
                <c:pt idx="19" formatCode="General">
                  <c:v>1430813</c:v>
                </c:pt>
                <c:pt idx="20">
                  <c:v>2023544</c:v>
                </c:pt>
                <c:pt idx="21">
                  <c:v>1268022</c:v>
                </c:pt>
                <c:pt idx="22">
                  <c:v>17084740</c:v>
                </c:pt>
                <c:pt idx="23" formatCode="General">
                  <c:v>18712561</c:v>
                </c:pt>
                <c:pt idx="24" formatCode="General">
                  <c:v>19109777</c:v>
                </c:pt>
                <c:pt idx="25">
                  <c:v>25882502</c:v>
                </c:pt>
                <c:pt idx="26" formatCode="General">
                  <c:v>26394525</c:v>
                </c:pt>
                <c:pt idx="27" formatCode="General">
                  <c:v>36457821</c:v>
                </c:pt>
                <c:pt idx="28">
                  <c:v>26614354</c:v>
                </c:pt>
                <c:pt idx="29">
                  <c:v>29346666</c:v>
                </c:pt>
                <c:pt idx="30" formatCode="General">
                  <c:v>38194519</c:v>
                </c:pt>
                <c:pt idx="31">
                  <c:v>36983938</c:v>
                </c:pt>
                <c:pt idx="32" formatCode="General">
                  <c:v>48780754</c:v>
                </c:pt>
                <c:pt idx="33" formatCode="General">
                  <c:v>67804418</c:v>
                </c:pt>
                <c:pt idx="34" formatCode="General">
                  <c:v>58217493</c:v>
                </c:pt>
                <c:pt idx="35" formatCode="General">
                  <c:v>35122710</c:v>
                </c:pt>
                <c:pt idx="36" formatCode="General">
                  <c:v>75755335</c:v>
                </c:pt>
                <c:pt idx="37" formatCode="General">
                  <c:v>86950548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'RBM4 HIV RNA Correlation'!$W$2:$W$39</c:f>
              <c:numCache>
                <c:formatCode>0</c:formatCode>
                <c:ptCount val="38"/>
                <c:pt idx="0">
                  <c:v>550706</c:v>
                </c:pt>
                <c:pt idx="1">
                  <c:v>620278</c:v>
                </c:pt>
                <c:pt idx="2">
                  <c:v>1275397</c:v>
                </c:pt>
                <c:pt idx="3">
                  <c:v>1292195</c:v>
                </c:pt>
                <c:pt idx="4" formatCode="General">
                  <c:v>528589</c:v>
                </c:pt>
                <c:pt idx="5">
                  <c:v>1142874</c:v>
                </c:pt>
                <c:pt idx="6">
                  <c:v>1409957</c:v>
                </c:pt>
                <c:pt idx="7" formatCode="General">
                  <c:v>1125192</c:v>
                </c:pt>
                <c:pt idx="8">
                  <c:v>1279741</c:v>
                </c:pt>
                <c:pt idx="9">
                  <c:v>2094911</c:v>
                </c:pt>
                <c:pt idx="10">
                  <c:v>592492</c:v>
                </c:pt>
                <c:pt idx="11">
                  <c:v>799985</c:v>
                </c:pt>
                <c:pt idx="12" formatCode="General">
                  <c:v>922866</c:v>
                </c:pt>
                <c:pt idx="13" formatCode="General">
                  <c:v>1107952</c:v>
                </c:pt>
                <c:pt idx="14" formatCode="General">
                  <c:v>1209077</c:v>
                </c:pt>
                <c:pt idx="15">
                  <c:v>1952812</c:v>
                </c:pt>
                <c:pt idx="16" formatCode="General">
                  <c:v>1428448</c:v>
                </c:pt>
                <c:pt idx="17">
                  <c:v>1033227</c:v>
                </c:pt>
                <c:pt idx="18">
                  <c:v>1498078</c:v>
                </c:pt>
                <c:pt idx="19" formatCode="General">
                  <c:v>1469663</c:v>
                </c:pt>
                <c:pt idx="20">
                  <c:v>1993767</c:v>
                </c:pt>
                <c:pt idx="21">
                  <c:v>2281364</c:v>
                </c:pt>
                <c:pt idx="22">
                  <c:v>6119774</c:v>
                </c:pt>
                <c:pt idx="23" formatCode="General">
                  <c:v>6693137</c:v>
                </c:pt>
                <c:pt idx="24" formatCode="General">
                  <c:v>6781160</c:v>
                </c:pt>
                <c:pt idx="25">
                  <c:v>8147983</c:v>
                </c:pt>
                <c:pt idx="26" formatCode="General">
                  <c:v>8327700</c:v>
                </c:pt>
                <c:pt idx="27" formatCode="General">
                  <c:v>10118805</c:v>
                </c:pt>
                <c:pt idx="28">
                  <c:v>10526725</c:v>
                </c:pt>
                <c:pt idx="29">
                  <c:v>10921683</c:v>
                </c:pt>
                <c:pt idx="30">
                  <c:v>11165474</c:v>
                </c:pt>
                <c:pt idx="31">
                  <c:v>12291943</c:v>
                </c:pt>
                <c:pt idx="32">
                  <c:v>15133595</c:v>
                </c:pt>
                <c:pt idx="33" formatCode="General">
                  <c:v>16894531</c:v>
                </c:pt>
                <c:pt idx="34" formatCode="General">
                  <c:v>14983112</c:v>
                </c:pt>
                <c:pt idx="35">
                  <c:v>11444644</c:v>
                </c:pt>
                <c:pt idx="36" formatCode="General">
                  <c:v>18716694</c:v>
                </c:pt>
                <c:pt idx="37" formatCode="General">
                  <c:v>28563488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3935215"/>
        <c:axId val="373914831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20000000"/>
      </c:valAx>
      <c:valAx>
        <c:axId val="373914831"/>
        <c:scaling>
          <c:orientation val="minMax"/>
        </c:scaling>
        <c:delete val="0"/>
        <c:axPos val="r"/>
        <c:numFmt formatCode="0.E+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373935215"/>
        <c:crosses val="max"/>
        <c:crossBetween val="midCat"/>
        <c:majorUnit val="10000000"/>
      </c:valAx>
      <c:valAx>
        <c:axId val="373935215"/>
        <c:scaling>
          <c:orientation val="minMax"/>
        </c:scaling>
        <c:delete val="1"/>
        <c:axPos val="b"/>
        <c:majorTickMark val="out"/>
        <c:minorTickMark val="none"/>
        <c:tickLblPos val="nextTo"/>
        <c:crossAx val="3739148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'RBM4 HIV RNA Correlation'!$F$2:$F$22</c:f>
              <c:numCache>
                <c:formatCode>0</c:formatCode>
                <c:ptCount val="21"/>
                <c:pt idx="0">
                  <c:v>261374</c:v>
                </c:pt>
                <c:pt idx="1">
                  <c:v>282331</c:v>
                </c:pt>
                <c:pt idx="2">
                  <c:v>832362</c:v>
                </c:pt>
                <c:pt idx="3">
                  <c:v>826239</c:v>
                </c:pt>
                <c:pt idx="4">
                  <c:v>282830</c:v>
                </c:pt>
                <c:pt idx="5">
                  <c:v>730597</c:v>
                </c:pt>
                <c:pt idx="6">
                  <c:v>779123</c:v>
                </c:pt>
                <c:pt idx="7">
                  <c:v>762824</c:v>
                </c:pt>
                <c:pt idx="8">
                  <c:v>837305</c:v>
                </c:pt>
                <c:pt idx="9">
                  <c:v>744669</c:v>
                </c:pt>
                <c:pt idx="10">
                  <c:v>430692</c:v>
                </c:pt>
                <c:pt idx="11">
                  <c:v>499642</c:v>
                </c:pt>
                <c:pt idx="12">
                  <c:v>561052</c:v>
                </c:pt>
                <c:pt idx="13">
                  <c:v>669570</c:v>
                </c:pt>
                <c:pt idx="14">
                  <c:v>716757</c:v>
                </c:pt>
                <c:pt idx="15">
                  <c:v>1186254</c:v>
                </c:pt>
                <c:pt idx="16">
                  <c:v>1024488</c:v>
                </c:pt>
                <c:pt idx="17">
                  <c:v>530911</c:v>
                </c:pt>
                <c:pt idx="18">
                  <c:v>931046</c:v>
                </c:pt>
                <c:pt idx="19">
                  <c:v>893607</c:v>
                </c:pt>
                <c:pt idx="20">
                  <c:v>1205012</c:v>
                </c:pt>
              </c:numCache>
            </c:numRef>
          </c:xVal>
          <c:yVal>
            <c:numRef>
              <c:f>'RBM4 HIV RNA Correlation'!$G$2:$G$22</c:f>
              <c:numCache>
                <c:formatCode>0</c:formatCode>
                <c:ptCount val="21"/>
                <c:pt idx="0">
                  <c:v>126268</c:v>
                </c:pt>
                <c:pt idx="1">
                  <c:v>102009</c:v>
                </c:pt>
                <c:pt idx="2">
                  <c:v>320716</c:v>
                </c:pt>
                <c:pt idx="3">
                  <c:v>237553</c:v>
                </c:pt>
                <c:pt idx="4">
                  <c:v>97577</c:v>
                </c:pt>
                <c:pt idx="5">
                  <c:v>245024</c:v>
                </c:pt>
                <c:pt idx="6">
                  <c:v>221020</c:v>
                </c:pt>
                <c:pt idx="7">
                  <c:v>309514</c:v>
                </c:pt>
                <c:pt idx="8">
                  <c:v>231491</c:v>
                </c:pt>
                <c:pt idx="9">
                  <c:v>245293</c:v>
                </c:pt>
                <c:pt idx="10">
                  <c:v>228142</c:v>
                </c:pt>
                <c:pt idx="11">
                  <c:v>220720</c:v>
                </c:pt>
                <c:pt idx="12">
                  <c:v>285989</c:v>
                </c:pt>
                <c:pt idx="13">
                  <c:v>265297</c:v>
                </c:pt>
                <c:pt idx="14">
                  <c:v>267838</c:v>
                </c:pt>
                <c:pt idx="15">
                  <c:v>274172</c:v>
                </c:pt>
                <c:pt idx="16">
                  <c:v>400701</c:v>
                </c:pt>
                <c:pt idx="17">
                  <c:v>215942</c:v>
                </c:pt>
                <c:pt idx="18">
                  <c:v>300960</c:v>
                </c:pt>
                <c:pt idx="19">
                  <c:v>369650</c:v>
                </c:pt>
                <c:pt idx="20">
                  <c:v>407858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'RBM4 HIV RNA Correlation'!$F$24:$F$37</c:f>
              <c:numCache>
                <c:formatCode>0</c:formatCode>
                <c:ptCount val="14"/>
                <c:pt idx="0">
                  <c:v>4529169</c:v>
                </c:pt>
                <c:pt idx="1">
                  <c:v>4799225</c:v>
                </c:pt>
                <c:pt idx="2">
                  <c:v>5119665</c:v>
                </c:pt>
                <c:pt idx="3">
                  <c:v>6106988</c:v>
                </c:pt>
                <c:pt idx="4">
                  <c:v>6198567</c:v>
                </c:pt>
                <c:pt idx="5">
                  <c:v>7966314</c:v>
                </c:pt>
                <c:pt idx="6">
                  <c:v>7611623</c:v>
                </c:pt>
                <c:pt idx="7">
                  <c:v>7894002</c:v>
                </c:pt>
                <c:pt idx="8">
                  <c:v>8260308</c:v>
                </c:pt>
                <c:pt idx="9">
                  <c:v>9762233</c:v>
                </c:pt>
                <c:pt idx="10">
                  <c:v>11722009</c:v>
                </c:pt>
                <c:pt idx="11">
                  <c:v>13199275</c:v>
                </c:pt>
                <c:pt idx="12">
                  <c:v>12067599</c:v>
                </c:pt>
                <c:pt idx="13">
                  <c:v>9017993</c:v>
                </c:pt>
              </c:numCache>
            </c:numRef>
          </c:xVal>
          <c:yVal>
            <c:numRef>
              <c:f>'RBM4 HIV RNA Correlation'!$G$24:$G$37</c:f>
              <c:numCache>
                <c:formatCode>0</c:formatCode>
                <c:ptCount val="14"/>
                <c:pt idx="0">
                  <c:v>355470</c:v>
                </c:pt>
                <c:pt idx="1">
                  <c:v>253923</c:v>
                </c:pt>
                <c:pt idx="2">
                  <c:v>247125</c:v>
                </c:pt>
                <c:pt idx="3">
                  <c:v>304393</c:v>
                </c:pt>
                <c:pt idx="4">
                  <c:v>197851</c:v>
                </c:pt>
                <c:pt idx="5">
                  <c:v>277049</c:v>
                </c:pt>
                <c:pt idx="6">
                  <c:v>330889</c:v>
                </c:pt>
                <c:pt idx="7">
                  <c:v>201080</c:v>
                </c:pt>
                <c:pt idx="8">
                  <c:v>256599</c:v>
                </c:pt>
                <c:pt idx="9">
                  <c:v>249486</c:v>
                </c:pt>
                <c:pt idx="10">
                  <c:v>377539</c:v>
                </c:pt>
                <c:pt idx="11">
                  <c:v>583220</c:v>
                </c:pt>
                <c:pt idx="12">
                  <c:v>544672</c:v>
                </c:pt>
                <c:pt idx="13">
                  <c:v>522750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RBM4 Intensity</a:t>
                </a:r>
              </a:p>
            </c:rich>
          </c:tx>
          <c:layout>
            <c:manualLayout>
              <c:xMode val="edge"/>
              <c:yMode val="edge"/>
              <c:x val="1.8150709837439761E-2"/>
              <c:y val="0.162188073919563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'RBM4 HIV RNA Correlation'!$D$2:$D$22</c:f>
              <c:numCache>
                <c:formatCode>0</c:formatCode>
                <c:ptCount val="21"/>
                <c:pt idx="0">
                  <c:v>289332</c:v>
                </c:pt>
                <c:pt idx="1">
                  <c:v>337947</c:v>
                </c:pt>
                <c:pt idx="2">
                  <c:v>443035</c:v>
                </c:pt>
                <c:pt idx="3">
                  <c:v>465956</c:v>
                </c:pt>
                <c:pt idx="4" formatCode="General">
                  <c:v>245759</c:v>
                </c:pt>
                <c:pt idx="5">
                  <c:v>412277</c:v>
                </c:pt>
                <c:pt idx="6">
                  <c:v>630834</c:v>
                </c:pt>
                <c:pt idx="7">
                  <c:v>362368</c:v>
                </c:pt>
                <c:pt idx="8">
                  <c:v>442436</c:v>
                </c:pt>
                <c:pt idx="9">
                  <c:v>1350242</c:v>
                </c:pt>
                <c:pt idx="10">
                  <c:v>161800</c:v>
                </c:pt>
                <c:pt idx="11">
                  <c:v>300343</c:v>
                </c:pt>
                <c:pt idx="12" formatCode="General">
                  <c:v>361814</c:v>
                </c:pt>
                <c:pt idx="13" formatCode="General">
                  <c:v>438382</c:v>
                </c:pt>
                <c:pt idx="14" formatCode="General">
                  <c:v>492320</c:v>
                </c:pt>
                <c:pt idx="15">
                  <c:v>766558</c:v>
                </c:pt>
                <c:pt idx="16" formatCode="General">
                  <c:v>403960</c:v>
                </c:pt>
                <c:pt idx="17">
                  <c:v>502316</c:v>
                </c:pt>
                <c:pt idx="18">
                  <c:v>567032</c:v>
                </c:pt>
                <c:pt idx="19" formatCode="General">
                  <c:v>576056</c:v>
                </c:pt>
                <c:pt idx="20">
                  <c:v>788755</c:v>
                </c:pt>
              </c:numCache>
            </c:numRef>
          </c:xVal>
          <c:yVal>
            <c:numRef>
              <c:f>'RBM4 HIV RNA Correlation'!$E$2:$E$22</c:f>
              <c:numCache>
                <c:formatCode>0</c:formatCode>
                <c:ptCount val="21"/>
                <c:pt idx="0">
                  <c:v>250843</c:v>
                </c:pt>
                <c:pt idx="1">
                  <c:v>263048</c:v>
                </c:pt>
                <c:pt idx="2">
                  <c:v>269294</c:v>
                </c:pt>
                <c:pt idx="3">
                  <c:v>231851</c:v>
                </c:pt>
                <c:pt idx="4" formatCode="General">
                  <c:v>202583</c:v>
                </c:pt>
                <c:pt idx="5">
                  <c:v>248456</c:v>
                </c:pt>
                <c:pt idx="6">
                  <c:v>293011</c:v>
                </c:pt>
                <c:pt idx="7">
                  <c:v>204629</c:v>
                </c:pt>
                <c:pt idx="8">
                  <c:v>292187</c:v>
                </c:pt>
                <c:pt idx="9">
                  <c:v>323746</c:v>
                </c:pt>
                <c:pt idx="10">
                  <c:v>352437</c:v>
                </c:pt>
                <c:pt idx="11">
                  <c:v>383860</c:v>
                </c:pt>
                <c:pt idx="12" formatCode="General">
                  <c:v>324402</c:v>
                </c:pt>
                <c:pt idx="13" formatCode="General">
                  <c:v>345628</c:v>
                </c:pt>
                <c:pt idx="14" formatCode="General">
                  <c:v>350635</c:v>
                </c:pt>
                <c:pt idx="15">
                  <c:v>347156</c:v>
                </c:pt>
                <c:pt idx="16" formatCode="General">
                  <c:v>234012</c:v>
                </c:pt>
                <c:pt idx="17">
                  <c:v>457061</c:v>
                </c:pt>
                <c:pt idx="18">
                  <c:v>412915</c:v>
                </c:pt>
                <c:pt idx="19" formatCode="General">
                  <c:v>492077</c:v>
                </c:pt>
                <c:pt idx="20">
                  <c:v>601482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'RBM4 HIV RNA Correlation'!$D$24:$D$37</c:f>
              <c:numCache>
                <c:formatCode>General</c:formatCode>
                <c:ptCount val="14"/>
                <c:pt idx="0" formatCode="0">
                  <c:v>1590605</c:v>
                </c:pt>
                <c:pt idx="1">
                  <c:v>1893912</c:v>
                </c:pt>
                <c:pt idx="2">
                  <c:v>1661495</c:v>
                </c:pt>
                <c:pt idx="3" formatCode="0">
                  <c:v>2040995</c:v>
                </c:pt>
                <c:pt idx="4">
                  <c:v>2129133</c:v>
                </c:pt>
                <c:pt idx="5">
                  <c:v>2152491</c:v>
                </c:pt>
                <c:pt idx="6" formatCode="0">
                  <c:v>2915102</c:v>
                </c:pt>
                <c:pt idx="7" formatCode="0">
                  <c:v>3027681</c:v>
                </c:pt>
                <c:pt idx="8" formatCode="0">
                  <c:v>2905166</c:v>
                </c:pt>
                <c:pt idx="9" formatCode="0">
                  <c:v>2529710</c:v>
                </c:pt>
                <c:pt idx="10" formatCode="0">
                  <c:v>3411586</c:v>
                </c:pt>
                <c:pt idx="11">
                  <c:v>3695256</c:v>
                </c:pt>
                <c:pt idx="12">
                  <c:v>2915513</c:v>
                </c:pt>
                <c:pt idx="13" formatCode="0">
                  <c:v>2426651</c:v>
                </c:pt>
              </c:numCache>
            </c:numRef>
          </c:xVal>
          <c:yVal>
            <c:numRef>
              <c:f>'RBM4 HIV RNA Correlation'!$E$24:$E$37</c:f>
              <c:numCache>
                <c:formatCode>General</c:formatCode>
                <c:ptCount val="14"/>
                <c:pt idx="0" formatCode="0">
                  <c:v>390888</c:v>
                </c:pt>
                <c:pt idx="1">
                  <c:v>234254</c:v>
                </c:pt>
                <c:pt idx="2">
                  <c:v>219651</c:v>
                </c:pt>
                <c:pt idx="3" formatCode="0">
                  <c:v>341266</c:v>
                </c:pt>
                <c:pt idx="4">
                  <c:v>282105</c:v>
                </c:pt>
                <c:pt idx="5">
                  <c:v>264848</c:v>
                </c:pt>
                <c:pt idx="6" formatCode="0">
                  <c:v>323669</c:v>
                </c:pt>
                <c:pt idx="7" formatCode="0">
                  <c:v>238271</c:v>
                </c:pt>
                <c:pt idx="8" formatCode="0">
                  <c:v>260122</c:v>
                </c:pt>
                <c:pt idx="9" formatCode="0">
                  <c:v>238617</c:v>
                </c:pt>
                <c:pt idx="10" formatCode="0">
                  <c:v>386498</c:v>
                </c:pt>
                <c:pt idx="11">
                  <c:v>674931</c:v>
                </c:pt>
                <c:pt idx="12">
                  <c:v>492822</c:v>
                </c:pt>
                <c:pt idx="13" formatCode="0">
                  <c:v>624899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RBM4 Intensity</a:t>
                </a:r>
              </a:p>
            </c:rich>
          </c:tx>
          <c:layout>
            <c:manualLayout>
              <c:xMode val="edge"/>
              <c:yMode val="edge"/>
              <c:x val="1.1206261595724845E-2"/>
              <c:y val="0.199224992709244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'RBM4 HIV RNA Correlation'!$F$2:$F$22</c:f>
              <c:numCache>
                <c:formatCode>0</c:formatCode>
                <c:ptCount val="21"/>
                <c:pt idx="0">
                  <c:v>261374</c:v>
                </c:pt>
                <c:pt idx="1">
                  <c:v>282331</c:v>
                </c:pt>
                <c:pt idx="2">
                  <c:v>832362</c:v>
                </c:pt>
                <c:pt idx="3">
                  <c:v>826239</c:v>
                </c:pt>
                <c:pt idx="4">
                  <c:v>282830</c:v>
                </c:pt>
                <c:pt idx="5">
                  <c:v>730597</c:v>
                </c:pt>
                <c:pt idx="6">
                  <c:v>779123</c:v>
                </c:pt>
                <c:pt idx="7">
                  <c:v>762824</c:v>
                </c:pt>
                <c:pt idx="8">
                  <c:v>837305</c:v>
                </c:pt>
                <c:pt idx="9">
                  <c:v>744669</c:v>
                </c:pt>
                <c:pt idx="10">
                  <c:v>430692</c:v>
                </c:pt>
                <c:pt idx="11">
                  <c:v>499642</c:v>
                </c:pt>
                <c:pt idx="12">
                  <c:v>561052</c:v>
                </c:pt>
                <c:pt idx="13">
                  <c:v>669570</c:v>
                </c:pt>
                <c:pt idx="14">
                  <c:v>716757</c:v>
                </c:pt>
                <c:pt idx="15">
                  <c:v>1186254</c:v>
                </c:pt>
                <c:pt idx="16">
                  <c:v>1024488</c:v>
                </c:pt>
                <c:pt idx="17">
                  <c:v>530911</c:v>
                </c:pt>
                <c:pt idx="18">
                  <c:v>931046</c:v>
                </c:pt>
                <c:pt idx="19">
                  <c:v>893607</c:v>
                </c:pt>
                <c:pt idx="20">
                  <c:v>1205012</c:v>
                </c:pt>
              </c:numCache>
            </c:numRef>
          </c:xVal>
          <c:yVal>
            <c:numRef>
              <c:f>'RBM4 HIV RNA Correlation'!$G$2:$G$22</c:f>
              <c:numCache>
                <c:formatCode>0</c:formatCode>
                <c:ptCount val="21"/>
                <c:pt idx="0">
                  <c:v>126268</c:v>
                </c:pt>
                <c:pt idx="1">
                  <c:v>102009</c:v>
                </c:pt>
                <c:pt idx="2">
                  <c:v>320716</c:v>
                </c:pt>
                <c:pt idx="3">
                  <c:v>237553</c:v>
                </c:pt>
                <c:pt idx="4">
                  <c:v>97577</c:v>
                </c:pt>
                <c:pt idx="5">
                  <c:v>245024</c:v>
                </c:pt>
                <c:pt idx="6">
                  <c:v>221020</c:v>
                </c:pt>
                <c:pt idx="7">
                  <c:v>309514</c:v>
                </c:pt>
                <c:pt idx="8">
                  <c:v>231491</c:v>
                </c:pt>
                <c:pt idx="9">
                  <c:v>245293</c:v>
                </c:pt>
                <c:pt idx="10">
                  <c:v>228142</c:v>
                </c:pt>
                <c:pt idx="11">
                  <c:v>220720</c:v>
                </c:pt>
                <c:pt idx="12">
                  <c:v>285989</c:v>
                </c:pt>
                <c:pt idx="13">
                  <c:v>265297</c:v>
                </c:pt>
                <c:pt idx="14">
                  <c:v>267838</c:v>
                </c:pt>
                <c:pt idx="15">
                  <c:v>274172</c:v>
                </c:pt>
                <c:pt idx="16">
                  <c:v>400701</c:v>
                </c:pt>
                <c:pt idx="17">
                  <c:v>215942</c:v>
                </c:pt>
                <c:pt idx="18">
                  <c:v>300960</c:v>
                </c:pt>
                <c:pt idx="19">
                  <c:v>369650</c:v>
                </c:pt>
                <c:pt idx="20">
                  <c:v>407858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'RBM4 HIV RNA Correlation'!$F$24:$F$37</c:f>
              <c:numCache>
                <c:formatCode>0</c:formatCode>
                <c:ptCount val="14"/>
                <c:pt idx="0">
                  <c:v>4529169</c:v>
                </c:pt>
                <c:pt idx="1">
                  <c:v>4799225</c:v>
                </c:pt>
                <c:pt idx="2">
                  <c:v>5119665</c:v>
                </c:pt>
                <c:pt idx="3">
                  <c:v>6106988</c:v>
                </c:pt>
                <c:pt idx="4">
                  <c:v>6198567</c:v>
                </c:pt>
                <c:pt idx="5">
                  <c:v>7966314</c:v>
                </c:pt>
                <c:pt idx="6">
                  <c:v>7611623</c:v>
                </c:pt>
                <c:pt idx="7">
                  <c:v>7894002</c:v>
                </c:pt>
                <c:pt idx="8">
                  <c:v>8260308</c:v>
                </c:pt>
                <c:pt idx="9">
                  <c:v>9762233</c:v>
                </c:pt>
                <c:pt idx="10">
                  <c:v>11722009</c:v>
                </c:pt>
                <c:pt idx="11">
                  <c:v>13199275</c:v>
                </c:pt>
                <c:pt idx="12">
                  <c:v>12067599</c:v>
                </c:pt>
                <c:pt idx="13">
                  <c:v>9017993</c:v>
                </c:pt>
              </c:numCache>
            </c:numRef>
          </c:xVal>
          <c:yVal>
            <c:numRef>
              <c:f>'RBM4 HIV RNA Correlation'!$G$24:$G$37</c:f>
              <c:numCache>
                <c:formatCode>0</c:formatCode>
                <c:ptCount val="14"/>
                <c:pt idx="0">
                  <c:v>355470</c:v>
                </c:pt>
                <c:pt idx="1">
                  <c:v>253923</c:v>
                </c:pt>
                <c:pt idx="2">
                  <c:v>247125</c:v>
                </c:pt>
                <c:pt idx="3">
                  <c:v>304393</c:v>
                </c:pt>
                <c:pt idx="4">
                  <c:v>197851</c:v>
                </c:pt>
                <c:pt idx="5">
                  <c:v>277049</c:v>
                </c:pt>
                <c:pt idx="6">
                  <c:v>330889</c:v>
                </c:pt>
                <c:pt idx="7">
                  <c:v>201080</c:v>
                </c:pt>
                <c:pt idx="8">
                  <c:v>256599</c:v>
                </c:pt>
                <c:pt idx="9">
                  <c:v>249486</c:v>
                </c:pt>
                <c:pt idx="10">
                  <c:v>377539</c:v>
                </c:pt>
                <c:pt idx="11">
                  <c:v>583220</c:v>
                </c:pt>
                <c:pt idx="12">
                  <c:v>544672</c:v>
                </c:pt>
                <c:pt idx="13">
                  <c:v>522750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RBM4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0.128712396527357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8427870127345192"/>
          <c:y val="8.4569340160114595E-2"/>
          <c:w val="0.6897570963351803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'RBM4 HIV RNA Correlation'!$H$2:$H$22</c:f>
              <c:numCache>
                <c:formatCode>0</c:formatCode>
                <c:ptCount val="21"/>
                <c:pt idx="0">
                  <c:v>550706</c:v>
                </c:pt>
                <c:pt idx="1">
                  <c:v>620278</c:v>
                </c:pt>
                <c:pt idx="2">
                  <c:v>1275397</c:v>
                </c:pt>
                <c:pt idx="3">
                  <c:v>1292195</c:v>
                </c:pt>
                <c:pt idx="4" formatCode="General">
                  <c:v>528589</c:v>
                </c:pt>
                <c:pt idx="5">
                  <c:v>1142874</c:v>
                </c:pt>
                <c:pt idx="6">
                  <c:v>1409957</c:v>
                </c:pt>
                <c:pt idx="7" formatCode="General">
                  <c:v>1125192</c:v>
                </c:pt>
                <c:pt idx="8">
                  <c:v>1279741</c:v>
                </c:pt>
                <c:pt idx="9">
                  <c:v>2094911</c:v>
                </c:pt>
                <c:pt idx="10">
                  <c:v>592492</c:v>
                </c:pt>
                <c:pt idx="11">
                  <c:v>799985</c:v>
                </c:pt>
                <c:pt idx="12" formatCode="General">
                  <c:v>922866</c:v>
                </c:pt>
                <c:pt idx="13" formatCode="General">
                  <c:v>1107952</c:v>
                </c:pt>
                <c:pt idx="14" formatCode="General">
                  <c:v>1209077</c:v>
                </c:pt>
                <c:pt idx="15">
                  <c:v>1952812</c:v>
                </c:pt>
                <c:pt idx="16" formatCode="General">
                  <c:v>1428448</c:v>
                </c:pt>
                <c:pt idx="17">
                  <c:v>1033227</c:v>
                </c:pt>
                <c:pt idx="18">
                  <c:v>1498078</c:v>
                </c:pt>
                <c:pt idx="19" formatCode="General">
                  <c:v>1469663</c:v>
                </c:pt>
                <c:pt idx="20">
                  <c:v>1993767</c:v>
                </c:pt>
              </c:numCache>
            </c:numRef>
          </c:xVal>
          <c:yVal>
            <c:numRef>
              <c:f>'RBM4 HIV RNA Correlation'!$J$2:$J$22</c:f>
              <c:numCache>
                <c:formatCode>0.00</c:formatCode>
                <c:ptCount val="21"/>
                <c:pt idx="0">
                  <c:v>1.9865920106440269</c:v>
                </c:pt>
                <c:pt idx="1">
                  <c:v>2.5786744306874883</c:v>
                </c:pt>
                <c:pt idx="2">
                  <c:v>0.83966499956347673</c:v>
                </c:pt>
                <c:pt idx="3">
                  <c:v>0.97599693542072719</c:v>
                </c:pt>
                <c:pt idx="4">
                  <c:v>2.0761347448681553</c:v>
                </c:pt>
                <c:pt idx="5">
                  <c:v>1.0140067911714772</c:v>
                </c:pt>
                <c:pt idx="6">
                  <c:v>1.3257216541489458</c:v>
                </c:pt>
                <c:pt idx="7">
                  <c:v>0.66113002965940149</c:v>
                </c:pt>
                <c:pt idx="8">
                  <c:v>1.2621959385030088</c:v>
                </c:pt>
                <c:pt idx="9">
                  <c:v>1.3198338313771694</c:v>
                </c:pt>
                <c:pt idx="10">
                  <c:v>1.544814194668233</c:v>
                </c:pt>
                <c:pt idx="11">
                  <c:v>1.7391264951069227</c:v>
                </c:pt>
                <c:pt idx="12">
                  <c:v>1.1343163548248358</c:v>
                </c:pt>
                <c:pt idx="13">
                  <c:v>1.3027964884638725</c:v>
                </c:pt>
                <c:pt idx="14">
                  <c:v>1.3091308925544545</c:v>
                </c:pt>
                <c:pt idx="15">
                  <c:v>1.2661978611966211</c:v>
                </c:pt>
                <c:pt idx="16">
                  <c:v>0.58400652855870083</c:v>
                </c:pt>
                <c:pt idx="17">
                  <c:v>2.116591492159932</c:v>
                </c:pt>
                <c:pt idx="18">
                  <c:v>1.3719929558745347</c:v>
                </c:pt>
                <c:pt idx="19">
                  <c:v>1.3311970783173273</c:v>
                </c:pt>
                <c:pt idx="20">
                  <c:v>1.4747338534489944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'RBM4 HIV RNA Correlation'!$H$24:$H$37</c:f>
              <c:numCache>
                <c:formatCode>General</c:formatCode>
                <c:ptCount val="14"/>
                <c:pt idx="0" formatCode="0">
                  <c:v>6119774</c:v>
                </c:pt>
                <c:pt idx="1">
                  <c:v>6693137</c:v>
                </c:pt>
                <c:pt idx="2">
                  <c:v>6781160</c:v>
                </c:pt>
                <c:pt idx="3" formatCode="0">
                  <c:v>8147983</c:v>
                </c:pt>
                <c:pt idx="4">
                  <c:v>8327700</c:v>
                </c:pt>
                <c:pt idx="5">
                  <c:v>10118805</c:v>
                </c:pt>
                <c:pt idx="6" formatCode="0">
                  <c:v>10526725</c:v>
                </c:pt>
                <c:pt idx="7" formatCode="0">
                  <c:v>10921683</c:v>
                </c:pt>
                <c:pt idx="8" formatCode="0">
                  <c:v>11165474</c:v>
                </c:pt>
                <c:pt idx="9" formatCode="0">
                  <c:v>12291943</c:v>
                </c:pt>
                <c:pt idx="10" formatCode="0">
                  <c:v>15133595</c:v>
                </c:pt>
                <c:pt idx="11">
                  <c:v>16894531</c:v>
                </c:pt>
                <c:pt idx="12">
                  <c:v>14983112</c:v>
                </c:pt>
                <c:pt idx="13" formatCode="0">
                  <c:v>11444644</c:v>
                </c:pt>
              </c:numCache>
            </c:numRef>
          </c:xVal>
          <c:yVal>
            <c:numRef>
              <c:f>'RBM4 HIV RNA Correlation'!$J$24:$J$37</c:f>
              <c:numCache>
                <c:formatCode>0.00</c:formatCode>
                <c:ptCount val="14"/>
                <c:pt idx="0">
                  <c:v>1.09963710017723</c:v>
                </c:pt>
                <c:pt idx="1">
                  <c:v>0.92253951000893974</c:v>
                </c:pt>
                <c:pt idx="2">
                  <c:v>0.88882549317147197</c:v>
                </c:pt>
                <c:pt idx="3">
                  <c:v>1.1211361627895517</c:v>
                </c:pt>
                <c:pt idx="4">
                  <c:v>1.4258457121773456</c:v>
                </c:pt>
                <c:pt idx="5">
                  <c:v>0.95596085890943483</c:v>
                </c:pt>
                <c:pt idx="6">
                  <c:v>0.9781799938952338</c:v>
                </c:pt>
                <c:pt idx="7">
                  <c:v>1.1849562363238513</c:v>
                </c:pt>
                <c:pt idx="8">
                  <c:v>1.013729593646117</c:v>
                </c:pt>
                <c:pt idx="9">
                  <c:v>0.9564344291864072</c:v>
                </c:pt>
                <c:pt idx="10">
                  <c:v>1.0237299987550954</c:v>
                </c:pt>
                <c:pt idx="11">
                  <c:v>1.1572494084565002</c:v>
                </c:pt>
                <c:pt idx="12">
                  <c:v>0.90480509370777273</c:v>
                </c:pt>
                <c:pt idx="13">
                  <c:v>1.1954069823051172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RBM4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0.1885414563564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'RBM4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'RBM4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Changes'!$L$17:$M$17</c:f>
              <c:numCache>
                <c:formatCode>0</c:formatCode>
                <c:ptCount val="2"/>
                <c:pt idx="0">
                  <c:v>202583</c:v>
                </c:pt>
                <c:pt idx="1">
                  <c:v>219651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4-4370-8914-D556879D915F}"/>
            </c:ext>
          </c:extLst>
        </c:ser>
        <c:ser>
          <c:idx val="1"/>
          <c:order val="1"/>
          <c:tx>
            <c:strRef>
              <c:f>'RBM4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'RBM4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Changes'!$L$18:$M$18</c:f>
              <c:numCache>
                <c:formatCode>0</c:formatCode>
                <c:ptCount val="2"/>
                <c:pt idx="0">
                  <c:v>51311.25</c:v>
                </c:pt>
                <c:pt idx="1">
                  <c:v>35094.75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44-4370-8914-D556879D915F}"/>
            </c:ext>
          </c:extLst>
        </c:ser>
        <c:ser>
          <c:idx val="2"/>
          <c:order val="2"/>
          <c:tx>
            <c:strRef>
              <c:f>'RBM4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'RBM4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Changes'!$L$19:$M$19</c:f>
              <c:numCache>
                <c:formatCode>0</c:formatCode>
                <c:ptCount val="2"/>
                <c:pt idx="0">
                  <c:v>70179.75</c:v>
                </c:pt>
                <c:pt idx="1">
                  <c:v>77721.75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44-4370-8914-D556879D915F}"/>
            </c:ext>
          </c:extLst>
        </c:ser>
        <c:ser>
          <c:idx val="3"/>
          <c:order val="3"/>
          <c:tx>
            <c:strRef>
              <c:f>'RBM4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'RBM4 Exp and Dist Changes'!$L$21:$M$21</c:f>
                <c:numCache>
                  <c:formatCode>General</c:formatCode>
                  <c:ptCount val="2"/>
                  <c:pt idx="0">
                    <c:v>116072.75</c:v>
                  </c:pt>
                  <c:pt idx="1">
                    <c:v>40297.5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'RBM4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Changes'!$L$20:$M$20</c:f>
              <c:numCache>
                <c:formatCode>0</c:formatCode>
                <c:ptCount val="2"/>
                <c:pt idx="0">
                  <c:v>51930.25</c:v>
                </c:pt>
                <c:pt idx="1">
                  <c:v>120057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44-4370-8914-D556879D915F}"/>
            </c:ext>
          </c:extLst>
        </c:ser>
        <c:ser>
          <c:idx val="4"/>
          <c:order val="4"/>
          <c:tx>
            <c:strRef>
              <c:f>'RBM4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'RBM4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Changes'!$L$21:$M$21</c:f>
              <c:numCache>
                <c:formatCode>0</c:formatCode>
                <c:ptCount val="2"/>
                <c:pt idx="0">
                  <c:v>116072.75</c:v>
                </c:pt>
                <c:pt idx="1">
                  <c:v>40297.5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44-4370-8914-D556879D9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'RBM4 Exp and Dist Changes'!$L$14:$M$14</c:f>
              <c:numCache>
                <c:formatCode>0</c:formatCode>
                <c:ptCount val="2"/>
                <c:pt idx="0">
                  <c:v>376156.5</c:v>
                </c:pt>
                <c:pt idx="1">
                  <c:v>379059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144-4370-8914-D556879D915F}"/>
            </c:ext>
          </c:extLst>
        </c:ser>
        <c:ser>
          <c:idx val="6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2"/>
              <c:pt idx="0">
                <c:v>1</c:v>
              </c:pt>
              <c:pt idx="1">
                <c:v>1</c:v>
              </c:pt>
            </c:numLit>
          </c:xVal>
          <c:yVal>
            <c:numRef>
              <c:f>'RBM4 Exp and Dist Changes'!$L$24:$L$25</c:f>
              <c:numCache>
                <c:formatCode>General</c:formatCode>
                <c:ptCount val="2"/>
                <c:pt idx="0">
                  <c:v>1394130</c:v>
                </c:pt>
                <c:pt idx="1">
                  <c:v>601482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144-4370-8914-D556879D915F}"/>
            </c:ext>
          </c:extLst>
        </c:ser>
        <c:ser>
          <c:idx val="7"/>
          <c:order val="7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3"/>
              <c:pt idx="0">
                <c:v>2</c:v>
              </c:pt>
              <c:pt idx="1">
                <c:v>2</c:v>
              </c:pt>
              <c:pt idx="2">
                <c:v>2</c:v>
              </c:pt>
            </c:numLit>
          </c:xVal>
          <c:yVal>
            <c:numRef>
              <c:f>'RBM4 Exp and Dist Changes'!$M$24:$M$26</c:f>
              <c:numCache>
                <c:formatCode>General</c:formatCode>
                <c:ptCount val="3"/>
                <c:pt idx="0">
                  <c:v>674931</c:v>
                </c:pt>
                <c:pt idx="1">
                  <c:v>653011</c:v>
                </c:pt>
                <c:pt idx="2">
                  <c:v>624899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144-4370-8914-D556879D9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RBM4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'RBM4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'RBM4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Changes'!$N$17:$O$17</c:f>
              <c:numCache>
                <c:formatCode>0</c:formatCode>
                <c:ptCount val="2"/>
                <c:pt idx="0">
                  <c:v>97577</c:v>
                </c:pt>
                <c:pt idx="1">
                  <c:v>197851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10-4A53-8AFF-739740E951D5}"/>
            </c:ext>
          </c:extLst>
        </c:ser>
        <c:ser>
          <c:idx val="1"/>
          <c:order val="1"/>
          <c:tx>
            <c:strRef>
              <c:f>'RBM4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'RBM4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Changes'!$N$18:$O$18</c:f>
              <c:numCache>
                <c:formatCode>0</c:formatCode>
                <c:ptCount val="2"/>
                <c:pt idx="0">
                  <c:v>125223.5</c:v>
                </c:pt>
                <c:pt idx="1">
                  <c:v>54962.75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10-4A53-8AFF-739740E951D5}"/>
            </c:ext>
          </c:extLst>
        </c:ser>
        <c:ser>
          <c:idx val="2"/>
          <c:order val="2"/>
          <c:tx>
            <c:strRef>
              <c:f>'RBM4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'RBM4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Changes'!$N$19:$O$19</c:f>
              <c:numCache>
                <c:formatCode>0</c:formatCode>
                <c:ptCount val="2"/>
                <c:pt idx="0">
                  <c:v>32494.5</c:v>
                </c:pt>
                <c:pt idx="1">
                  <c:v>64827.25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10-4A53-8AFF-739740E951D5}"/>
            </c:ext>
          </c:extLst>
        </c:ser>
        <c:ser>
          <c:idx val="3"/>
          <c:order val="3"/>
          <c:tx>
            <c:strRef>
              <c:f>'RBM4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'RBM4 Exp and Dist Changes'!$N$21:$O$21</c:f>
                <c:numCache>
                  <c:formatCode>General</c:formatCode>
                  <c:ptCount val="2"/>
                  <c:pt idx="0">
                    <c:v>100482.5</c:v>
                  </c:pt>
                  <c:pt idx="1">
                    <c:v>33645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'RBM4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Changes'!$N$20:$O$20</c:f>
              <c:numCache>
                <c:formatCode>0</c:formatCode>
                <c:ptCount val="2"/>
                <c:pt idx="0">
                  <c:v>52080.5</c:v>
                </c:pt>
                <c:pt idx="1">
                  <c:v>129203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10-4A53-8AFF-739740E951D5}"/>
            </c:ext>
          </c:extLst>
        </c:ser>
        <c:ser>
          <c:idx val="4"/>
          <c:order val="4"/>
          <c:tx>
            <c:strRef>
              <c:f>'RBM4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'RBM4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Changes'!$N$21:$O$21</c:f>
              <c:numCache>
                <c:formatCode>0</c:formatCode>
                <c:ptCount val="2"/>
                <c:pt idx="0">
                  <c:v>100482.5</c:v>
                </c:pt>
                <c:pt idx="1">
                  <c:v>33645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10-4A53-8AFF-739740E95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'RBM4 Exp and Dist Changes'!$N$14:$O$14</c:f>
              <c:numCache>
                <c:formatCode>0</c:formatCode>
                <c:ptCount val="2"/>
                <c:pt idx="0">
                  <c:v>285537.86363636365</c:v>
                </c:pt>
                <c:pt idx="1">
                  <c:v>351135.25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10-4A53-8AFF-739740E951D5}"/>
            </c:ext>
          </c:extLst>
        </c:ser>
        <c:ser>
          <c:idx val="6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3"/>
              <c:pt idx="0">
                <c:v>2</c:v>
              </c:pt>
              <c:pt idx="1">
                <c:v>2</c:v>
              </c:pt>
              <c:pt idx="2">
                <c:v>2</c:v>
              </c:pt>
            </c:numLit>
          </c:xVal>
          <c:yVal>
            <c:numRef>
              <c:f>'RBM4 Exp and Dist Changes'!$O$24:$O$26</c:f>
              <c:numCache>
                <c:formatCode>General</c:formatCode>
                <c:ptCount val="3"/>
                <c:pt idx="0">
                  <c:v>583220</c:v>
                </c:pt>
                <c:pt idx="1">
                  <c:v>544672</c:v>
                </c:pt>
                <c:pt idx="2">
                  <c:v>522750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510-4A53-8AFF-739740E951D5}"/>
            </c:ext>
          </c:extLst>
        </c:ser>
        <c:ser>
          <c:idx val="7"/>
          <c:order val="7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'RBM4 Exp and Dist Changes'!$N$24</c:f>
              <c:numCache>
                <c:formatCode>General</c:formatCode>
                <c:ptCount val="1"/>
                <c:pt idx="0">
                  <c:v>908099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10-4A53-8AFF-739740E95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RBM4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'RBM4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'RBM4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Changes'!$R$17:$S$17</c:f>
              <c:numCache>
                <c:formatCode>0.0</c:formatCode>
                <c:ptCount val="2"/>
                <c:pt idx="0">
                  <c:v>0.58400652855870083</c:v>
                </c:pt>
                <c:pt idx="1">
                  <c:v>0.88882549317147197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43-4C18-8F0B-879935FF4C6A}"/>
            </c:ext>
          </c:extLst>
        </c:ser>
        <c:ser>
          <c:idx val="1"/>
          <c:order val="1"/>
          <c:tx>
            <c:strRef>
              <c:f>'RBM4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'RBM4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Changes'!$R$18:$S$18</c:f>
              <c:numCache>
                <c:formatCode>0.0</c:formatCode>
                <c:ptCount val="2"/>
                <c:pt idx="0">
                  <c:v>0.58227972218567814</c:v>
                </c:pt>
                <c:pt idx="1">
                  <c:v>6.7490543445692164E-2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43-4C18-8F0B-879935FF4C6A}"/>
            </c:ext>
          </c:extLst>
        </c:ser>
        <c:ser>
          <c:idx val="2"/>
          <c:order val="2"/>
          <c:tx>
            <c:strRef>
              <c:f>'RBM4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'RBM4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Changes'!$R$19:$S$19</c:f>
              <c:numCache>
                <c:formatCode>0.0</c:formatCode>
                <c:ptCount val="2"/>
                <c:pt idx="0">
                  <c:v>0.15649149201867862</c:v>
                </c:pt>
                <c:pt idx="1">
                  <c:v>6.2413759583442197E-2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643-4C18-8F0B-879935FF4C6A}"/>
            </c:ext>
          </c:extLst>
        </c:ser>
        <c:ser>
          <c:idx val="3"/>
          <c:order val="3"/>
          <c:tx>
            <c:strRef>
              <c:f>'RBM4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'RBM4 Exp and Dist Changes'!$R$21:$S$21</c:f>
                <c:numCache>
                  <c:formatCode>General</c:formatCode>
                  <c:ptCount val="2"/>
                  <c:pt idx="0">
                    <c:v>0.5741763270479554</c:v>
                  </c:pt>
                  <c:pt idx="1">
                    <c:v>3.123086688177934E-2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'RBM4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Changes'!$R$20:$S$20</c:f>
              <c:numCache>
                <c:formatCode>0.0</c:formatCode>
                <c:ptCount val="2"/>
                <c:pt idx="0">
                  <c:v>0.21963742234891903</c:v>
                </c:pt>
                <c:pt idx="1">
                  <c:v>0.14544631922273155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43-4C18-8F0B-879935FF4C6A}"/>
            </c:ext>
          </c:extLst>
        </c:ser>
        <c:ser>
          <c:idx val="4"/>
          <c:order val="4"/>
          <c:tx>
            <c:strRef>
              <c:f>'RBM4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'RBM4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'RBM4 Exp and Dist Changes'!$R$21:$S$21</c:f>
              <c:numCache>
                <c:formatCode>0.0</c:formatCode>
                <c:ptCount val="2"/>
                <c:pt idx="0">
                  <c:v>0.5741763270479554</c:v>
                </c:pt>
                <c:pt idx="1">
                  <c:v>3.123086688177934E-2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43-4C18-8F0B-879935FF4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'RBM4 Exp and Dist Changes'!$R$14:$S$14</c:f>
              <c:numCache>
                <c:formatCode>0.0</c:formatCode>
                <c:ptCount val="2"/>
                <c:pt idx="0">
                  <c:v>1.3977306198937052</c:v>
                </c:pt>
                <c:pt idx="1">
                  <c:v>1.0747150652731199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643-4C18-8F0B-879935FF4C6A}"/>
            </c:ext>
          </c:extLst>
        </c:ser>
        <c:ser>
          <c:idx val="6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2"/>
              <c:pt idx="0">
                <c:v>2</c:v>
              </c:pt>
              <c:pt idx="1">
                <c:v>2</c:v>
              </c:pt>
            </c:numLit>
          </c:xVal>
          <c:yVal>
            <c:numRef>
              <c:f>'RBM4 Exp and Dist Changes'!$S$24:$S$25</c:f>
              <c:numCache>
                <c:formatCode>0.00</c:formatCode>
                <c:ptCount val="2"/>
                <c:pt idx="0">
                  <c:v>1.4258457121773456</c:v>
                </c:pt>
                <c:pt idx="1">
                  <c:v>1.3590550460052155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643-4C18-8F0B-879935FF4C6A}"/>
            </c:ext>
          </c:extLst>
        </c:ser>
        <c:ser>
          <c:idx val="7"/>
          <c:order val="7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'RBM4 Exp and Dist Changes'!$R$24</c:f>
              <c:numCache>
                <c:formatCode>0.00</c:formatCode>
                <c:ptCount val="1"/>
                <c:pt idx="0">
                  <c:v>2.5786744306874883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643-4C18-8F0B-879935FF4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RBM4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'CSDE1 HIV RNA Correlation'!$G$2:$G$23</c:f>
              <c:numCache>
                <c:formatCode>0</c:formatCode>
                <c:ptCount val="22"/>
                <c:pt idx="0">
                  <c:v>1062.3712574850299</c:v>
                </c:pt>
                <c:pt idx="1">
                  <c:v>1561.7829457364342</c:v>
                </c:pt>
                <c:pt idx="2">
                  <c:v>1197.4823151125402</c:v>
                </c:pt>
                <c:pt idx="3">
                  <c:v>1184.4196642685852</c:v>
                </c:pt>
                <c:pt idx="4">
                  <c:v>1719.321554770318</c:v>
                </c:pt>
                <c:pt idx="5">
                  <c:v>1819.4689655172415</c:v>
                </c:pt>
                <c:pt idx="6">
                  <c:v>1725.1558441558441</c:v>
                </c:pt>
                <c:pt idx="7">
                  <c:v>1159.1856148491879</c:v>
                </c:pt>
                <c:pt idx="8">
                  <c:v>2635.0294906166218</c:v>
                </c:pt>
                <c:pt idx="9">
                  <c:v>1972.4198645598194</c:v>
                </c:pt>
                <c:pt idx="10">
                  <c:v>2332.9189189189187</c:v>
                </c:pt>
                <c:pt idx="11">
                  <c:v>1878.534375</c:v>
                </c:pt>
                <c:pt idx="12">
                  <c:v>1794.2</c:v>
                </c:pt>
                <c:pt idx="13">
                  <c:v>1981.9865319865321</c:v>
                </c:pt>
                <c:pt idx="14">
                  <c:v>1971.0285714285715</c:v>
                </c:pt>
                <c:pt idx="15">
                  <c:v>1434.2947598253274</c:v>
                </c:pt>
                <c:pt idx="16">
                  <c:v>874.72459893048131</c:v>
                </c:pt>
                <c:pt idx="17">
                  <c:v>2176.7388535031846</c:v>
                </c:pt>
                <c:pt idx="18">
                  <c:v>1420.7971274685817</c:v>
                </c:pt>
                <c:pt idx="19">
                  <c:v>1778.9462365591398</c:v>
                </c:pt>
                <c:pt idx="20">
                  <c:v>1085.7555205047317</c:v>
                </c:pt>
                <c:pt idx="21">
                  <c:v>1981.5238095238096</c:v>
                </c:pt>
              </c:numCache>
            </c:numRef>
          </c:xVal>
          <c:yVal>
            <c:numRef>
              <c:f>'CSDE1 HIV RNA Correlation'!$H$2:$H$23</c:f>
              <c:numCache>
                <c:formatCode>0</c:formatCode>
                <c:ptCount val="22"/>
                <c:pt idx="0">
                  <c:v>1532.5089820359281</c:v>
                </c:pt>
                <c:pt idx="1">
                  <c:v>1773.3100775193798</c:v>
                </c:pt>
                <c:pt idx="2">
                  <c:v>1615.5755627009646</c:v>
                </c:pt>
                <c:pt idx="3">
                  <c:v>2278.6163069544364</c:v>
                </c:pt>
                <c:pt idx="4">
                  <c:v>3601.3250883392225</c:v>
                </c:pt>
                <c:pt idx="5">
                  <c:v>2505.5172413793102</c:v>
                </c:pt>
                <c:pt idx="6">
                  <c:v>2608.1645021645022</c:v>
                </c:pt>
                <c:pt idx="7">
                  <c:v>1673.6055684454757</c:v>
                </c:pt>
                <c:pt idx="8">
                  <c:v>2707.8579088471852</c:v>
                </c:pt>
                <c:pt idx="9">
                  <c:v>2464.8510158013546</c:v>
                </c:pt>
                <c:pt idx="10">
                  <c:v>2316.2804054054054</c:v>
                </c:pt>
                <c:pt idx="11">
                  <c:v>2276.4406250000002</c:v>
                </c:pt>
                <c:pt idx="12">
                  <c:v>2151.9052631578948</c:v>
                </c:pt>
                <c:pt idx="13">
                  <c:v>2384.2558922558924</c:v>
                </c:pt>
                <c:pt idx="14">
                  <c:v>2102.3746031746032</c:v>
                </c:pt>
                <c:pt idx="15">
                  <c:v>1490.5807860262009</c:v>
                </c:pt>
                <c:pt idx="16">
                  <c:v>1439.0267379679144</c:v>
                </c:pt>
                <c:pt idx="17">
                  <c:v>2102.0764331210189</c:v>
                </c:pt>
                <c:pt idx="18">
                  <c:v>1303.4685816876122</c:v>
                </c:pt>
                <c:pt idx="19">
                  <c:v>2390.8451612903227</c:v>
                </c:pt>
                <c:pt idx="20">
                  <c:v>1578.5804416403785</c:v>
                </c:pt>
                <c:pt idx="21">
                  <c:v>1942.4880952380952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'CSDE1 HIV RNA Correlation'!$G$24:$G$43</c:f>
              <c:numCache>
                <c:formatCode>0</c:formatCode>
                <c:ptCount val="20"/>
                <c:pt idx="0">
                  <c:v>6040.1077586206893</c:v>
                </c:pt>
                <c:pt idx="1">
                  <c:v>12350.408256880733</c:v>
                </c:pt>
                <c:pt idx="2">
                  <c:v>5621.2592592592591</c:v>
                </c:pt>
                <c:pt idx="3">
                  <c:v>26777.950124688279</c:v>
                </c:pt>
                <c:pt idx="4">
                  <c:v>23006.717439293599</c:v>
                </c:pt>
                <c:pt idx="5">
                  <c:v>40858.895522388062</c:v>
                </c:pt>
                <c:pt idx="6">
                  <c:v>9498.4171270718234</c:v>
                </c:pt>
                <c:pt idx="7">
                  <c:v>21644.918465227816</c:v>
                </c:pt>
                <c:pt idx="8">
                  <c:v>20894.894586894588</c:v>
                </c:pt>
                <c:pt idx="9">
                  <c:v>17485.111801242238</c:v>
                </c:pt>
                <c:pt idx="10">
                  <c:v>23422.340720221608</c:v>
                </c:pt>
                <c:pt idx="11">
                  <c:v>22405.707142857143</c:v>
                </c:pt>
                <c:pt idx="12">
                  <c:v>19288.486381322957</c:v>
                </c:pt>
                <c:pt idx="13">
                  <c:v>20163.884498480242</c:v>
                </c:pt>
                <c:pt idx="14">
                  <c:v>38278.176220806796</c:v>
                </c:pt>
                <c:pt idx="15">
                  <c:v>21690.484848484848</c:v>
                </c:pt>
                <c:pt idx="16">
                  <c:v>12218.758126195029</c:v>
                </c:pt>
                <c:pt idx="17">
                  <c:v>22573.43721633888</c:v>
                </c:pt>
                <c:pt idx="18">
                  <c:v>40166.10013717421</c:v>
                </c:pt>
                <c:pt idx="19">
                  <c:v>20166.114443084454</c:v>
                </c:pt>
              </c:numCache>
            </c:numRef>
          </c:xVal>
          <c:yVal>
            <c:numRef>
              <c:f>'CSDE1 HIV RNA Correlation'!$H$24:$H$43</c:f>
              <c:numCache>
                <c:formatCode>0</c:formatCode>
                <c:ptCount val="20"/>
                <c:pt idx="0">
                  <c:v>2425.9310344827586</c:v>
                </c:pt>
                <c:pt idx="1">
                  <c:v>2616.0504587155965</c:v>
                </c:pt>
                <c:pt idx="2">
                  <c:v>2254.7546296296296</c:v>
                </c:pt>
                <c:pt idx="3">
                  <c:v>2765.9102244389028</c:v>
                </c:pt>
                <c:pt idx="4">
                  <c:v>2344.5011037527593</c:v>
                </c:pt>
                <c:pt idx="5">
                  <c:v>2553.2955223880599</c:v>
                </c:pt>
                <c:pt idx="6">
                  <c:v>1642.779005524862</c:v>
                </c:pt>
                <c:pt idx="7">
                  <c:v>2078.2757793764986</c:v>
                </c:pt>
                <c:pt idx="8">
                  <c:v>2465.8860398860397</c:v>
                </c:pt>
                <c:pt idx="9">
                  <c:v>2100.4099378881988</c:v>
                </c:pt>
                <c:pt idx="10">
                  <c:v>1978.2603878116342</c:v>
                </c:pt>
                <c:pt idx="11">
                  <c:v>2199.640476190476</c:v>
                </c:pt>
                <c:pt idx="12">
                  <c:v>1924.6186770428017</c:v>
                </c:pt>
                <c:pt idx="13">
                  <c:v>2124.6930091185409</c:v>
                </c:pt>
                <c:pt idx="14">
                  <c:v>1947.2887473460721</c:v>
                </c:pt>
                <c:pt idx="15">
                  <c:v>1802.6225895316804</c:v>
                </c:pt>
                <c:pt idx="16">
                  <c:v>2033.3967495219886</c:v>
                </c:pt>
                <c:pt idx="17">
                  <c:v>1479.0287443267775</c:v>
                </c:pt>
                <c:pt idx="18">
                  <c:v>2409.0631001371744</c:v>
                </c:pt>
                <c:pt idx="19">
                  <c:v>2440.7949816401469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CSDE1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'RBMX HIV RNA Correlation'!$V$2:$V$39</c:f>
              <c:numCache>
                <c:formatCode>General</c:formatCode>
                <c:ptCount val="38"/>
                <c:pt idx="0">
                  <c:v>375690</c:v>
                </c:pt>
                <c:pt idx="1">
                  <c:v>465295</c:v>
                </c:pt>
                <c:pt idx="2">
                  <c:v>510837</c:v>
                </c:pt>
                <c:pt idx="3">
                  <c:v>583179</c:v>
                </c:pt>
                <c:pt idx="4" formatCode="0">
                  <c:v>655816</c:v>
                </c:pt>
                <c:pt idx="5" formatCode="0">
                  <c:v>727254</c:v>
                </c:pt>
                <c:pt idx="6" formatCode="0">
                  <c:v>776410</c:v>
                </c:pt>
                <c:pt idx="7">
                  <c:v>777835</c:v>
                </c:pt>
                <c:pt idx="8">
                  <c:v>945240</c:v>
                </c:pt>
                <c:pt idx="9" formatCode="0">
                  <c:v>982969</c:v>
                </c:pt>
                <c:pt idx="10">
                  <c:v>1168369</c:v>
                </c:pt>
                <c:pt idx="11">
                  <c:v>1233314</c:v>
                </c:pt>
                <c:pt idx="12">
                  <c:v>1259807</c:v>
                </c:pt>
                <c:pt idx="13" formatCode="0">
                  <c:v>1436073</c:v>
                </c:pt>
                <c:pt idx="14" formatCode="0">
                  <c:v>1483764</c:v>
                </c:pt>
                <c:pt idx="15" formatCode="0">
                  <c:v>1705442</c:v>
                </c:pt>
                <c:pt idx="16" formatCode="0">
                  <c:v>1824537</c:v>
                </c:pt>
                <c:pt idx="17" formatCode="0">
                  <c:v>1887718</c:v>
                </c:pt>
                <c:pt idx="18">
                  <c:v>1996084</c:v>
                </c:pt>
                <c:pt idx="19" formatCode="0">
                  <c:v>2003019</c:v>
                </c:pt>
                <c:pt idx="20" formatCode="0">
                  <c:v>2034024</c:v>
                </c:pt>
                <c:pt idx="21" formatCode="0">
                  <c:v>2049648</c:v>
                </c:pt>
                <c:pt idx="22">
                  <c:v>2050537</c:v>
                </c:pt>
                <c:pt idx="23">
                  <c:v>2466447</c:v>
                </c:pt>
                <c:pt idx="24" formatCode="0">
                  <c:v>7336114</c:v>
                </c:pt>
                <c:pt idx="25" formatCode="0">
                  <c:v>8098933</c:v>
                </c:pt>
                <c:pt idx="26" formatCode="0">
                  <c:v>13735494</c:v>
                </c:pt>
                <c:pt idx="27" formatCode="0">
                  <c:v>18092193</c:v>
                </c:pt>
                <c:pt idx="28" formatCode="0">
                  <c:v>24403885</c:v>
                </c:pt>
                <c:pt idx="29" formatCode="0">
                  <c:v>26331112</c:v>
                </c:pt>
                <c:pt idx="30">
                  <c:v>29510468</c:v>
                </c:pt>
                <c:pt idx="31" formatCode="0">
                  <c:v>29549350</c:v>
                </c:pt>
                <c:pt idx="32" formatCode="0">
                  <c:v>29588983</c:v>
                </c:pt>
                <c:pt idx="33" formatCode="0">
                  <c:v>35056044</c:v>
                </c:pt>
                <c:pt idx="34">
                  <c:v>38316190</c:v>
                </c:pt>
                <c:pt idx="35">
                  <c:v>49934371</c:v>
                </c:pt>
                <c:pt idx="36">
                  <c:v>57085428</c:v>
                </c:pt>
                <c:pt idx="37" formatCode="0">
                  <c:v>72970052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'RBMX HIV RNA Correlation'!$W$2:$W$39</c:f>
              <c:numCache>
                <c:formatCode>0</c:formatCode>
                <c:ptCount val="38"/>
                <c:pt idx="0">
                  <c:v>2355.6438053097345</c:v>
                </c:pt>
                <c:pt idx="1">
                  <c:v>1939.8695652173913</c:v>
                </c:pt>
                <c:pt idx="2">
                  <c:v>2546.4994438264739</c:v>
                </c:pt>
                <c:pt idx="3">
                  <c:v>2490.9504424778761</c:v>
                </c:pt>
                <c:pt idx="4">
                  <c:v>2185.2648870636549</c:v>
                </c:pt>
                <c:pt idx="5">
                  <c:v>2626.3976435935197</c:v>
                </c:pt>
                <c:pt idx="6">
                  <c:v>2728.757412398922</c:v>
                </c:pt>
                <c:pt idx="7">
                  <c:v>2091.839142091153</c:v>
                </c:pt>
                <c:pt idx="8">
                  <c:v>3067.6687797147383</c:v>
                </c:pt>
                <c:pt idx="9">
                  <c:v>4075.0931818181816</c:v>
                </c:pt>
                <c:pt idx="10">
                  <c:v>4069.5087281795513</c:v>
                </c:pt>
                <c:pt idx="11">
                  <c:v>2266.4396135265702</c:v>
                </c:pt>
                <c:pt idx="12">
                  <c:v>2135.1280602636534</c:v>
                </c:pt>
                <c:pt idx="13">
                  <c:v>4552.7329317269077</c:v>
                </c:pt>
                <c:pt idx="14">
                  <c:v>4341.6076794657765</c:v>
                </c:pt>
                <c:pt idx="15">
                  <c:v>4036.7006369426754</c:v>
                </c:pt>
                <c:pt idx="16">
                  <c:v>5254.9138943248536</c:v>
                </c:pt>
                <c:pt idx="17">
                  <c:v>4522.2495974235107</c:v>
                </c:pt>
                <c:pt idx="18">
                  <c:v>5333.6697247706425</c:v>
                </c:pt>
                <c:pt idx="19">
                  <c:v>4059.9132720105126</c:v>
                </c:pt>
                <c:pt idx="20">
                  <c:v>2325.2080924855491</c:v>
                </c:pt>
                <c:pt idx="21">
                  <c:v>3890.654028436019</c:v>
                </c:pt>
                <c:pt idx="22">
                  <c:v>5167.4260869565214</c:v>
                </c:pt>
                <c:pt idx="23">
                  <c:v>1871.8456486042694</c:v>
                </c:pt>
                <c:pt idx="24">
                  <c:v>15825.662561576355</c:v>
                </c:pt>
                <c:pt idx="25">
                  <c:v>10979.866279069767</c:v>
                </c:pt>
                <c:pt idx="26">
                  <c:v>11974.004376367615</c:v>
                </c:pt>
                <c:pt idx="27">
                  <c:v>12414.895361380799</c:v>
                </c:pt>
                <c:pt idx="28">
                  <c:v>12205.062562065541</c:v>
                </c:pt>
                <c:pt idx="29">
                  <c:v>15278.703703703704</c:v>
                </c:pt>
                <c:pt idx="30">
                  <c:v>16582</c:v>
                </c:pt>
                <c:pt idx="31">
                  <c:v>25525.733944954129</c:v>
                </c:pt>
                <c:pt idx="32">
                  <c:v>12870.210757409441</c:v>
                </c:pt>
                <c:pt idx="33">
                  <c:v>30565.812933025405</c:v>
                </c:pt>
                <c:pt idx="34">
                  <c:v>28600.85770750988</c:v>
                </c:pt>
                <c:pt idx="35">
                  <c:v>15224.894499549144</c:v>
                </c:pt>
                <c:pt idx="36">
                  <c:v>44580.167420814483</c:v>
                </c:pt>
                <c:pt idx="37">
                  <c:v>40847.514516129035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0488768"/>
        <c:axId val="470488352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"/>
      </c:valAx>
      <c:valAx>
        <c:axId val="470488352"/>
        <c:scaling>
          <c:orientation val="minMax"/>
        </c:scaling>
        <c:delete val="0"/>
        <c:axPos val="r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70488768"/>
        <c:crosses val="max"/>
        <c:crossBetween val="midCat"/>
        <c:majorUnit val="10000"/>
      </c:valAx>
      <c:valAx>
        <c:axId val="470488768"/>
        <c:scaling>
          <c:orientation val="minMax"/>
        </c:scaling>
        <c:delete val="1"/>
        <c:axPos val="b"/>
        <c:majorTickMark val="out"/>
        <c:minorTickMark val="none"/>
        <c:tickLblPos val="nextTo"/>
        <c:crossAx val="470488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'RBMX HIV RNA Correlation'!$H$2:$H$25</c:f>
              <c:numCache>
                <c:formatCode>0</c:formatCode>
                <c:ptCount val="24"/>
                <c:pt idx="0">
                  <c:v>2355.6438053097345</c:v>
                </c:pt>
                <c:pt idx="1">
                  <c:v>1939.8695652173913</c:v>
                </c:pt>
                <c:pt idx="2">
                  <c:v>2546.4994438264739</c:v>
                </c:pt>
                <c:pt idx="3">
                  <c:v>2490.9504424778761</c:v>
                </c:pt>
                <c:pt idx="4">
                  <c:v>2185.2648870636549</c:v>
                </c:pt>
                <c:pt idx="5">
                  <c:v>2626.3976435935197</c:v>
                </c:pt>
                <c:pt idx="6">
                  <c:v>2728.757412398922</c:v>
                </c:pt>
                <c:pt idx="7">
                  <c:v>2091.839142091153</c:v>
                </c:pt>
                <c:pt idx="8">
                  <c:v>3067.6687797147383</c:v>
                </c:pt>
                <c:pt idx="9">
                  <c:v>4075.0931818181816</c:v>
                </c:pt>
                <c:pt idx="10">
                  <c:v>4069.5087281795513</c:v>
                </c:pt>
                <c:pt idx="11">
                  <c:v>2266.4396135265702</c:v>
                </c:pt>
                <c:pt idx="12">
                  <c:v>2135.1280602636534</c:v>
                </c:pt>
                <c:pt idx="13">
                  <c:v>4552.7329317269077</c:v>
                </c:pt>
                <c:pt idx="14">
                  <c:v>4341.6076794657765</c:v>
                </c:pt>
                <c:pt idx="15">
                  <c:v>4036.7006369426754</c:v>
                </c:pt>
                <c:pt idx="16">
                  <c:v>5254.9138943248536</c:v>
                </c:pt>
                <c:pt idx="17">
                  <c:v>4522.2495974235107</c:v>
                </c:pt>
                <c:pt idx="18">
                  <c:v>5333.6697247706425</c:v>
                </c:pt>
                <c:pt idx="19">
                  <c:v>4059.9132720105126</c:v>
                </c:pt>
                <c:pt idx="20">
                  <c:v>2325.2080924855491</c:v>
                </c:pt>
                <c:pt idx="21">
                  <c:v>3890.654028436019</c:v>
                </c:pt>
                <c:pt idx="22">
                  <c:v>5167.4260869565214</c:v>
                </c:pt>
                <c:pt idx="23">
                  <c:v>1871.8456486042694</c:v>
                </c:pt>
              </c:numCache>
            </c:numRef>
          </c:xVal>
          <c:yVal>
            <c:numRef>
              <c:f>'RBMX HIV RNA Correlation'!$I$2:$I$25</c:f>
              <c:numCache>
                <c:formatCode>0</c:formatCode>
                <c:ptCount val="24"/>
                <c:pt idx="0">
                  <c:v>2884.4718341789917</c:v>
                </c:pt>
                <c:pt idx="1">
                  <c:v>3341.32085469101</c:v>
                </c:pt>
                <c:pt idx="2">
                  <c:v>3463.3661839416054</c:v>
                </c:pt>
                <c:pt idx="3">
                  <c:v>3633.0068430264255</c:v>
                </c:pt>
                <c:pt idx="4">
                  <c:v>3251.1823386473252</c:v>
                </c:pt>
                <c:pt idx="5">
                  <c:v>3328.3621434745028</c:v>
                </c:pt>
                <c:pt idx="6">
                  <c:v>3195.4136736205701</c:v>
                </c:pt>
                <c:pt idx="7">
                  <c:v>3260.8460474308299</c:v>
                </c:pt>
                <c:pt idx="8">
                  <c:v>3449.7834973419294</c:v>
                </c:pt>
                <c:pt idx="9">
                  <c:v>3056.8487179487179</c:v>
                </c:pt>
                <c:pt idx="10">
                  <c:v>3931.9282070707068</c:v>
                </c:pt>
                <c:pt idx="11">
                  <c:v>2549.3945105820103</c:v>
                </c:pt>
                <c:pt idx="12">
                  <c:v>3507.0473311615087</c:v>
                </c:pt>
                <c:pt idx="13">
                  <c:v>3759.3930533522584</c:v>
                </c:pt>
                <c:pt idx="14">
                  <c:v>3269.7980493191021</c:v>
                </c:pt>
                <c:pt idx="15">
                  <c:v>2992.0267409110043</c:v>
                </c:pt>
                <c:pt idx="16">
                  <c:v>4087.8273768082308</c:v>
                </c:pt>
                <c:pt idx="17">
                  <c:v>2888.6342418477057</c:v>
                </c:pt>
                <c:pt idx="18">
                  <c:v>3636.1482180235762</c:v>
                </c:pt>
                <c:pt idx="19">
                  <c:v>3268.7107397260274</c:v>
                </c:pt>
                <c:pt idx="20">
                  <c:v>3427.5928476653817</c:v>
                </c:pt>
                <c:pt idx="21">
                  <c:v>4024.6636360166422</c:v>
                </c:pt>
                <c:pt idx="22">
                  <c:v>3594.5382501317672</c:v>
                </c:pt>
                <c:pt idx="23">
                  <c:v>2967.1382940370613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'RBMX HIV RNA Correlation'!$H$26:$H$39</c:f>
              <c:numCache>
                <c:formatCode>0</c:formatCode>
                <c:ptCount val="14"/>
                <c:pt idx="0">
                  <c:v>15825.662561576355</c:v>
                </c:pt>
                <c:pt idx="1">
                  <c:v>10979.866279069767</c:v>
                </c:pt>
                <c:pt idx="2">
                  <c:v>11974.004376367615</c:v>
                </c:pt>
                <c:pt idx="3">
                  <c:v>12414.895361380799</c:v>
                </c:pt>
                <c:pt idx="4">
                  <c:v>12205.062562065541</c:v>
                </c:pt>
                <c:pt idx="5">
                  <c:v>15278.703703703704</c:v>
                </c:pt>
                <c:pt idx="6">
                  <c:v>16582</c:v>
                </c:pt>
                <c:pt idx="7">
                  <c:v>25525.733944954129</c:v>
                </c:pt>
                <c:pt idx="8">
                  <c:v>12870.210757409441</c:v>
                </c:pt>
                <c:pt idx="9">
                  <c:v>30565.812933025405</c:v>
                </c:pt>
                <c:pt idx="10">
                  <c:v>28600.85770750988</c:v>
                </c:pt>
                <c:pt idx="11">
                  <c:v>15224.894499549144</c:v>
                </c:pt>
                <c:pt idx="12">
                  <c:v>44580.167420814483</c:v>
                </c:pt>
                <c:pt idx="13">
                  <c:v>40847.514516129035</c:v>
                </c:pt>
              </c:numCache>
            </c:numRef>
          </c:xVal>
          <c:yVal>
            <c:numRef>
              <c:f>'RBMX HIV RNA Correlation'!$I$26:$I$39</c:f>
              <c:numCache>
                <c:formatCode>0</c:formatCode>
                <c:ptCount val="14"/>
                <c:pt idx="0">
                  <c:v>4041.8234101579174</c:v>
                </c:pt>
                <c:pt idx="1">
                  <c:v>3341.6654528478057</c:v>
                </c:pt>
                <c:pt idx="2">
                  <c:v>3755.3946252077321</c:v>
                </c:pt>
                <c:pt idx="3">
                  <c:v>2953.579585388658</c:v>
                </c:pt>
                <c:pt idx="4">
                  <c:v>3769.2088998935533</c:v>
                </c:pt>
                <c:pt idx="5">
                  <c:v>3485.9505747126436</c:v>
                </c:pt>
                <c:pt idx="6">
                  <c:v>3139.609877442058</c:v>
                </c:pt>
                <c:pt idx="7">
                  <c:v>3347.2049708982222</c:v>
                </c:pt>
                <c:pt idx="8">
                  <c:v>4248.7583678593855</c:v>
                </c:pt>
                <c:pt idx="9">
                  <c:v>3456.1288993798021</c:v>
                </c:pt>
                <c:pt idx="10">
                  <c:v>3395.6643942345149</c:v>
                </c:pt>
                <c:pt idx="11">
                  <c:v>4100.1439122702104</c:v>
                </c:pt>
                <c:pt idx="12">
                  <c:v>4448.5565173501582</c:v>
                </c:pt>
                <c:pt idx="13">
                  <c:v>4141.3628285990517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RBMX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'RBMX HIV RNA Correlation'!$F$2:$F$25</c:f>
              <c:numCache>
                <c:formatCode>0</c:formatCode>
                <c:ptCount val="24"/>
                <c:pt idx="0">
                  <c:v>2048.4203389830509</c:v>
                </c:pt>
                <c:pt idx="1">
                  <c:v>1362.86312849162</c:v>
                </c:pt>
                <c:pt idx="2">
                  <c:v>2101.6464000000001</c:v>
                </c:pt>
                <c:pt idx="3">
                  <c:v>2199.2741514360314</c:v>
                </c:pt>
                <c:pt idx="4">
                  <c:v>1957.1401273885351</c:v>
                </c:pt>
                <c:pt idx="5">
                  <c:v>2257.1438202247191</c:v>
                </c:pt>
                <c:pt idx="6">
                  <c:v>2360.2848232848232</c:v>
                </c:pt>
                <c:pt idx="7">
                  <c:v>1796.6758893280632</c:v>
                </c:pt>
                <c:pt idx="8">
                  <c:v>2461.6152019002375</c:v>
                </c:pt>
                <c:pt idx="9">
                  <c:v>3674.0576923076924</c:v>
                </c:pt>
                <c:pt idx="10">
                  <c:v>3829.7777777777778</c:v>
                </c:pt>
                <c:pt idx="11">
                  <c:v>1871.7800925925926</c:v>
                </c:pt>
                <c:pt idx="12">
                  <c:v>1980.400576368876</c:v>
                </c:pt>
                <c:pt idx="13">
                  <c:v>4047.1220338983053</c:v>
                </c:pt>
                <c:pt idx="14">
                  <c:v>3691.4025641025642</c:v>
                </c:pt>
                <c:pt idx="15">
                  <c:v>3463.4884910485935</c:v>
                </c:pt>
                <c:pt idx="16">
                  <c:v>4586.9354838709678</c:v>
                </c:pt>
                <c:pt idx="17">
                  <c:v>3806.894329896907</c:v>
                </c:pt>
                <c:pt idx="18">
                  <c:v>4697.376996805112</c:v>
                </c:pt>
                <c:pt idx="19">
                  <c:v>3411.2935420743638</c:v>
                </c:pt>
                <c:pt idx="20">
                  <c:v>2395.1269349845202</c:v>
                </c:pt>
                <c:pt idx="21">
                  <c:v>3590.4507042253522</c:v>
                </c:pt>
                <c:pt idx="22">
                  <c:v>4480.3625730994154</c:v>
                </c:pt>
                <c:pt idx="23">
                  <c:v>1769.4303482587065</c:v>
                </c:pt>
              </c:numCache>
            </c:numRef>
          </c:xVal>
          <c:yVal>
            <c:numRef>
              <c:f>'RBMX HIV RNA Correlation'!$G$2:$G$25</c:f>
              <c:numCache>
                <c:formatCode>0</c:formatCode>
                <c:ptCount val="24"/>
                <c:pt idx="0">
                  <c:v>919.16610169491526</c:v>
                </c:pt>
                <c:pt idx="1">
                  <c:v>940.44972067039112</c:v>
                </c:pt>
                <c:pt idx="2">
                  <c:v>1091.7056</c:v>
                </c:pt>
                <c:pt idx="3">
                  <c:v>1029.6057441253263</c:v>
                </c:pt>
                <c:pt idx="4">
                  <c:v>956.31528662420385</c:v>
                </c:pt>
                <c:pt idx="5">
                  <c:v>960.97752808988764</c:v>
                </c:pt>
                <c:pt idx="6">
                  <c:v>892.02286902286903</c:v>
                </c:pt>
                <c:pt idx="7">
                  <c:v>902.49604743083</c:v>
                </c:pt>
                <c:pt idx="8">
                  <c:v>999.93111638954872</c:v>
                </c:pt>
                <c:pt idx="9">
                  <c:v>1054.7653846153846</c:v>
                </c:pt>
                <c:pt idx="10">
                  <c:v>1485.808888888889</c:v>
                </c:pt>
                <c:pt idx="11">
                  <c:v>625.33101851851848</c:v>
                </c:pt>
                <c:pt idx="12">
                  <c:v>1122.2103746397695</c:v>
                </c:pt>
                <c:pt idx="13">
                  <c:v>1289.5457627118644</c:v>
                </c:pt>
                <c:pt idx="14">
                  <c:v>930.59230769230771</c:v>
                </c:pt>
                <c:pt idx="15">
                  <c:v>849.14066496163684</c:v>
                </c:pt>
                <c:pt idx="16">
                  <c:v>1231.489247311828</c:v>
                </c:pt>
                <c:pt idx="17">
                  <c:v>863.89175257731961</c:v>
                </c:pt>
                <c:pt idx="18">
                  <c:v>1150.8594249201278</c:v>
                </c:pt>
                <c:pt idx="19">
                  <c:v>890.60273972602738</c:v>
                </c:pt>
                <c:pt idx="20">
                  <c:v>997.81733746130033</c:v>
                </c:pt>
                <c:pt idx="21">
                  <c:v>1414.7026604068858</c:v>
                </c:pt>
                <c:pt idx="22">
                  <c:v>1107.4824561403509</c:v>
                </c:pt>
                <c:pt idx="23">
                  <c:v>851.43781094527367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'RBMX HIV RNA Correlation'!$F$26:$F$39</c:f>
              <c:numCache>
                <c:formatCode>0</c:formatCode>
                <c:ptCount val="14"/>
                <c:pt idx="0">
                  <c:v>16107.359848484848</c:v>
                </c:pt>
                <c:pt idx="1">
                  <c:v>10617.738562091503</c:v>
                </c:pt>
                <c:pt idx="2">
                  <c:v>13421.838187702266</c:v>
                </c:pt>
                <c:pt idx="3">
                  <c:v>13356.731437598735</c:v>
                </c:pt>
                <c:pt idx="4">
                  <c:v>13705.364418938307</c:v>
                </c:pt>
                <c:pt idx="5">
                  <c:v>17710.405172413793</c:v>
                </c:pt>
                <c:pt idx="6">
                  <c:v>18401.229674796748</c:v>
                </c:pt>
                <c:pt idx="7">
                  <c:v>28839.483516483517</c:v>
                </c:pt>
                <c:pt idx="8">
                  <c:v>14138.428148148148</c:v>
                </c:pt>
                <c:pt idx="9">
                  <c:v>35646.884476534295</c:v>
                </c:pt>
                <c:pt idx="10">
                  <c:v>31787.357615894041</c:v>
                </c:pt>
                <c:pt idx="11">
                  <c:v>16880.870179948586</c:v>
                </c:pt>
                <c:pt idx="12">
                  <c:v>49774.675078864355</c:v>
                </c:pt>
                <c:pt idx="13">
                  <c:v>46929.778325123152</c:v>
                </c:pt>
              </c:numCache>
            </c:numRef>
          </c:xVal>
          <c:yVal>
            <c:numRef>
              <c:f>'RBMX HIV RNA Correlation'!$G$26:$G$39</c:f>
              <c:numCache>
                <c:formatCode>0</c:formatCode>
                <c:ptCount val="14"/>
                <c:pt idx="0">
                  <c:v>1373.4924242424242</c:v>
                </c:pt>
                <c:pt idx="1">
                  <c:v>1184.0130718954249</c:v>
                </c:pt>
                <c:pt idx="2">
                  <c:v>1181.8608414239482</c:v>
                </c:pt>
                <c:pt idx="3">
                  <c:v>1002.7156398104265</c:v>
                </c:pt>
                <c:pt idx="4">
                  <c:v>1317.9153515064563</c:v>
                </c:pt>
                <c:pt idx="5">
                  <c:v>1284.8505747126437</c:v>
                </c:pt>
                <c:pt idx="6">
                  <c:v>1094.1869918699188</c:v>
                </c:pt>
                <c:pt idx="7">
                  <c:v>1069.4871794871794</c:v>
                </c:pt>
                <c:pt idx="8">
                  <c:v>1587.3007407407408</c:v>
                </c:pt>
                <c:pt idx="9">
                  <c:v>1052.5776173285199</c:v>
                </c:pt>
                <c:pt idx="10">
                  <c:v>1318.5761589403974</c:v>
                </c:pt>
                <c:pt idx="11">
                  <c:v>1204.3856041131105</c:v>
                </c:pt>
                <c:pt idx="12">
                  <c:v>1486.9085173501578</c:v>
                </c:pt>
                <c:pt idx="13">
                  <c:v>1487.8768472906404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RBMX Intensity</a:t>
                </a:r>
              </a:p>
            </c:rich>
          </c:tx>
          <c:layout>
            <c:manualLayout>
              <c:xMode val="edge"/>
              <c:yMode val="edge"/>
              <c:x val="1.1206255468066492E-2"/>
              <c:y val="0.171447214931466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'RBMX HIV RNA Correlation'!$D$2:$D$25</c:f>
              <c:numCache>
                <c:formatCode>0</c:formatCode>
                <c:ptCount val="24"/>
                <c:pt idx="0">
                  <c:v>2932.9108280254777</c:v>
                </c:pt>
                <c:pt idx="1">
                  <c:v>3004.6546391752577</c:v>
                </c:pt>
                <c:pt idx="2">
                  <c:v>3561.2189781021898</c:v>
                </c:pt>
                <c:pt idx="3">
                  <c:v>3104.7527472527472</c:v>
                </c:pt>
                <c:pt idx="4">
                  <c:v>2599.3179190751443</c:v>
                </c:pt>
                <c:pt idx="5">
                  <c:v>3328.6111111111113</c:v>
                </c:pt>
                <c:pt idx="6">
                  <c:v>3407.8199233716473</c:v>
                </c:pt>
                <c:pt idx="7">
                  <c:v>2714.1416666666669</c:v>
                </c:pt>
                <c:pt idx="8">
                  <c:v>4282.6619047619051</c:v>
                </c:pt>
                <c:pt idx="9">
                  <c:v>4654.3666666666668</c:v>
                </c:pt>
                <c:pt idx="10">
                  <c:v>4375.982954545455</c:v>
                </c:pt>
                <c:pt idx="11">
                  <c:v>3168.5185185185187</c:v>
                </c:pt>
                <c:pt idx="12">
                  <c:v>2426.9239130434785</c:v>
                </c:pt>
                <c:pt idx="13">
                  <c:v>5287.4876847290643</c:v>
                </c:pt>
                <c:pt idx="14">
                  <c:v>5554.909090909091</c:v>
                </c:pt>
                <c:pt idx="15">
                  <c:v>4982.3797468354433</c:v>
                </c:pt>
                <c:pt idx="16">
                  <c:v>7042.5971223021579</c:v>
                </c:pt>
                <c:pt idx="17">
                  <c:v>5713.4849785407723</c:v>
                </c:pt>
                <c:pt idx="18">
                  <c:v>6192.1163793103451</c:v>
                </c:pt>
                <c:pt idx="19">
                  <c:v>5385.692</c:v>
                </c:pt>
                <c:pt idx="20">
                  <c:v>2209.9846938775509</c:v>
                </c:pt>
                <c:pt idx="21">
                  <c:v>4826.4097560975606</c:v>
                </c:pt>
                <c:pt idx="22">
                  <c:v>6175.905579399142</c:v>
                </c:pt>
                <c:pt idx="23">
                  <c:v>2070.7391304347825</c:v>
                </c:pt>
              </c:numCache>
            </c:numRef>
          </c:xVal>
          <c:yVal>
            <c:numRef>
              <c:f>'RBMX HIV RNA Correlation'!$E$2:$E$25</c:f>
              <c:numCache>
                <c:formatCode>0</c:formatCode>
                <c:ptCount val="24"/>
                <c:pt idx="0">
                  <c:v>1965.3057324840765</c:v>
                </c:pt>
                <c:pt idx="1">
                  <c:v>2400.8711340206187</c:v>
                </c:pt>
                <c:pt idx="2">
                  <c:v>2371.6605839416056</c:v>
                </c:pt>
                <c:pt idx="3">
                  <c:v>2603.401098901099</c:v>
                </c:pt>
                <c:pt idx="4">
                  <c:v>2294.8670520231212</c:v>
                </c:pt>
                <c:pt idx="5">
                  <c:v>2367.3846153846152</c:v>
                </c:pt>
                <c:pt idx="6">
                  <c:v>2303.3908045977009</c:v>
                </c:pt>
                <c:pt idx="7">
                  <c:v>2358.35</c:v>
                </c:pt>
                <c:pt idx="8">
                  <c:v>2449.8523809523808</c:v>
                </c:pt>
                <c:pt idx="9">
                  <c:v>2002.0833333333333</c:v>
                </c:pt>
                <c:pt idx="10">
                  <c:v>2446.119318181818</c:v>
                </c:pt>
                <c:pt idx="11">
                  <c:v>1924.063492063492</c:v>
                </c:pt>
                <c:pt idx="12">
                  <c:v>2384.836956521739</c:v>
                </c:pt>
                <c:pt idx="13">
                  <c:v>2469.847290640394</c:v>
                </c:pt>
                <c:pt idx="14">
                  <c:v>2339.2057416267944</c:v>
                </c:pt>
                <c:pt idx="15">
                  <c:v>2142.8860759493673</c:v>
                </c:pt>
                <c:pt idx="16">
                  <c:v>2856.3381294964029</c:v>
                </c:pt>
                <c:pt idx="17">
                  <c:v>2024.7424892703862</c:v>
                </c:pt>
                <c:pt idx="18">
                  <c:v>2485.2887931034484</c:v>
                </c:pt>
                <c:pt idx="19">
                  <c:v>2378.1080000000002</c:v>
                </c:pt>
                <c:pt idx="20">
                  <c:v>2429.7755102040815</c:v>
                </c:pt>
                <c:pt idx="21">
                  <c:v>2609.9609756097561</c:v>
                </c:pt>
                <c:pt idx="22">
                  <c:v>2487.0557939914165</c:v>
                </c:pt>
                <c:pt idx="23">
                  <c:v>2115.7004830917876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'RBMX HIV RNA Correlation'!$D$26:$D$39</c:f>
              <c:numCache>
                <c:formatCode>0</c:formatCode>
                <c:ptCount val="14"/>
                <c:pt idx="0">
                  <c:v>15301.943661971831</c:v>
                </c:pt>
                <c:pt idx="1">
                  <c:v>11507.538095238095</c:v>
                </c:pt>
                <c:pt idx="2">
                  <c:v>8951.1621621621616</c:v>
                </c:pt>
                <c:pt idx="3">
                  <c:v>10387.06462585034</c:v>
                </c:pt>
                <c:pt idx="4">
                  <c:v>8831.8032258064522</c:v>
                </c:pt>
                <c:pt idx="5">
                  <c:v>10150.024242424242</c:v>
                </c:pt>
                <c:pt idx="6">
                  <c:v>12128.960199004976</c:v>
                </c:pt>
                <c:pt idx="7">
                  <c:v>19975.711656441719</c:v>
                </c:pt>
                <c:pt idx="8">
                  <c:v>9242.8940677966093</c:v>
                </c:pt>
                <c:pt idx="9">
                  <c:v>21543.653846153848</c:v>
                </c:pt>
                <c:pt idx="10">
                  <c:v>23883.588235294119</c:v>
                </c:pt>
                <c:pt idx="11">
                  <c:v>11332.601208459215</c:v>
                </c:pt>
                <c:pt idx="12">
                  <c:v>31406.896000000001</c:v>
                </c:pt>
                <c:pt idx="13">
                  <c:v>29308.266355140186</c:v>
                </c:pt>
              </c:numCache>
            </c:numRef>
          </c:xVal>
          <c:yVal>
            <c:numRef>
              <c:f>'RBMX HIV RNA Correlation'!$E$26:$E$39</c:f>
              <c:numCache>
                <c:formatCode>0</c:formatCode>
                <c:ptCount val="14"/>
                <c:pt idx="0">
                  <c:v>2668.3309859154929</c:v>
                </c:pt>
                <c:pt idx="1">
                  <c:v>2157.652380952381</c:v>
                </c:pt>
                <c:pt idx="2">
                  <c:v>2573.5337837837837</c:v>
                </c:pt>
                <c:pt idx="3">
                  <c:v>1950.8639455782313</c:v>
                </c:pt>
                <c:pt idx="4">
                  <c:v>2451.293548387097</c:v>
                </c:pt>
                <c:pt idx="5">
                  <c:v>2201.1</c:v>
                </c:pt>
                <c:pt idx="6">
                  <c:v>2045.4228855721392</c:v>
                </c:pt>
                <c:pt idx="7">
                  <c:v>2277.717791411043</c:v>
                </c:pt>
                <c:pt idx="8">
                  <c:v>2661.4576271186443</c:v>
                </c:pt>
                <c:pt idx="9">
                  <c:v>2403.5512820512822</c:v>
                </c:pt>
                <c:pt idx="10">
                  <c:v>2077.0882352941176</c:v>
                </c:pt>
                <c:pt idx="11">
                  <c:v>2895.7583081570997</c:v>
                </c:pt>
                <c:pt idx="12">
                  <c:v>2961.6480000000001</c:v>
                </c:pt>
                <c:pt idx="13">
                  <c:v>2653.4859813084113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RBMX Intensity</a:t>
                </a:r>
              </a:p>
            </c:rich>
          </c:tx>
          <c:layout>
            <c:manualLayout>
              <c:xMode val="edge"/>
              <c:yMode val="edge"/>
              <c:x val="1.1206255468066492E-2"/>
              <c:y val="0.162187955672207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9199475065616797"/>
          <c:y val="8.4569340160114595E-2"/>
          <c:w val="0.68204104695246426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'RBMX HIV RNA Correlation'!$H$2:$H$25</c:f>
              <c:numCache>
                <c:formatCode>0</c:formatCode>
                <c:ptCount val="24"/>
                <c:pt idx="0">
                  <c:v>2355.6438053097345</c:v>
                </c:pt>
                <c:pt idx="1">
                  <c:v>1939.8695652173913</c:v>
                </c:pt>
                <c:pt idx="2">
                  <c:v>2546.4994438264739</c:v>
                </c:pt>
                <c:pt idx="3">
                  <c:v>2490.9504424778761</c:v>
                </c:pt>
                <c:pt idx="4">
                  <c:v>2185.2648870636549</c:v>
                </c:pt>
                <c:pt idx="5">
                  <c:v>2626.3976435935197</c:v>
                </c:pt>
                <c:pt idx="6">
                  <c:v>2728.757412398922</c:v>
                </c:pt>
                <c:pt idx="7">
                  <c:v>2091.839142091153</c:v>
                </c:pt>
                <c:pt idx="8">
                  <c:v>3067.6687797147383</c:v>
                </c:pt>
                <c:pt idx="9">
                  <c:v>4075.0931818181816</c:v>
                </c:pt>
                <c:pt idx="10">
                  <c:v>4069.5087281795513</c:v>
                </c:pt>
                <c:pt idx="11">
                  <c:v>2266.4396135265702</c:v>
                </c:pt>
                <c:pt idx="12">
                  <c:v>2135.1280602636534</c:v>
                </c:pt>
                <c:pt idx="13">
                  <c:v>4552.7329317269077</c:v>
                </c:pt>
                <c:pt idx="14">
                  <c:v>4341.6076794657765</c:v>
                </c:pt>
                <c:pt idx="15">
                  <c:v>4036.7006369426754</c:v>
                </c:pt>
                <c:pt idx="16">
                  <c:v>5254.9138943248536</c:v>
                </c:pt>
                <c:pt idx="17">
                  <c:v>4522.2495974235107</c:v>
                </c:pt>
                <c:pt idx="18">
                  <c:v>5333.6697247706425</c:v>
                </c:pt>
                <c:pt idx="19">
                  <c:v>4059.9132720105126</c:v>
                </c:pt>
                <c:pt idx="20">
                  <c:v>2325.2080924855491</c:v>
                </c:pt>
                <c:pt idx="21">
                  <c:v>3890.654028436019</c:v>
                </c:pt>
                <c:pt idx="22">
                  <c:v>5167.4260869565214</c:v>
                </c:pt>
                <c:pt idx="23">
                  <c:v>1871.8456486042694</c:v>
                </c:pt>
              </c:numCache>
            </c:numRef>
          </c:xVal>
          <c:yVal>
            <c:numRef>
              <c:f>'RBMX HIV RNA Correlation'!$K$2:$K$25</c:f>
              <c:numCache>
                <c:formatCode>0.00</c:formatCode>
                <c:ptCount val="24"/>
                <c:pt idx="0">
                  <c:v>2.1381399171054181</c:v>
                </c:pt>
                <c:pt idx="1">
                  <c:v>2.5528968548251356</c:v>
                </c:pt>
                <c:pt idx="2">
                  <c:v>2.172436033983526</c:v>
                </c:pt>
                <c:pt idx="3">
                  <c:v>2.5285417391612826</c:v>
                </c:pt>
                <c:pt idx="4">
                  <c:v>2.3996971334882762</c:v>
                </c:pt>
                <c:pt idx="5">
                  <c:v>2.4635171439338541</c:v>
                </c:pt>
                <c:pt idx="6">
                  <c:v>2.5822104842680309</c:v>
                </c:pt>
                <c:pt idx="7">
                  <c:v>2.6131416383635195</c:v>
                </c:pt>
                <c:pt idx="8">
                  <c:v>2.4500211472546858</c:v>
                </c:pt>
                <c:pt idx="9">
                  <c:v>1.8981314352322851</c:v>
                </c:pt>
                <c:pt idx="10">
                  <c:v>1.6463216342789981</c:v>
                </c:pt>
                <c:pt idx="11">
                  <c:v>3.0768719847318962</c:v>
                </c:pt>
                <c:pt idx="12">
                  <c:v>2.1251246739607748</c:v>
                </c:pt>
                <c:pt idx="13">
                  <c:v>1.9152847165705864</c:v>
                </c:pt>
                <c:pt idx="14">
                  <c:v>2.5136740571470879</c:v>
                </c:pt>
                <c:pt idx="15">
                  <c:v>2.5235937511556821</c:v>
                </c:pt>
                <c:pt idx="16">
                  <c:v>2.3194178396046876</c:v>
                </c:pt>
                <c:pt idx="17">
                  <c:v>2.343745594549091</c:v>
                </c:pt>
                <c:pt idx="18">
                  <c:v>2.1595068340131403</c:v>
                </c:pt>
                <c:pt idx="19">
                  <c:v>2.6702230904112962</c:v>
                </c:pt>
                <c:pt idx="20">
                  <c:v>2.4350904909971245</c:v>
                </c:pt>
                <c:pt idx="21">
                  <c:v>1.8448830617587864</c:v>
                </c:pt>
                <c:pt idx="22">
                  <c:v>2.2456841462382795</c:v>
                </c:pt>
                <c:pt idx="23">
                  <c:v>2.4848561526095705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'RBMX HIV RNA Correlation'!$H$26:$H$39</c:f>
              <c:numCache>
                <c:formatCode>0</c:formatCode>
                <c:ptCount val="14"/>
                <c:pt idx="0">
                  <c:v>15825.662561576355</c:v>
                </c:pt>
                <c:pt idx="1">
                  <c:v>10979.866279069767</c:v>
                </c:pt>
                <c:pt idx="2">
                  <c:v>11974.004376367615</c:v>
                </c:pt>
                <c:pt idx="3">
                  <c:v>12414.895361380799</c:v>
                </c:pt>
                <c:pt idx="4">
                  <c:v>12205.062562065541</c:v>
                </c:pt>
                <c:pt idx="5">
                  <c:v>15278.703703703704</c:v>
                </c:pt>
                <c:pt idx="6">
                  <c:v>16582</c:v>
                </c:pt>
                <c:pt idx="7">
                  <c:v>25525.733944954129</c:v>
                </c:pt>
                <c:pt idx="8">
                  <c:v>12870.210757409441</c:v>
                </c:pt>
                <c:pt idx="9">
                  <c:v>30565.812933025405</c:v>
                </c:pt>
                <c:pt idx="10">
                  <c:v>28600.85770750988</c:v>
                </c:pt>
                <c:pt idx="11">
                  <c:v>15224.894499549144</c:v>
                </c:pt>
                <c:pt idx="12">
                  <c:v>44580.167420814483</c:v>
                </c:pt>
                <c:pt idx="13">
                  <c:v>40847.514516129035</c:v>
                </c:pt>
              </c:numCache>
            </c:numRef>
          </c:xVal>
          <c:yVal>
            <c:numRef>
              <c:f>'RBMX HIV RNA Correlation'!$K$26:$K$39</c:f>
              <c:numCache>
                <c:formatCode>0.00</c:formatCode>
                <c:ptCount val="14"/>
                <c:pt idx="0">
                  <c:v>1.9427344037862178</c:v>
                </c:pt>
                <c:pt idx="1">
                  <c:v>1.8223214187139907</c:v>
                </c:pt>
                <c:pt idx="2">
                  <c:v>2.1775269080605955</c:v>
                </c:pt>
                <c:pt idx="3">
                  <c:v>1.9455804498542197</c:v>
                </c:pt>
                <c:pt idx="4">
                  <c:v>1.8599779914431691</c:v>
                </c:pt>
                <c:pt idx="5">
                  <c:v>1.713117496555796</c:v>
                </c:pt>
                <c:pt idx="6">
                  <c:v>1.8693540507885211</c:v>
                </c:pt>
                <c:pt idx="7">
                  <c:v>2.1297289346686807</c:v>
                </c:pt>
                <c:pt idx="8">
                  <c:v>1.6767191993349855</c:v>
                </c:pt>
                <c:pt idx="9">
                  <c:v>2.2834907777647624</c:v>
                </c:pt>
                <c:pt idx="10">
                  <c:v>1.5752508652691382</c:v>
                </c:pt>
                <c:pt idx="11">
                  <c:v>2.4043448362947579</c:v>
                </c:pt>
                <c:pt idx="12">
                  <c:v>1.9918158820409462</c:v>
                </c:pt>
                <c:pt idx="13">
                  <c:v>1.7834043093958314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RBMX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0.156490174305134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'RBMX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'RBMX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Changes'!$L$17:$M$17</c:f>
              <c:numCache>
                <c:formatCode>0</c:formatCode>
                <c:ptCount val="2"/>
                <c:pt idx="0">
                  <c:v>1924.063492063492</c:v>
                </c:pt>
                <c:pt idx="1">
                  <c:v>1950.8639455782313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D3-4EA1-8678-2114186A1D74}"/>
            </c:ext>
          </c:extLst>
        </c:ser>
        <c:ser>
          <c:idx val="1"/>
          <c:order val="1"/>
          <c:tx>
            <c:strRef>
              <c:f>'RBMX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'RBMX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Changes'!$L$18:$M$18</c:f>
              <c:numCache>
                <c:formatCode>0</c:formatCode>
                <c:ptCount val="2"/>
                <c:pt idx="0">
                  <c:v>332.80831594119081</c:v>
                </c:pt>
                <c:pt idx="1">
                  <c:v>217.65034013605418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D3-4EA1-8678-2114186A1D74}"/>
            </c:ext>
          </c:extLst>
        </c:ser>
        <c:ser>
          <c:idx val="2"/>
          <c:order val="2"/>
          <c:tx>
            <c:strRef>
              <c:f>'RBMX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'RBMX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Changes'!$L$19:$M$19</c:f>
              <c:numCache>
                <c:formatCode>0</c:formatCode>
                <c:ptCount val="2"/>
                <c:pt idx="0">
                  <c:v>118.01248396612027</c:v>
                </c:pt>
                <c:pt idx="1">
                  <c:v>258.90812950490408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D3-4EA1-8678-2114186A1D74}"/>
            </c:ext>
          </c:extLst>
        </c:ser>
        <c:ser>
          <c:idx val="3"/>
          <c:order val="3"/>
          <c:tx>
            <c:strRef>
              <c:f>'RBMX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'RBMX Exp and Dist Changes'!$L$21:$M$21</c:f>
                <c:numCache>
                  <c:formatCode>General</c:formatCode>
                  <c:ptCount val="2"/>
                  <c:pt idx="0">
                    <c:v>401.48702112201863</c:v>
                  </c:pt>
                  <c:pt idx="1">
                    <c:v>302.18328433391434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'RBMX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Changes'!$L$20:$M$20</c:f>
              <c:numCache>
                <c:formatCode>0</c:formatCode>
                <c:ptCount val="2"/>
                <c:pt idx="0">
                  <c:v>79.966816403581106</c:v>
                </c:pt>
                <c:pt idx="1">
                  <c:v>232.04230044689621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D3-4EA1-8678-2114186A1D74}"/>
            </c:ext>
          </c:extLst>
        </c:ser>
        <c:ser>
          <c:idx val="4"/>
          <c:order val="4"/>
          <c:tx>
            <c:strRef>
              <c:f>'RBMX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'RBMX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Changes'!$L$21:$M$21</c:f>
              <c:numCache>
                <c:formatCode>0</c:formatCode>
                <c:ptCount val="2"/>
                <c:pt idx="0">
                  <c:v>401.48702112201863</c:v>
                </c:pt>
                <c:pt idx="1">
                  <c:v>302.18328433391434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D3-4EA1-8678-2114186A1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'RBMX Exp and Dist Changes'!$L$14:$M$14</c:f>
              <c:numCache>
                <c:formatCode>0.0</c:formatCode>
                <c:ptCount val="2"/>
                <c:pt idx="0">
                  <c:v>2342.128991057893</c:v>
                </c:pt>
                <c:pt idx="1">
                  <c:v>2427.0646253949803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9D3-4EA1-8678-2114186A1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RBMX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'RBMX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'RBMX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Changes'!$N$17:$O$17</c:f>
              <c:numCache>
                <c:formatCode>0</c:formatCode>
                <c:ptCount val="2"/>
                <c:pt idx="0">
                  <c:v>625.33101851851848</c:v>
                </c:pt>
                <c:pt idx="1">
                  <c:v>1002.7156398104265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67-4DA8-8F62-895444FE037F}"/>
            </c:ext>
          </c:extLst>
        </c:ser>
        <c:ser>
          <c:idx val="1"/>
          <c:order val="1"/>
          <c:tx>
            <c:strRef>
              <c:f>'RBMX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'RBMX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Changes'!$N$18:$O$18</c:f>
              <c:numCache>
                <c:formatCode>0</c:formatCode>
                <c:ptCount val="2"/>
                <c:pt idx="0">
                  <c:v>274.54673431032131</c:v>
                </c:pt>
                <c:pt idx="1">
                  <c:v>113.38981444799958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67-4DA8-8F62-895444FE037F}"/>
            </c:ext>
          </c:extLst>
        </c:ser>
        <c:ser>
          <c:idx val="2"/>
          <c:order val="2"/>
          <c:tx>
            <c:strRef>
              <c:f>'RBMX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'RBMX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Changes'!$N$19:$O$19</c:f>
              <c:numCache>
                <c:formatCode>0</c:formatCode>
                <c:ptCount val="2"/>
                <c:pt idx="0">
                  <c:v>79.519679946754195</c:v>
                </c:pt>
                <c:pt idx="1">
                  <c:v>128.51263515445089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67-4DA8-8F62-895444FE037F}"/>
            </c:ext>
          </c:extLst>
        </c:ser>
        <c:ser>
          <c:idx val="3"/>
          <c:order val="3"/>
          <c:tx>
            <c:strRef>
              <c:f>'RBMX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'RBMX Exp and Dist Changes'!$N$21:$O$21</c:f>
                <c:numCache>
                  <c:formatCode>General</c:formatCode>
                  <c:ptCount val="2"/>
                  <c:pt idx="0">
                    <c:v>374.64445312368343</c:v>
                  </c:pt>
                  <c:pt idx="1">
                    <c:v>227.53738282382324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'RBMX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Changes'!$N$20:$O$20</c:f>
              <c:numCache>
                <c:formatCode>0</c:formatCode>
                <c:ptCount val="2"/>
                <c:pt idx="0">
                  <c:v>131.76700298961157</c:v>
                </c:pt>
                <c:pt idx="1">
                  <c:v>115.14526850404059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67-4DA8-8F62-895444FE037F}"/>
            </c:ext>
          </c:extLst>
        </c:ser>
        <c:ser>
          <c:idx val="4"/>
          <c:order val="4"/>
          <c:tx>
            <c:strRef>
              <c:f>'RBMX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'RBMX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Changes'!$N$21:$O$21</c:f>
              <c:numCache>
                <c:formatCode>0</c:formatCode>
                <c:ptCount val="2"/>
                <c:pt idx="0">
                  <c:v>374.64445312368343</c:v>
                </c:pt>
                <c:pt idx="1">
                  <c:v>227.53738282382324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67-4DA8-8F62-895444FE0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'RBMX Exp and Dist Changes'!$N$14:$O$14</c:f>
              <c:numCache>
                <c:formatCode>0.0</c:formatCode>
                <c:ptCount val="2"/>
                <c:pt idx="0">
                  <c:v>1023.2644935652271</c:v>
                </c:pt>
                <c:pt idx="1">
                  <c:v>1260.4391114794278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67-4DA8-8F62-895444FE0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RBMX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3365212160979873"/>
          <c:y val="0.10143453261334419"/>
          <c:w val="0.68995898950131229"/>
          <c:h val="0.743462845699705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'RBMX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'RBMX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Changes'!$R$17:$S$17</c:f>
              <c:numCache>
                <c:formatCode>0.0</c:formatCode>
                <c:ptCount val="2"/>
                <c:pt idx="0">
                  <c:v>1.6463216342789981</c:v>
                </c:pt>
                <c:pt idx="1">
                  <c:v>1.5752508652691382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37-49AD-8B69-E9CB7C2E3A15}"/>
            </c:ext>
          </c:extLst>
        </c:ser>
        <c:ser>
          <c:idx val="1"/>
          <c:order val="1"/>
          <c:tx>
            <c:strRef>
              <c:f>'RBMX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'RBMX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Changes'!$R$18:$S$18</c:f>
              <c:numCache>
                <c:formatCode>0.0</c:formatCode>
                <c:ptCount val="2"/>
                <c:pt idx="0">
                  <c:v>0.50784347050721168</c:v>
                </c:pt>
                <c:pt idx="1">
                  <c:v>0.21788272145623311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37-49AD-8B69-E9CB7C2E3A15}"/>
            </c:ext>
          </c:extLst>
        </c:ser>
        <c:ser>
          <c:idx val="2"/>
          <c:order val="2"/>
          <c:tx>
            <c:strRef>
              <c:f>'RBMX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'RBMX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Changes'!$R$19:$S$19</c:f>
              <c:numCache>
                <c:formatCode>0.0</c:formatCode>
                <c:ptCount val="2"/>
                <c:pt idx="0">
                  <c:v>0.26322870745649052</c:v>
                </c:pt>
                <c:pt idx="1">
                  <c:v>0.11291064056199818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37-49AD-8B69-E9CB7C2E3A15}"/>
            </c:ext>
          </c:extLst>
        </c:ser>
        <c:ser>
          <c:idx val="3"/>
          <c:order val="3"/>
          <c:tx>
            <c:strRef>
              <c:f>'RBMX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'RBMX Exp and Dist Changes'!$R$21:$S$21</c:f>
                <c:numCache>
                  <c:formatCode>General</c:formatCode>
                  <c:ptCount val="2"/>
                  <c:pt idx="0">
                    <c:v>0.55204123657481396</c:v>
                  </c:pt>
                  <c:pt idx="1">
                    <c:v>0.18824010625301524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'RBMX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Changes'!$R$20:$S$20</c:f>
              <c:numCache>
                <c:formatCode>0.0</c:formatCode>
                <c:ptCount val="2"/>
                <c:pt idx="0">
                  <c:v>0.10743693591438186</c:v>
                </c:pt>
                <c:pt idx="1">
                  <c:v>0.18920644422437771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37-49AD-8B69-E9CB7C2E3A15}"/>
            </c:ext>
          </c:extLst>
        </c:ser>
        <c:ser>
          <c:idx val="4"/>
          <c:order val="4"/>
          <c:tx>
            <c:strRef>
              <c:f>'RBMX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'RBMX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'RBMX Exp and Dist Changes'!$R$21:$S$21</c:f>
              <c:numCache>
                <c:formatCode>0.0</c:formatCode>
                <c:ptCount val="2"/>
                <c:pt idx="0">
                  <c:v>0.55204123657481396</c:v>
                </c:pt>
                <c:pt idx="1">
                  <c:v>0.18824010625301524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37-49AD-8B69-E9CB7C2E3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'RBMX Exp and Dist Changes'!$R$14:$S$14</c:f>
              <c:numCache>
                <c:formatCode>0.0</c:formatCode>
                <c:ptCount val="2"/>
                <c:pt idx="0">
                  <c:v>2.3376254814851261</c:v>
                </c:pt>
                <c:pt idx="1">
                  <c:v>1.9410976802836863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037-49AD-8B69-E9CB7C2E3A15}"/>
            </c:ext>
          </c:extLst>
        </c:ser>
        <c:ser>
          <c:idx val="6"/>
          <c:order val="6"/>
          <c:tx>
            <c:v>x2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2</c:v>
              </c:pt>
            </c:numLit>
          </c:xVal>
          <c:yVal>
            <c:numRef>
              <c:f>'RBMX Exp and Dist Changes'!$S$24</c:f>
              <c:numCache>
                <c:formatCode>General</c:formatCode>
                <c:ptCount val="1"/>
                <c:pt idx="0">
                  <c:v>2.4043448362947579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037-49AD-8B69-E9CB7C2E3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RBMX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4109142607174102"/>
          <c:y val="5.5972343734810914E-2"/>
          <c:w val="0.73787576552930889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Gag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'SRRM2 HIV RNA Correlation'!$S$2:$S$46</c:f>
              <c:numCache>
                <c:formatCode>General</c:formatCode>
                <c:ptCount val="45"/>
                <c:pt idx="0">
                  <c:v>199456</c:v>
                </c:pt>
                <c:pt idx="1">
                  <c:v>237122</c:v>
                </c:pt>
                <c:pt idx="2">
                  <c:v>263856</c:v>
                </c:pt>
                <c:pt idx="3">
                  <c:v>297678</c:v>
                </c:pt>
                <c:pt idx="4">
                  <c:v>332874</c:v>
                </c:pt>
                <c:pt idx="5">
                  <c:v>407306</c:v>
                </c:pt>
                <c:pt idx="6">
                  <c:v>430493</c:v>
                </c:pt>
                <c:pt idx="7">
                  <c:v>439299</c:v>
                </c:pt>
                <c:pt idx="8">
                  <c:v>440113</c:v>
                </c:pt>
                <c:pt idx="9">
                  <c:v>450313</c:v>
                </c:pt>
                <c:pt idx="10">
                  <c:v>489041</c:v>
                </c:pt>
                <c:pt idx="11">
                  <c:v>566205</c:v>
                </c:pt>
                <c:pt idx="12" formatCode="0">
                  <c:v>668674</c:v>
                </c:pt>
                <c:pt idx="13">
                  <c:v>721771</c:v>
                </c:pt>
                <c:pt idx="14" formatCode="0">
                  <c:v>726264</c:v>
                </c:pt>
                <c:pt idx="15" formatCode="0">
                  <c:v>745928</c:v>
                </c:pt>
                <c:pt idx="16">
                  <c:v>837766</c:v>
                </c:pt>
                <c:pt idx="17">
                  <c:v>903111</c:v>
                </c:pt>
                <c:pt idx="18">
                  <c:v>977287</c:v>
                </c:pt>
                <c:pt idx="19" formatCode="0">
                  <c:v>2839809</c:v>
                </c:pt>
                <c:pt idx="20">
                  <c:v>8778441</c:v>
                </c:pt>
                <c:pt idx="21" formatCode="0">
                  <c:v>10020218</c:v>
                </c:pt>
                <c:pt idx="22" formatCode="0">
                  <c:v>10086119</c:v>
                </c:pt>
                <c:pt idx="23" formatCode="0">
                  <c:v>10235382</c:v>
                </c:pt>
                <c:pt idx="24">
                  <c:v>10523532</c:v>
                </c:pt>
                <c:pt idx="25" formatCode="0">
                  <c:v>11215868</c:v>
                </c:pt>
                <c:pt idx="26" formatCode="0">
                  <c:v>11256365</c:v>
                </c:pt>
                <c:pt idx="27" formatCode="0">
                  <c:v>11654887</c:v>
                </c:pt>
                <c:pt idx="28" formatCode="0">
                  <c:v>11940877</c:v>
                </c:pt>
                <c:pt idx="29" formatCode="0">
                  <c:v>13139955</c:v>
                </c:pt>
                <c:pt idx="30" formatCode="0">
                  <c:v>13380497</c:v>
                </c:pt>
                <c:pt idx="31" formatCode="0">
                  <c:v>14592207</c:v>
                </c:pt>
                <c:pt idx="32" formatCode="0">
                  <c:v>15665438</c:v>
                </c:pt>
                <c:pt idx="33" formatCode="0">
                  <c:v>15762255</c:v>
                </c:pt>
                <c:pt idx="34" formatCode="0">
                  <c:v>17005516</c:v>
                </c:pt>
                <c:pt idx="35" formatCode="0">
                  <c:v>17291160</c:v>
                </c:pt>
                <c:pt idx="36" formatCode="0">
                  <c:v>24024267</c:v>
                </c:pt>
                <c:pt idx="37">
                  <c:v>25596602</c:v>
                </c:pt>
                <c:pt idx="38" formatCode="0">
                  <c:v>26600854</c:v>
                </c:pt>
                <c:pt idx="39" formatCode="0">
                  <c:v>27477306</c:v>
                </c:pt>
                <c:pt idx="40">
                  <c:v>28505878</c:v>
                </c:pt>
                <c:pt idx="41" formatCode="0">
                  <c:v>31093225</c:v>
                </c:pt>
                <c:pt idx="42" formatCode="0">
                  <c:v>38879421</c:v>
                </c:pt>
                <c:pt idx="43" formatCode="0">
                  <c:v>47294091</c:v>
                </c:pt>
                <c:pt idx="44" formatCode="0">
                  <c:v>65986876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scatterChart>
        <c:scatterStyle val="lineMarker"/>
        <c:varyColors val="0"/>
        <c:ser>
          <c:idx val="1"/>
          <c:order val="1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'SRRM2 HIV RNA Correlation'!$T$2:$T$46</c:f>
              <c:numCache>
                <c:formatCode>0</c:formatCode>
                <c:ptCount val="45"/>
                <c:pt idx="0">
                  <c:v>2412.840909090909</c:v>
                </c:pt>
                <c:pt idx="1">
                  <c:v>2466.3150684931506</c:v>
                </c:pt>
                <c:pt idx="2">
                  <c:v>2028.5661478599222</c:v>
                </c:pt>
                <c:pt idx="3">
                  <c:v>1707.1263736263736</c:v>
                </c:pt>
                <c:pt idx="4">
                  <c:v>2191.013833992095</c:v>
                </c:pt>
                <c:pt idx="5">
                  <c:v>2036.1868787276342</c:v>
                </c:pt>
                <c:pt idx="6">
                  <c:v>3161.6666666666665</c:v>
                </c:pt>
                <c:pt idx="7">
                  <c:v>2007.6589698046182</c:v>
                </c:pt>
                <c:pt idx="8">
                  <c:v>2062.3843058350099</c:v>
                </c:pt>
                <c:pt idx="9">
                  <c:v>2391.712788259958</c:v>
                </c:pt>
                <c:pt idx="10">
                  <c:v>2410.8384879725086</c:v>
                </c:pt>
                <c:pt idx="11">
                  <c:v>2480.5018518518518</c:v>
                </c:pt>
                <c:pt idx="12">
                  <c:v>2564.5564648117838</c:v>
                </c:pt>
                <c:pt idx="13">
                  <c:v>2981.5020746887967</c:v>
                </c:pt>
                <c:pt idx="14">
                  <c:v>2454.7286689419793</c:v>
                </c:pt>
                <c:pt idx="15">
                  <c:v>2703.4872611464966</c:v>
                </c:pt>
                <c:pt idx="16">
                  <c:v>2225.7612179487178</c:v>
                </c:pt>
                <c:pt idx="17">
                  <c:v>2808.2674050632913</c:v>
                </c:pt>
                <c:pt idx="18">
                  <c:v>2388.4864048338368</c:v>
                </c:pt>
                <c:pt idx="19">
                  <c:v>5759.4291287386213</c:v>
                </c:pt>
                <c:pt idx="20">
                  <c:v>11641.804958677685</c:v>
                </c:pt>
                <c:pt idx="21">
                  <c:v>11064.216897856242</c:v>
                </c:pt>
                <c:pt idx="22">
                  <c:v>20022.078891257996</c:v>
                </c:pt>
                <c:pt idx="23">
                  <c:v>19374.560538116591</c:v>
                </c:pt>
                <c:pt idx="24">
                  <c:v>6786.9244558258642</c:v>
                </c:pt>
                <c:pt idx="25">
                  <c:v>16508.885365853657</c:v>
                </c:pt>
                <c:pt idx="26">
                  <c:v>8967.6081582200241</c:v>
                </c:pt>
                <c:pt idx="27">
                  <c:v>8320.2355712603057</c:v>
                </c:pt>
                <c:pt idx="28">
                  <c:v>11617.711576846308</c:v>
                </c:pt>
                <c:pt idx="29">
                  <c:v>21266.385416666668</c:v>
                </c:pt>
                <c:pt idx="30">
                  <c:v>18409.878048780487</c:v>
                </c:pt>
                <c:pt idx="31">
                  <c:v>18475.864341085271</c:v>
                </c:pt>
                <c:pt idx="32">
                  <c:v>16962.484137931035</c:v>
                </c:pt>
                <c:pt idx="33">
                  <c:v>22516.976470588233</c:v>
                </c:pt>
                <c:pt idx="34">
                  <c:v>32944.394520547947</c:v>
                </c:pt>
                <c:pt idx="35">
                  <c:v>15433.793388429753</c:v>
                </c:pt>
                <c:pt idx="36">
                  <c:v>33285.837209302328</c:v>
                </c:pt>
                <c:pt idx="37">
                  <c:v>21003.687581699345</c:v>
                </c:pt>
                <c:pt idx="38">
                  <c:v>24817.939105613703</c:v>
                </c:pt>
                <c:pt idx="39">
                  <c:v>20624.956687898088</c:v>
                </c:pt>
                <c:pt idx="40">
                  <c:v>27629.07512195122</c:v>
                </c:pt>
                <c:pt idx="41">
                  <c:v>21727.390625</c:v>
                </c:pt>
                <c:pt idx="42">
                  <c:v>30763.415730337078</c:v>
                </c:pt>
                <c:pt idx="43">
                  <c:v>18905.481800766283</c:v>
                </c:pt>
                <c:pt idx="44">
                  <c:v>48012.009881422928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0488768"/>
        <c:axId val="470488352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"/>
      </c:valAx>
      <c:valAx>
        <c:axId val="470488352"/>
        <c:scaling>
          <c:orientation val="minMax"/>
        </c:scaling>
        <c:delete val="0"/>
        <c:axPos val="r"/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70488768"/>
        <c:crosses val="max"/>
        <c:crossBetween val="midCat"/>
        <c:majorUnit val="10000"/>
      </c:valAx>
      <c:valAx>
        <c:axId val="470488768"/>
        <c:scaling>
          <c:orientation val="minMax"/>
        </c:scaling>
        <c:delete val="1"/>
        <c:axPos val="b"/>
        <c:majorTickMark val="out"/>
        <c:minorTickMark val="none"/>
        <c:tickLblPos val="nextTo"/>
        <c:crossAx val="4704883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'SRRM2 HIV RNA Correlation'!$H$2:$H$20</c:f>
              <c:numCache>
                <c:formatCode>0</c:formatCode>
                <c:ptCount val="19"/>
                <c:pt idx="0">
                  <c:v>2412.840909090909</c:v>
                </c:pt>
                <c:pt idx="1">
                  <c:v>2466.3150684931506</c:v>
                </c:pt>
                <c:pt idx="2">
                  <c:v>2028.5661478599222</c:v>
                </c:pt>
                <c:pt idx="3">
                  <c:v>1707.1263736263736</c:v>
                </c:pt>
                <c:pt idx="4">
                  <c:v>2191.013833992095</c:v>
                </c:pt>
                <c:pt idx="5">
                  <c:v>2036.1868787276342</c:v>
                </c:pt>
                <c:pt idx="6">
                  <c:v>3161.6666666666665</c:v>
                </c:pt>
                <c:pt idx="7">
                  <c:v>2007.6589698046182</c:v>
                </c:pt>
                <c:pt idx="8">
                  <c:v>2062.3843058350099</c:v>
                </c:pt>
                <c:pt idx="9">
                  <c:v>2391.712788259958</c:v>
                </c:pt>
                <c:pt idx="10">
                  <c:v>2410.8384879725086</c:v>
                </c:pt>
                <c:pt idx="11">
                  <c:v>2480.5018518518518</c:v>
                </c:pt>
                <c:pt idx="12">
                  <c:v>2564.5564648117838</c:v>
                </c:pt>
                <c:pt idx="13">
                  <c:v>2981.5020746887967</c:v>
                </c:pt>
                <c:pt idx="14">
                  <c:v>2454.7286689419793</c:v>
                </c:pt>
                <c:pt idx="15">
                  <c:v>2703.4872611464966</c:v>
                </c:pt>
                <c:pt idx="16">
                  <c:v>2225.7612179487178</c:v>
                </c:pt>
                <c:pt idx="17">
                  <c:v>2808.2674050632913</c:v>
                </c:pt>
                <c:pt idx="18">
                  <c:v>2388.4864048338368</c:v>
                </c:pt>
              </c:numCache>
            </c:numRef>
          </c:xVal>
          <c:yVal>
            <c:numRef>
              <c:f>'SRRM2 HIV RNA Correlation'!$I$2:$I$20</c:f>
              <c:numCache>
                <c:formatCode>0</c:formatCode>
                <c:ptCount val="19"/>
                <c:pt idx="0">
                  <c:v>9070.6885012919902</c:v>
                </c:pt>
                <c:pt idx="1">
                  <c:v>20992.628837828837</c:v>
                </c:pt>
                <c:pt idx="2">
                  <c:v>12249.654954116724</c:v>
                </c:pt>
                <c:pt idx="3">
                  <c:v>19364.920512820514</c:v>
                </c:pt>
                <c:pt idx="4">
                  <c:v>12291.377404483068</c:v>
                </c:pt>
                <c:pt idx="5">
                  <c:v>11217.902761341222</c:v>
                </c:pt>
                <c:pt idx="6">
                  <c:v>16893.268498168498</c:v>
                </c:pt>
                <c:pt idx="7">
                  <c:v>19532.927931920931</c:v>
                </c:pt>
                <c:pt idx="8">
                  <c:v>18824.969006147541</c:v>
                </c:pt>
                <c:pt idx="9">
                  <c:v>18113.561065940146</c:v>
                </c:pt>
                <c:pt idx="10">
                  <c:v>19482.514654888259</c:v>
                </c:pt>
                <c:pt idx="11">
                  <c:v>11741.332270069113</c:v>
                </c:pt>
                <c:pt idx="12">
                  <c:v>12577.323535277985</c:v>
                </c:pt>
                <c:pt idx="13">
                  <c:v>11119.39709653092</c:v>
                </c:pt>
                <c:pt idx="14">
                  <c:v>14397.157081317517</c:v>
                </c:pt>
                <c:pt idx="15">
                  <c:v>10079.067889908258</c:v>
                </c:pt>
                <c:pt idx="16">
                  <c:v>15372.204662004662</c:v>
                </c:pt>
                <c:pt idx="17">
                  <c:v>24897.022369714847</c:v>
                </c:pt>
                <c:pt idx="18">
                  <c:v>24057.242162765488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'SRRM2 HIV RNA Correlation'!$H$21:$H$45</c:f>
              <c:numCache>
                <c:formatCode>0</c:formatCode>
                <c:ptCount val="25"/>
                <c:pt idx="0">
                  <c:v>5759.4291287386213</c:v>
                </c:pt>
                <c:pt idx="1">
                  <c:v>11641.804958677685</c:v>
                </c:pt>
                <c:pt idx="2">
                  <c:v>11064.216897856242</c:v>
                </c:pt>
                <c:pt idx="3">
                  <c:v>20022.078891257996</c:v>
                </c:pt>
                <c:pt idx="4">
                  <c:v>19374.560538116591</c:v>
                </c:pt>
                <c:pt idx="5">
                  <c:v>6786.9244558258642</c:v>
                </c:pt>
                <c:pt idx="6">
                  <c:v>16508.885365853657</c:v>
                </c:pt>
                <c:pt idx="7">
                  <c:v>8967.6081582200241</c:v>
                </c:pt>
                <c:pt idx="8">
                  <c:v>8320.2355712603057</c:v>
                </c:pt>
                <c:pt idx="9">
                  <c:v>11617.711576846308</c:v>
                </c:pt>
                <c:pt idx="10">
                  <c:v>21266.385416666668</c:v>
                </c:pt>
                <c:pt idx="11">
                  <c:v>18409.878048780487</c:v>
                </c:pt>
                <c:pt idx="12">
                  <c:v>18475.864341085271</c:v>
                </c:pt>
                <c:pt idx="13">
                  <c:v>16962.484137931035</c:v>
                </c:pt>
                <c:pt idx="14">
                  <c:v>22516.976470588233</c:v>
                </c:pt>
                <c:pt idx="15">
                  <c:v>32944.394520547947</c:v>
                </c:pt>
                <c:pt idx="16">
                  <c:v>15433.793388429753</c:v>
                </c:pt>
                <c:pt idx="17">
                  <c:v>33285.837209302328</c:v>
                </c:pt>
                <c:pt idx="18">
                  <c:v>21003.687581699345</c:v>
                </c:pt>
                <c:pt idx="19">
                  <c:v>24817.939105613703</c:v>
                </c:pt>
                <c:pt idx="20">
                  <c:v>20624.956687898088</c:v>
                </c:pt>
                <c:pt idx="21">
                  <c:v>27629.07512195122</c:v>
                </c:pt>
                <c:pt idx="22">
                  <c:v>21727.390625</c:v>
                </c:pt>
                <c:pt idx="23">
                  <c:v>30763.415730337078</c:v>
                </c:pt>
                <c:pt idx="24">
                  <c:v>18905.481800766283</c:v>
                </c:pt>
              </c:numCache>
            </c:numRef>
          </c:xVal>
          <c:yVal>
            <c:numRef>
              <c:f>'SRRM2 HIV RNA Correlation'!$I$21:$I$45</c:f>
              <c:numCache>
                <c:formatCode>0</c:formatCode>
                <c:ptCount val="25"/>
                <c:pt idx="0">
                  <c:v>13332.532841606548</c:v>
                </c:pt>
                <c:pt idx="1">
                  <c:v>11633.632269809332</c:v>
                </c:pt>
                <c:pt idx="2">
                  <c:v>14680.035659269428</c:v>
                </c:pt>
                <c:pt idx="3">
                  <c:v>20001.354294871795</c:v>
                </c:pt>
                <c:pt idx="4">
                  <c:v>20041.18890593047</c:v>
                </c:pt>
                <c:pt idx="5">
                  <c:v>16211.7394487692</c:v>
                </c:pt>
                <c:pt idx="6">
                  <c:v>22087.710497728622</c:v>
                </c:pt>
                <c:pt idx="7">
                  <c:v>16481.652160893605</c:v>
                </c:pt>
                <c:pt idx="8">
                  <c:v>16308.00582365885</c:v>
                </c:pt>
                <c:pt idx="9">
                  <c:v>14046.004968165156</c:v>
                </c:pt>
                <c:pt idx="10">
                  <c:v>17972.665112053299</c:v>
                </c:pt>
                <c:pt idx="11">
                  <c:v>19149.34089097835</c:v>
                </c:pt>
                <c:pt idx="12">
                  <c:v>18531.226366226365</c:v>
                </c:pt>
                <c:pt idx="13">
                  <c:v>15363.655919661735</c:v>
                </c:pt>
                <c:pt idx="14">
                  <c:v>15734.903917063762</c:v>
                </c:pt>
                <c:pt idx="15">
                  <c:v>19431.963069810779</c:v>
                </c:pt>
                <c:pt idx="16">
                  <c:v>17291.264292196007</c:v>
                </c:pt>
                <c:pt idx="17">
                  <c:v>20239.199356632787</c:v>
                </c:pt>
                <c:pt idx="18">
                  <c:v>21580.630192977755</c:v>
                </c:pt>
                <c:pt idx="19">
                  <c:v>19079.967069342067</c:v>
                </c:pt>
                <c:pt idx="20">
                  <c:v>20676.442887607376</c:v>
                </c:pt>
                <c:pt idx="21">
                  <c:v>18527.841359583668</c:v>
                </c:pt>
                <c:pt idx="22">
                  <c:v>24690.951151072626</c:v>
                </c:pt>
                <c:pt idx="23">
                  <c:v>19607.869470749807</c:v>
                </c:pt>
                <c:pt idx="24">
                  <c:v>23718.567271843087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SRRM2 Intensity</a:t>
                </a:r>
              </a:p>
            </c:rich>
          </c:tx>
          <c:layout>
            <c:manualLayout>
              <c:xMode val="edge"/>
              <c:yMode val="edge"/>
              <c:x val="1.1206261595724845E-2"/>
              <c:y val="0.125150918635170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69387090502576065"/>
          <c:y val="5.3203445723130766E-2"/>
          <c:w val="0.2830186157285895"/>
          <c:h val="0.2265083451107073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8427870127345192"/>
          <c:y val="8.4569340160114595E-2"/>
          <c:w val="0.6897570963351803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'CSDE1 HIV RNA Correlation'!$I$2:$I$23</c:f>
              <c:numCache>
                <c:formatCode>0</c:formatCode>
                <c:ptCount val="22"/>
                <c:pt idx="0">
                  <c:v>1276.7262569832401</c:v>
                </c:pt>
                <c:pt idx="1">
                  <c:v>1619.3755760368663</c:v>
                </c:pt>
                <c:pt idx="2">
                  <c:v>1319.3472222222222</c:v>
                </c:pt>
                <c:pt idx="3">
                  <c:v>1311.8890600924499</c:v>
                </c:pt>
                <c:pt idx="4">
                  <c:v>1726.4172043010753</c:v>
                </c:pt>
                <c:pt idx="5">
                  <c:v>2035.4444444444443</c:v>
                </c:pt>
                <c:pt idx="6">
                  <c:v>1782.6818181818182</c:v>
                </c:pt>
                <c:pt idx="7">
                  <c:v>1340.1704918032788</c:v>
                </c:pt>
                <c:pt idx="8">
                  <c:v>2655.3930530164535</c:v>
                </c:pt>
                <c:pt idx="9">
                  <c:v>1902.3936899862827</c:v>
                </c:pt>
                <c:pt idx="10">
                  <c:v>2463.1779999999999</c:v>
                </c:pt>
                <c:pt idx="11">
                  <c:v>1921.2879684418147</c:v>
                </c:pt>
                <c:pt idx="12">
                  <c:v>1989.2640449438202</c:v>
                </c:pt>
                <c:pt idx="13">
                  <c:v>2032.3987341772151</c:v>
                </c:pt>
                <c:pt idx="14">
                  <c:v>1996.0177514792899</c:v>
                </c:pt>
                <c:pt idx="15">
                  <c:v>1643.7838196286473</c:v>
                </c:pt>
                <c:pt idx="16">
                  <c:v>961.08675799086757</c:v>
                </c:pt>
                <c:pt idx="17">
                  <c:v>2225.9766990291264</c:v>
                </c:pt>
                <c:pt idx="18">
                  <c:v>1544.8335483870967</c:v>
                </c:pt>
                <c:pt idx="19">
                  <c:v>1970.575485799701</c:v>
                </c:pt>
                <c:pt idx="20">
                  <c:v>1176.8803589232302</c:v>
                </c:pt>
                <c:pt idx="21">
                  <c:v>2228.328125</c:v>
                </c:pt>
              </c:numCache>
            </c:numRef>
          </c:xVal>
          <c:yVal>
            <c:numRef>
              <c:f>'CSDE1 HIV RNA Correlation'!$K$2:$K$23</c:f>
              <c:numCache>
                <c:formatCode>0.00</c:formatCode>
                <c:ptCount val="22"/>
                <c:pt idx="0">
                  <c:v>1.1196327791572891</c:v>
                </c:pt>
                <c:pt idx="1">
                  <c:v>0.89825917398652888</c:v>
                </c:pt>
                <c:pt idx="2">
                  <c:v>0.77827859289079948</c:v>
                </c:pt>
                <c:pt idx="3">
                  <c:v>0.85211839138645784</c:v>
                </c:pt>
                <c:pt idx="4">
                  <c:v>0.7101873121359471</c:v>
                </c:pt>
                <c:pt idx="5">
                  <c:v>0.67855843578386932</c:v>
                </c:pt>
                <c:pt idx="6">
                  <c:v>0.66851665113699421</c:v>
                </c:pt>
                <c:pt idx="7">
                  <c:v>1.1420730931503393</c:v>
                </c:pt>
                <c:pt idx="8">
                  <c:v>0.95466944072514359</c:v>
                </c:pt>
                <c:pt idx="9">
                  <c:v>1.0227103606540364</c:v>
                </c:pt>
                <c:pt idx="10">
                  <c:v>0.87994146637606907</c:v>
                </c:pt>
                <c:pt idx="11">
                  <c:v>1.0195553504723351</c:v>
                </c:pt>
                <c:pt idx="12">
                  <c:v>0.74590666671460071</c:v>
                </c:pt>
                <c:pt idx="13">
                  <c:v>0.92284059892220349</c:v>
                </c:pt>
                <c:pt idx="14">
                  <c:v>0.73810634856579416</c:v>
                </c:pt>
                <c:pt idx="15">
                  <c:v>1.1636403851844039</c:v>
                </c:pt>
                <c:pt idx="16">
                  <c:v>0.78804980134261904</c:v>
                </c:pt>
                <c:pt idx="17">
                  <c:v>0.70856023012569536</c:v>
                </c:pt>
                <c:pt idx="18">
                  <c:v>1.0957426017869054</c:v>
                </c:pt>
                <c:pt idx="19">
                  <c:v>1.0506949844682152</c:v>
                </c:pt>
                <c:pt idx="20">
                  <c:v>0.78507638912243727</c:v>
                </c:pt>
                <c:pt idx="21">
                  <c:v>0.80551802994791555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'CSDE1 HIV RNA Correlation'!$I$24:$I$43</c:f>
              <c:numCache>
                <c:formatCode>0</c:formatCode>
                <c:ptCount val="20"/>
                <c:pt idx="0">
                  <c:v>5787.9387755102043</c:v>
                </c:pt>
                <c:pt idx="1">
                  <c:v>10913.958868894602</c:v>
                </c:pt>
                <c:pt idx="2">
                  <c:v>5733.3051282051283</c:v>
                </c:pt>
                <c:pt idx="3">
                  <c:v>22829.829662261382</c:v>
                </c:pt>
                <c:pt idx="4">
                  <c:v>18974.004166666666</c:v>
                </c:pt>
                <c:pt idx="5">
                  <c:v>34611.875471698113</c:v>
                </c:pt>
                <c:pt idx="6">
                  <c:v>8751.4103019538197</c:v>
                </c:pt>
                <c:pt idx="7">
                  <c:v>18121.370426829268</c:v>
                </c:pt>
                <c:pt idx="8">
                  <c:v>17782.73223140496</c:v>
                </c:pt>
                <c:pt idx="9">
                  <c:v>14770.137700534759</c:v>
                </c:pt>
                <c:pt idx="10">
                  <c:v>18567.043276661516</c:v>
                </c:pt>
                <c:pt idx="11">
                  <c:v>18537.705109489052</c:v>
                </c:pt>
                <c:pt idx="12">
                  <c:v>17543.688095238096</c:v>
                </c:pt>
                <c:pt idx="13">
                  <c:v>18040.412601626016</c:v>
                </c:pt>
                <c:pt idx="14">
                  <c:v>32322.948051948053</c:v>
                </c:pt>
                <c:pt idx="15">
                  <c:v>19663.476950354609</c:v>
                </c:pt>
                <c:pt idx="16">
                  <c:v>11074.845642049235</c:v>
                </c:pt>
                <c:pt idx="17">
                  <c:v>21222.713160854892</c:v>
                </c:pt>
                <c:pt idx="18">
                  <c:v>35379.234905660378</c:v>
                </c:pt>
                <c:pt idx="19">
                  <c:v>19005.198496240602</c:v>
                </c:pt>
              </c:numCache>
            </c:numRef>
          </c:xVal>
          <c:yVal>
            <c:numRef>
              <c:f>'CSDE1 HIV RNA Correlation'!$K$24:$K$43</c:f>
              <c:numCache>
                <c:formatCode>0.00</c:formatCode>
                <c:ptCount val="20"/>
                <c:pt idx="0">
                  <c:v>0.75648533446099619</c:v>
                </c:pt>
                <c:pt idx="1">
                  <c:v>0.73536146202737251</c:v>
                </c:pt>
                <c:pt idx="2">
                  <c:v>1.035645478268818</c:v>
                </c:pt>
                <c:pt idx="3">
                  <c:v>0.82806117020934034</c:v>
                </c:pt>
                <c:pt idx="4">
                  <c:v>0.92229519274575111</c:v>
                </c:pt>
                <c:pt idx="5">
                  <c:v>0.94654344043368932</c:v>
                </c:pt>
                <c:pt idx="6">
                  <c:v>0.94452253518362439</c:v>
                </c:pt>
                <c:pt idx="7">
                  <c:v>0.84102948739243089</c:v>
                </c:pt>
                <c:pt idx="8">
                  <c:v>0.9244429098787883</c:v>
                </c:pt>
                <c:pt idx="9">
                  <c:v>0.60296405728614477</c:v>
                </c:pt>
                <c:pt idx="10">
                  <c:v>1.3878938291094247</c:v>
                </c:pt>
                <c:pt idx="11">
                  <c:v>0.93516654696306767</c:v>
                </c:pt>
                <c:pt idx="12">
                  <c:v>1.0545057556601398</c:v>
                </c:pt>
                <c:pt idx="13">
                  <c:v>0.97121212264827228</c:v>
                </c:pt>
                <c:pt idx="14">
                  <c:v>1.2906410718727099</c:v>
                </c:pt>
                <c:pt idx="15">
                  <c:v>1.3893328534844911</c:v>
                </c:pt>
                <c:pt idx="16">
                  <c:v>0.92673724795794732</c:v>
                </c:pt>
                <c:pt idx="17">
                  <c:v>0.78640097671139575</c:v>
                </c:pt>
                <c:pt idx="18">
                  <c:v>1.129179995688903</c:v>
                </c:pt>
                <c:pt idx="19">
                  <c:v>1.0302033781499251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CSDE1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0.16113214213607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'SRRM2 HIV RNA Correlation'!$D$2:$D$20</c:f>
              <c:numCache>
                <c:formatCode>0</c:formatCode>
                <c:ptCount val="19"/>
                <c:pt idx="0">
                  <c:v>2508.6860465116279</c:v>
                </c:pt>
                <c:pt idx="1">
                  <c:v>3517.1333333333332</c:v>
                </c:pt>
                <c:pt idx="2">
                  <c:v>2644.0463576158941</c:v>
                </c:pt>
                <c:pt idx="3">
                  <c:v>2464.6602564102564</c:v>
                </c:pt>
                <c:pt idx="4">
                  <c:v>2749.0479041916169</c:v>
                </c:pt>
                <c:pt idx="5">
                  <c:v>2339.8727272727274</c:v>
                </c:pt>
                <c:pt idx="6">
                  <c:v>3716.2820512820513</c:v>
                </c:pt>
                <c:pt idx="7">
                  <c:v>2446.022988505747</c:v>
                </c:pt>
                <c:pt idx="8">
                  <c:v>2587.8072916666665</c:v>
                </c:pt>
                <c:pt idx="9">
                  <c:v>3325.223021582734</c:v>
                </c:pt>
                <c:pt idx="10">
                  <c:v>3099.5431472081218</c:v>
                </c:pt>
                <c:pt idx="11">
                  <c:v>2720.8282828282827</c:v>
                </c:pt>
                <c:pt idx="12">
                  <c:v>3325.2146596858638</c:v>
                </c:pt>
                <c:pt idx="13">
                  <c:v>3322.3823529411766</c:v>
                </c:pt>
                <c:pt idx="14">
                  <c:v>2958.1570680628274</c:v>
                </c:pt>
                <c:pt idx="15">
                  <c:v>3037.5366972477063</c:v>
                </c:pt>
                <c:pt idx="16">
                  <c:v>2859.876923076923</c:v>
                </c:pt>
                <c:pt idx="17">
                  <c:v>3392.911111111111</c:v>
                </c:pt>
                <c:pt idx="18">
                  <c:v>2807.4876847290639</c:v>
                </c:pt>
              </c:numCache>
            </c:numRef>
          </c:xVal>
          <c:yVal>
            <c:numRef>
              <c:f>'SRRM2 HIV RNA Correlation'!$E$2:$E$20</c:f>
              <c:numCache>
                <c:formatCode>0</c:formatCode>
                <c:ptCount val="19"/>
                <c:pt idx="0">
                  <c:v>7413.1162790697672</c:v>
                </c:pt>
                <c:pt idx="1">
                  <c:v>17847.830303030303</c:v>
                </c:pt>
                <c:pt idx="2">
                  <c:v>10114.913907284768</c:v>
                </c:pt>
                <c:pt idx="3">
                  <c:v>16542.525641025641</c:v>
                </c:pt>
                <c:pt idx="4">
                  <c:v>10388.988023952095</c:v>
                </c:pt>
                <c:pt idx="5">
                  <c:v>9115.2666666666664</c:v>
                </c:pt>
                <c:pt idx="6">
                  <c:v>14737.025641025641</c:v>
                </c:pt>
                <c:pt idx="7">
                  <c:v>17533.413793103449</c:v>
                </c:pt>
                <c:pt idx="8">
                  <c:v>16653.296875</c:v>
                </c:pt>
                <c:pt idx="9">
                  <c:v>16203.827338129497</c:v>
                </c:pt>
                <c:pt idx="10">
                  <c:v>17311.873096446699</c:v>
                </c:pt>
                <c:pt idx="11">
                  <c:v>9996.3585858585866</c:v>
                </c:pt>
                <c:pt idx="12">
                  <c:v>10919.575916230366</c:v>
                </c:pt>
                <c:pt idx="13">
                  <c:v>9365.1823529411758</c:v>
                </c:pt>
                <c:pt idx="14">
                  <c:v>12987.926701570681</c:v>
                </c:pt>
                <c:pt idx="15">
                  <c:v>8725.9678899082573</c:v>
                </c:pt>
                <c:pt idx="16">
                  <c:v>13921.456410256411</c:v>
                </c:pt>
                <c:pt idx="17">
                  <c:v>22735.805555555555</c:v>
                </c:pt>
                <c:pt idx="18">
                  <c:v>21753.512315270935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'SRRM2 HIV RNA Correlation'!$D$21:$D$45</c:f>
              <c:numCache>
                <c:formatCode>0</c:formatCode>
                <c:ptCount val="25"/>
                <c:pt idx="0">
                  <c:v>7697.8685258964142</c:v>
                </c:pt>
                <c:pt idx="1">
                  <c:v>8503.0281690140837</c:v>
                </c:pt>
                <c:pt idx="2">
                  <c:v>8348.6893617021269</c:v>
                </c:pt>
                <c:pt idx="3">
                  <c:v>14361.659722222223</c:v>
                </c:pt>
                <c:pt idx="4">
                  <c:v>14715.158333333333</c:v>
                </c:pt>
                <c:pt idx="5">
                  <c:v>4385.2886597938141</c:v>
                </c:pt>
                <c:pt idx="6">
                  <c:v>11672.403614457831</c:v>
                </c:pt>
                <c:pt idx="7">
                  <c:v>6250.9277566539922</c:v>
                </c:pt>
                <c:pt idx="8">
                  <c:v>5118.518115942029</c:v>
                </c:pt>
                <c:pt idx="9">
                  <c:v>11082.277397260274</c:v>
                </c:pt>
                <c:pt idx="10">
                  <c:v>16988.8</c:v>
                </c:pt>
                <c:pt idx="11">
                  <c:v>13754.214592274679</c:v>
                </c:pt>
                <c:pt idx="12">
                  <c:v>12514.363636363636</c:v>
                </c:pt>
                <c:pt idx="13">
                  <c:v>14910.071428571429</c:v>
                </c:pt>
                <c:pt idx="14">
                  <c:v>17149.818584070796</c:v>
                </c:pt>
                <c:pt idx="15">
                  <c:v>24000.123853211007</c:v>
                </c:pt>
                <c:pt idx="16">
                  <c:v>11070.737068965518</c:v>
                </c:pt>
                <c:pt idx="17">
                  <c:v>24049.054298642535</c:v>
                </c:pt>
                <c:pt idx="18">
                  <c:v>16263.333333333334</c:v>
                </c:pt>
                <c:pt idx="19">
                  <c:v>23476.85328185328</c:v>
                </c:pt>
                <c:pt idx="20">
                  <c:v>14972.217741935483</c:v>
                </c:pt>
                <c:pt idx="21">
                  <c:v>23812.498220640569</c:v>
                </c:pt>
                <c:pt idx="22">
                  <c:v>17179.797709923663</c:v>
                </c:pt>
                <c:pt idx="23">
                  <c:v>21468.212765957447</c:v>
                </c:pt>
                <c:pt idx="24">
                  <c:v>12461.653225806451</c:v>
                </c:pt>
              </c:numCache>
            </c:numRef>
          </c:xVal>
          <c:yVal>
            <c:numRef>
              <c:f>'SRRM2 HIV RNA Correlation'!$E$21:$E$45</c:f>
              <c:numCache>
                <c:formatCode>0</c:formatCode>
                <c:ptCount val="25"/>
                <c:pt idx="0">
                  <c:v>12175.438247011953</c:v>
                </c:pt>
                <c:pt idx="1">
                  <c:v>10026.122065727699</c:v>
                </c:pt>
                <c:pt idx="2">
                  <c:v>13439.817021276596</c:v>
                </c:pt>
                <c:pt idx="3">
                  <c:v>17309.895833333332</c:v>
                </c:pt>
                <c:pt idx="4">
                  <c:v>16805.541666666668</c:v>
                </c:pt>
                <c:pt idx="5">
                  <c:v>14199.865979381444</c:v>
                </c:pt>
                <c:pt idx="6">
                  <c:v>19166.427710843374</c:v>
                </c:pt>
                <c:pt idx="7">
                  <c:v>14863.653992395437</c:v>
                </c:pt>
                <c:pt idx="8">
                  <c:v>14776.20652173913</c:v>
                </c:pt>
                <c:pt idx="9">
                  <c:v>12876.948630136987</c:v>
                </c:pt>
                <c:pt idx="10">
                  <c:v>14715.676923076922</c:v>
                </c:pt>
                <c:pt idx="11">
                  <c:v>17125.356223175964</c:v>
                </c:pt>
                <c:pt idx="12">
                  <c:v>15815.545454545454</c:v>
                </c:pt>
                <c:pt idx="13">
                  <c:v>14024.25</c:v>
                </c:pt>
                <c:pt idx="14">
                  <c:v>14162.017699115044</c:v>
                </c:pt>
                <c:pt idx="15">
                  <c:v>17352.027522935779</c:v>
                </c:pt>
                <c:pt idx="16">
                  <c:v>15802.185344827587</c:v>
                </c:pt>
                <c:pt idx="17">
                  <c:v>18178.723981900454</c:v>
                </c:pt>
                <c:pt idx="18">
                  <c:v>19052.758241758242</c:v>
                </c:pt>
                <c:pt idx="19">
                  <c:v>17175.594594594593</c:v>
                </c:pt>
                <c:pt idx="20">
                  <c:v>18650.508064516129</c:v>
                </c:pt>
                <c:pt idx="21">
                  <c:v>16632.505338078292</c:v>
                </c:pt>
                <c:pt idx="22">
                  <c:v>21653.59541984733</c:v>
                </c:pt>
                <c:pt idx="23">
                  <c:v>16846.794326241135</c:v>
                </c:pt>
                <c:pt idx="24">
                  <c:v>21669.145161290322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SRRM2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'SRRM2 HIV RNA Correlation'!$F$2:$F$20</c:f>
              <c:numCache>
                <c:formatCode>0</c:formatCode>
                <c:ptCount val="19"/>
                <c:pt idx="0">
                  <c:v>2321.2555555555555</c:v>
                </c:pt>
                <c:pt idx="1">
                  <c:v>1831.2051282051282</c:v>
                </c:pt>
                <c:pt idx="2">
                  <c:v>1772.5399449035813</c:v>
                </c:pt>
                <c:pt idx="3">
                  <c:v>1404.1128205128205</c:v>
                </c:pt>
                <c:pt idx="4">
                  <c:v>1916.1120943952803</c:v>
                </c:pt>
                <c:pt idx="5">
                  <c:v>1887.9378698224853</c:v>
                </c:pt>
                <c:pt idx="6">
                  <c:v>2852.6666666666665</c:v>
                </c:pt>
                <c:pt idx="7">
                  <c:v>1811.5784061696659</c:v>
                </c:pt>
                <c:pt idx="8">
                  <c:v>1731.6262295081967</c:v>
                </c:pt>
                <c:pt idx="9">
                  <c:v>2007.8136094674555</c:v>
                </c:pt>
                <c:pt idx="10">
                  <c:v>2058.4363636363637</c:v>
                </c:pt>
                <c:pt idx="11">
                  <c:v>2341.3654970760235</c:v>
                </c:pt>
                <c:pt idx="12">
                  <c:v>2218.638095238095</c:v>
                </c:pt>
                <c:pt idx="13">
                  <c:v>2795.7660256410259</c:v>
                </c:pt>
                <c:pt idx="14">
                  <c:v>2211.298734177215</c:v>
                </c:pt>
                <c:pt idx="15">
                  <c:v>2525.8707317073172</c:v>
                </c:pt>
                <c:pt idx="16">
                  <c:v>1937.5268065268065</c:v>
                </c:pt>
                <c:pt idx="17">
                  <c:v>2575.4446902654868</c:v>
                </c:pt>
                <c:pt idx="18">
                  <c:v>2203.1764705882351</c:v>
                </c:pt>
              </c:numCache>
            </c:numRef>
          </c:xVal>
          <c:yVal>
            <c:numRef>
              <c:f>'SRRM2 HIV RNA Correlation'!$G$2:$G$20</c:f>
              <c:numCache>
                <c:formatCode>0</c:formatCode>
                <c:ptCount val="19"/>
                <c:pt idx="0">
                  <c:v>1657.5722222222223</c:v>
                </c:pt>
                <c:pt idx="1">
                  <c:v>3144.798534798535</c:v>
                </c:pt>
                <c:pt idx="2">
                  <c:v>2134.7410468319558</c:v>
                </c:pt>
                <c:pt idx="3">
                  <c:v>2822.394871794872</c:v>
                </c:pt>
                <c:pt idx="4">
                  <c:v>1902.3893805309735</c:v>
                </c:pt>
                <c:pt idx="5">
                  <c:v>2102.6360946745563</c:v>
                </c:pt>
                <c:pt idx="6">
                  <c:v>2156.2428571428572</c:v>
                </c:pt>
                <c:pt idx="7">
                  <c:v>1999.5141388174807</c:v>
                </c:pt>
                <c:pt idx="8">
                  <c:v>2171.6721311475408</c:v>
                </c:pt>
                <c:pt idx="9">
                  <c:v>1909.7337278106509</c:v>
                </c:pt>
                <c:pt idx="10">
                  <c:v>2170.6415584415586</c:v>
                </c:pt>
                <c:pt idx="11">
                  <c:v>1744.9736842105262</c:v>
                </c:pt>
                <c:pt idx="12">
                  <c:v>1657.7476190476191</c:v>
                </c:pt>
                <c:pt idx="13">
                  <c:v>1754.2147435897436</c:v>
                </c:pt>
                <c:pt idx="14">
                  <c:v>1409.2303797468355</c:v>
                </c:pt>
                <c:pt idx="15">
                  <c:v>1353.1</c:v>
                </c:pt>
                <c:pt idx="16">
                  <c:v>1450.7482517482517</c:v>
                </c:pt>
                <c:pt idx="17">
                  <c:v>2161.216814159292</c:v>
                </c:pt>
                <c:pt idx="18">
                  <c:v>2303.7298474945533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'SRRM2 HIV RNA Correlation'!$F$21:$F$45</c:f>
              <c:numCache>
                <c:formatCode>0</c:formatCode>
                <c:ptCount val="25"/>
                <c:pt idx="0">
                  <c:v>4820.1467181467178</c:v>
                </c:pt>
                <c:pt idx="1">
                  <c:v>13347.313775510203</c:v>
                </c:pt>
                <c:pt idx="2">
                  <c:v>12207.853046594983</c:v>
                </c:pt>
                <c:pt idx="3">
                  <c:v>22530.080000000002</c:v>
                </c:pt>
                <c:pt idx="4">
                  <c:v>21089.677914110431</c:v>
                </c:pt>
                <c:pt idx="5">
                  <c:v>8213.2020408163262</c:v>
                </c:pt>
                <c:pt idx="6">
                  <c:v>19799.278688524591</c:v>
                </c:pt>
                <c:pt idx="7">
                  <c:v>10276.192307692309</c:v>
                </c:pt>
                <c:pt idx="8">
                  <c:v>9862.4240837696343</c:v>
                </c:pt>
                <c:pt idx="9">
                  <c:v>11837.918309859155</c:v>
                </c:pt>
                <c:pt idx="10">
                  <c:v>23455.700787401576</c:v>
                </c:pt>
                <c:pt idx="11">
                  <c:v>20257.867120954004</c:v>
                </c:pt>
                <c:pt idx="12">
                  <c:v>21278.279202279202</c:v>
                </c:pt>
                <c:pt idx="13">
                  <c:v>18055.947145877377</c:v>
                </c:pt>
                <c:pt idx="14">
                  <c:v>24460.850961538461</c:v>
                </c:pt>
                <c:pt idx="15">
                  <c:v>36752.697265625</c:v>
                </c:pt>
                <c:pt idx="16">
                  <c:v>17482.840080971659</c:v>
                </c:pt>
                <c:pt idx="17">
                  <c:v>37656.991434689509</c:v>
                </c:pt>
                <c:pt idx="18">
                  <c:v>23634.006097560974</c:v>
                </c:pt>
                <c:pt idx="19">
                  <c:v>25256.501262626261</c:v>
                </c:pt>
                <c:pt idx="20">
                  <c:v>23235.532588454374</c:v>
                </c:pt>
                <c:pt idx="21">
                  <c:v>29070.551075268817</c:v>
                </c:pt>
                <c:pt idx="22">
                  <c:v>24082.073122529644</c:v>
                </c:pt>
                <c:pt idx="23">
                  <c:v>35813.988439306355</c:v>
                </c:pt>
                <c:pt idx="24">
                  <c:v>20913.106783919597</c:v>
                </c:pt>
              </c:numCache>
            </c:numRef>
          </c:xVal>
          <c:yVal>
            <c:numRef>
              <c:f>'SRRM2 HIV RNA Correlation'!$G$21:$G$45</c:f>
              <c:numCache>
                <c:formatCode>0</c:formatCode>
                <c:ptCount val="25"/>
                <c:pt idx="0">
                  <c:v>1157.0945945945946</c:v>
                </c:pt>
                <c:pt idx="1">
                  <c:v>1607.5102040816328</c:v>
                </c:pt>
                <c:pt idx="2">
                  <c:v>1240.2186379928316</c:v>
                </c:pt>
                <c:pt idx="3">
                  <c:v>2691.4584615384615</c:v>
                </c:pt>
                <c:pt idx="4">
                  <c:v>3235.6472392638038</c:v>
                </c:pt>
                <c:pt idx="5">
                  <c:v>2011.873469387755</c:v>
                </c:pt>
                <c:pt idx="6">
                  <c:v>2921.282786885246</c:v>
                </c:pt>
                <c:pt idx="7">
                  <c:v>1617.9981684981685</c:v>
                </c:pt>
                <c:pt idx="8">
                  <c:v>1531.7993019197208</c:v>
                </c:pt>
                <c:pt idx="9">
                  <c:v>1169.056338028169</c:v>
                </c:pt>
                <c:pt idx="10">
                  <c:v>3256.9881889763778</c:v>
                </c:pt>
                <c:pt idx="11">
                  <c:v>2023.984667802385</c:v>
                </c:pt>
                <c:pt idx="12">
                  <c:v>2715.6809116809118</c:v>
                </c:pt>
                <c:pt idx="13">
                  <c:v>1339.4059196617336</c:v>
                </c:pt>
                <c:pt idx="14">
                  <c:v>1572.886217948718</c:v>
                </c:pt>
                <c:pt idx="15">
                  <c:v>2079.935546875</c:v>
                </c:pt>
                <c:pt idx="16">
                  <c:v>1489.078947368421</c:v>
                </c:pt>
                <c:pt idx="17">
                  <c:v>2060.4753747323339</c:v>
                </c:pt>
                <c:pt idx="18">
                  <c:v>2527.8719512195121</c:v>
                </c:pt>
                <c:pt idx="19">
                  <c:v>1904.3724747474748</c:v>
                </c:pt>
                <c:pt idx="20">
                  <c:v>2025.9348230912476</c:v>
                </c:pt>
                <c:pt idx="21">
                  <c:v>1895.3360215053763</c:v>
                </c:pt>
                <c:pt idx="22">
                  <c:v>3037.3557312252965</c:v>
                </c:pt>
                <c:pt idx="23">
                  <c:v>2761.0751445086707</c:v>
                </c:pt>
                <c:pt idx="24">
                  <c:v>2049.422110552764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SRRM2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0588375212366147"/>
          <c:y val="8.4569340160114595E-2"/>
          <c:w val="0.6681521588758524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'SRRM2 HIV RNA Correlation'!$H$2:$H$20</c:f>
              <c:numCache>
                <c:formatCode>0</c:formatCode>
                <c:ptCount val="19"/>
                <c:pt idx="0">
                  <c:v>2412.840909090909</c:v>
                </c:pt>
                <c:pt idx="1">
                  <c:v>2466.3150684931506</c:v>
                </c:pt>
                <c:pt idx="2">
                  <c:v>2028.5661478599222</c:v>
                </c:pt>
                <c:pt idx="3">
                  <c:v>1707.1263736263736</c:v>
                </c:pt>
                <c:pt idx="4">
                  <c:v>2191.013833992095</c:v>
                </c:pt>
                <c:pt idx="5">
                  <c:v>2036.1868787276342</c:v>
                </c:pt>
                <c:pt idx="6">
                  <c:v>3161.6666666666665</c:v>
                </c:pt>
                <c:pt idx="7">
                  <c:v>2007.6589698046182</c:v>
                </c:pt>
                <c:pt idx="8">
                  <c:v>2062.3843058350099</c:v>
                </c:pt>
                <c:pt idx="9">
                  <c:v>2391.712788259958</c:v>
                </c:pt>
                <c:pt idx="10">
                  <c:v>2410.8384879725086</c:v>
                </c:pt>
                <c:pt idx="11">
                  <c:v>2480.5018518518518</c:v>
                </c:pt>
                <c:pt idx="12">
                  <c:v>2564.5564648117838</c:v>
                </c:pt>
                <c:pt idx="13">
                  <c:v>2981.5020746887967</c:v>
                </c:pt>
                <c:pt idx="14">
                  <c:v>2454.7286689419793</c:v>
                </c:pt>
                <c:pt idx="15">
                  <c:v>2703.4872611464966</c:v>
                </c:pt>
                <c:pt idx="16">
                  <c:v>2225.7612179487178</c:v>
                </c:pt>
                <c:pt idx="17">
                  <c:v>2808.2674050632913</c:v>
                </c:pt>
                <c:pt idx="18">
                  <c:v>2388.4864048338368</c:v>
                </c:pt>
              </c:numCache>
            </c:numRef>
          </c:xVal>
          <c:yVal>
            <c:numRef>
              <c:f>'SRRM2 HIV RNA Correlation'!$J$2:$J$20</c:f>
              <c:numCache>
                <c:formatCode>0.00</c:formatCode>
                <c:ptCount val="19"/>
                <c:pt idx="0">
                  <c:v>4.4722734730263403</c:v>
                </c:pt>
                <c:pt idx="1">
                  <c:v>5.6753493444926475</c:v>
                </c:pt>
                <c:pt idx="2">
                  <c:v>4.7382392924405137</c:v>
                </c:pt>
                <c:pt idx="3">
                  <c:v>5.8611662763210726</c:v>
                </c:pt>
                <c:pt idx="4">
                  <c:v>5.4610208247968863</c:v>
                </c:pt>
                <c:pt idx="5">
                  <c:v>4.3351613195232996</c:v>
                </c:pt>
                <c:pt idx="6">
                  <c:v>6.8345852565758882</c:v>
                </c:pt>
                <c:pt idx="7">
                  <c:v>8.7688371153368134</c:v>
                </c:pt>
                <c:pt idx="8">
                  <c:v>7.6684213220529633</c:v>
                </c:pt>
                <c:pt idx="9">
                  <c:v>8.4848621052034421</c:v>
                </c:pt>
                <c:pt idx="10">
                  <c:v>7.975463765134946</c:v>
                </c:pt>
                <c:pt idx="11">
                  <c:v>5.7286586475836812</c:v>
                </c:pt>
                <c:pt idx="12">
                  <c:v>6.5869953850415994</c:v>
                </c:pt>
                <c:pt idx="13">
                  <c:v>5.3386749753206963</c:v>
                </c:pt>
                <c:pt idx="14">
                  <c:v>9.2163260799869544</c:v>
                </c:pt>
                <c:pt idx="15">
                  <c:v>6.44887139894188</c:v>
                </c:pt>
                <c:pt idx="16">
                  <c:v>9.5960525153003609</c:v>
                </c:pt>
                <c:pt idx="17">
                  <c:v>10.519909620636431</c:v>
                </c:pt>
                <c:pt idx="18">
                  <c:v>9.4427358046904697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'SRRM2 HIV RNA Correlation'!$H$21:$H$45</c:f>
              <c:numCache>
                <c:formatCode>0</c:formatCode>
                <c:ptCount val="25"/>
                <c:pt idx="0">
                  <c:v>5759.4291287386213</c:v>
                </c:pt>
                <c:pt idx="1">
                  <c:v>11641.804958677685</c:v>
                </c:pt>
                <c:pt idx="2">
                  <c:v>11064.216897856242</c:v>
                </c:pt>
                <c:pt idx="3">
                  <c:v>20022.078891257996</c:v>
                </c:pt>
                <c:pt idx="4">
                  <c:v>19374.560538116591</c:v>
                </c:pt>
                <c:pt idx="5">
                  <c:v>6786.9244558258642</c:v>
                </c:pt>
                <c:pt idx="6">
                  <c:v>16508.885365853657</c:v>
                </c:pt>
                <c:pt idx="7">
                  <c:v>8967.6081582200241</c:v>
                </c:pt>
                <c:pt idx="8">
                  <c:v>8320.2355712603057</c:v>
                </c:pt>
                <c:pt idx="9">
                  <c:v>11617.711576846308</c:v>
                </c:pt>
                <c:pt idx="10">
                  <c:v>21266.385416666668</c:v>
                </c:pt>
                <c:pt idx="11">
                  <c:v>18409.878048780487</c:v>
                </c:pt>
                <c:pt idx="12">
                  <c:v>18475.864341085271</c:v>
                </c:pt>
                <c:pt idx="13">
                  <c:v>16962.484137931035</c:v>
                </c:pt>
                <c:pt idx="14">
                  <c:v>22516.976470588233</c:v>
                </c:pt>
                <c:pt idx="15">
                  <c:v>32944.394520547947</c:v>
                </c:pt>
                <c:pt idx="16">
                  <c:v>15433.793388429753</c:v>
                </c:pt>
                <c:pt idx="17">
                  <c:v>33285.837209302328</c:v>
                </c:pt>
                <c:pt idx="18">
                  <c:v>21003.687581699345</c:v>
                </c:pt>
                <c:pt idx="19">
                  <c:v>24817.939105613703</c:v>
                </c:pt>
                <c:pt idx="20">
                  <c:v>20624.956687898088</c:v>
                </c:pt>
                <c:pt idx="21">
                  <c:v>27629.07512195122</c:v>
                </c:pt>
                <c:pt idx="22">
                  <c:v>21727.390625</c:v>
                </c:pt>
                <c:pt idx="23">
                  <c:v>30763.415730337078</c:v>
                </c:pt>
                <c:pt idx="24">
                  <c:v>18905.481800766283</c:v>
                </c:pt>
              </c:numCache>
            </c:numRef>
          </c:xVal>
          <c:yVal>
            <c:numRef>
              <c:f>'SRRM2 HIV RNA Correlation'!$J$21:$J$45</c:f>
              <c:numCache>
                <c:formatCode>0.00</c:formatCode>
                <c:ptCount val="25"/>
                <c:pt idx="0">
                  <c:v>10.52242254340303</c:v>
                </c:pt>
                <c:pt idx="1">
                  <c:v>6.2370503405019448</c:v>
                </c:pt>
                <c:pt idx="2">
                  <c:v>10.836651385136076</c:v>
                </c:pt>
                <c:pt idx="3">
                  <c:v>6.4314185341128551</c:v>
                </c:pt>
                <c:pt idx="4">
                  <c:v>5.1938732574847615</c:v>
                </c:pt>
                <c:pt idx="5">
                  <c:v>7.0580313302221178</c:v>
                </c:pt>
                <c:pt idx="6">
                  <c:v>6.5609628060962768</c:v>
                </c:pt>
                <c:pt idx="7">
                  <c:v>9.1864467350985528</c:v>
                </c:pt>
                <c:pt idx="8">
                  <c:v>9.6463071260189981</c:v>
                </c:pt>
                <c:pt idx="9">
                  <c:v>11.014822991213885</c:v>
                </c:pt>
                <c:pt idx="10">
                  <c:v>4.5181855349932469</c:v>
                </c:pt>
                <c:pt idx="11">
                  <c:v>8.4612084743559066</c:v>
                </c:pt>
                <c:pt idx="12">
                  <c:v>5.8237863610994651</c:v>
                </c:pt>
                <c:pt idx="13">
                  <c:v>10.470500237554436</c:v>
                </c:pt>
                <c:pt idx="14">
                  <c:v>9.0038411790424746</c:v>
                </c:pt>
                <c:pt idx="15">
                  <c:v>8.3425794366591504</c:v>
                </c:pt>
                <c:pt idx="16">
                  <c:v>10.612053425880504</c:v>
                </c:pt>
                <c:pt idx="17">
                  <c:v>8.8225873528151055</c:v>
                </c:pt>
                <c:pt idx="18">
                  <c:v>7.5370741119093037</c:v>
                </c:pt>
                <c:pt idx="19">
                  <c:v>9.0190311099051801</c:v>
                </c:pt>
                <c:pt idx="20">
                  <c:v>9.2058776284117982</c:v>
                </c:pt>
                <c:pt idx="21">
                  <c:v>8.775491601150426</c:v>
                </c:pt>
                <c:pt idx="22">
                  <c:v>7.1290942964761248</c:v>
                </c:pt>
                <c:pt idx="23">
                  <c:v>6.1015341649598591</c:v>
                </c:pt>
                <c:pt idx="24">
                  <c:v>10.573295296129007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ax val="300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  <c:majorUnit val="10000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SRRM2</a:t>
                </a:r>
              </a:p>
            </c:rich>
          </c:tx>
          <c:layout>
            <c:manualLayout>
              <c:xMode val="edge"/>
              <c:yMode val="edge"/>
              <c:x val="1.8150709837439761E-2"/>
              <c:y val="0.208484099967847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'SRRM2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'SRRM2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Changes'!$L$17:$M$17</c:f>
              <c:numCache>
                <c:formatCode>0</c:formatCode>
                <c:ptCount val="2"/>
                <c:pt idx="0">
                  <c:v>7413.1162790697672</c:v>
                </c:pt>
                <c:pt idx="1">
                  <c:v>10026.122065727699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72-4000-AB66-68BB14AC4A04}"/>
            </c:ext>
          </c:extLst>
        </c:ser>
        <c:ser>
          <c:idx val="1"/>
          <c:order val="1"/>
          <c:tx>
            <c:strRef>
              <c:f>'SRRM2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'SRRM2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Changes'!$L$18:$M$18</c:f>
              <c:numCache>
                <c:formatCode>0</c:formatCode>
                <c:ptCount val="2"/>
                <c:pt idx="0">
                  <c:v>2642.5199675019103</c:v>
                </c:pt>
                <c:pt idx="1">
                  <c:v>4302.6966495776142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72-4000-AB66-68BB14AC4A04}"/>
            </c:ext>
          </c:extLst>
        </c:ser>
        <c:ser>
          <c:idx val="2"/>
          <c:order val="2"/>
          <c:tx>
            <c:strRef>
              <c:f>'SRRM2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'SRRM2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Changes'!$L$19:$M$19</c:f>
              <c:numCache>
                <c:formatCode>0</c:formatCode>
                <c:ptCount val="2"/>
                <c:pt idx="0">
                  <c:v>3865.8201636847334</c:v>
                </c:pt>
                <c:pt idx="1">
                  <c:v>2390.2047870671686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72-4000-AB66-68BB14AC4A04}"/>
            </c:ext>
          </c:extLst>
        </c:ser>
        <c:ser>
          <c:idx val="3"/>
          <c:order val="3"/>
          <c:tx>
            <c:strRef>
              <c:f>'SRRM2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'SRRM2 Exp and Dist Changes'!$L$21:$M$21</c:f>
                <c:numCache>
                  <c:formatCode>General</c:formatCode>
                  <c:ptCount val="2"/>
                  <c:pt idx="0">
                    <c:v>5753.2205698322068</c:v>
                  </c:pt>
                  <c:pt idx="1">
                    <c:v>4327.6505607551553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'SRRM2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Changes'!$L$20:$M$20</c:f>
              <c:numCache>
                <c:formatCode>0</c:formatCode>
                <c:ptCount val="2"/>
                <c:pt idx="0">
                  <c:v>3061.128575466937</c:v>
                </c:pt>
                <c:pt idx="1">
                  <c:v>622.47109816268494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72-4000-AB66-68BB14AC4A04}"/>
            </c:ext>
          </c:extLst>
        </c:ser>
        <c:ser>
          <c:idx val="4"/>
          <c:order val="4"/>
          <c:tx>
            <c:strRef>
              <c:f>'SRRM2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'SRRM2 Exp and Dist Changes'!$L$16:$M$16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Changes'!$L$21:$M$21</c:f>
              <c:numCache>
                <c:formatCode>0</c:formatCode>
                <c:ptCount val="2"/>
                <c:pt idx="0">
                  <c:v>5753.2205698322068</c:v>
                </c:pt>
                <c:pt idx="1">
                  <c:v>4327.6505607551553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72-4000-AB66-68BB14AC4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'SRRM2 Exp and Dist Changes'!$L$14:$M$14</c:f>
              <c:numCache>
                <c:formatCode>0.0</c:formatCode>
                <c:ptCount val="2"/>
                <c:pt idx="0">
                  <c:v>13908.834910122445</c:v>
                </c:pt>
                <c:pt idx="1">
                  <c:v>16204.308684825981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872-4000-AB66-68BB14AC4A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SRRM2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'SRRM2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'SRRM2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Changes'!$N$17:$O$17</c:f>
              <c:numCache>
                <c:formatCode>0</c:formatCode>
                <c:ptCount val="2"/>
                <c:pt idx="0">
                  <c:v>1353.1</c:v>
                </c:pt>
                <c:pt idx="1">
                  <c:v>1169.056338028169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0E-4C6A-8924-EA24938D065D}"/>
            </c:ext>
          </c:extLst>
        </c:ser>
        <c:ser>
          <c:idx val="1"/>
          <c:order val="1"/>
          <c:tx>
            <c:strRef>
              <c:f>'SRRM2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'SRRM2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Changes'!$N$18:$O$18</c:f>
              <c:numCache>
                <c:formatCode>0</c:formatCode>
                <c:ptCount val="2"/>
                <c:pt idx="0">
                  <c:v>348.26065162907275</c:v>
                </c:pt>
                <c:pt idx="1">
                  <c:v>412.48587645377779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0E-4C6A-8924-EA24938D065D}"/>
            </c:ext>
          </c:extLst>
        </c:ser>
        <c:ser>
          <c:idx val="2"/>
          <c:order val="2"/>
          <c:tx>
            <c:strRef>
              <c:f>'SRRM2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'SRRM2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Changes'!$N$19:$O$19</c:f>
              <c:numCache>
                <c:formatCode>0</c:formatCode>
                <c:ptCount val="2"/>
                <c:pt idx="0">
                  <c:v>298.15348718840801</c:v>
                </c:pt>
                <c:pt idx="1">
                  <c:v>436.38685411312326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0E-4C6A-8924-EA24938D065D}"/>
            </c:ext>
          </c:extLst>
        </c:ser>
        <c:ser>
          <c:idx val="3"/>
          <c:order val="3"/>
          <c:tx>
            <c:strRef>
              <c:f>'SRRM2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'SRRM2 Exp and Dist Changes'!$N$21:$O$21</c:f>
                <c:numCache>
                  <c:formatCode>General</c:formatCode>
                  <c:ptCount val="2"/>
                  <c:pt idx="0">
                    <c:v>656.46568549444646</c:v>
                  </c:pt>
                  <c:pt idx="1">
                    <c:v>606.4263550176538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'SRRM2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Changes'!$N$20:$O$20</c:f>
              <c:numCache>
                <c:formatCode>0</c:formatCode>
                <c:ptCount val="2"/>
                <c:pt idx="0">
                  <c:v>166.41504748294483</c:v>
                </c:pt>
                <c:pt idx="1">
                  <c:v>632.63276536365402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0E-4C6A-8924-EA24938D065D}"/>
            </c:ext>
          </c:extLst>
        </c:ser>
        <c:ser>
          <c:idx val="4"/>
          <c:order val="4"/>
          <c:tx>
            <c:strRef>
              <c:f>'SRRM2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'SRRM2 Exp and Dist Changes'!$N$16:$O$16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Changes'!$N$21:$O$21</c:f>
              <c:numCache>
                <c:formatCode>0</c:formatCode>
                <c:ptCount val="2"/>
                <c:pt idx="0">
                  <c:v>656.46568549444646</c:v>
                </c:pt>
                <c:pt idx="1">
                  <c:v>606.4263550176538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0E-4C6A-8924-EA24938D06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4503103"/>
        <c:axId val="434496447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'SRRM2 Exp and Dist Changes'!$N$14:$O$14</c:f>
              <c:numCache>
                <c:formatCode>0.0</c:formatCode>
                <c:ptCount val="2"/>
                <c:pt idx="0">
                  <c:v>2000.38410022158</c:v>
                </c:pt>
                <c:pt idx="1">
                  <c:v>2065.9926704334507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B0E-4C6A-8924-EA24938D065D}"/>
            </c:ext>
          </c:extLst>
        </c:ser>
        <c:ser>
          <c:idx val="6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'SRRM2 Exp and Dist Changes'!$N$24</c:f>
              <c:numCache>
                <c:formatCode>General</c:formatCode>
                <c:ptCount val="1"/>
                <c:pt idx="0">
                  <c:v>3144.798534798535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A6-4F10-9BD0-D5A37F6B7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4503103"/>
        <c:axId val="434496447"/>
      </c:scatterChart>
      <c:catAx>
        <c:axId val="434503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496447"/>
        <c:crosses val="autoZero"/>
        <c:auto val="1"/>
        <c:lblAlgn val="ctr"/>
        <c:lblOffset val="100"/>
        <c:noMultiLvlLbl val="0"/>
      </c:catAx>
      <c:valAx>
        <c:axId val="43449644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Cyto SRRM2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45031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'SRRM2 Exp and Dist Changes'!$K$17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'SRRM2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Changes'!$R$17:$S$17</c:f>
              <c:numCache>
                <c:formatCode>0.0</c:formatCode>
                <c:ptCount val="2"/>
                <c:pt idx="0">
                  <c:v>4.3351613195232996</c:v>
                </c:pt>
                <c:pt idx="1">
                  <c:v>5.1938732574847615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2E-4652-9497-84121AFD55DC}"/>
            </c:ext>
          </c:extLst>
        </c:ser>
        <c:ser>
          <c:idx val="1"/>
          <c:order val="1"/>
          <c:tx>
            <c:strRef>
              <c:f>'SRRM2 Exp and Dist Changes'!$K$18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errBars>
            <c:errBarType val="minus"/>
            <c:errValType val="percentage"/>
            <c:noEndCap val="0"/>
            <c:val val="100"/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'SRRM2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Changes'!$R$18:$S$18</c:f>
              <c:numCache>
                <c:formatCode>0.0</c:formatCode>
                <c:ptCount val="2"/>
                <c:pt idx="0">
                  <c:v>1.2330237651214677</c:v>
                </c:pt>
                <c:pt idx="1">
                  <c:v>1.4913566796429754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2E-4652-9497-84121AFD55DC}"/>
            </c:ext>
          </c:extLst>
        </c:ser>
        <c:ser>
          <c:idx val="2"/>
          <c:order val="2"/>
          <c:tx>
            <c:strRef>
              <c:f>'SRRM2 Exp and Dist Changes'!$K$19</c:f>
              <c:strCache>
                <c:ptCount val="1"/>
                <c:pt idx="0">
                  <c:v>Med-Q1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cat>
            <c:strRef>
              <c:f>'SRRM2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Changes'!$R$19:$S$19</c:f>
              <c:numCache>
                <c:formatCode>0.0</c:formatCode>
                <c:ptCount val="2"/>
                <c:pt idx="0">
                  <c:v>1.0188103003968321</c:v>
                </c:pt>
                <c:pt idx="1">
                  <c:v>2.1138095398550298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2E-4652-9497-84121AFD55DC}"/>
            </c:ext>
          </c:extLst>
        </c:ser>
        <c:ser>
          <c:idx val="3"/>
          <c:order val="3"/>
          <c:tx>
            <c:strRef>
              <c:f>'SRRM2 Exp and Dist Changes'!$K$20</c:f>
              <c:strCache>
                <c:ptCount val="1"/>
                <c:pt idx="0">
                  <c:v>Q3-Med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3175">
              <a:solidFill>
                <a:schemeClr val="tx1"/>
              </a:solidFill>
            </a:ln>
            <a:effectLst/>
          </c:spPr>
          <c:invertIfNegative val="0"/>
          <c:errBars>
            <c:errBarType val="plus"/>
            <c:errValType val="cust"/>
            <c:noEndCap val="0"/>
            <c:plus>
              <c:numRef>
                <c:f>'SRRM2 Exp and Dist Changes'!$R$21:$S$21</c:f>
                <c:numCache>
                  <c:formatCode>General</c:formatCode>
                  <c:ptCount val="2"/>
                  <c:pt idx="0">
                    <c:v>0.9692029050302331</c:v>
                  </c:pt>
                  <c:pt idx="1">
                    <c:v>1.4342775384894431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6350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'SRRM2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Changes'!$R$20:$S$20</c:f>
              <c:numCache>
                <c:formatCode>0.0</c:formatCode>
                <c:ptCount val="2"/>
                <c:pt idx="0">
                  <c:v>2.0398542252285283</c:v>
                </c:pt>
                <c:pt idx="1">
                  <c:v>0.78150597574167513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2E-4652-9497-84121AFD55DC}"/>
            </c:ext>
          </c:extLst>
        </c:ser>
        <c:ser>
          <c:idx val="4"/>
          <c:order val="4"/>
          <c:tx>
            <c:strRef>
              <c:f>'SRRM2 Exp and Dist Changes'!$K$21</c:f>
              <c:strCache>
                <c:ptCount val="1"/>
                <c:pt idx="0">
                  <c:v>Max-Q3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'SRRM2 Exp and Dist Changes'!$R$16:$S$16</c:f>
              <c:strCache>
                <c:ptCount val="2"/>
                <c:pt idx="0">
                  <c:v>Early</c:v>
                </c:pt>
                <c:pt idx="1">
                  <c:v>Late</c:v>
                </c:pt>
              </c:strCache>
            </c:strRef>
          </c:cat>
          <c:val>
            <c:numRef>
              <c:f>'SRRM2 Exp and Dist Changes'!$R$21:$S$21</c:f>
              <c:numCache>
                <c:formatCode>0.0</c:formatCode>
                <c:ptCount val="2"/>
                <c:pt idx="0">
                  <c:v>0.9692029050302331</c:v>
                </c:pt>
                <c:pt idx="1">
                  <c:v>1.4342775384894431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2E-4652-9497-84121AFD5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33144735"/>
        <c:axId val="433144319"/>
      </c:barChart>
      <c:scatterChart>
        <c:scatterStyle val="lineMarker"/>
        <c:varyColors val="0"/>
        <c:ser>
          <c:idx val="5"/>
          <c:order val="5"/>
          <c:tx>
            <c:v>m</c:v>
          </c:tx>
          <c:spPr>
            <a:ln w="25400" cap="rnd">
              <a:noFill/>
              <a:round/>
            </a:ln>
            <a:effectLst/>
          </c:spPr>
          <c:marker>
            <c:symbol val="x"/>
            <c:size val="4"/>
            <c:spPr>
              <a:noFill/>
              <a:ln w="6350">
                <a:solidFill>
                  <a:schemeClr val="tx1"/>
                </a:solidFill>
              </a:ln>
              <a:effectLst/>
            </c:spPr>
          </c:marker>
          <c:yVal>
            <c:numRef>
              <c:f>'SRRM2 Exp and Dist Changes'!$R$14:$S$14</c:f>
              <c:numCache>
                <c:formatCode>0.0</c:formatCode>
                <c:ptCount val="2"/>
                <c:pt idx="0">
                  <c:v>7.0080844485477316</c:v>
                </c:pt>
                <c:pt idx="1">
                  <c:v>8.3256687574412052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22E-4652-9497-84121AFD55DC}"/>
            </c:ext>
          </c:extLst>
        </c:ser>
        <c:ser>
          <c:idx val="7"/>
          <c:order val="6"/>
          <c:tx>
            <c:v>x1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ysClr val="windowText" lastClr="000000"/>
              </a:solidFill>
              <a:ln w="9525">
                <a:noFill/>
              </a:ln>
              <a:effectLst/>
            </c:spPr>
          </c:marker>
          <c:xVal>
            <c:numLit>
              <c:formatCode>General</c:formatCode>
              <c:ptCount val="1"/>
              <c:pt idx="0">
                <c:v>1</c:v>
              </c:pt>
            </c:numLit>
          </c:xVal>
          <c:yVal>
            <c:numRef>
              <c:f>'SRRM2 Exp and Dist Changes'!$R$24</c:f>
              <c:numCache>
                <c:formatCode>0.0</c:formatCode>
                <c:ptCount val="1"/>
                <c:pt idx="0">
                  <c:v>10.519909620636431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22E-4652-9497-84121AFD5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3144735"/>
        <c:axId val="433144319"/>
        <c:extLst/>
      </c:scatterChart>
      <c:catAx>
        <c:axId val="433144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319"/>
        <c:crosses val="autoZero"/>
        <c:auto val="1"/>
        <c:lblAlgn val="ctr"/>
        <c:lblOffset val="100"/>
        <c:noMultiLvlLbl val="0"/>
      </c:catAx>
      <c:valAx>
        <c:axId val="433144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SRRM2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chemeClr val="tx1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433144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'TRIM56 HIV RNA Correlation'!$G$2:$G$22</c:f>
              <c:numCache>
                <c:formatCode>0</c:formatCode>
                <c:ptCount val="21"/>
                <c:pt idx="0">
                  <c:v>931690</c:v>
                </c:pt>
                <c:pt idx="1">
                  <c:v>1217659</c:v>
                </c:pt>
                <c:pt idx="2" formatCode="General">
                  <c:v>1400287</c:v>
                </c:pt>
                <c:pt idx="3" formatCode="General">
                  <c:v>1597845</c:v>
                </c:pt>
                <c:pt idx="4">
                  <c:v>1627267</c:v>
                </c:pt>
                <c:pt idx="5">
                  <c:v>1743575</c:v>
                </c:pt>
                <c:pt idx="6" formatCode="General">
                  <c:v>1776737</c:v>
                </c:pt>
                <c:pt idx="7">
                  <c:v>1869158</c:v>
                </c:pt>
                <c:pt idx="8" formatCode="General">
                  <c:v>1890506</c:v>
                </c:pt>
                <c:pt idx="9">
                  <c:v>1916529</c:v>
                </c:pt>
                <c:pt idx="10" formatCode="General">
                  <c:v>1942793</c:v>
                </c:pt>
                <c:pt idx="11">
                  <c:v>1987733</c:v>
                </c:pt>
                <c:pt idx="12">
                  <c:v>2010008</c:v>
                </c:pt>
                <c:pt idx="13" formatCode="General">
                  <c:v>2119488</c:v>
                </c:pt>
                <c:pt idx="14">
                  <c:v>2125030</c:v>
                </c:pt>
                <c:pt idx="15">
                  <c:v>2271552</c:v>
                </c:pt>
                <c:pt idx="16">
                  <c:v>2372830</c:v>
                </c:pt>
                <c:pt idx="17" formatCode="General">
                  <c:v>2378342</c:v>
                </c:pt>
                <c:pt idx="18">
                  <c:v>2409940</c:v>
                </c:pt>
                <c:pt idx="19">
                  <c:v>2413311</c:v>
                </c:pt>
                <c:pt idx="20">
                  <c:v>2544844</c:v>
                </c:pt>
              </c:numCache>
            </c:numRef>
          </c:xVal>
          <c:yVal>
            <c:numRef>
              <c:f>'TRIM56 HIV RNA Correlation'!$H$2:$H$22</c:f>
              <c:numCache>
                <c:formatCode>0</c:formatCode>
                <c:ptCount val="21"/>
                <c:pt idx="0">
                  <c:v>324141</c:v>
                </c:pt>
                <c:pt idx="1">
                  <c:v>183644</c:v>
                </c:pt>
                <c:pt idx="2">
                  <c:v>288483</c:v>
                </c:pt>
                <c:pt idx="3">
                  <c:v>459236</c:v>
                </c:pt>
                <c:pt idx="4">
                  <c:v>289434</c:v>
                </c:pt>
                <c:pt idx="5">
                  <c:v>224303</c:v>
                </c:pt>
                <c:pt idx="6">
                  <c:v>439833</c:v>
                </c:pt>
                <c:pt idx="7">
                  <c:v>349814</c:v>
                </c:pt>
                <c:pt idx="8">
                  <c:v>308366</c:v>
                </c:pt>
                <c:pt idx="9">
                  <c:v>286672</c:v>
                </c:pt>
                <c:pt idx="10">
                  <c:v>366682</c:v>
                </c:pt>
                <c:pt idx="11">
                  <c:v>284476</c:v>
                </c:pt>
                <c:pt idx="12">
                  <c:v>372170</c:v>
                </c:pt>
                <c:pt idx="13">
                  <c:v>650286</c:v>
                </c:pt>
                <c:pt idx="14">
                  <c:v>378369</c:v>
                </c:pt>
                <c:pt idx="15">
                  <c:v>214575</c:v>
                </c:pt>
                <c:pt idx="16">
                  <c:v>426998</c:v>
                </c:pt>
                <c:pt idx="17">
                  <c:v>402251</c:v>
                </c:pt>
                <c:pt idx="18">
                  <c:v>405394</c:v>
                </c:pt>
                <c:pt idx="19">
                  <c:v>432237</c:v>
                </c:pt>
                <c:pt idx="20">
                  <c:v>512214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'TRIM56 HIV RNA Correlation'!$G$23:$G$50</c:f>
              <c:numCache>
                <c:formatCode>0</c:formatCode>
                <c:ptCount val="28"/>
                <c:pt idx="0">
                  <c:v>3199075</c:v>
                </c:pt>
                <c:pt idx="1">
                  <c:v>3210663</c:v>
                </c:pt>
                <c:pt idx="2" formatCode="General">
                  <c:v>3346235</c:v>
                </c:pt>
                <c:pt idx="3" formatCode="General">
                  <c:v>3744529</c:v>
                </c:pt>
                <c:pt idx="4" formatCode="General">
                  <c:v>4023274</c:v>
                </c:pt>
                <c:pt idx="5">
                  <c:v>4212365</c:v>
                </c:pt>
                <c:pt idx="6" formatCode="General">
                  <c:v>4240502</c:v>
                </c:pt>
                <c:pt idx="7" formatCode="General">
                  <c:v>4328242</c:v>
                </c:pt>
                <c:pt idx="8" formatCode="General">
                  <c:v>4360573</c:v>
                </c:pt>
                <c:pt idx="9" formatCode="General">
                  <c:v>4959663</c:v>
                </c:pt>
                <c:pt idx="10" formatCode="General">
                  <c:v>5206374</c:v>
                </c:pt>
                <c:pt idx="11" formatCode="General">
                  <c:v>5233223</c:v>
                </c:pt>
                <c:pt idx="12">
                  <c:v>5366445</c:v>
                </c:pt>
                <c:pt idx="13">
                  <c:v>5768113</c:v>
                </c:pt>
                <c:pt idx="14">
                  <c:v>5940787</c:v>
                </c:pt>
                <c:pt idx="15" formatCode="General">
                  <c:v>5988946</c:v>
                </c:pt>
                <c:pt idx="16" formatCode="General">
                  <c:v>6032063</c:v>
                </c:pt>
                <c:pt idx="17" formatCode="General">
                  <c:v>6063543</c:v>
                </c:pt>
                <c:pt idx="18" formatCode="General">
                  <c:v>6293289</c:v>
                </c:pt>
                <c:pt idx="19" formatCode="General">
                  <c:v>6309568</c:v>
                </c:pt>
                <c:pt idx="20">
                  <c:v>6485041</c:v>
                </c:pt>
                <c:pt idx="21">
                  <c:v>6534243</c:v>
                </c:pt>
                <c:pt idx="22" formatCode="General">
                  <c:v>6769232</c:v>
                </c:pt>
                <c:pt idx="23">
                  <c:v>8919392</c:v>
                </c:pt>
                <c:pt idx="24">
                  <c:v>10004706</c:v>
                </c:pt>
                <c:pt idx="25" formatCode="General">
                  <c:v>10109630</c:v>
                </c:pt>
                <c:pt idx="26" formatCode="General">
                  <c:v>13727174</c:v>
                </c:pt>
                <c:pt idx="27">
                  <c:v>15029427</c:v>
                </c:pt>
              </c:numCache>
            </c:numRef>
          </c:xVal>
          <c:yVal>
            <c:numRef>
              <c:f>'TRIM56 HIV RNA Correlation'!$H$23:$H$50</c:f>
              <c:numCache>
                <c:formatCode>0</c:formatCode>
                <c:ptCount val="28"/>
                <c:pt idx="0">
                  <c:v>322540</c:v>
                </c:pt>
                <c:pt idx="1">
                  <c:v>291896</c:v>
                </c:pt>
                <c:pt idx="2">
                  <c:v>688267</c:v>
                </c:pt>
                <c:pt idx="3">
                  <c:v>431435</c:v>
                </c:pt>
                <c:pt idx="4">
                  <c:v>412122</c:v>
                </c:pt>
                <c:pt idx="5">
                  <c:v>572715</c:v>
                </c:pt>
                <c:pt idx="6">
                  <c:v>245526</c:v>
                </c:pt>
                <c:pt idx="7">
                  <c:v>552443</c:v>
                </c:pt>
                <c:pt idx="8">
                  <c:v>567156</c:v>
                </c:pt>
                <c:pt idx="9">
                  <c:v>452354</c:v>
                </c:pt>
                <c:pt idx="10">
                  <c:v>467813</c:v>
                </c:pt>
                <c:pt idx="11">
                  <c:v>562248</c:v>
                </c:pt>
                <c:pt idx="12">
                  <c:v>331912</c:v>
                </c:pt>
                <c:pt idx="13">
                  <c:v>482630</c:v>
                </c:pt>
                <c:pt idx="14">
                  <c:v>261570</c:v>
                </c:pt>
                <c:pt idx="15">
                  <c:v>452673</c:v>
                </c:pt>
                <c:pt idx="16">
                  <c:v>560496</c:v>
                </c:pt>
                <c:pt idx="17">
                  <c:v>376984</c:v>
                </c:pt>
                <c:pt idx="18">
                  <c:v>493427</c:v>
                </c:pt>
                <c:pt idx="19">
                  <c:v>423229</c:v>
                </c:pt>
                <c:pt idx="20">
                  <c:v>373467</c:v>
                </c:pt>
                <c:pt idx="21">
                  <c:v>614977</c:v>
                </c:pt>
                <c:pt idx="22">
                  <c:v>203887</c:v>
                </c:pt>
                <c:pt idx="23">
                  <c:v>297296</c:v>
                </c:pt>
                <c:pt idx="24">
                  <c:v>355668</c:v>
                </c:pt>
                <c:pt idx="25">
                  <c:v>383659</c:v>
                </c:pt>
                <c:pt idx="26">
                  <c:v>320285</c:v>
                </c:pt>
                <c:pt idx="27">
                  <c:v>424501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TRIM56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6143919510061242"/>
          <c:y val="8.4569340160114595E-2"/>
          <c:w val="0.61259660250801984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'TRIM56 HIV RNA Correlation'!$C$2:$C$22</c:f>
              <c:numCache>
                <c:formatCode>0</c:formatCode>
                <c:ptCount val="21"/>
                <c:pt idx="0">
                  <c:v>398786</c:v>
                </c:pt>
                <c:pt idx="1">
                  <c:v>667813</c:v>
                </c:pt>
                <c:pt idx="2" formatCode="General">
                  <c:v>743893</c:v>
                </c:pt>
                <c:pt idx="3" formatCode="General">
                  <c:v>802078</c:v>
                </c:pt>
                <c:pt idx="4">
                  <c:v>917401</c:v>
                </c:pt>
                <c:pt idx="5">
                  <c:v>844287</c:v>
                </c:pt>
                <c:pt idx="6" formatCode="General">
                  <c:v>808114</c:v>
                </c:pt>
                <c:pt idx="7">
                  <c:v>552119</c:v>
                </c:pt>
                <c:pt idx="8" formatCode="General">
                  <c:v>884554</c:v>
                </c:pt>
                <c:pt idx="9">
                  <c:v>809099</c:v>
                </c:pt>
                <c:pt idx="10" formatCode="General">
                  <c:v>971218</c:v>
                </c:pt>
                <c:pt idx="11">
                  <c:v>1050847</c:v>
                </c:pt>
                <c:pt idx="12">
                  <c:v>953233</c:v>
                </c:pt>
                <c:pt idx="13" formatCode="General">
                  <c:v>842679</c:v>
                </c:pt>
                <c:pt idx="14">
                  <c:v>1127671</c:v>
                </c:pt>
                <c:pt idx="15">
                  <c:v>1104963</c:v>
                </c:pt>
                <c:pt idx="16">
                  <c:v>1071599</c:v>
                </c:pt>
                <c:pt idx="17" formatCode="General">
                  <c:v>1151061</c:v>
                </c:pt>
                <c:pt idx="18">
                  <c:v>1187694</c:v>
                </c:pt>
                <c:pt idx="19">
                  <c:v>1125395</c:v>
                </c:pt>
                <c:pt idx="20">
                  <c:v>947347</c:v>
                </c:pt>
              </c:numCache>
            </c:numRef>
          </c:xVal>
          <c:yVal>
            <c:numRef>
              <c:f>'TRIM56 HIV RNA Correlation'!$D$2:$D$22</c:f>
              <c:numCache>
                <c:formatCode>0</c:formatCode>
                <c:ptCount val="21"/>
                <c:pt idx="0">
                  <c:v>91865</c:v>
                </c:pt>
                <c:pt idx="1">
                  <c:v>69873</c:v>
                </c:pt>
                <c:pt idx="2" formatCode="General">
                  <c:v>96429</c:v>
                </c:pt>
                <c:pt idx="3" formatCode="General">
                  <c:v>120413</c:v>
                </c:pt>
                <c:pt idx="4">
                  <c:v>94772</c:v>
                </c:pt>
                <c:pt idx="5">
                  <c:v>76435</c:v>
                </c:pt>
                <c:pt idx="6" formatCode="General">
                  <c:v>128079</c:v>
                </c:pt>
                <c:pt idx="7">
                  <c:v>55651</c:v>
                </c:pt>
                <c:pt idx="8" formatCode="General">
                  <c:v>87518</c:v>
                </c:pt>
                <c:pt idx="9">
                  <c:v>85776</c:v>
                </c:pt>
                <c:pt idx="10" formatCode="General">
                  <c:v>89160</c:v>
                </c:pt>
                <c:pt idx="11">
                  <c:v>64514</c:v>
                </c:pt>
                <c:pt idx="12">
                  <c:v>87764</c:v>
                </c:pt>
                <c:pt idx="13" formatCode="General">
                  <c:v>142355</c:v>
                </c:pt>
                <c:pt idx="14">
                  <c:v>137866</c:v>
                </c:pt>
                <c:pt idx="15">
                  <c:v>60597</c:v>
                </c:pt>
                <c:pt idx="16">
                  <c:v>83474</c:v>
                </c:pt>
                <c:pt idx="17" formatCode="General">
                  <c:v>73912</c:v>
                </c:pt>
                <c:pt idx="18">
                  <c:v>115961</c:v>
                </c:pt>
                <c:pt idx="19">
                  <c:v>102523</c:v>
                </c:pt>
                <c:pt idx="20">
                  <c:v>88885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'TRIM56 HIV RNA Correlation'!$C$23:$C$50</c:f>
              <c:numCache>
                <c:formatCode>0</c:formatCode>
                <c:ptCount val="28"/>
                <c:pt idx="0">
                  <c:v>1244182</c:v>
                </c:pt>
                <c:pt idx="1">
                  <c:v>1412954</c:v>
                </c:pt>
                <c:pt idx="2" formatCode="General">
                  <c:v>1215717</c:v>
                </c:pt>
                <c:pt idx="3" formatCode="General">
                  <c:v>1183655</c:v>
                </c:pt>
                <c:pt idx="4" formatCode="General">
                  <c:v>1711063</c:v>
                </c:pt>
                <c:pt idx="5">
                  <c:v>1459080</c:v>
                </c:pt>
                <c:pt idx="6" formatCode="General">
                  <c:v>1795581</c:v>
                </c:pt>
                <c:pt idx="7" formatCode="General">
                  <c:v>809390</c:v>
                </c:pt>
                <c:pt idx="8" formatCode="General">
                  <c:v>712805</c:v>
                </c:pt>
                <c:pt idx="9" formatCode="General">
                  <c:v>2123955</c:v>
                </c:pt>
                <c:pt idx="10" formatCode="General">
                  <c:v>1478360</c:v>
                </c:pt>
                <c:pt idx="11" formatCode="General">
                  <c:v>1640723</c:v>
                </c:pt>
                <c:pt idx="12">
                  <c:v>2384989</c:v>
                </c:pt>
                <c:pt idx="13">
                  <c:v>1895487</c:v>
                </c:pt>
                <c:pt idx="14">
                  <c:v>2277567</c:v>
                </c:pt>
                <c:pt idx="15" formatCode="General">
                  <c:v>2278874</c:v>
                </c:pt>
                <c:pt idx="16" formatCode="General">
                  <c:v>2400435</c:v>
                </c:pt>
                <c:pt idx="17" formatCode="General">
                  <c:v>2014059</c:v>
                </c:pt>
                <c:pt idx="18" formatCode="General">
                  <c:v>1878912</c:v>
                </c:pt>
                <c:pt idx="19" formatCode="General">
                  <c:v>2306548</c:v>
                </c:pt>
                <c:pt idx="20">
                  <c:v>2138492</c:v>
                </c:pt>
                <c:pt idx="21">
                  <c:v>1480839</c:v>
                </c:pt>
                <c:pt idx="22" formatCode="General">
                  <c:v>3083505</c:v>
                </c:pt>
                <c:pt idx="23">
                  <c:v>1923981</c:v>
                </c:pt>
                <c:pt idx="24">
                  <c:v>3021033</c:v>
                </c:pt>
                <c:pt idx="25">
                  <c:v>2485555</c:v>
                </c:pt>
                <c:pt idx="26" formatCode="General">
                  <c:v>4295919</c:v>
                </c:pt>
                <c:pt idx="27">
                  <c:v>5621731</c:v>
                </c:pt>
              </c:numCache>
            </c:numRef>
          </c:xVal>
          <c:yVal>
            <c:numRef>
              <c:f>'TRIM56 HIV RNA Correlation'!$D$23:$D$50</c:f>
              <c:numCache>
                <c:formatCode>0</c:formatCode>
                <c:ptCount val="28"/>
                <c:pt idx="0">
                  <c:v>71449</c:v>
                </c:pt>
                <c:pt idx="1">
                  <c:v>57934</c:v>
                </c:pt>
                <c:pt idx="2" formatCode="General">
                  <c:v>129071</c:v>
                </c:pt>
                <c:pt idx="3" formatCode="General">
                  <c:v>105569</c:v>
                </c:pt>
                <c:pt idx="4" formatCode="General">
                  <c:v>105536</c:v>
                </c:pt>
                <c:pt idx="5">
                  <c:v>83817</c:v>
                </c:pt>
                <c:pt idx="6" formatCode="General">
                  <c:v>51007</c:v>
                </c:pt>
                <c:pt idx="7" formatCode="General">
                  <c:v>78138</c:v>
                </c:pt>
                <c:pt idx="8" formatCode="General">
                  <c:v>65322</c:v>
                </c:pt>
                <c:pt idx="9" formatCode="General">
                  <c:v>145292</c:v>
                </c:pt>
                <c:pt idx="10" formatCode="General">
                  <c:v>94508</c:v>
                </c:pt>
                <c:pt idx="11" formatCode="General">
                  <c:v>117935</c:v>
                </c:pt>
                <c:pt idx="12">
                  <c:v>72546</c:v>
                </c:pt>
                <c:pt idx="13">
                  <c:v>110061</c:v>
                </c:pt>
                <c:pt idx="14">
                  <c:v>71677</c:v>
                </c:pt>
                <c:pt idx="15" formatCode="General">
                  <c:v>101841</c:v>
                </c:pt>
                <c:pt idx="16" formatCode="General">
                  <c:v>177350</c:v>
                </c:pt>
                <c:pt idx="17" formatCode="General">
                  <c:v>72995</c:v>
                </c:pt>
                <c:pt idx="18" formatCode="General">
                  <c:v>103201</c:v>
                </c:pt>
                <c:pt idx="19" formatCode="General">
                  <c:v>96228</c:v>
                </c:pt>
                <c:pt idx="20">
                  <c:v>77465</c:v>
                </c:pt>
                <c:pt idx="21">
                  <c:v>88029</c:v>
                </c:pt>
                <c:pt idx="22" formatCode="General">
                  <c:v>56542</c:v>
                </c:pt>
                <c:pt idx="23">
                  <c:v>43473</c:v>
                </c:pt>
                <c:pt idx="24">
                  <c:v>66492</c:v>
                </c:pt>
                <c:pt idx="25">
                  <c:v>48152</c:v>
                </c:pt>
                <c:pt idx="26" formatCode="General">
                  <c:v>85804</c:v>
                </c:pt>
                <c:pt idx="27">
                  <c:v>158101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TRIM56 Intensity</a:t>
                </a:r>
              </a:p>
            </c:rich>
          </c:tx>
          <c:layout>
            <c:manualLayout>
              <c:xMode val="edge"/>
              <c:yMode val="edge"/>
              <c:x val="1.1206498493243899E-2"/>
              <c:y val="6.033632815128878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1514289880431614"/>
          <c:y val="8.4569340160114595E-2"/>
          <c:w val="0.65889289880431623"/>
          <c:h val="0.69951460394373777"/>
        </c:manualLayout>
      </c:layout>
      <c:scatterChart>
        <c:scatterStyle val="lineMarker"/>
        <c:varyColors val="0"/>
        <c:ser>
          <c:idx val="0"/>
          <c:order val="0"/>
          <c:tx>
            <c:v>Early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trendline>
            <c:spPr>
              <a:ln w="19050" cap="rnd" cmpd="sng">
                <a:solidFill>
                  <a:srgbClr val="C00000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'TRIM56 HIV RNA Correlation'!$G$2:$G$22</c:f>
              <c:numCache>
                <c:formatCode>0</c:formatCode>
                <c:ptCount val="21"/>
                <c:pt idx="0">
                  <c:v>931690</c:v>
                </c:pt>
                <c:pt idx="1">
                  <c:v>1217659</c:v>
                </c:pt>
                <c:pt idx="2" formatCode="General">
                  <c:v>1400287</c:v>
                </c:pt>
                <c:pt idx="3" formatCode="General">
                  <c:v>1597845</c:v>
                </c:pt>
                <c:pt idx="4">
                  <c:v>1627267</c:v>
                </c:pt>
                <c:pt idx="5">
                  <c:v>1743575</c:v>
                </c:pt>
                <c:pt idx="6" formatCode="General">
                  <c:v>1776737</c:v>
                </c:pt>
                <c:pt idx="7">
                  <c:v>1869158</c:v>
                </c:pt>
                <c:pt idx="8" formatCode="General">
                  <c:v>1890506</c:v>
                </c:pt>
                <c:pt idx="9">
                  <c:v>1916529</c:v>
                </c:pt>
                <c:pt idx="10" formatCode="General">
                  <c:v>1942793</c:v>
                </c:pt>
                <c:pt idx="11">
                  <c:v>1987733</c:v>
                </c:pt>
                <c:pt idx="12">
                  <c:v>2010008</c:v>
                </c:pt>
                <c:pt idx="13" formatCode="General">
                  <c:v>2119488</c:v>
                </c:pt>
                <c:pt idx="14">
                  <c:v>2125030</c:v>
                </c:pt>
                <c:pt idx="15">
                  <c:v>2271552</c:v>
                </c:pt>
                <c:pt idx="16">
                  <c:v>2372830</c:v>
                </c:pt>
                <c:pt idx="17" formatCode="General">
                  <c:v>2378342</c:v>
                </c:pt>
                <c:pt idx="18">
                  <c:v>2409940</c:v>
                </c:pt>
                <c:pt idx="19">
                  <c:v>2413311</c:v>
                </c:pt>
                <c:pt idx="20">
                  <c:v>2544844</c:v>
                </c:pt>
              </c:numCache>
            </c:numRef>
          </c:xVal>
          <c:yVal>
            <c:numRef>
              <c:f>'TRIM56 HIV RNA Correlation'!$I$2:$I$22</c:f>
              <c:numCache>
                <c:formatCode>0.00</c:formatCode>
                <c:ptCount val="21"/>
                <c:pt idx="0">
                  <c:v>0.39549931977475072</c:v>
                </c:pt>
                <c:pt idx="1">
                  <c:v>0.61415474945284831</c:v>
                </c:pt>
                <c:pt idx="2">
                  <c:v>0.50209316129838488</c:v>
                </c:pt>
                <c:pt idx="3">
                  <c:v>0.35538614556863024</c:v>
                </c:pt>
                <c:pt idx="4">
                  <c:v>0.48685413691424112</c:v>
                </c:pt>
                <c:pt idx="5">
                  <c:v>0.51691373387074957</c:v>
                </c:pt>
                <c:pt idx="6">
                  <c:v>0.41083354183105908</c:v>
                </c:pt>
                <c:pt idx="7">
                  <c:v>0.18918422779207447</c:v>
                </c:pt>
                <c:pt idx="8">
                  <c:v>0.39628160544809099</c:v>
                </c:pt>
                <c:pt idx="9">
                  <c:v>0.42696718700223002</c:v>
                </c:pt>
                <c:pt idx="10">
                  <c:v>0.32127182709839219</c:v>
                </c:pt>
                <c:pt idx="11">
                  <c:v>0.29329611478346262</c:v>
                </c:pt>
                <c:pt idx="12">
                  <c:v>0.30858701996441706</c:v>
                </c:pt>
                <c:pt idx="13">
                  <c:v>0.28026444536757944</c:v>
                </c:pt>
                <c:pt idx="14">
                  <c:v>0.57324025064136419</c:v>
                </c:pt>
                <c:pt idx="15">
                  <c:v>0.39354323344893427</c:v>
                </c:pt>
                <c:pt idx="16">
                  <c:v>0.24299321153689407</c:v>
                </c:pt>
                <c:pt idx="17">
                  <c:v>0.22510880522874224</c:v>
                </c:pt>
                <c:pt idx="18">
                  <c:v>0.40064885482996065</c:v>
                </c:pt>
                <c:pt idx="19">
                  <c:v>0.31094524345341723</c:v>
                </c:pt>
                <c:pt idx="20">
                  <c:v>0.2099667161947327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C5-4785-B215-746F1634711D}"/>
            </c:ext>
          </c:extLst>
        </c:ser>
        <c:ser>
          <c:idx val="1"/>
          <c:order val="1"/>
          <c:tx>
            <c:v>Late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rgbClr val="0913DD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913DD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'TRIM56 HIV RNA Correlation'!$G$23:$G$50</c:f>
              <c:numCache>
                <c:formatCode>0</c:formatCode>
                <c:ptCount val="28"/>
                <c:pt idx="0">
                  <c:v>3199075</c:v>
                </c:pt>
                <c:pt idx="1">
                  <c:v>3210663</c:v>
                </c:pt>
                <c:pt idx="2" formatCode="General">
                  <c:v>3346235</c:v>
                </c:pt>
                <c:pt idx="3" formatCode="General">
                  <c:v>3744529</c:v>
                </c:pt>
                <c:pt idx="4" formatCode="General">
                  <c:v>4023274</c:v>
                </c:pt>
                <c:pt idx="5">
                  <c:v>4212365</c:v>
                </c:pt>
                <c:pt idx="6" formatCode="General">
                  <c:v>4240502</c:v>
                </c:pt>
                <c:pt idx="7" formatCode="General">
                  <c:v>4328242</c:v>
                </c:pt>
                <c:pt idx="8" formatCode="General">
                  <c:v>4360573</c:v>
                </c:pt>
                <c:pt idx="9" formatCode="General">
                  <c:v>4959663</c:v>
                </c:pt>
                <c:pt idx="10" formatCode="General">
                  <c:v>5206374</c:v>
                </c:pt>
                <c:pt idx="11" formatCode="General">
                  <c:v>5233223</c:v>
                </c:pt>
                <c:pt idx="12">
                  <c:v>5366445</c:v>
                </c:pt>
                <c:pt idx="13">
                  <c:v>5768113</c:v>
                </c:pt>
                <c:pt idx="14">
                  <c:v>5940787</c:v>
                </c:pt>
                <c:pt idx="15" formatCode="General">
                  <c:v>5988946</c:v>
                </c:pt>
                <c:pt idx="16" formatCode="General">
                  <c:v>6032063</c:v>
                </c:pt>
                <c:pt idx="17" formatCode="General">
                  <c:v>6063543</c:v>
                </c:pt>
                <c:pt idx="18" formatCode="General">
                  <c:v>6293289</c:v>
                </c:pt>
                <c:pt idx="19" formatCode="General">
                  <c:v>6309568</c:v>
                </c:pt>
                <c:pt idx="20">
                  <c:v>6485041</c:v>
                </c:pt>
                <c:pt idx="21">
                  <c:v>6534243</c:v>
                </c:pt>
                <c:pt idx="22" formatCode="General">
                  <c:v>6769232</c:v>
                </c:pt>
                <c:pt idx="23">
                  <c:v>8919392</c:v>
                </c:pt>
                <c:pt idx="24">
                  <c:v>10004706</c:v>
                </c:pt>
                <c:pt idx="25" formatCode="General">
                  <c:v>10109630</c:v>
                </c:pt>
                <c:pt idx="26" formatCode="General">
                  <c:v>13727174</c:v>
                </c:pt>
                <c:pt idx="27">
                  <c:v>15029427</c:v>
                </c:pt>
              </c:numCache>
            </c:numRef>
          </c:xVal>
          <c:yVal>
            <c:numRef>
              <c:f>'TRIM56 HIV RNA Correlation'!$I$23:$I$50</c:f>
              <c:numCache>
                <c:formatCode>0.00</c:formatCode>
                <c:ptCount val="28"/>
                <c:pt idx="0">
                  <c:v>0.28455420544742743</c:v>
                </c:pt>
                <c:pt idx="1">
                  <c:v>0.24762140860481616</c:v>
                </c:pt>
                <c:pt idx="2">
                  <c:v>0.23081531341425904</c:v>
                </c:pt>
                <c:pt idx="3">
                  <c:v>0.32396445164576848</c:v>
                </c:pt>
                <c:pt idx="4">
                  <c:v>0.34422967780655345</c:v>
                </c:pt>
                <c:pt idx="5">
                  <c:v>0.17144066860572144</c:v>
                </c:pt>
                <c:pt idx="6">
                  <c:v>0.26222117119664401</c:v>
                </c:pt>
                <c:pt idx="7">
                  <c:v>0.16474209633042031</c:v>
                </c:pt>
                <c:pt idx="8">
                  <c:v>0.13016654909790887</c:v>
                </c:pt>
                <c:pt idx="9">
                  <c:v>0.47316828523229837</c:v>
                </c:pt>
                <c:pt idx="10">
                  <c:v>0.25316564203533304</c:v>
                </c:pt>
                <c:pt idx="11">
                  <c:v>0.26543225158840728</c:v>
                </c:pt>
                <c:pt idx="12">
                  <c:v>0.27970512711766382</c:v>
                </c:pt>
                <c:pt idx="13">
                  <c:v>0.29541105137571833</c:v>
                </c:pt>
                <c:pt idx="14">
                  <c:v>0.37745993796506455</c:v>
                </c:pt>
                <c:pt idx="15">
                  <c:v>0.29028423860993297</c:v>
                </c:pt>
                <c:pt idx="16">
                  <c:v>0.46287838056511094</c:v>
                </c:pt>
                <c:pt idx="17">
                  <c:v>0.24012382026981238</c:v>
                </c:pt>
                <c:pt idx="18">
                  <c:v>0.26446469481787477</c:v>
                </c:pt>
                <c:pt idx="19">
                  <c:v>0.29427432943630144</c:v>
                </c:pt>
                <c:pt idx="20">
                  <c:v>0.26170431280869721</c:v>
                </c:pt>
                <c:pt idx="21">
                  <c:v>0.16705443421362259</c:v>
                </c:pt>
                <c:pt idx="22">
                  <c:v>0.38373884420916898</c:v>
                </c:pt>
                <c:pt idx="23">
                  <c:v>0.17127289489132191</c:v>
                </c:pt>
                <c:pt idx="24">
                  <c:v>0.22993609428168313</c:v>
                </c:pt>
                <c:pt idx="25">
                  <c:v>0.14352010539273399</c:v>
                </c:pt>
                <c:pt idx="26">
                  <c:v>0.36593156801617188</c:v>
                </c:pt>
                <c:pt idx="27">
                  <c:v>0.59347222222222218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839-4414-856F-3A4059C22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3603087"/>
        <c:axId val="1713613487"/>
      </c:scatterChart>
      <c:valAx>
        <c:axId val="1713603087"/>
        <c:scaling>
          <c:orientation val="minMax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Total US HIV RNA Intensity</a:t>
                </a:r>
              </a:p>
            </c:rich>
          </c:tx>
          <c:layout>
            <c:manualLayout>
              <c:xMode val="edge"/>
              <c:yMode val="edge"/>
              <c:x val="0.26770073879653933"/>
              <c:y val="0.891203142876371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13487"/>
        <c:crosses val="autoZero"/>
        <c:crossBetween val="midCat"/>
      </c:valAx>
      <c:valAx>
        <c:axId val="171361348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Nuc / Cyto TRIM56</a:t>
                </a:r>
              </a:p>
            </c:rich>
          </c:tx>
          <c:layout>
            <c:manualLayout>
              <c:xMode val="edge"/>
              <c:yMode val="edge"/>
              <c:x val="1.8922547875959948E-2"/>
              <c:y val="0.145806413621374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7136030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75559915665861488"/>
          <c:y val="6.3886995475090358E-2"/>
          <c:w val="0.1981421235423495"/>
          <c:h val="0.20514097478811236"/>
        </c:manualLayout>
      </c:layout>
      <c:overlay val="0"/>
      <c:spPr>
        <a:noFill/>
        <a:ln>
          <a:noFill/>
        </a:ln>
        <a:effectLst>
          <a:outerShdw blurRad="50800" dist="50800" dir="5400000" sx="1000" sy="1000" algn="ctr" rotWithShape="0">
            <a:srgbClr val="000000">
              <a:alpha val="43137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2767989938757655"/>
          <c:y val="5.5972343734810914E-2"/>
          <c:w val="0.66148676727909006"/>
          <c:h val="0.73833787603472645"/>
        </c:manualLayout>
      </c:layout>
      <c:scatterChart>
        <c:scatterStyle val="lineMarker"/>
        <c:varyColors val="0"/>
        <c:ser>
          <c:idx val="0"/>
          <c:order val="0"/>
          <c:tx>
            <c:v>Total US HIV RNA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</c:marker>
          <c:yVal>
            <c:numRef>
              <c:f>'TRIM56 HIV RNA Correlation'!$T$2:$T$50</c:f>
              <c:numCache>
                <c:formatCode>0</c:formatCode>
                <c:ptCount val="49"/>
                <c:pt idx="0">
                  <c:v>931690</c:v>
                </c:pt>
                <c:pt idx="1">
                  <c:v>1217659</c:v>
                </c:pt>
                <c:pt idx="2" formatCode="General">
                  <c:v>1400287</c:v>
                </c:pt>
                <c:pt idx="3" formatCode="General">
                  <c:v>1597845</c:v>
                </c:pt>
                <c:pt idx="4">
                  <c:v>1627267</c:v>
                </c:pt>
                <c:pt idx="5">
                  <c:v>1743575</c:v>
                </c:pt>
                <c:pt idx="6" formatCode="General">
                  <c:v>1776737</c:v>
                </c:pt>
                <c:pt idx="7">
                  <c:v>1869158</c:v>
                </c:pt>
                <c:pt idx="8" formatCode="General">
                  <c:v>1890506</c:v>
                </c:pt>
                <c:pt idx="9">
                  <c:v>1916529</c:v>
                </c:pt>
                <c:pt idx="10" formatCode="General">
                  <c:v>1942793</c:v>
                </c:pt>
                <c:pt idx="11">
                  <c:v>1987733</c:v>
                </c:pt>
                <c:pt idx="12">
                  <c:v>2010008</c:v>
                </c:pt>
                <c:pt idx="13" formatCode="General">
                  <c:v>2119488</c:v>
                </c:pt>
                <c:pt idx="14">
                  <c:v>2125030</c:v>
                </c:pt>
                <c:pt idx="15">
                  <c:v>2271552</c:v>
                </c:pt>
                <c:pt idx="16">
                  <c:v>2372830</c:v>
                </c:pt>
                <c:pt idx="17" formatCode="General">
                  <c:v>2378342</c:v>
                </c:pt>
                <c:pt idx="18">
                  <c:v>2409940</c:v>
                </c:pt>
                <c:pt idx="19">
                  <c:v>2413311</c:v>
                </c:pt>
                <c:pt idx="20">
                  <c:v>2544844</c:v>
                </c:pt>
                <c:pt idx="21">
                  <c:v>3199075</c:v>
                </c:pt>
                <c:pt idx="22">
                  <c:v>3210663</c:v>
                </c:pt>
                <c:pt idx="23" formatCode="General">
                  <c:v>3346235</c:v>
                </c:pt>
                <c:pt idx="24" formatCode="General">
                  <c:v>3744529</c:v>
                </c:pt>
                <c:pt idx="25" formatCode="General">
                  <c:v>4023274</c:v>
                </c:pt>
                <c:pt idx="26">
                  <c:v>4212365</c:v>
                </c:pt>
                <c:pt idx="27" formatCode="General">
                  <c:v>4240502</c:v>
                </c:pt>
                <c:pt idx="28" formatCode="General">
                  <c:v>4328242</c:v>
                </c:pt>
                <c:pt idx="29" formatCode="General">
                  <c:v>4360573</c:v>
                </c:pt>
                <c:pt idx="30" formatCode="General">
                  <c:v>4959663</c:v>
                </c:pt>
                <c:pt idx="31" formatCode="General">
                  <c:v>5206374</c:v>
                </c:pt>
                <c:pt idx="32" formatCode="General">
                  <c:v>5233223</c:v>
                </c:pt>
                <c:pt idx="33">
                  <c:v>5366445</c:v>
                </c:pt>
                <c:pt idx="34">
                  <c:v>5768113</c:v>
                </c:pt>
                <c:pt idx="35">
                  <c:v>5940787</c:v>
                </c:pt>
                <c:pt idx="36" formatCode="General">
                  <c:v>5988946</c:v>
                </c:pt>
                <c:pt idx="37" formatCode="General">
                  <c:v>6032063</c:v>
                </c:pt>
                <c:pt idx="38" formatCode="General">
                  <c:v>6063543</c:v>
                </c:pt>
                <c:pt idx="39" formatCode="General">
                  <c:v>6293289</c:v>
                </c:pt>
                <c:pt idx="40" formatCode="General">
                  <c:v>6309568</c:v>
                </c:pt>
                <c:pt idx="41">
                  <c:v>6485041</c:v>
                </c:pt>
                <c:pt idx="42">
                  <c:v>6534243</c:v>
                </c:pt>
                <c:pt idx="43" formatCode="General">
                  <c:v>6769232</c:v>
                </c:pt>
                <c:pt idx="44">
                  <c:v>8919392</c:v>
                </c:pt>
                <c:pt idx="45">
                  <c:v>10004706</c:v>
                </c:pt>
                <c:pt idx="46" formatCode="General">
                  <c:v>10109630</c:v>
                </c:pt>
                <c:pt idx="47" formatCode="General">
                  <c:v>13727174</c:v>
                </c:pt>
                <c:pt idx="48">
                  <c:v>15029427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7B3-4537-92C9-90734769D7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9277024"/>
        <c:axId val="1079274944"/>
      </c:scatterChart>
      <c:valAx>
        <c:axId val="107927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/>
                  <a:t>Cell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5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4944"/>
        <c:crosses val="autoZero"/>
        <c:crossBetween val="midCat"/>
      </c:valAx>
      <c:valAx>
        <c:axId val="10792749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Helvetica" panose="020B0604020202020204" pitchFamily="34" charset="0"/>
                    <a:ea typeface="+mn-ea"/>
                    <a:cs typeface="Helvetica" panose="020B0604020202020204" pitchFamily="34" charset="0"/>
                  </a:defRPr>
                </a:pPr>
                <a:r>
                  <a:rPr lang="en-US" sz="600"/>
                  <a:t>US HIV RNA Intensity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600" b="0" i="0" u="none" strike="noStrike" kern="1200" baseline="0">
                  <a:solidFill>
                    <a:sysClr val="windowText" lastClr="000000"/>
                  </a:solidFill>
                  <a:latin typeface="Helvetica" panose="020B0604020202020204" pitchFamily="34" charset="0"/>
                  <a:ea typeface="+mn-ea"/>
                  <a:cs typeface="Helvetica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ysClr val="windowText" lastClr="000000"/>
                </a:solidFill>
                <a:latin typeface="Helvetica" panose="020B0604020202020204" pitchFamily="34" charset="0"/>
                <a:ea typeface="+mn-ea"/>
                <a:cs typeface="Helvetica" panose="020B0604020202020204" pitchFamily="34" charset="0"/>
              </a:defRPr>
            </a:pPr>
            <a:endParaRPr lang="en-US"/>
          </a:p>
        </c:txPr>
        <c:crossAx val="1079277024"/>
        <c:crosses val="autoZero"/>
        <c:crossBetween val="midCat"/>
        <c:majorUnit val="100000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0082993098084961"/>
          <c:y val="4.6182199202966782E-2"/>
          <c:w val="0.28684761558349636"/>
          <c:h val="0.313278989164815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Helvetica" panose="020B0604020202020204" pitchFamily="34" charset="0"/>
              <a:ea typeface="+mn-ea"/>
              <a:cs typeface="Helvetica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Helvetica" panose="020B0604020202020204" pitchFamily="34" charset="0"/>
          <a:cs typeface="Helvetica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Relationship Id="rId5" Type="http://schemas.openxmlformats.org/officeDocument/2006/relationships/chart" Target="../charts/chart42.xml"/><Relationship Id="rId4" Type="http://schemas.openxmlformats.org/officeDocument/2006/relationships/chart" Target="../charts/chart4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5" Type="http://schemas.openxmlformats.org/officeDocument/2006/relationships/chart" Target="../charts/chart50.xml"/><Relationship Id="rId4" Type="http://schemas.openxmlformats.org/officeDocument/2006/relationships/chart" Target="../charts/chart49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3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6.xml"/><Relationship Id="rId2" Type="http://schemas.openxmlformats.org/officeDocument/2006/relationships/chart" Target="../charts/chart55.xml"/><Relationship Id="rId1" Type="http://schemas.openxmlformats.org/officeDocument/2006/relationships/chart" Target="../charts/chart54.xml"/><Relationship Id="rId6" Type="http://schemas.openxmlformats.org/officeDocument/2006/relationships/chart" Target="../charts/chart59.xml"/><Relationship Id="rId5" Type="http://schemas.openxmlformats.org/officeDocument/2006/relationships/chart" Target="../charts/chart58.xml"/><Relationship Id="rId4" Type="http://schemas.openxmlformats.org/officeDocument/2006/relationships/chart" Target="../charts/chart57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5" Type="http://schemas.openxmlformats.org/officeDocument/2006/relationships/chart" Target="../charts/chart68.xml"/><Relationship Id="rId4" Type="http://schemas.openxmlformats.org/officeDocument/2006/relationships/chart" Target="../charts/chart67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1.xml"/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5" Type="http://schemas.openxmlformats.org/officeDocument/2006/relationships/chart" Target="../charts/chart76.xml"/><Relationship Id="rId4" Type="http://schemas.openxmlformats.org/officeDocument/2006/relationships/chart" Target="../charts/chart75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9.xml"/><Relationship Id="rId2" Type="http://schemas.openxmlformats.org/officeDocument/2006/relationships/chart" Target="../charts/chart78.xml"/><Relationship Id="rId1" Type="http://schemas.openxmlformats.org/officeDocument/2006/relationships/chart" Target="../charts/chart77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5" Type="http://schemas.openxmlformats.org/officeDocument/2006/relationships/chart" Target="../charts/chart84.xml"/><Relationship Id="rId4" Type="http://schemas.openxmlformats.org/officeDocument/2006/relationships/chart" Target="../charts/chart83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7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5" Type="http://schemas.openxmlformats.org/officeDocument/2006/relationships/chart" Target="../charts/chart92.xml"/><Relationship Id="rId4" Type="http://schemas.openxmlformats.org/officeDocument/2006/relationships/chart" Target="../charts/chart91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5.xml"/><Relationship Id="rId2" Type="http://schemas.openxmlformats.org/officeDocument/2006/relationships/chart" Target="../charts/chart94.xml"/><Relationship Id="rId1" Type="http://schemas.openxmlformats.org/officeDocument/2006/relationships/chart" Target="../charts/chart9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5" Type="http://schemas.openxmlformats.org/officeDocument/2006/relationships/chart" Target="../charts/chart100.xml"/><Relationship Id="rId4" Type="http://schemas.openxmlformats.org/officeDocument/2006/relationships/chart" Target="../charts/chart99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3.xml"/><Relationship Id="rId2" Type="http://schemas.openxmlformats.org/officeDocument/2006/relationships/chart" Target="../charts/chart102.xml"/><Relationship Id="rId1" Type="http://schemas.openxmlformats.org/officeDocument/2006/relationships/chart" Target="../charts/chart10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Relationship Id="rId5" Type="http://schemas.openxmlformats.org/officeDocument/2006/relationships/chart" Target="../charts/chart34.xml"/><Relationship Id="rId4" Type="http://schemas.openxmlformats.org/officeDocument/2006/relationships/chart" Target="../charts/chart3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59267</xdr:colOff>
      <xdr:row>30</xdr:row>
      <xdr:rowOff>76200</xdr:rowOff>
    </xdr:from>
    <xdr:to>
      <xdr:col>16</xdr:col>
      <xdr:colOff>56445</xdr:colOff>
      <xdr:row>37</xdr:row>
      <xdr:rowOff>168517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181923</xdr:colOff>
      <xdr:row>22</xdr:row>
      <xdr:rowOff>173242</xdr:rowOff>
    </xdr:from>
    <xdr:to>
      <xdr:col>16</xdr:col>
      <xdr:colOff>158477</xdr:colOff>
      <xdr:row>29</xdr:row>
      <xdr:rowOff>82714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278225</xdr:colOff>
      <xdr:row>7</xdr:row>
      <xdr:rowOff>262938</xdr:rowOff>
    </xdr:from>
    <xdr:to>
      <xdr:col>27</xdr:col>
      <xdr:colOff>452450</xdr:colOff>
      <xdr:row>11</xdr:row>
      <xdr:rowOff>88430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316088</xdr:colOff>
      <xdr:row>12</xdr:row>
      <xdr:rowOff>45158</xdr:rowOff>
    </xdr:from>
    <xdr:to>
      <xdr:col>27</xdr:col>
      <xdr:colOff>490313</xdr:colOff>
      <xdr:row>17</xdr:row>
      <xdr:rowOff>54095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76669</xdr:colOff>
      <xdr:row>7</xdr:row>
      <xdr:rowOff>131704</xdr:rowOff>
    </xdr:from>
    <xdr:to>
      <xdr:col>32</xdr:col>
      <xdr:colOff>250894</xdr:colOff>
      <xdr:row>10</xdr:row>
      <xdr:rowOff>138289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328083</xdr:colOff>
      <xdr:row>1</xdr:row>
      <xdr:rowOff>59266</xdr:rowOff>
    </xdr:from>
    <xdr:to>
      <xdr:col>23</xdr:col>
      <xdr:colOff>43603</xdr:colOff>
      <xdr:row>7</xdr:row>
      <xdr:rowOff>155786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61385</xdr:colOff>
      <xdr:row>5</xdr:row>
      <xdr:rowOff>114299</xdr:rowOff>
    </xdr:from>
    <xdr:to>
      <xdr:col>12</xdr:col>
      <xdr:colOff>420371</xdr:colOff>
      <xdr:row>12</xdr:row>
      <xdr:rowOff>28785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16932</xdr:colOff>
      <xdr:row>21</xdr:row>
      <xdr:rowOff>16933</xdr:rowOff>
    </xdr:from>
    <xdr:to>
      <xdr:col>12</xdr:col>
      <xdr:colOff>375918</xdr:colOff>
      <xdr:row>27</xdr:row>
      <xdr:rowOff>113453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567266</xdr:colOff>
      <xdr:row>5</xdr:row>
      <xdr:rowOff>84666</xdr:rowOff>
    </xdr:from>
    <xdr:to>
      <xdr:col>15</xdr:col>
      <xdr:colOff>282786</xdr:colOff>
      <xdr:row>11</xdr:row>
      <xdr:rowOff>181186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29633</xdr:colOff>
      <xdr:row>13</xdr:row>
      <xdr:rowOff>12699</xdr:rowOff>
    </xdr:from>
    <xdr:to>
      <xdr:col>12</xdr:col>
      <xdr:colOff>388619</xdr:colOff>
      <xdr:row>19</xdr:row>
      <xdr:rowOff>109219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501650</xdr:colOff>
      <xdr:row>0</xdr:row>
      <xdr:rowOff>351366</xdr:rowOff>
    </xdr:from>
    <xdr:to>
      <xdr:col>25</xdr:col>
      <xdr:colOff>400050</xdr:colOff>
      <xdr:row>7</xdr:row>
      <xdr:rowOff>266699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524933</xdr:colOff>
      <xdr:row>0</xdr:row>
      <xdr:rowOff>309032</xdr:rowOff>
    </xdr:from>
    <xdr:to>
      <xdr:col>28</xdr:col>
      <xdr:colOff>423333</xdr:colOff>
      <xdr:row>7</xdr:row>
      <xdr:rowOff>224365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28</xdr:col>
      <xdr:colOff>531282</xdr:colOff>
      <xdr:row>0</xdr:row>
      <xdr:rowOff>311148</xdr:rowOff>
    </xdr:from>
    <xdr:to>
      <xdr:col>31</xdr:col>
      <xdr:colOff>429682</xdr:colOff>
      <xdr:row>7</xdr:row>
      <xdr:rowOff>226481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226484</xdr:colOff>
      <xdr:row>2</xdr:row>
      <xdr:rowOff>160872</xdr:rowOff>
    </xdr:from>
    <xdr:to>
      <xdr:col>24</xdr:col>
      <xdr:colOff>585471</xdr:colOff>
      <xdr:row>9</xdr:row>
      <xdr:rowOff>75359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91016</xdr:colOff>
      <xdr:row>12</xdr:row>
      <xdr:rowOff>12700</xdr:rowOff>
    </xdr:from>
    <xdr:to>
      <xdr:col>12</xdr:col>
      <xdr:colOff>448793</xdr:colOff>
      <xdr:row>18</xdr:row>
      <xdr:rowOff>112848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101600</xdr:colOff>
      <xdr:row>18</xdr:row>
      <xdr:rowOff>177801</xdr:rowOff>
    </xdr:from>
    <xdr:to>
      <xdr:col>12</xdr:col>
      <xdr:colOff>459377</xdr:colOff>
      <xdr:row>25</xdr:row>
      <xdr:rowOff>95917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97366</xdr:colOff>
      <xdr:row>5</xdr:row>
      <xdr:rowOff>80433</xdr:rowOff>
    </xdr:from>
    <xdr:to>
      <xdr:col>12</xdr:col>
      <xdr:colOff>456353</xdr:colOff>
      <xdr:row>11</xdr:row>
      <xdr:rowOff>176953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25400</xdr:colOff>
      <xdr:row>5</xdr:row>
      <xdr:rowOff>110066</xdr:rowOff>
    </xdr:from>
    <xdr:to>
      <xdr:col>15</xdr:col>
      <xdr:colOff>384387</xdr:colOff>
      <xdr:row>12</xdr:row>
      <xdr:rowOff>24553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180387</xdr:colOff>
      <xdr:row>3</xdr:row>
      <xdr:rowOff>43744</xdr:rowOff>
    </xdr:from>
    <xdr:to>
      <xdr:col>26</xdr:col>
      <xdr:colOff>78787</xdr:colOff>
      <xdr:row>7</xdr:row>
      <xdr:rowOff>686740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508000</xdr:colOff>
      <xdr:row>3</xdr:row>
      <xdr:rowOff>132643</xdr:rowOff>
    </xdr:from>
    <xdr:to>
      <xdr:col>29</xdr:col>
      <xdr:colOff>406400</xdr:colOff>
      <xdr:row>8</xdr:row>
      <xdr:rowOff>45624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143932</xdr:colOff>
      <xdr:row>3</xdr:row>
      <xdr:rowOff>164629</xdr:rowOff>
    </xdr:from>
    <xdr:to>
      <xdr:col>33</xdr:col>
      <xdr:colOff>42332</xdr:colOff>
      <xdr:row>8</xdr:row>
      <xdr:rowOff>78551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37286</xdr:colOff>
      <xdr:row>5</xdr:row>
      <xdr:rowOff>74253</xdr:rowOff>
    </xdr:from>
    <xdr:to>
      <xdr:col>31</xdr:col>
      <xdr:colOff>399094</xdr:colOff>
      <xdr:row>11</xdr:row>
      <xdr:rowOff>162306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45054</xdr:colOff>
      <xdr:row>12</xdr:row>
      <xdr:rowOff>114299</xdr:rowOff>
    </xdr:from>
    <xdr:to>
      <xdr:col>16</xdr:col>
      <xdr:colOff>404040</xdr:colOff>
      <xdr:row>19</xdr:row>
      <xdr:rowOff>29633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637417</xdr:colOff>
      <xdr:row>25</xdr:row>
      <xdr:rowOff>76203</xdr:rowOff>
    </xdr:from>
    <xdr:to>
      <xdr:col>16</xdr:col>
      <xdr:colOff>352937</xdr:colOff>
      <xdr:row>31</xdr:row>
      <xdr:rowOff>172723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50800</xdr:colOff>
      <xdr:row>19</xdr:row>
      <xdr:rowOff>29633</xdr:rowOff>
    </xdr:from>
    <xdr:to>
      <xdr:col>16</xdr:col>
      <xdr:colOff>409786</xdr:colOff>
      <xdr:row>25</xdr:row>
      <xdr:rowOff>126153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42334</xdr:colOff>
      <xdr:row>6</xdr:row>
      <xdr:rowOff>55700</xdr:rowOff>
    </xdr:from>
    <xdr:to>
      <xdr:col>19</xdr:col>
      <xdr:colOff>401320</xdr:colOff>
      <xdr:row>12</xdr:row>
      <xdr:rowOff>152220</xdr:rowOff>
    </xdr:to>
    <xdr:graphicFrame macro="">
      <xdr:nvGraphicFramePr>
        <xdr:cNvPr id="17" name="Chart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14</xdr:col>
      <xdr:colOff>62758</xdr:colOff>
      <xdr:row>6</xdr:row>
      <xdr:rowOff>33445</xdr:rowOff>
    </xdr:from>
    <xdr:to>
      <xdr:col>16</xdr:col>
      <xdr:colOff>424053</xdr:colOff>
      <xdr:row>12</xdr:row>
      <xdr:rowOff>136892</xdr:rowOff>
    </xdr:to>
    <xdr:graphicFrame macro="">
      <xdr:nvGraphicFramePr>
        <xdr:cNvPr id="23" name="Chart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623590</xdr:colOff>
      <xdr:row>42</xdr:row>
      <xdr:rowOff>41275</xdr:rowOff>
    </xdr:from>
    <xdr:to>
      <xdr:col>25</xdr:col>
      <xdr:colOff>132241</xdr:colOff>
      <xdr:row>47</xdr:row>
      <xdr:rowOff>50213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347131</xdr:colOff>
      <xdr:row>33</xdr:row>
      <xdr:rowOff>92077</xdr:rowOff>
    </xdr:from>
    <xdr:to>
      <xdr:col>27</xdr:col>
      <xdr:colOff>157478</xdr:colOff>
      <xdr:row>40</xdr:row>
      <xdr:rowOff>6564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376766</xdr:colOff>
      <xdr:row>39</xdr:row>
      <xdr:rowOff>173567</xdr:rowOff>
    </xdr:from>
    <xdr:to>
      <xdr:col>27</xdr:col>
      <xdr:colOff>550991</xdr:colOff>
      <xdr:row>45</xdr:row>
      <xdr:rowOff>1412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618068</xdr:colOff>
      <xdr:row>36</xdr:row>
      <xdr:rowOff>89370</xdr:rowOff>
    </xdr:from>
    <xdr:to>
      <xdr:col>23</xdr:col>
      <xdr:colOff>84386</xdr:colOff>
      <xdr:row>41</xdr:row>
      <xdr:rowOff>98307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120649</xdr:colOff>
      <xdr:row>1</xdr:row>
      <xdr:rowOff>143939</xdr:rowOff>
    </xdr:from>
    <xdr:to>
      <xdr:col>23</xdr:col>
      <xdr:colOff>479636</xdr:colOff>
      <xdr:row>8</xdr:row>
      <xdr:rowOff>58425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82550</xdr:colOff>
      <xdr:row>5</xdr:row>
      <xdr:rowOff>67733</xdr:rowOff>
    </xdr:from>
    <xdr:to>
      <xdr:col>12</xdr:col>
      <xdr:colOff>441536</xdr:colOff>
      <xdr:row>11</xdr:row>
      <xdr:rowOff>164253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71966</xdr:colOff>
      <xdr:row>18</xdr:row>
      <xdr:rowOff>177801</xdr:rowOff>
    </xdr:from>
    <xdr:to>
      <xdr:col>12</xdr:col>
      <xdr:colOff>430952</xdr:colOff>
      <xdr:row>25</xdr:row>
      <xdr:rowOff>92288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63501</xdr:colOff>
      <xdr:row>12</xdr:row>
      <xdr:rowOff>12700</xdr:rowOff>
    </xdr:from>
    <xdr:to>
      <xdr:col>12</xdr:col>
      <xdr:colOff>422487</xdr:colOff>
      <xdr:row>18</xdr:row>
      <xdr:rowOff>109220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93133</xdr:colOff>
      <xdr:row>5</xdr:row>
      <xdr:rowOff>59266</xdr:rowOff>
    </xdr:from>
    <xdr:to>
      <xdr:col>15</xdr:col>
      <xdr:colOff>452119</xdr:colOff>
      <xdr:row>11</xdr:row>
      <xdr:rowOff>155786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141817</xdr:colOff>
      <xdr:row>4</xdr:row>
      <xdr:rowOff>110065</xdr:rowOff>
    </xdr:from>
    <xdr:to>
      <xdr:col>26</xdr:col>
      <xdr:colOff>40217</xdr:colOff>
      <xdr:row>9</xdr:row>
      <xdr:rowOff>25399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241298</xdr:colOff>
      <xdr:row>4</xdr:row>
      <xdr:rowOff>169332</xdr:rowOff>
    </xdr:from>
    <xdr:to>
      <xdr:col>29</xdr:col>
      <xdr:colOff>139698</xdr:colOff>
      <xdr:row>9</xdr:row>
      <xdr:rowOff>84666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338665</xdr:colOff>
      <xdr:row>5</xdr:row>
      <xdr:rowOff>88899</xdr:rowOff>
    </xdr:from>
    <xdr:to>
      <xdr:col>32</xdr:col>
      <xdr:colOff>237065</xdr:colOff>
      <xdr:row>10</xdr:row>
      <xdr:rowOff>4232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167217</xdr:colOff>
      <xdr:row>3</xdr:row>
      <xdr:rowOff>110072</xdr:rowOff>
    </xdr:from>
    <xdr:to>
      <xdr:col>25</xdr:col>
      <xdr:colOff>526203</xdr:colOff>
      <xdr:row>10</xdr:row>
      <xdr:rowOff>24559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42333</xdr:colOff>
      <xdr:row>5</xdr:row>
      <xdr:rowOff>97367</xdr:rowOff>
    </xdr:from>
    <xdr:to>
      <xdr:col>12</xdr:col>
      <xdr:colOff>401320</xdr:colOff>
      <xdr:row>12</xdr:row>
      <xdr:rowOff>11854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33865</xdr:colOff>
      <xdr:row>12</xdr:row>
      <xdr:rowOff>152400</xdr:rowOff>
    </xdr:from>
    <xdr:to>
      <xdr:col>12</xdr:col>
      <xdr:colOff>392852</xdr:colOff>
      <xdr:row>19</xdr:row>
      <xdr:rowOff>66887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42333</xdr:colOff>
      <xdr:row>19</xdr:row>
      <xdr:rowOff>169334</xdr:rowOff>
    </xdr:from>
    <xdr:to>
      <xdr:col>12</xdr:col>
      <xdr:colOff>401320</xdr:colOff>
      <xdr:row>26</xdr:row>
      <xdr:rowOff>83820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88901</xdr:colOff>
      <xdr:row>6</xdr:row>
      <xdr:rowOff>21165</xdr:rowOff>
    </xdr:from>
    <xdr:to>
      <xdr:col>15</xdr:col>
      <xdr:colOff>447888</xdr:colOff>
      <xdr:row>12</xdr:row>
      <xdr:rowOff>117685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438150</xdr:colOff>
      <xdr:row>16</xdr:row>
      <xdr:rowOff>42331</xdr:rowOff>
    </xdr:from>
    <xdr:to>
      <xdr:col>16</xdr:col>
      <xdr:colOff>505883</xdr:colOff>
      <xdr:row>43</xdr:row>
      <xdr:rowOff>165100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169333</xdr:colOff>
      <xdr:row>16</xdr:row>
      <xdr:rowOff>118533</xdr:rowOff>
    </xdr:from>
    <xdr:to>
      <xdr:col>24</xdr:col>
      <xdr:colOff>237066</xdr:colOff>
      <xdr:row>44</xdr:row>
      <xdr:rowOff>59942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148168</xdr:colOff>
      <xdr:row>46</xdr:row>
      <xdr:rowOff>-1</xdr:rowOff>
    </xdr:from>
    <xdr:to>
      <xdr:col>20</xdr:col>
      <xdr:colOff>215898</xdr:colOff>
      <xdr:row>73</xdr:row>
      <xdr:rowOff>114299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497417</xdr:colOff>
      <xdr:row>0</xdr:row>
      <xdr:rowOff>351366</xdr:rowOff>
    </xdr:from>
    <xdr:to>
      <xdr:col>25</xdr:col>
      <xdr:colOff>395817</xdr:colOff>
      <xdr:row>7</xdr:row>
      <xdr:rowOff>266699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503767</xdr:colOff>
      <xdr:row>0</xdr:row>
      <xdr:rowOff>334432</xdr:rowOff>
    </xdr:from>
    <xdr:to>
      <xdr:col>28</xdr:col>
      <xdr:colOff>402167</xdr:colOff>
      <xdr:row>7</xdr:row>
      <xdr:rowOff>249765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28</xdr:col>
      <xdr:colOff>491064</xdr:colOff>
      <xdr:row>0</xdr:row>
      <xdr:rowOff>287865</xdr:rowOff>
    </xdr:from>
    <xdr:to>
      <xdr:col>31</xdr:col>
      <xdr:colOff>389464</xdr:colOff>
      <xdr:row>7</xdr:row>
      <xdr:rowOff>203198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35983</xdr:colOff>
      <xdr:row>1</xdr:row>
      <xdr:rowOff>131233</xdr:rowOff>
    </xdr:from>
    <xdr:to>
      <xdr:col>27</xdr:col>
      <xdr:colOff>394970</xdr:colOff>
      <xdr:row>8</xdr:row>
      <xdr:rowOff>45720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158750</xdr:colOff>
      <xdr:row>5</xdr:row>
      <xdr:rowOff>71967</xdr:rowOff>
    </xdr:from>
    <xdr:to>
      <xdr:col>13</xdr:col>
      <xdr:colOff>517736</xdr:colOff>
      <xdr:row>11</xdr:row>
      <xdr:rowOff>168487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29633</xdr:colOff>
      <xdr:row>19</xdr:row>
      <xdr:rowOff>67736</xdr:rowOff>
    </xdr:from>
    <xdr:to>
      <xdr:col>13</xdr:col>
      <xdr:colOff>388619</xdr:colOff>
      <xdr:row>25</xdr:row>
      <xdr:rowOff>164256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46567</xdr:colOff>
      <xdr:row>12</xdr:row>
      <xdr:rowOff>46567</xdr:rowOff>
    </xdr:from>
    <xdr:to>
      <xdr:col>13</xdr:col>
      <xdr:colOff>405553</xdr:colOff>
      <xdr:row>18</xdr:row>
      <xdr:rowOff>143087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50800</xdr:colOff>
      <xdr:row>5</xdr:row>
      <xdr:rowOff>12700</xdr:rowOff>
    </xdr:from>
    <xdr:to>
      <xdr:col>16</xdr:col>
      <xdr:colOff>409786</xdr:colOff>
      <xdr:row>11</xdr:row>
      <xdr:rowOff>109220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65617</xdr:colOff>
      <xdr:row>5</xdr:row>
      <xdr:rowOff>16933</xdr:rowOff>
    </xdr:from>
    <xdr:to>
      <xdr:col>25</xdr:col>
      <xdr:colOff>607483</xdr:colOff>
      <xdr:row>9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114301</xdr:colOff>
      <xdr:row>5</xdr:row>
      <xdr:rowOff>63499</xdr:rowOff>
    </xdr:from>
    <xdr:to>
      <xdr:col>29</xdr:col>
      <xdr:colOff>12701</xdr:colOff>
      <xdr:row>9</xdr:row>
      <xdr:rowOff>160866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148166</xdr:colOff>
      <xdr:row>5</xdr:row>
      <xdr:rowOff>110067</xdr:rowOff>
    </xdr:from>
    <xdr:to>
      <xdr:col>32</xdr:col>
      <xdr:colOff>46566</xdr:colOff>
      <xdr:row>10</xdr:row>
      <xdr:rowOff>25400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234951</xdr:colOff>
      <xdr:row>1</xdr:row>
      <xdr:rowOff>12706</xdr:rowOff>
    </xdr:from>
    <xdr:to>
      <xdr:col>23</xdr:col>
      <xdr:colOff>593938</xdr:colOff>
      <xdr:row>7</xdr:row>
      <xdr:rowOff>109226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99484</xdr:colOff>
      <xdr:row>5</xdr:row>
      <xdr:rowOff>177800</xdr:rowOff>
    </xdr:from>
    <xdr:to>
      <xdr:col>12</xdr:col>
      <xdr:colOff>458471</xdr:colOff>
      <xdr:row>12</xdr:row>
      <xdr:rowOff>92287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67732</xdr:colOff>
      <xdr:row>12</xdr:row>
      <xdr:rowOff>156633</xdr:rowOff>
    </xdr:from>
    <xdr:to>
      <xdr:col>12</xdr:col>
      <xdr:colOff>426719</xdr:colOff>
      <xdr:row>19</xdr:row>
      <xdr:rowOff>71120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29633</xdr:colOff>
      <xdr:row>19</xdr:row>
      <xdr:rowOff>156634</xdr:rowOff>
    </xdr:from>
    <xdr:to>
      <xdr:col>12</xdr:col>
      <xdr:colOff>388620</xdr:colOff>
      <xdr:row>26</xdr:row>
      <xdr:rowOff>71120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584199</xdr:colOff>
      <xdr:row>5</xdr:row>
      <xdr:rowOff>16932</xdr:rowOff>
    </xdr:from>
    <xdr:to>
      <xdr:col>15</xdr:col>
      <xdr:colOff>299719</xdr:colOff>
      <xdr:row>11</xdr:row>
      <xdr:rowOff>113452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450851</xdr:colOff>
      <xdr:row>3</xdr:row>
      <xdr:rowOff>33866</xdr:rowOff>
    </xdr:from>
    <xdr:to>
      <xdr:col>25</xdr:col>
      <xdr:colOff>349251</xdr:colOff>
      <xdr:row>7</xdr:row>
      <xdr:rowOff>677332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609600</xdr:colOff>
      <xdr:row>3</xdr:row>
      <xdr:rowOff>101599</xdr:rowOff>
    </xdr:from>
    <xdr:to>
      <xdr:col>28</xdr:col>
      <xdr:colOff>508000</xdr:colOff>
      <xdr:row>8</xdr:row>
      <xdr:rowOff>16932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93131</xdr:colOff>
      <xdr:row>2</xdr:row>
      <xdr:rowOff>173566</xdr:rowOff>
    </xdr:from>
    <xdr:to>
      <xdr:col>31</xdr:col>
      <xdr:colOff>634998</xdr:colOff>
      <xdr:row>7</xdr:row>
      <xdr:rowOff>634999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196850</xdr:colOff>
      <xdr:row>5</xdr:row>
      <xdr:rowOff>110065</xdr:rowOff>
    </xdr:from>
    <xdr:to>
      <xdr:col>11</xdr:col>
      <xdr:colOff>555837</xdr:colOff>
      <xdr:row>12</xdr:row>
      <xdr:rowOff>24551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148166</xdr:colOff>
      <xdr:row>12</xdr:row>
      <xdr:rowOff>76201</xdr:rowOff>
    </xdr:from>
    <xdr:to>
      <xdr:col>12</xdr:col>
      <xdr:colOff>46566</xdr:colOff>
      <xdr:row>19</xdr:row>
      <xdr:rowOff>173568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156633</xdr:colOff>
      <xdr:row>5</xdr:row>
      <xdr:rowOff>25399</xdr:rowOff>
    </xdr:from>
    <xdr:to>
      <xdr:col>14</xdr:col>
      <xdr:colOff>515620</xdr:colOff>
      <xdr:row>11</xdr:row>
      <xdr:rowOff>121919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632883</xdr:colOff>
      <xdr:row>1</xdr:row>
      <xdr:rowOff>152398</xdr:rowOff>
    </xdr:from>
    <xdr:to>
      <xdr:col>23</xdr:col>
      <xdr:colOff>348403</xdr:colOff>
      <xdr:row>8</xdr:row>
      <xdr:rowOff>66885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160867</xdr:colOff>
      <xdr:row>20</xdr:row>
      <xdr:rowOff>97366</xdr:rowOff>
    </xdr:from>
    <xdr:to>
      <xdr:col>12</xdr:col>
      <xdr:colOff>59267</xdr:colOff>
      <xdr:row>28</xdr:row>
      <xdr:rowOff>12699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124883</xdr:colOff>
      <xdr:row>0</xdr:row>
      <xdr:rowOff>101600</xdr:rowOff>
    </xdr:from>
    <xdr:to>
      <xdr:col>30</xdr:col>
      <xdr:colOff>192616</xdr:colOff>
      <xdr:row>11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131233</xdr:colOff>
      <xdr:row>12</xdr:row>
      <xdr:rowOff>8466</xdr:rowOff>
    </xdr:from>
    <xdr:to>
      <xdr:col>30</xdr:col>
      <xdr:colOff>198966</xdr:colOff>
      <xdr:row>24</xdr:row>
      <xdr:rowOff>21166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148164</xdr:colOff>
      <xdr:row>24</xdr:row>
      <xdr:rowOff>67733</xdr:rowOff>
    </xdr:from>
    <xdr:to>
      <xdr:col>30</xdr:col>
      <xdr:colOff>215897</xdr:colOff>
      <xdr:row>39</xdr:row>
      <xdr:rowOff>80433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252942</xdr:colOff>
      <xdr:row>3</xdr:row>
      <xdr:rowOff>108309</xdr:rowOff>
    </xdr:from>
    <xdr:to>
      <xdr:col>22</xdr:col>
      <xdr:colOff>611928</xdr:colOff>
      <xdr:row>10</xdr:row>
      <xdr:rowOff>22796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132116</xdr:colOff>
      <xdr:row>12</xdr:row>
      <xdr:rowOff>164041</xdr:rowOff>
    </xdr:from>
    <xdr:to>
      <xdr:col>13</xdr:col>
      <xdr:colOff>495208</xdr:colOff>
      <xdr:row>19</xdr:row>
      <xdr:rowOff>65656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126766</xdr:colOff>
      <xdr:row>19</xdr:row>
      <xdr:rowOff>152506</xdr:rowOff>
    </xdr:from>
    <xdr:to>
      <xdr:col>13</xdr:col>
      <xdr:colOff>489858</xdr:colOff>
      <xdr:row>26</xdr:row>
      <xdr:rowOff>54122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43360</xdr:colOff>
      <xdr:row>5</xdr:row>
      <xdr:rowOff>135605</xdr:rowOff>
    </xdr:from>
    <xdr:to>
      <xdr:col>16</xdr:col>
      <xdr:colOff>406452</xdr:colOff>
      <xdr:row>12</xdr:row>
      <xdr:rowOff>37221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158601</xdr:colOff>
      <xdr:row>6</xdr:row>
      <xdr:rowOff>20825</xdr:rowOff>
    </xdr:from>
    <xdr:to>
      <xdr:col>13</xdr:col>
      <xdr:colOff>515535</xdr:colOff>
      <xdr:row>12</xdr:row>
      <xdr:rowOff>117345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18520</xdr:colOff>
      <xdr:row>8</xdr:row>
      <xdr:rowOff>50151</xdr:rowOff>
    </xdr:from>
    <xdr:to>
      <xdr:col>27</xdr:col>
      <xdr:colOff>557036</xdr:colOff>
      <xdr:row>15</xdr:row>
      <xdr:rowOff>138523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20637</xdr:colOff>
      <xdr:row>8</xdr:row>
      <xdr:rowOff>41804</xdr:rowOff>
    </xdr:from>
    <xdr:to>
      <xdr:col>30</xdr:col>
      <xdr:colOff>559151</xdr:colOff>
      <xdr:row>15</xdr:row>
      <xdr:rowOff>130176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553967</xdr:colOff>
      <xdr:row>8</xdr:row>
      <xdr:rowOff>38869</xdr:rowOff>
    </xdr:from>
    <xdr:to>
      <xdr:col>33</xdr:col>
      <xdr:colOff>449545</xdr:colOff>
      <xdr:row>15</xdr:row>
      <xdr:rowOff>128925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35984</xdr:colOff>
      <xdr:row>1</xdr:row>
      <xdr:rowOff>122773</xdr:rowOff>
    </xdr:from>
    <xdr:to>
      <xdr:col>25</xdr:col>
      <xdr:colOff>394970</xdr:colOff>
      <xdr:row>8</xdr:row>
      <xdr:rowOff>37259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101600</xdr:colOff>
      <xdr:row>12</xdr:row>
      <xdr:rowOff>177800</xdr:rowOff>
    </xdr:from>
    <xdr:to>
      <xdr:col>13</xdr:col>
      <xdr:colOff>460586</xdr:colOff>
      <xdr:row>19</xdr:row>
      <xdr:rowOff>92287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118534</xdr:colOff>
      <xdr:row>19</xdr:row>
      <xdr:rowOff>160867</xdr:rowOff>
    </xdr:from>
    <xdr:to>
      <xdr:col>13</xdr:col>
      <xdr:colOff>477520</xdr:colOff>
      <xdr:row>26</xdr:row>
      <xdr:rowOff>75353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4234</xdr:colOff>
      <xdr:row>5</xdr:row>
      <xdr:rowOff>29633</xdr:rowOff>
    </xdr:from>
    <xdr:to>
      <xdr:col>16</xdr:col>
      <xdr:colOff>363220</xdr:colOff>
      <xdr:row>11</xdr:row>
      <xdr:rowOff>126153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177800</xdr:colOff>
      <xdr:row>5</xdr:row>
      <xdr:rowOff>143934</xdr:rowOff>
    </xdr:from>
    <xdr:to>
      <xdr:col>13</xdr:col>
      <xdr:colOff>536786</xdr:colOff>
      <xdr:row>12</xdr:row>
      <xdr:rowOff>58421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433917</xdr:colOff>
      <xdr:row>7</xdr:row>
      <xdr:rowOff>186266</xdr:rowOff>
    </xdr:from>
    <xdr:to>
      <xdr:col>26</xdr:col>
      <xdr:colOff>332317</xdr:colOff>
      <xdr:row>12</xdr:row>
      <xdr:rowOff>101600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397933</xdr:colOff>
      <xdr:row>7</xdr:row>
      <xdr:rowOff>160865</xdr:rowOff>
    </xdr:from>
    <xdr:to>
      <xdr:col>29</xdr:col>
      <xdr:colOff>296333</xdr:colOff>
      <xdr:row>12</xdr:row>
      <xdr:rowOff>76199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406398</xdr:colOff>
      <xdr:row>7</xdr:row>
      <xdr:rowOff>241298</xdr:rowOff>
    </xdr:from>
    <xdr:to>
      <xdr:col>32</xdr:col>
      <xdr:colOff>304798</xdr:colOff>
      <xdr:row>12</xdr:row>
      <xdr:rowOff>156632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171451</xdr:colOff>
      <xdr:row>1</xdr:row>
      <xdr:rowOff>101606</xdr:rowOff>
    </xdr:from>
    <xdr:to>
      <xdr:col>22</xdr:col>
      <xdr:colOff>530438</xdr:colOff>
      <xdr:row>8</xdr:row>
      <xdr:rowOff>16092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131233</xdr:colOff>
      <xdr:row>11</xdr:row>
      <xdr:rowOff>114300</xdr:rowOff>
    </xdr:from>
    <xdr:to>
      <xdr:col>12</xdr:col>
      <xdr:colOff>490220</xdr:colOff>
      <xdr:row>18</xdr:row>
      <xdr:rowOff>28787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110066</xdr:colOff>
      <xdr:row>18</xdr:row>
      <xdr:rowOff>135467</xdr:rowOff>
    </xdr:from>
    <xdr:to>
      <xdr:col>12</xdr:col>
      <xdr:colOff>469053</xdr:colOff>
      <xdr:row>25</xdr:row>
      <xdr:rowOff>49954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5</xdr:row>
      <xdr:rowOff>12700</xdr:rowOff>
    </xdr:from>
    <xdr:to>
      <xdr:col>15</xdr:col>
      <xdr:colOff>358987</xdr:colOff>
      <xdr:row>11</xdr:row>
      <xdr:rowOff>109220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122767</xdr:colOff>
      <xdr:row>5</xdr:row>
      <xdr:rowOff>38099</xdr:rowOff>
    </xdr:from>
    <xdr:to>
      <xdr:col>12</xdr:col>
      <xdr:colOff>481754</xdr:colOff>
      <xdr:row>11</xdr:row>
      <xdr:rowOff>134619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167217</xdr:colOff>
      <xdr:row>1</xdr:row>
      <xdr:rowOff>76200</xdr:rowOff>
    </xdr:from>
    <xdr:to>
      <xdr:col>27</xdr:col>
      <xdr:colOff>59267</xdr:colOff>
      <xdr:row>7</xdr:row>
      <xdr:rowOff>368300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109090</xdr:colOff>
      <xdr:row>1</xdr:row>
      <xdr:rowOff>60571</xdr:rowOff>
    </xdr:from>
    <xdr:to>
      <xdr:col>30</xdr:col>
      <xdr:colOff>1141</xdr:colOff>
      <xdr:row>7</xdr:row>
      <xdr:rowOff>357556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34192</xdr:colOff>
      <xdr:row>1</xdr:row>
      <xdr:rowOff>46568</xdr:rowOff>
    </xdr:from>
    <xdr:to>
      <xdr:col>32</xdr:col>
      <xdr:colOff>571011</xdr:colOff>
      <xdr:row>7</xdr:row>
      <xdr:rowOff>341110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48779</xdr:colOff>
      <xdr:row>13</xdr:row>
      <xdr:rowOff>169811</xdr:rowOff>
    </xdr:from>
    <xdr:to>
      <xdr:col>12</xdr:col>
      <xdr:colOff>407765</xdr:colOff>
      <xdr:row>20</xdr:row>
      <xdr:rowOff>97537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38821</xdr:colOff>
      <xdr:row>21</xdr:row>
      <xdr:rowOff>20896</xdr:rowOff>
    </xdr:from>
    <xdr:to>
      <xdr:col>12</xdr:col>
      <xdr:colOff>397807</xdr:colOff>
      <xdr:row>27</xdr:row>
      <xdr:rowOff>128765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176444</xdr:colOff>
      <xdr:row>6</xdr:row>
      <xdr:rowOff>137504</xdr:rowOff>
    </xdr:from>
    <xdr:to>
      <xdr:col>15</xdr:col>
      <xdr:colOff>537423</xdr:colOff>
      <xdr:row>13</xdr:row>
      <xdr:rowOff>55377</xdr:rowOff>
    </xdr:to>
    <xdr:graphicFrame macro="">
      <xdr:nvGraphicFramePr>
        <xdr:cNvPr id="28" name="Chart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36958</xdr:colOff>
      <xdr:row>6</xdr:row>
      <xdr:rowOff>146557</xdr:rowOff>
    </xdr:from>
    <xdr:to>
      <xdr:col>12</xdr:col>
      <xdr:colOff>399475</xdr:colOff>
      <xdr:row>13</xdr:row>
      <xdr:rowOff>64430</xdr:rowOff>
    </xdr:to>
    <xdr:graphicFrame macro="">
      <xdr:nvGraphicFramePr>
        <xdr:cNvPr id="29" name="Chart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143239</xdr:colOff>
      <xdr:row>1</xdr:row>
      <xdr:rowOff>82358</xdr:rowOff>
    </xdr:from>
    <xdr:to>
      <xdr:col>21</xdr:col>
      <xdr:colOff>502766</xdr:colOff>
      <xdr:row>7</xdr:row>
      <xdr:rowOff>178878</xdr:rowOff>
    </xdr:to>
    <xdr:graphicFrame macro="">
      <xdr:nvGraphicFramePr>
        <xdr:cNvPr id="30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tabSelected="1" workbookViewId="0"/>
  </sheetViews>
  <sheetFormatPr defaultRowHeight="14.35" x14ac:dyDescent="0.5"/>
  <sheetData>
    <row r="1" spans="1:1" x14ac:dyDescent="0.5">
      <c r="A1" t="s">
        <v>165</v>
      </c>
    </row>
    <row r="3" spans="1:1" ht="20.7" customHeight="1" x14ac:dyDescent="0.5">
      <c r="A3" t="s">
        <v>162</v>
      </c>
    </row>
    <row r="4" spans="1:1" ht="20.7" customHeight="1" x14ac:dyDescent="0.5">
      <c r="A4" t="s">
        <v>163</v>
      </c>
    </row>
    <row r="5" spans="1:1" ht="20.7" customHeight="1" x14ac:dyDescent="0.5">
      <c r="A5" t="s">
        <v>164</v>
      </c>
    </row>
    <row r="19" spans="1:1" x14ac:dyDescent="0.5">
      <c r="A19" s="202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0"/>
  <sheetViews>
    <sheetView zoomScale="99" zoomScaleNormal="99" workbookViewId="0">
      <pane ySplit="1" topLeftCell="A2" activePane="bottomLeft" state="frozen"/>
      <selection activeCell="G1" sqref="G1"/>
      <selection pane="bottomLeft" activeCell="O37" sqref="O37"/>
    </sheetView>
  </sheetViews>
  <sheetFormatPr defaultRowHeight="14.35" x14ac:dyDescent="0.5"/>
  <cols>
    <col min="1" max="1" width="4.52734375" style="8" customWidth="1"/>
    <col min="2" max="2" width="7.76171875" style="8" customWidth="1"/>
    <col min="3" max="3" width="9.76171875" style="8" bestFit="1" customWidth="1"/>
    <col min="4" max="5" width="9.05859375" style="8" bestFit="1" customWidth="1"/>
    <col min="6" max="7" width="9" style="8" customWidth="1"/>
    <col min="8" max="8" width="9.8203125" style="8" bestFit="1" customWidth="1"/>
    <col min="9" max="9" width="9.76171875" style="8" customWidth="1"/>
    <col min="10" max="10" width="9" style="8" bestFit="1" customWidth="1"/>
    <col min="19" max="19" width="9.76171875" style="8" bestFit="1" customWidth="1"/>
    <col min="20" max="20" width="9.8203125" style="8" bestFit="1" customWidth="1"/>
  </cols>
  <sheetData>
    <row r="1" spans="1:20" s="9" customFormat="1" ht="57.35" x14ac:dyDescent="0.5">
      <c r="A1" s="40" t="s">
        <v>24</v>
      </c>
      <c r="B1" s="40" t="s">
        <v>25</v>
      </c>
      <c r="C1" s="2" t="s">
        <v>26</v>
      </c>
      <c r="D1" s="56" t="s">
        <v>23</v>
      </c>
      <c r="E1" s="56" t="s">
        <v>46</v>
      </c>
      <c r="F1" s="29" t="s">
        <v>19</v>
      </c>
      <c r="G1" s="29" t="s">
        <v>47</v>
      </c>
      <c r="H1" s="63" t="s">
        <v>0</v>
      </c>
      <c r="I1" s="63" t="s">
        <v>100</v>
      </c>
      <c r="J1" s="40" t="s">
        <v>20</v>
      </c>
      <c r="K1"/>
      <c r="L1" s="9" t="s">
        <v>41</v>
      </c>
      <c r="M1" s="9" t="s">
        <v>34</v>
      </c>
      <c r="N1" s="9" t="s">
        <v>122</v>
      </c>
      <c r="O1" s="9" t="s">
        <v>123</v>
      </c>
      <c r="P1" s="9" t="s">
        <v>113</v>
      </c>
      <c r="Q1" s="9" t="s">
        <v>114</v>
      </c>
      <c r="S1" s="2" t="s">
        <v>26</v>
      </c>
      <c r="T1" s="2" t="s">
        <v>0</v>
      </c>
    </row>
    <row r="2" spans="1:20" x14ac:dyDescent="0.5">
      <c r="A2" s="36">
        <v>23</v>
      </c>
      <c r="B2" s="36" t="s">
        <v>40</v>
      </c>
      <c r="C2" s="36">
        <v>1242878</v>
      </c>
      <c r="D2" s="36">
        <v>1128604</v>
      </c>
      <c r="E2" s="36">
        <v>649977</v>
      </c>
      <c r="F2" s="36">
        <v>1720153</v>
      </c>
      <c r="G2" s="36">
        <v>1707114</v>
      </c>
      <c r="H2" s="36">
        <v>2848757</v>
      </c>
      <c r="I2" s="36">
        <v>2357091</v>
      </c>
      <c r="J2" s="4">
        <v>0.3807461013148507</v>
      </c>
      <c r="K2" s="35" t="s">
        <v>48</v>
      </c>
      <c r="L2" s="107">
        <f>CORREL(D2:D29,E2:E29)</f>
        <v>0.57301385984804842</v>
      </c>
      <c r="M2" s="107">
        <f>CORREL(D30:D50,E30:E50)</f>
        <v>0.46650386081854212</v>
      </c>
      <c r="N2" s="107">
        <f>CORREL(D2:D24,E2:E24)</f>
        <v>0.31178620165996973</v>
      </c>
      <c r="O2" s="107">
        <f>CORREL(D30:D48,E30:E48)</f>
        <v>0.56062054259177763</v>
      </c>
      <c r="P2" s="35">
        <v>9.7199999999999995E-2</v>
      </c>
      <c r="Q2" s="35">
        <v>0.31430000000000002</v>
      </c>
      <c r="S2" s="36">
        <v>1106065</v>
      </c>
      <c r="T2" s="36">
        <v>3414491</v>
      </c>
    </row>
    <row r="3" spans="1:20" x14ac:dyDescent="0.5">
      <c r="A3" s="36">
        <v>8</v>
      </c>
      <c r="B3" s="36" t="s">
        <v>40</v>
      </c>
      <c r="C3" s="36">
        <v>4779789</v>
      </c>
      <c r="D3" s="36">
        <v>419014</v>
      </c>
      <c r="E3" s="36">
        <v>1349597</v>
      </c>
      <c r="F3" s="36">
        <v>2572008</v>
      </c>
      <c r="G3" s="36">
        <v>4427664</v>
      </c>
      <c r="H3" s="36">
        <v>2991022</v>
      </c>
      <c r="I3" s="36">
        <v>5777261</v>
      </c>
      <c r="J3" s="4">
        <v>0.30481016626374541</v>
      </c>
      <c r="K3" s="35" t="s">
        <v>49</v>
      </c>
      <c r="L3" s="107">
        <f>CORREL(F2:F29,G2:G29)</f>
        <v>0.56100449023178567</v>
      </c>
      <c r="M3" s="107">
        <f>CORREL(F30:F50,G30:G50)</f>
        <v>0.71060430273149311</v>
      </c>
      <c r="N3" s="107">
        <f>CORREL(F2:F24,G2:G24)</f>
        <v>0.68877483518355787</v>
      </c>
      <c r="O3" s="107">
        <f>CORREL(F30:F48,G30:G48)</f>
        <v>0.5741664078978892</v>
      </c>
      <c r="P3" s="35">
        <v>0.47439999999999999</v>
      </c>
      <c r="Q3" s="35">
        <v>0.32969999999999999</v>
      </c>
      <c r="S3" s="36">
        <v>1138583</v>
      </c>
      <c r="T3" s="36">
        <v>3804499</v>
      </c>
    </row>
    <row r="4" spans="1:20" x14ac:dyDescent="0.5">
      <c r="A4" s="36">
        <v>22</v>
      </c>
      <c r="B4" s="36" t="s">
        <v>40</v>
      </c>
      <c r="C4" s="36">
        <v>1904253</v>
      </c>
      <c r="D4" s="36">
        <v>1391646</v>
      </c>
      <c r="E4" s="36">
        <v>813212</v>
      </c>
      <c r="F4" s="36">
        <v>1980011</v>
      </c>
      <c r="G4" s="36">
        <v>2435685</v>
      </c>
      <c r="H4" s="36">
        <v>3371657</v>
      </c>
      <c r="I4" s="36">
        <v>3248897</v>
      </c>
      <c r="J4" s="4">
        <v>0.33387404364685908</v>
      </c>
      <c r="K4" s="35" t="s">
        <v>20</v>
      </c>
      <c r="L4" s="107">
        <f>CORREL(H2:H29,J2:J29)</f>
        <v>-0.25102253495205978</v>
      </c>
      <c r="M4" s="107">
        <f>CORREL(H30:H50,J30:J50)</f>
        <v>-0.52630740791037756</v>
      </c>
      <c r="N4" s="107">
        <f>CORREL(H2:H24,J2:J24)</f>
        <v>-0.32346412650569045</v>
      </c>
      <c r="O4" s="107">
        <f>CORREL(H30:H48,J30:J48)</f>
        <v>-0.42401790886110324</v>
      </c>
      <c r="P4" s="35">
        <v>0.1046</v>
      </c>
      <c r="Q4" s="35">
        <v>0.17979999999999999</v>
      </c>
      <c r="S4" s="36">
        <v>1142962</v>
      </c>
      <c r="T4" s="36">
        <v>3944563</v>
      </c>
    </row>
    <row r="5" spans="1:20" x14ac:dyDescent="0.5">
      <c r="A5" s="36">
        <v>12</v>
      </c>
      <c r="B5" s="36" t="s">
        <v>40</v>
      </c>
      <c r="C5" s="36">
        <v>2974684</v>
      </c>
      <c r="D5" s="36">
        <v>1005332</v>
      </c>
      <c r="E5" s="36">
        <v>1276482</v>
      </c>
      <c r="F5" s="36">
        <v>2386863</v>
      </c>
      <c r="G5" s="36">
        <v>4536788</v>
      </c>
      <c r="H5" s="36">
        <v>3392195</v>
      </c>
      <c r="I5" s="36">
        <v>5813270</v>
      </c>
      <c r="J5" s="4">
        <v>0.28136249699126342</v>
      </c>
      <c r="K5" s="35" t="s">
        <v>134</v>
      </c>
      <c r="L5" s="35"/>
      <c r="M5" s="35"/>
      <c r="N5" s="112">
        <f>CORREL(H2:H24,I2:I24)</f>
        <v>0.44953876071823845</v>
      </c>
      <c r="O5" s="112">
        <f>CORREL(H30:H48,I30:I48)</f>
        <v>0.54216610342231009</v>
      </c>
      <c r="P5" s="113">
        <v>0.2021</v>
      </c>
      <c r="Q5" s="113">
        <v>0.29389999999999999</v>
      </c>
      <c r="S5" s="36">
        <v>1173962</v>
      </c>
      <c r="T5" s="36">
        <v>3568097</v>
      </c>
    </row>
    <row r="6" spans="1:20" x14ac:dyDescent="0.5">
      <c r="A6" s="36">
        <v>46</v>
      </c>
      <c r="B6" s="36" t="s">
        <v>40</v>
      </c>
      <c r="C6" s="36">
        <v>1106065</v>
      </c>
      <c r="D6" s="36">
        <v>1458754</v>
      </c>
      <c r="E6" s="36">
        <v>770553</v>
      </c>
      <c r="F6" s="36">
        <v>1955737</v>
      </c>
      <c r="G6" s="36">
        <v>1791539</v>
      </c>
      <c r="H6" s="36">
        <v>3414491</v>
      </c>
      <c r="I6" s="36">
        <v>2562092</v>
      </c>
      <c r="J6" s="4">
        <v>0.43010674062914622</v>
      </c>
      <c r="S6" s="36">
        <v>1237883</v>
      </c>
      <c r="T6" s="36">
        <v>3459800</v>
      </c>
    </row>
    <row r="7" spans="1:20" x14ac:dyDescent="0.5">
      <c r="A7" s="36">
        <v>25</v>
      </c>
      <c r="B7" s="36" t="s">
        <v>40</v>
      </c>
      <c r="C7" s="36">
        <v>1756529</v>
      </c>
      <c r="D7" s="36">
        <v>1397774</v>
      </c>
      <c r="E7" s="36">
        <v>927919</v>
      </c>
      <c r="F7" s="36">
        <v>2027171</v>
      </c>
      <c r="G7" s="36">
        <v>1915733</v>
      </c>
      <c r="H7" s="36">
        <v>3424945</v>
      </c>
      <c r="I7" s="36">
        <v>2843652</v>
      </c>
      <c r="J7" s="4">
        <v>0.48436760237465243</v>
      </c>
      <c r="S7" s="36">
        <v>1242878</v>
      </c>
      <c r="T7" s="36">
        <v>2848757</v>
      </c>
    </row>
    <row r="8" spans="1:20" x14ac:dyDescent="0.5">
      <c r="A8" s="36">
        <v>50</v>
      </c>
      <c r="B8" s="36" t="s">
        <v>40</v>
      </c>
      <c r="C8" s="36">
        <v>1237883</v>
      </c>
      <c r="D8" s="36">
        <v>1324067</v>
      </c>
      <c r="E8" s="36">
        <v>948244</v>
      </c>
      <c r="F8" s="36">
        <v>2135733</v>
      </c>
      <c r="G8" s="36">
        <v>2258844</v>
      </c>
      <c r="H8" s="36">
        <v>3459800</v>
      </c>
      <c r="I8" s="36">
        <v>3207088</v>
      </c>
      <c r="J8" s="4">
        <v>0.4197917164709028</v>
      </c>
      <c r="S8" s="36">
        <v>1263803</v>
      </c>
      <c r="T8" s="36">
        <v>3911592</v>
      </c>
    </row>
    <row r="9" spans="1:20" x14ac:dyDescent="0.5">
      <c r="A9" s="36">
        <v>49</v>
      </c>
      <c r="B9" s="36" t="s">
        <v>40</v>
      </c>
      <c r="C9" s="36">
        <v>1430395</v>
      </c>
      <c r="D9" s="36">
        <v>1121157</v>
      </c>
      <c r="E9" s="36">
        <v>970648</v>
      </c>
      <c r="F9" s="36">
        <v>2345739</v>
      </c>
      <c r="G9" s="36">
        <v>2964948</v>
      </c>
      <c r="H9" s="36">
        <v>3466896</v>
      </c>
      <c r="I9" s="36">
        <v>3935596</v>
      </c>
      <c r="J9" s="4">
        <v>0.32737437553710891</v>
      </c>
      <c r="S9" s="36">
        <v>1265516</v>
      </c>
      <c r="T9" s="36">
        <v>3502116</v>
      </c>
    </row>
    <row r="10" spans="1:20" x14ac:dyDescent="0.5">
      <c r="A10" s="36">
        <v>16</v>
      </c>
      <c r="B10" s="36" t="s">
        <v>40</v>
      </c>
      <c r="C10" s="36">
        <v>1265516</v>
      </c>
      <c r="D10" s="36">
        <v>1231220</v>
      </c>
      <c r="E10" s="36">
        <v>956622</v>
      </c>
      <c r="F10" s="36">
        <v>2270896</v>
      </c>
      <c r="G10" s="36">
        <v>3412035</v>
      </c>
      <c r="H10" s="36">
        <v>3502116</v>
      </c>
      <c r="I10" s="36">
        <v>4368657</v>
      </c>
      <c r="J10" s="4">
        <v>0.28036699506306356</v>
      </c>
      <c r="S10" s="36">
        <v>1384116</v>
      </c>
      <c r="T10" s="36">
        <v>3669274</v>
      </c>
    </row>
    <row r="11" spans="1:20" x14ac:dyDescent="0.5">
      <c r="A11" s="36">
        <v>48</v>
      </c>
      <c r="B11" s="36" t="s">
        <v>40</v>
      </c>
      <c r="C11" s="36">
        <v>1173962</v>
      </c>
      <c r="D11" s="36">
        <v>1772004</v>
      </c>
      <c r="E11" s="36">
        <v>1701689</v>
      </c>
      <c r="F11" s="36">
        <v>1796093</v>
      </c>
      <c r="G11" s="36">
        <v>3520563</v>
      </c>
      <c r="H11" s="36">
        <v>3568097</v>
      </c>
      <c r="I11" s="36">
        <v>5222252</v>
      </c>
      <c r="J11" s="4">
        <v>0.48335706533301631</v>
      </c>
      <c r="S11" s="36">
        <v>1430395</v>
      </c>
      <c r="T11" s="36">
        <v>3466896</v>
      </c>
    </row>
    <row r="12" spans="1:20" x14ac:dyDescent="0.5">
      <c r="A12" s="36">
        <v>14</v>
      </c>
      <c r="B12" s="36" t="s">
        <v>40</v>
      </c>
      <c r="C12" s="36">
        <v>1444537</v>
      </c>
      <c r="D12" s="36">
        <v>1638815</v>
      </c>
      <c r="E12" s="36">
        <v>1106822</v>
      </c>
      <c r="F12" s="36">
        <v>1987370</v>
      </c>
      <c r="G12" s="36">
        <v>2806331</v>
      </c>
      <c r="H12" s="36">
        <v>3626185</v>
      </c>
      <c r="I12" s="36">
        <v>3913153</v>
      </c>
      <c r="J12" s="4">
        <v>0.39440180078543835</v>
      </c>
      <c r="S12" s="36">
        <v>1444537</v>
      </c>
      <c r="T12" s="36">
        <v>3626185</v>
      </c>
    </row>
    <row r="13" spans="1:20" x14ac:dyDescent="0.5">
      <c r="A13" s="36">
        <v>26</v>
      </c>
      <c r="B13" s="36" t="s">
        <v>40</v>
      </c>
      <c r="C13" s="36">
        <v>1925511</v>
      </c>
      <c r="D13" s="36">
        <v>1415799</v>
      </c>
      <c r="E13" s="36">
        <v>957377</v>
      </c>
      <c r="F13" s="36">
        <v>2214027</v>
      </c>
      <c r="G13" s="36">
        <v>2714133</v>
      </c>
      <c r="H13" s="36">
        <v>3629826</v>
      </c>
      <c r="I13" s="36">
        <v>3671510</v>
      </c>
      <c r="J13" s="4">
        <v>0.35273768824151214</v>
      </c>
      <c r="S13" s="36">
        <v>1756529</v>
      </c>
      <c r="T13" s="36">
        <v>3424945</v>
      </c>
    </row>
    <row r="14" spans="1:20" x14ac:dyDescent="0.5">
      <c r="A14" s="36">
        <v>38</v>
      </c>
      <c r="B14" s="36" t="s">
        <v>40</v>
      </c>
      <c r="C14" s="36">
        <v>1384116</v>
      </c>
      <c r="D14" s="36">
        <v>1353687</v>
      </c>
      <c r="E14" s="36">
        <v>832520</v>
      </c>
      <c r="F14" s="36">
        <v>2315587</v>
      </c>
      <c r="G14" s="36">
        <v>2256231</v>
      </c>
      <c r="H14" s="36">
        <v>3669274</v>
      </c>
      <c r="I14" s="36">
        <v>3088751</v>
      </c>
      <c r="J14" s="4">
        <v>0.36898704077729627</v>
      </c>
      <c r="S14" s="36">
        <v>1794135</v>
      </c>
      <c r="T14" s="36">
        <v>4440657</v>
      </c>
    </row>
    <row r="15" spans="1:20" x14ac:dyDescent="0.5">
      <c r="A15" s="36">
        <v>9</v>
      </c>
      <c r="B15" s="36" t="s">
        <v>40</v>
      </c>
      <c r="C15" s="36">
        <v>1138583</v>
      </c>
      <c r="D15" s="36">
        <v>1487507</v>
      </c>
      <c r="E15" s="36">
        <v>1008167</v>
      </c>
      <c r="F15" s="36">
        <v>2316992</v>
      </c>
      <c r="G15" s="36">
        <v>3683540</v>
      </c>
      <c r="H15" s="36">
        <v>3804499</v>
      </c>
      <c r="I15" s="36">
        <v>4691707</v>
      </c>
      <c r="J15" s="4">
        <v>0.27369514108710641</v>
      </c>
      <c r="S15" s="36">
        <v>1835917</v>
      </c>
      <c r="T15" s="36">
        <v>4778395</v>
      </c>
    </row>
    <row r="16" spans="1:20" x14ac:dyDescent="0.5">
      <c r="A16" s="36">
        <v>47</v>
      </c>
      <c r="B16" s="36" t="s">
        <v>40</v>
      </c>
      <c r="C16" s="36">
        <v>1263803</v>
      </c>
      <c r="D16" s="36">
        <v>1619157</v>
      </c>
      <c r="E16" s="36">
        <v>895076</v>
      </c>
      <c r="F16" s="36">
        <v>2292435</v>
      </c>
      <c r="G16" s="36">
        <v>2403427</v>
      </c>
      <c r="H16" s="36">
        <v>3911592</v>
      </c>
      <c r="I16" s="36">
        <v>3298503</v>
      </c>
      <c r="J16" s="4">
        <v>0.37241655352960584</v>
      </c>
      <c r="S16" s="36">
        <v>1904253</v>
      </c>
      <c r="T16" s="36">
        <v>3371657</v>
      </c>
    </row>
    <row r="17" spans="1:20" x14ac:dyDescent="0.5">
      <c r="A17" s="36">
        <v>32</v>
      </c>
      <c r="B17" s="36" t="s">
        <v>40</v>
      </c>
      <c r="C17" s="36">
        <v>1142962</v>
      </c>
      <c r="D17" s="36">
        <v>1844475</v>
      </c>
      <c r="E17" s="36">
        <v>1469818</v>
      </c>
      <c r="F17" s="36">
        <v>2100088</v>
      </c>
      <c r="G17" s="36">
        <v>3263825</v>
      </c>
      <c r="H17" s="36">
        <v>3944563</v>
      </c>
      <c r="I17" s="36">
        <v>4733643</v>
      </c>
      <c r="J17" s="4">
        <v>0.45033603210956469</v>
      </c>
      <c r="S17" s="36">
        <v>1925511</v>
      </c>
      <c r="T17" s="36">
        <v>3629826</v>
      </c>
    </row>
    <row r="18" spans="1:20" x14ac:dyDescent="0.5">
      <c r="A18" s="36">
        <v>43</v>
      </c>
      <c r="B18" s="36" t="s">
        <v>40</v>
      </c>
      <c r="C18" s="36">
        <v>3788362</v>
      </c>
      <c r="D18" s="36">
        <v>1359443</v>
      </c>
      <c r="E18" s="36">
        <v>1029965</v>
      </c>
      <c r="F18" s="36">
        <v>2734711</v>
      </c>
      <c r="G18" s="36">
        <v>5647886</v>
      </c>
      <c r="H18" s="36">
        <v>4094154</v>
      </c>
      <c r="I18" s="36">
        <v>6677851</v>
      </c>
      <c r="J18" s="4">
        <v>0.18236292304766774</v>
      </c>
      <c r="S18" s="36">
        <v>2536431</v>
      </c>
      <c r="T18" s="36">
        <v>4428790</v>
      </c>
    </row>
    <row r="19" spans="1:20" x14ac:dyDescent="0.5">
      <c r="A19" s="36">
        <v>24</v>
      </c>
      <c r="B19" s="36" t="s">
        <v>40</v>
      </c>
      <c r="C19" s="36">
        <v>2536431</v>
      </c>
      <c r="D19" s="36">
        <v>1742183</v>
      </c>
      <c r="E19" s="36">
        <v>1094159</v>
      </c>
      <c r="F19" s="36">
        <v>2686607</v>
      </c>
      <c r="G19" s="36">
        <v>3298141</v>
      </c>
      <c r="H19" s="36">
        <v>4428790</v>
      </c>
      <c r="I19" s="36">
        <v>4392300</v>
      </c>
      <c r="J19" s="4">
        <v>0.33175021929020015</v>
      </c>
      <c r="S19" s="36">
        <v>2703290</v>
      </c>
      <c r="T19" s="36">
        <v>5248948</v>
      </c>
    </row>
    <row r="20" spans="1:20" x14ac:dyDescent="0.5">
      <c r="A20" s="36">
        <v>45</v>
      </c>
      <c r="B20" s="36" t="s">
        <v>40</v>
      </c>
      <c r="C20" s="36">
        <v>1794135</v>
      </c>
      <c r="D20" s="36">
        <v>2095650</v>
      </c>
      <c r="E20" s="36">
        <v>1358905</v>
      </c>
      <c r="F20" s="36">
        <v>2345007</v>
      </c>
      <c r="G20" s="36">
        <v>2609421</v>
      </c>
      <c r="H20" s="36">
        <v>4440657</v>
      </c>
      <c r="I20" s="36">
        <v>3968326</v>
      </c>
      <c r="J20" s="4">
        <v>0.52076878357306089</v>
      </c>
      <c r="S20" s="36">
        <v>2974684</v>
      </c>
      <c r="T20" s="36">
        <v>3392195</v>
      </c>
    </row>
    <row r="21" spans="1:20" x14ac:dyDescent="0.5">
      <c r="A21" s="36">
        <v>42</v>
      </c>
      <c r="B21" s="36" t="s">
        <v>40</v>
      </c>
      <c r="C21" s="36">
        <v>3620864</v>
      </c>
      <c r="D21" s="36">
        <v>2059307</v>
      </c>
      <c r="E21" s="36">
        <v>1142508</v>
      </c>
      <c r="F21" s="36">
        <v>2688036</v>
      </c>
      <c r="G21" s="36">
        <v>3777450</v>
      </c>
      <c r="H21" s="36">
        <v>4747343</v>
      </c>
      <c r="I21" s="36">
        <v>4919958</v>
      </c>
      <c r="J21" s="4">
        <v>0.30245483063971729</v>
      </c>
      <c r="S21" s="75">
        <v>3517648</v>
      </c>
      <c r="T21" s="75">
        <v>6777847</v>
      </c>
    </row>
    <row r="22" spans="1:20" x14ac:dyDescent="0.5">
      <c r="A22" s="36">
        <v>41</v>
      </c>
      <c r="B22" s="36" t="s">
        <v>40</v>
      </c>
      <c r="C22" s="36">
        <v>1835917</v>
      </c>
      <c r="D22" s="36">
        <v>2208112</v>
      </c>
      <c r="E22" s="36">
        <v>1488244</v>
      </c>
      <c r="F22" s="36">
        <v>2570283</v>
      </c>
      <c r="G22" s="36">
        <v>4114483</v>
      </c>
      <c r="H22" s="36">
        <v>4778395</v>
      </c>
      <c r="I22" s="36">
        <v>5602727</v>
      </c>
      <c r="J22" s="4">
        <v>0.36170862779114654</v>
      </c>
      <c r="S22" s="36">
        <v>3518891</v>
      </c>
      <c r="T22" s="36">
        <v>4955664</v>
      </c>
    </row>
    <row r="23" spans="1:20" x14ac:dyDescent="0.5">
      <c r="A23" s="36">
        <v>39</v>
      </c>
      <c r="B23" s="36" t="s">
        <v>40</v>
      </c>
      <c r="C23" s="36">
        <v>3518891</v>
      </c>
      <c r="D23" s="36">
        <v>1549961</v>
      </c>
      <c r="E23" s="36">
        <v>827044</v>
      </c>
      <c r="F23" s="36">
        <v>3405703</v>
      </c>
      <c r="G23" s="36">
        <v>5316057</v>
      </c>
      <c r="H23" s="36">
        <v>4955664</v>
      </c>
      <c r="I23" s="36">
        <v>6143101</v>
      </c>
      <c r="J23" s="4">
        <v>0.15557470508687171</v>
      </c>
      <c r="S23" s="36">
        <v>3620864</v>
      </c>
      <c r="T23" s="36">
        <v>4747343</v>
      </c>
    </row>
    <row r="24" spans="1:20" x14ac:dyDescent="0.5">
      <c r="A24" s="36">
        <v>14</v>
      </c>
      <c r="B24" s="36" t="s">
        <v>40</v>
      </c>
      <c r="C24" s="36">
        <v>2703290</v>
      </c>
      <c r="D24" s="36">
        <v>1799569</v>
      </c>
      <c r="E24" s="36">
        <v>956463</v>
      </c>
      <c r="F24" s="36">
        <v>3449379</v>
      </c>
      <c r="G24" s="36">
        <v>3837545</v>
      </c>
      <c r="H24" s="36">
        <v>5248948</v>
      </c>
      <c r="I24" s="36">
        <v>4794008</v>
      </c>
      <c r="J24" s="4">
        <v>0.24923824997491886</v>
      </c>
      <c r="S24" s="36">
        <v>3788362</v>
      </c>
      <c r="T24" s="36">
        <v>4094154</v>
      </c>
    </row>
    <row r="25" spans="1:20" x14ac:dyDescent="0.5">
      <c r="A25" s="75">
        <v>1</v>
      </c>
      <c r="B25" s="75" t="s">
        <v>40</v>
      </c>
      <c r="C25" s="75">
        <v>4917029</v>
      </c>
      <c r="D25" s="75">
        <v>2307565</v>
      </c>
      <c r="E25" s="75">
        <v>1610753</v>
      </c>
      <c r="F25" s="75">
        <v>3675839</v>
      </c>
      <c r="G25" s="75">
        <v>3699696</v>
      </c>
      <c r="H25" s="75">
        <v>5983404</v>
      </c>
      <c r="I25" s="75">
        <v>5310449</v>
      </c>
      <c r="J25" s="76">
        <v>0.43537441995234205</v>
      </c>
      <c r="S25" s="75">
        <v>4064464</v>
      </c>
      <c r="T25" s="75">
        <v>9270589</v>
      </c>
    </row>
    <row r="26" spans="1:20" x14ac:dyDescent="0.5">
      <c r="A26" s="75">
        <v>35</v>
      </c>
      <c r="B26" s="75" t="s">
        <v>40</v>
      </c>
      <c r="C26" s="75">
        <v>3517648</v>
      </c>
      <c r="D26" s="75">
        <v>2428969</v>
      </c>
      <c r="E26" s="75">
        <v>2164217</v>
      </c>
      <c r="F26" s="75">
        <v>4348878</v>
      </c>
      <c r="G26" s="75">
        <v>7139514</v>
      </c>
      <c r="H26" s="75">
        <v>6777847</v>
      </c>
      <c r="I26" s="75">
        <v>9303731</v>
      </c>
      <c r="J26" s="76">
        <v>0.30313225802204463</v>
      </c>
      <c r="S26" s="36">
        <v>4779789</v>
      </c>
      <c r="T26" s="36">
        <v>2991022</v>
      </c>
    </row>
    <row r="27" spans="1:20" x14ac:dyDescent="0.5">
      <c r="A27" s="75">
        <v>17</v>
      </c>
      <c r="B27" s="75" t="s">
        <v>40</v>
      </c>
      <c r="C27" s="75">
        <v>7215559</v>
      </c>
      <c r="D27" s="75">
        <v>2197351</v>
      </c>
      <c r="E27" s="75">
        <v>1008055</v>
      </c>
      <c r="F27" s="75">
        <v>5414450</v>
      </c>
      <c r="G27" s="75">
        <v>4669637</v>
      </c>
      <c r="H27" s="75">
        <v>7611801</v>
      </c>
      <c r="I27" s="75">
        <v>5677692</v>
      </c>
      <c r="J27" s="76">
        <v>0.21587438167035253</v>
      </c>
      <c r="S27" s="75">
        <v>4917029</v>
      </c>
      <c r="T27" s="75">
        <v>5983404</v>
      </c>
    </row>
    <row r="28" spans="1:20" x14ac:dyDescent="0.5">
      <c r="A28" s="75">
        <v>7</v>
      </c>
      <c r="B28" s="75" t="s">
        <v>40</v>
      </c>
      <c r="C28" s="75">
        <v>8574764</v>
      </c>
      <c r="D28" s="75">
        <v>2898373</v>
      </c>
      <c r="E28" s="75">
        <v>910587</v>
      </c>
      <c r="F28" s="75">
        <v>5985253</v>
      </c>
      <c r="G28" s="75">
        <v>3232159</v>
      </c>
      <c r="H28" s="75">
        <v>8883626</v>
      </c>
      <c r="I28" s="75">
        <v>4142746</v>
      </c>
      <c r="J28" s="76">
        <v>0.2817271675063015</v>
      </c>
      <c r="S28" s="75">
        <v>7215559</v>
      </c>
      <c r="T28" s="75">
        <v>7611801</v>
      </c>
    </row>
    <row r="29" spans="1:20" x14ac:dyDescent="0.5">
      <c r="A29" s="75">
        <v>37</v>
      </c>
      <c r="B29" s="75" t="s">
        <v>40</v>
      </c>
      <c r="C29" s="75">
        <v>4064464</v>
      </c>
      <c r="D29" s="75">
        <v>4615696</v>
      </c>
      <c r="E29" s="75">
        <v>2050899</v>
      </c>
      <c r="F29" s="75">
        <v>4654893</v>
      </c>
      <c r="G29" s="75">
        <v>5630274</v>
      </c>
      <c r="H29" s="75">
        <v>9270589</v>
      </c>
      <c r="I29" s="75">
        <v>7681173</v>
      </c>
      <c r="J29" s="76">
        <v>0.36426273392733638</v>
      </c>
      <c r="S29" s="75">
        <v>8574764</v>
      </c>
      <c r="T29" s="75">
        <v>8883626</v>
      </c>
    </row>
    <row r="30" spans="1:20" x14ac:dyDescent="0.5">
      <c r="A30" s="36">
        <v>33</v>
      </c>
      <c r="B30" s="36" t="s">
        <v>22</v>
      </c>
      <c r="C30" s="36">
        <v>37061458</v>
      </c>
      <c r="D30" s="36">
        <v>8085222</v>
      </c>
      <c r="E30" s="36">
        <v>1043108</v>
      </c>
      <c r="F30" s="36">
        <v>14070271</v>
      </c>
      <c r="G30" s="36">
        <v>1866495</v>
      </c>
      <c r="H30" s="36">
        <v>22155493</v>
      </c>
      <c r="I30" s="36">
        <v>2909603</v>
      </c>
      <c r="J30" s="4">
        <v>0.55885925223480371</v>
      </c>
      <c r="S30" s="36">
        <v>37061458</v>
      </c>
      <c r="T30" s="36">
        <v>22155493</v>
      </c>
    </row>
    <row r="31" spans="1:20" x14ac:dyDescent="0.5">
      <c r="A31" s="8">
        <v>36</v>
      </c>
      <c r="B31" s="8" t="s">
        <v>22</v>
      </c>
      <c r="C31" s="8">
        <v>49373835</v>
      </c>
      <c r="D31" s="8">
        <v>5038588</v>
      </c>
      <c r="E31" s="8">
        <v>673362</v>
      </c>
      <c r="F31" s="36">
        <v>22473642</v>
      </c>
      <c r="G31" s="36">
        <v>2346261</v>
      </c>
      <c r="H31" s="8">
        <v>27512230</v>
      </c>
      <c r="I31" s="36">
        <v>3019623</v>
      </c>
      <c r="J31" s="4">
        <v>0.28699364648689979</v>
      </c>
      <c r="S31" s="36">
        <v>49373835</v>
      </c>
      <c r="T31" s="36">
        <v>27512230</v>
      </c>
    </row>
    <row r="32" spans="1:20" x14ac:dyDescent="0.5">
      <c r="A32" s="8">
        <v>34</v>
      </c>
      <c r="B32" s="8" t="s">
        <v>22</v>
      </c>
      <c r="C32" s="8">
        <v>51374807</v>
      </c>
      <c r="D32" s="8">
        <v>9555070</v>
      </c>
      <c r="E32" s="8">
        <v>1304567</v>
      </c>
      <c r="F32" s="36">
        <v>21569043</v>
      </c>
      <c r="G32" s="36">
        <v>2662534</v>
      </c>
      <c r="H32" s="8">
        <v>31124113</v>
      </c>
      <c r="I32" s="36">
        <v>3967101</v>
      </c>
      <c r="J32" s="4">
        <v>0.48997195904352769</v>
      </c>
      <c r="S32" s="36">
        <v>51374807</v>
      </c>
      <c r="T32" s="36">
        <v>31124113</v>
      </c>
    </row>
    <row r="33" spans="1:20" x14ac:dyDescent="0.5">
      <c r="A33" s="8">
        <v>27</v>
      </c>
      <c r="B33" s="8" t="s">
        <v>22</v>
      </c>
      <c r="C33" s="8">
        <v>56029388</v>
      </c>
      <c r="D33" s="8">
        <v>8485349</v>
      </c>
      <c r="E33" s="8">
        <v>845626</v>
      </c>
      <c r="F33" s="36">
        <v>26168840</v>
      </c>
      <c r="G33" s="36">
        <v>2794903</v>
      </c>
      <c r="H33" s="8">
        <v>34654189</v>
      </c>
      <c r="I33" s="36">
        <v>3640529</v>
      </c>
      <c r="J33" s="4">
        <v>0.30256005306803135</v>
      </c>
      <c r="S33" s="36">
        <v>56029388</v>
      </c>
      <c r="T33" s="36">
        <v>34654189</v>
      </c>
    </row>
    <row r="34" spans="1:20" x14ac:dyDescent="0.5">
      <c r="A34" s="8">
        <v>20</v>
      </c>
      <c r="B34" s="8" t="s">
        <v>22</v>
      </c>
      <c r="C34" s="8">
        <v>78183731</v>
      </c>
      <c r="D34" s="8">
        <v>7197327</v>
      </c>
      <c r="E34" s="8">
        <v>840037</v>
      </c>
      <c r="F34" s="36">
        <v>32266796</v>
      </c>
      <c r="G34" s="36">
        <v>3513382</v>
      </c>
      <c r="H34" s="8">
        <v>39464123</v>
      </c>
      <c r="I34" s="36">
        <v>4353419</v>
      </c>
      <c r="J34" s="4">
        <v>0.23909640340845373</v>
      </c>
      <c r="S34" s="36">
        <v>66441115</v>
      </c>
      <c r="T34" s="36">
        <v>39885252</v>
      </c>
    </row>
    <row r="35" spans="1:20" x14ac:dyDescent="0.5">
      <c r="A35" s="8">
        <v>28</v>
      </c>
      <c r="B35" s="8" t="s">
        <v>22</v>
      </c>
      <c r="C35" s="8">
        <v>66441115</v>
      </c>
      <c r="D35" s="8">
        <v>9865255</v>
      </c>
      <c r="E35" s="8">
        <v>1104499</v>
      </c>
      <c r="F35" s="36">
        <v>30019997</v>
      </c>
      <c r="G35" s="36">
        <v>3272838</v>
      </c>
      <c r="H35" s="8">
        <v>39885252</v>
      </c>
      <c r="I35" s="36">
        <v>4377337</v>
      </c>
      <c r="J35" s="4">
        <v>0.33747438767210597</v>
      </c>
      <c r="S35" s="36">
        <v>76249408</v>
      </c>
      <c r="T35" s="36">
        <v>41644670</v>
      </c>
    </row>
    <row r="36" spans="1:20" x14ac:dyDescent="0.5">
      <c r="A36" s="8">
        <v>31</v>
      </c>
      <c r="B36" s="8" t="s">
        <v>22</v>
      </c>
      <c r="C36" s="8">
        <v>76249408</v>
      </c>
      <c r="D36" s="8">
        <v>12441937</v>
      </c>
      <c r="E36" s="8">
        <v>1717307</v>
      </c>
      <c r="F36" s="36">
        <v>29202733</v>
      </c>
      <c r="G36" s="36">
        <v>3366861</v>
      </c>
      <c r="H36" s="8">
        <v>41644670</v>
      </c>
      <c r="I36" s="36">
        <v>5084168</v>
      </c>
      <c r="J36" s="4">
        <v>0.51006174594080367</v>
      </c>
      <c r="S36" s="36">
        <v>78183731</v>
      </c>
      <c r="T36" s="36">
        <v>39464123</v>
      </c>
    </row>
    <row r="37" spans="1:20" x14ac:dyDescent="0.5">
      <c r="A37" s="8">
        <v>19</v>
      </c>
      <c r="B37" s="8" t="s">
        <v>22</v>
      </c>
      <c r="C37" s="8">
        <v>112445921</v>
      </c>
      <c r="D37" s="8">
        <v>7979869</v>
      </c>
      <c r="E37" s="8">
        <v>1043358</v>
      </c>
      <c r="F37" s="36">
        <v>38549388</v>
      </c>
      <c r="G37" s="36">
        <v>5428294</v>
      </c>
      <c r="H37" s="8">
        <v>46529257</v>
      </c>
      <c r="I37" s="36">
        <v>6471652</v>
      </c>
      <c r="J37" s="4">
        <v>0.19220734912294729</v>
      </c>
      <c r="S37" s="36">
        <v>80708831</v>
      </c>
      <c r="T37" s="36">
        <v>49482191</v>
      </c>
    </row>
    <row r="38" spans="1:20" x14ac:dyDescent="0.5">
      <c r="A38" s="8">
        <v>6</v>
      </c>
      <c r="B38" s="8" t="s">
        <v>22</v>
      </c>
      <c r="C38" s="8">
        <v>80708831</v>
      </c>
      <c r="D38" s="8">
        <v>12055249</v>
      </c>
      <c r="E38" s="8">
        <v>2124463</v>
      </c>
      <c r="F38" s="36">
        <v>37426942</v>
      </c>
      <c r="G38" s="36">
        <v>5208406</v>
      </c>
      <c r="H38" s="8">
        <v>49482191</v>
      </c>
      <c r="I38" s="36">
        <v>7332869</v>
      </c>
      <c r="J38" s="4">
        <v>0.40789120510190641</v>
      </c>
      <c r="S38" s="36">
        <v>89314208</v>
      </c>
      <c r="T38" s="36">
        <v>52919652</v>
      </c>
    </row>
    <row r="39" spans="1:20" x14ac:dyDescent="0.5">
      <c r="A39" s="8">
        <v>4</v>
      </c>
      <c r="B39" s="8" t="s">
        <v>22</v>
      </c>
      <c r="C39" s="8">
        <v>103579839</v>
      </c>
      <c r="D39" s="8">
        <v>12623470</v>
      </c>
      <c r="E39" s="8">
        <v>1036068</v>
      </c>
      <c r="F39" s="36">
        <v>40291848</v>
      </c>
      <c r="G39" s="36">
        <v>3472246</v>
      </c>
      <c r="H39" s="8">
        <v>52915318</v>
      </c>
      <c r="I39" s="36">
        <v>4508314</v>
      </c>
      <c r="J39" s="4">
        <v>0.29838554065581757</v>
      </c>
      <c r="S39" s="36">
        <v>97987610</v>
      </c>
      <c r="T39" s="36">
        <v>68798966</v>
      </c>
    </row>
    <row r="40" spans="1:20" x14ac:dyDescent="0.5">
      <c r="A40" s="8">
        <v>30</v>
      </c>
      <c r="B40" s="8" t="s">
        <v>22</v>
      </c>
      <c r="C40" s="8">
        <v>89314208</v>
      </c>
      <c r="D40" s="8">
        <v>10947806</v>
      </c>
      <c r="E40" s="8">
        <v>1010279</v>
      </c>
      <c r="F40" s="36">
        <v>41971846</v>
      </c>
      <c r="G40" s="36">
        <v>3162479</v>
      </c>
      <c r="H40" s="8">
        <v>52919652</v>
      </c>
      <c r="I40" s="36">
        <v>4172758</v>
      </c>
      <c r="J40" s="4">
        <v>0.31945793157835989</v>
      </c>
      <c r="S40" s="36">
        <v>103413866</v>
      </c>
      <c r="T40" s="36">
        <v>62084615</v>
      </c>
    </row>
    <row r="41" spans="1:20" x14ac:dyDescent="0.5">
      <c r="A41" s="36">
        <v>3</v>
      </c>
      <c r="B41" s="8" t="s">
        <v>22</v>
      </c>
      <c r="C41" s="8">
        <v>104279742</v>
      </c>
      <c r="D41" s="8">
        <v>18191282</v>
      </c>
      <c r="E41" s="8">
        <v>2334904</v>
      </c>
      <c r="F41" s="36">
        <v>42732768</v>
      </c>
      <c r="G41" s="36">
        <v>7275939</v>
      </c>
      <c r="H41" s="8">
        <v>60924050</v>
      </c>
      <c r="I41" s="36">
        <v>9610843</v>
      </c>
      <c r="J41" s="4">
        <v>0.32090758319991414</v>
      </c>
      <c r="S41" s="36">
        <v>103579839</v>
      </c>
      <c r="T41" s="36">
        <v>52915318</v>
      </c>
    </row>
    <row r="42" spans="1:20" x14ac:dyDescent="0.5">
      <c r="A42" s="8">
        <v>18</v>
      </c>
      <c r="B42" s="8" t="s">
        <v>22</v>
      </c>
      <c r="C42" s="8">
        <v>103413866</v>
      </c>
      <c r="D42" s="8">
        <v>11409415</v>
      </c>
      <c r="E42" s="8">
        <v>1272379</v>
      </c>
      <c r="F42" s="36">
        <v>50675200</v>
      </c>
      <c r="G42" s="36">
        <v>5607617</v>
      </c>
      <c r="H42" s="8">
        <v>62084615</v>
      </c>
      <c r="I42" s="36">
        <v>6879996</v>
      </c>
      <c r="J42" s="4">
        <v>0.22690190860039122</v>
      </c>
      <c r="S42" s="36">
        <v>104279742</v>
      </c>
      <c r="T42" s="36">
        <v>60924050</v>
      </c>
    </row>
    <row r="43" spans="1:20" x14ac:dyDescent="0.5">
      <c r="A43" s="36">
        <v>5</v>
      </c>
      <c r="B43" s="8" t="s">
        <v>22</v>
      </c>
      <c r="C43" s="8">
        <v>104668886</v>
      </c>
      <c r="D43" s="8">
        <v>20697847</v>
      </c>
      <c r="E43" s="8">
        <v>1357308</v>
      </c>
      <c r="F43" s="36">
        <v>46110053</v>
      </c>
      <c r="G43" s="36">
        <v>3275757</v>
      </c>
      <c r="H43" s="8">
        <v>66807900</v>
      </c>
      <c r="I43" s="36">
        <v>4633065</v>
      </c>
      <c r="J43" s="4">
        <v>0.41434941602811198</v>
      </c>
      <c r="S43" s="36">
        <v>104668886</v>
      </c>
      <c r="T43" s="36">
        <v>66807900</v>
      </c>
    </row>
    <row r="44" spans="1:20" x14ac:dyDescent="0.5">
      <c r="A44" s="36">
        <v>13</v>
      </c>
      <c r="B44" s="8" t="s">
        <v>22</v>
      </c>
      <c r="C44" s="8">
        <v>97987610</v>
      </c>
      <c r="D44" s="8">
        <v>19549019</v>
      </c>
      <c r="E44" s="8">
        <v>1583152</v>
      </c>
      <c r="F44" s="36">
        <v>49249947</v>
      </c>
      <c r="G44" s="36">
        <v>4204180</v>
      </c>
      <c r="H44" s="8">
        <v>68798966</v>
      </c>
      <c r="I44" s="36">
        <v>5787332</v>
      </c>
      <c r="J44" s="4">
        <v>0.37656617937386128</v>
      </c>
      <c r="S44" s="36">
        <v>105285329</v>
      </c>
      <c r="T44" s="36">
        <v>81638068</v>
      </c>
    </row>
    <row r="45" spans="1:20" x14ac:dyDescent="0.5">
      <c r="A45" s="8">
        <v>15</v>
      </c>
      <c r="B45" s="8" t="s">
        <v>22</v>
      </c>
      <c r="C45" s="8">
        <v>112735656</v>
      </c>
      <c r="D45" s="8">
        <v>11799643</v>
      </c>
      <c r="E45" s="8">
        <v>966862</v>
      </c>
      <c r="F45" s="36">
        <v>57069042</v>
      </c>
      <c r="G45" s="36">
        <v>4263062</v>
      </c>
      <c r="H45" s="8">
        <v>68868685</v>
      </c>
      <c r="I45" s="36">
        <v>5229924</v>
      </c>
      <c r="J45" s="4">
        <v>0.22679989172102119</v>
      </c>
      <c r="S45" s="75">
        <v>106773523</v>
      </c>
      <c r="T45" s="75">
        <v>104219215</v>
      </c>
    </row>
    <row r="46" spans="1:20" x14ac:dyDescent="0.5">
      <c r="A46" s="8">
        <v>21</v>
      </c>
      <c r="B46" s="8" t="s">
        <v>22</v>
      </c>
      <c r="C46" s="8">
        <v>129997790</v>
      </c>
      <c r="D46" s="8">
        <v>18419876</v>
      </c>
      <c r="E46" s="8">
        <v>1833631</v>
      </c>
      <c r="F46" s="36">
        <v>58659149</v>
      </c>
      <c r="G46" s="36">
        <v>5387379</v>
      </c>
      <c r="H46" s="8">
        <v>77079025</v>
      </c>
      <c r="I46" s="36">
        <v>7221010</v>
      </c>
      <c r="J46" s="4">
        <v>0.34035678573941058</v>
      </c>
      <c r="S46" s="36">
        <v>112445921</v>
      </c>
      <c r="T46" s="36">
        <v>46529257</v>
      </c>
    </row>
    <row r="47" spans="1:20" x14ac:dyDescent="0.5">
      <c r="A47" s="36">
        <v>11</v>
      </c>
      <c r="B47" s="8" t="s">
        <v>22</v>
      </c>
      <c r="C47" s="8">
        <v>105285329</v>
      </c>
      <c r="D47" s="8">
        <v>17100560</v>
      </c>
      <c r="E47" s="8">
        <v>635532</v>
      </c>
      <c r="F47" s="36">
        <v>64537508</v>
      </c>
      <c r="G47" s="36">
        <v>2708360</v>
      </c>
      <c r="H47" s="8">
        <v>81638068</v>
      </c>
      <c r="I47" s="36">
        <v>3343892</v>
      </c>
      <c r="J47" s="4">
        <v>0.23465565877505207</v>
      </c>
      <c r="S47" s="8">
        <v>112735656</v>
      </c>
      <c r="T47" s="8">
        <v>68868685</v>
      </c>
    </row>
    <row r="48" spans="1:20" x14ac:dyDescent="0.5">
      <c r="A48" s="8">
        <v>40</v>
      </c>
      <c r="B48" s="8" t="s">
        <v>22</v>
      </c>
      <c r="C48" s="8">
        <v>156122672</v>
      </c>
      <c r="D48" s="8">
        <v>17808628</v>
      </c>
      <c r="E48" s="8">
        <v>1693824</v>
      </c>
      <c r="F48" s="36">
        <v>71912606</v>
      </c>
      <c r="G48" s="36">
        <v>6469627</v>
      </c>
      <c r="H48" s="8">
        <v>89721234</v>
      </c>
      <c r="I48" s="36">
        <v>8163451</v>
      </c>
      <c r="J48" s="4">
        <v>0.26181169331709542</v>
      </c>
      <c r="S48" s="8">
        <v>129997790</v>
      </c>
      <c r="T48" s="8">
        <v>77079025</v>
      </c>
    </row>
    <row r="49" spans="1:20" x14ac:dyDescent="0.5">
      <c r="A49" s="74">
        <v>10</v>
      </c>
      <c r="B49" s="74" t="s">
        <v>22</v>
      </c>
      <c r="C49" s="74">
        <v>106773523</v>
      </c>
      <c r="D49" s="74">
        <v>23436022</v>
      </c>
      <c r="E49" s="74">
        <v>925364</v>
      </c>
      <c r="F49" s="75">
        <v>80783193</v>
      </c>
      <c r="G49" s="75">
        <v>3375941</v>
      </c>
      <c r="H49" s="74">
        <v>104219215</v>
      </c>
      <c r="I49" s="75">
        <v>4301305</v>
      </c>
      <c r="J49" s="76">
        <v>0.2741055012513548</v>
      </c>
      <c r="S49" s="8">
        <v>156122672</v>
      </c>
      <c r="T49" s="8">
        <v>89721234</v>
      </c>
    </row>
    <row r="50" spans="1:20" x14ac:dyDescent="0.5">
      <c r="A50" s="74">
        <v>44</v>
      </c>
      <c r="B50" s="74" t="s">
        <v>22</v>
      </c>
      <c r="C50" s="74">
        <v>242281922</v>
      </c>
      <c r="D50" s="74">
        <v>19238214</v>
      </c>
      <c r="E50" s="74">
        <v>2303261</v>
      </c>
      <c r="F50" s="75">
        <v>105100627</v>
      </c>
      <c r="G50" s="75">
        <v>13959809</v>
      </c>
      <c r="H50" s="74">
        <v>124338841</v>
      </c>
      <c r="I50" s="75">
        <v>16263070</v>
      </c>
      <c r="J50" s="76">
        <v>0.16499230039608709</v>
      </c>
      <c r="S50" s="74">
        <v>242281922</v>
      </c>
      <c r="T50" s="74">
        <v>124338841</v>
      </c>
    </row>
  </sheetData>
  <sortState ref="S2:T50">
    <sortCondition ref="S2:S50"/>
  </sortState>
  <pageMargins left="0.7" right="0.7" top="0.75" bottom="0.75" header="0.3" footer="0.3"/>
  <pageSetup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zoomScaleNormal="100" workbookViewId="0">
      <selection activeCell="A2" sqref="A2:A29"/>
    </sheetView>
  </sheetViews>
  <sheetFormatPr defaultRowHeight="14.35" x14ac:dyDescent="0.5"/>
  <cols>
    <col min="1" max="1" width="9.234375" style="18" bestFit="1" customWidth="1"/>
    <col min="2" max="2" width="10.234375" style="18" bestFit="1" customWidth="1"/>
    <col min="5" max="6" width="11.29296875" style="8" bestFit="1" customWidth="1"/>
  </cols>
  <sheetData>
    <row r="1" spans="1:6" ht="28.7" x14ac:dyDescent="0.5">
      <c r="A1" s="1" t="s">
        <v>117</v>
      </c>
      <c r="B1" s="1" t="s">
        <v>116</v>
      </c>
      <c r="E1" s="1" t="s">
        <v>40</v>
      </c>
      <c r="F1" s="1" t="s">
        <v>22</v>
      </c>
    </row>
    <row r="2" spans="1:6" x14ac:dyDescent="0.5">
      <c r="A2" s="36">
        <v>9270589</v>
      </c>
      <c r="B2" s="8">
        <v>124338841</v>
      </c>
      <c r="D2" t="s">
        <v>3</v>
      </c>
      <c r="E2" s="14">
        <f>MIN(A2:A60)</f>
        <v>2848757</v>
      </c>
      <c r="F2" s="14">
        <f>MIN(B2:B60)</f>
        <v>22155493</v>
      </c>
    </row>
    <row r="3" spans="1:6" x14ac:dyDescent="0.5">
      <c r="A3" s="36">
        <v>8883626</v>
      </c>
      <c r="B3" s="8">
        <v>104219215</v>
      </c>
      <c r="D3" t="s">
        <v>4</v>
      </c>
      <c r="E3" s="14">
        <f>QUARTILE(A2:A60,1)-E2</f>
        <v>616365</v>
      </c>
      <c r="F3" s="14">
        <f>QUARTILE(B2:B60,1)-F2</f>
        <v>17729759</v>
      </c>
    </row>
    <row r="4" spans="1:6" x14ac:dyDescent="0.5">
      <c r="A4" s="36">
        <v>7611801</v>
      </c>
      <c r="B4" s="8">
        <v>89721234</v>
      </c>
      <c r="D4" t="s">
        <v>5</v>
      </c>
      <c r="E4" s="14">
        <f>MEDIAN(A2:A60)-QUARTILE(A2:A60,1)</f>
        <v>392923.5</v>
      </c>
      <c r="F4" s="14">
        <f>MEDIAN(B2:B60)-QUARTILE(B2:B60,1)</f>
        <v>13034400</v>
      </c>
    </row>
    <row r="5" spans="1:6" x14ac:dyDescent="0.5">
      <c r="A5" s="36">
        <v>6777847</v>
      </c>
      <c r="B5" s="8">
        <v>81638068</v>
      </c>
      <c r="D5" t="s">
        <v>6</v>
      </c>
      <c r="E5" s="14">
        <f>QUARTILE(A2:A60,3)-MEDIAN(A2:A60)</f>
        <v>964666.75</v>
      </c>
      <c r="F5" s="14">
        <f>QUARTILE(B2:B60,3)-MEDIAN(B2:B60)</f>
        <v>15949033</v>
      </c>
    </row>
    <row r="6" spans="1:6" x14ac:dyDescent="0.5">
      <c r="A6" s="36">
        <v>5983404</v>
      </c>
      <c r="B6" s="8">
        <v>77079025</v>
      </c>
      <c r="D6" t="s">
        <v>7</v>
      </c>
      <c r="E6" s="14">
        <f>MAX(A2:A60)-QUARTILE(A2:A60,3)</f>
        <v>4447876.75</v>
      </c>
      <c r="F6" s="14">
        <f>MAX(B2:B60)-QUARTILE(B2:B60,3)</f>
        <v>55470156</v>
      </c>
    </row>
    <row r="7" spans="1:6" x14ac:dyDescent="0.5">
      <c r="A7" s="36">
        <v>5248948</v>
      </c>
      <c r="B7" s="8">
        <v>68868685</v>
      </c>
    </row>
    <row r="8" spans="1:6" x14ac:dyDescent="0.5">
      <c r="A8" s="36">
        <v>4955664</v>
      </c>
      <c r="B8" s="8">
        <v>68798966</v>
      </c>
      <c r="E8" s="1" t="s">
        <v>40</v>
      </c>
      <c r="F8" s="1" t="s">
        <v>22</v>
      </c>
    </row>
    <row r="9" spans="1:6" x14ac:dyDescent="0.5">
      <c r="A9" s="36">
        <v>4778395</v>
      </c>
      <c r="B9" s="8">
        <v>66807900</v>
      </c>
      <c r="C9" t="s">
        <v>10</v>
      </c>
      <c r="D9" t="s">
        <v>3</v>
      </c>
      <c r="E9" s="14">
        <f t="array" ref="E9">MIN(IF(A2:A29&gt;=E2-1.5*(E11-E2),A2:A29,""))</f>
        <v>2848757</v>
      </c>
      <c r="F9" s="14">
        <f t="array" ref="F9">MIN(IF(B2:B22&gt;=F2-1.5*(F11-F2),B2:B22,""))</f>
        <v>22155493</v>
      </c>
    </row>
    <row r="10" spans="1:6" x14ac:dyDescent="0.5">
      <c r="A10" s="36">
        <v>4747343</v>
      </c>
      <c r="B10" s="8">
        <v>62084615</v>
      </c>
      <c r="D10" t="s">
        <v>11</v>
      </c>
      <c r="E10" s="14">
        <f>QUARTILE(A2:A60,1)</f>
        <v>3465122</v>
      </c>
      <c r="F10" s="14">
        <f>QUARTILE(B2:B60,1)</f>
        <v>39885252</v>
      </c>
    </row>
    <row r="11" spans="1:6" x14ac:dyDescent="0.5">
      <c r="A11" s="36">
        <v>4440657</v>
      </c>
      <c r="B11" s="8">
        <v>60924050</v>
      </c>
      <c r="D11" t="s">
        <v>12</v>
      </c>
      <c r="E11" s="14">
        <f>MEDIAN(A2:A60)</f>
        <v>3858045.5</v>
      </c>
      <c r="F11" s="14">
        <f>MEDIAN(B2:B60)</f>
        <v>52919652</v>
      </c>
    </row>
    <row r="12" spans="1:6" x14ac:dyDescent="0.5">
      <c r="A12" s="36">
        <v>4428790</v>
      </c>
      <c r="B12" s="8">
        <v>52919652</v>
      </c>
      <c r="D12" t="s">
        <v>13</v>
      </c>
      <c r="E12" s="14">
        <f>QUARTILE(A2:A60,3)</f>
        <v>4822712.25</v>
      </c>
      <c r="F12" s="14">
        <f>QUARTILE(B2:B60,3)</f>
        <v>68868685</v>
      </c>
    </row>
    <row r="13" spans="1:6" x14ac:dyDescent="0.5">
      <c r="A13" s="36">
        <v>4094154</v>
      </c>
      <c r="B13" s="8">
        <v>52915318</v>
      </c>
      <c r="C13" t="s">
        <v>14</v>
      </c>
      <c r="D13" t="s">
        <v>15</v>
      </c>
      <c r="E13" s="14">
        <f t="array" ref="E13">MAX(IF(A2:A29&lt;=E11+1.5*(E11-E9),A2:A29,""))</f>
        <v>5248948</v>
      </c>
      <c r="F13" s="14">
        <f t="array" ref="F13">MAX(IF(B2:B22&lt;=F11+1.5*(F11-F9),B2:B22,""))</f>
        <v>89721234</v>
      </c>
    </row>
    <row r="14" spans="1:6" x14ac:dyDescent="0.5">
      <c r="A14" s="36">
        <v>3944563</v>
      </c>
      <c r="B14" s="8">
        <v>49482191</v>
      </c>
      <c r="C14" s="13"/>
      <c r="D14" s="13" t="s">
        <v>16</v>
      </c>
      <c r="E14" s="21">
        <f>AVERAGE(A2:A60)</f>
        <v>4544540.4642857146</v>
      </c>
      <c r="F14" s="21">
        <f>AVERAGE(B2:B60)</f>
        <v>59179385.095238097</v>
      </c>
    </row>
    <row r="15" spans="1:6" x14ac:dyDescent="0.5">
      <c r="A15" s="36">
        <v>3911592</v>
      </c>
      <c r="B15" s="8">
        <v>46529257</v>
      </c>
    </row>
    <row r="16" spans="1:6" x14ac:dyDescent="0.5">
      <c r="A16" s="36">
        <v>3804499</v>
      </c>
      <c r="B16" s="8">
        <v>41644670</v>
      </c>
      <c r="E16" s="1" t="s">
        <v>40</v>
      </c>
      <c r="F16" s="1" t="s">
        <v>22</v>
      </c>
    </row>
    <row r="17" spans="1:6" x14ac:dyDescent="0.5">
      <c r="A17" s="36">
        <v>3669274</v>
      </c>
      <c r="B17" s="8">
        <v>39885252</v>
      </c>
      <c r="D17" t="s">
        <v>3</v>
      </c>
      <c r="E17" s="7">
        <f t="shared" ref="E17:F17" si="0">E9</f>
        <v>2848757</v>
      </c>
      <c r="F17" s="7">
        <f t="shared" si="0"/>
        <v>22155493</v>
      </c>
    </row>
    <row r="18" spans="1:6" x14ac:dyDescent="0.5">
      <c r="A18" s="36">
        <v>3629826</v>
      </c>
      <c r="B18" s="8">
        <v>39464123</v>
      </c>
      <c r="D18" t="s">
        <v>4</v>
      </c>
      <c r="E18" s="7">
        <f t="shared" ref="E18:F21" si="1">E10-E9</f>
        <v>616365</v>
      </c>
      <c r="F18" s="7">
        <f t="shared" si="1"/>
        <v>17729759</v>
      </c>
    </row>
    <row r="19" spans="1:6" x14ac:dyDescent="0.5">
      <c r="A19" s="36">
        <v>3626185</v>
      </c>
      <c r="B19" s="8">
        <v>34654189</v>
      </c>
      <c r="D19" t="s">
        <v>5</v>
      </c>
      <c r="E19" s="7">
        <f t="shared" si="1"/>
        <v>392923.5</v>
      </c>
      <c r="F19" s="7">
        <f t="shared" si="1"/>
        <v>13034400</v>
      </c>
    </row>
    <row r="20" spans="1:6" x14ac:dyDescent="0.5">
      <c r="A20" s="36">
        <v>3568097</v>
      </c>
      <c r="B20" s="8">
        <v>31124113</v>
      </c>
      <c r="D20" t="s">
        <v>6</v>
      </c>
      <c r="E20" s="7">
        <f>E12-E11</f>
        <v>964666.75</v>
      </c>
      <c r="F20" s="7">
        <f t="shared" si="1"/>
        <v>15949033</v>
      </c>
    </row>
    <row r="21" spans="1:6" x14ac:dyDescent="0.5">
      <c r="A21" s="36">
        <v>3502116</v>
      </c>
      <c r="B21" s="8">
        <v>27512230</v>
      </c>
      <c r="D21" t="s">
        <v>7</v>
      </c>
      <c r="E21" s="7">
        <f>E13-E12</f>
        <v>426235.75</v>
      </c>
      <c r="F21" s="7">
        <f t="shared" si="1"/>
        <v>20852549</v>
      </c>
    </row>
    <row r="22" spans="1:6" x14ac:dyDescent="0.5">
      <c r="A22" s="36">
        <v>3466896</v>
      </c>
      <c r="B22" s="8">
        <v>22155493</v>
      </c>
    </row>
    <row r="23" spans="1:6" x14ac:dyDescent="0.5">
      <c r="A23" s="36">
        <v>3459800</v>
      </c>
      <c r="B23" s="20"/>
      <c r="E23" s="1" t="s">
        <v>40</v>
      </c>
      <c r="F23" s="1" t="s">
        <v>22</v>
      </c>
    </row>
    <row r="24" spans="1:6" x14ac:dyDescent="0.5">
      <c r="A24" s="36">
        <v>3424945</v>
      </c>
      <c r="B24" s="20"/>
      <c r="D24" t="s">
        <v>17</v>
      </c>
      <c r="E24" s="8">
        <f t="shared" ref="E24:E63" si="2">IF(A2&gt;E$13,A2,IF(A2&lt;E$9,A2,""))</f>
        <v>9270589</v>
      </c>
      <c r="F24" s="8">
        <f t="shared" ref="F24:F63" si="3">IF(B2&gt;F$13,B2,IF(B2&lt;F$9,B2,""))</f>
        <v>124338841</v>
      </c>
    </row>
    <row r="25" spans="1:6" x14ac:dyDescent="0.5">
      <c r="A25" s="36">
        <v>3414491</v>
      </c>
      <c r="B25" s="20"/>
      <c r="E25" s="8">
        <f t="shared" si="2"/>
        <v>8883626</v>
      </c>
      <c r="F25" s="8">
        <f t="shared" si="3"/>
        <v>104219215</v>
      </c>
    </row>
    <row r="26" spans="1:6" x14ac:dyDescent="0.5">
      <c r="A26" s="36">
        <v>3392195</v>
      </c>
      <c r="B26" s="20"/>
      <c r="E26" s="8">
        <f t="shared" si="2"/>
        <v>7611801</v>
      </c>
      <c r="F26" s="8" t="str">
        <f t="shared" si="3"/>
        <v/>
      </c>
    </row>
    <row r="27" spans="1:6" x14ac:dyDescent="0.5">
      <c r="A27" s="36">
        <v>3371657</v>
      </c>
      <c r="B27" s="20"/>
      <c r="E27" s="8">
        <f t="shared" si="2"/>
        <v>6777847</v>
      </c>
      <c r="F27" s="8" t="str">
        <f t="shared" si="3"/>
        <v/>
      </c>
    </row>
    <row r="28" spans="1:6" x14ac:dyDescent="0.5">
      <c r="A28" s="36">
        <v>2991022</v>
      </c>
      <c r="B28" s="20"/>
      <c r="E28" s="8">
        <f t="shared" si="2"/>
        <v>5983404</v>
      </c>
      <c r="F28" s="8" t="str">
        <f t="shared" si="3"/>
        <v/>
      </c>
    </row>
    <row r="29" spans="1:6" x14ac:dyDescent="0.5">
      <c r="A29" s="36">
        <v>2848757</v>
      </c>
      <c r="B29" s="4"/>
      <c r="E29" s="8" t="str">
        <f t="shared" si="2"/>
        <v/>
      </c>
      <c r="F29" s="8" t="str">
        <f t="shared" si="3"/>
        <v/>
      </c>
    </row>
    <row r="30" spans="1:6" x14ac:dyDescent="0.5">
      <c r="A30"/>
      <c r="B30" s="4"/>
      <c r="E30" s="8" t="str">
        <f t="shared" si="2"/>
        <v/>
      </c>
      <c r="F30" s="8" t="str">
        <f t="shared" si="3"/>
        <v/>
      </c>
    </row>
    <row r="31" spans="1:6" x14ac:dyDescent="0.5">
      <c r="A31"/>
      <c r="B31" s="4"/>
      <c r="E31" s="8" t="str">
        <f t="shared" si="2"/>
        <v/>
      </c>
      <c r="F31" s="8" t="str">
        <f t="shared" si="3"/>
        <v/>
      </c>
    </row>
    <row r="32" spans="1:6" x14ac:dyDescent="0.5">
      <c r="A32"/>
      <c r="B32" s="4"/>
      <c r="E32" s="8" t="str">
        <f t="shared" si="2"/>
        <v/>
      </c>
      <c r="F32" s="8" t="str">
        <f t="shared" si="3"/>
        <v/>
      </c>
    </row>
    <row r="33" spans="1:6" x14ac:dyDescent="0.5">
      <c r="A33"/>
      <c r="B33" s="4"/>
      <c r="E33" s="8" t="str">
        <f t="shared" si="2"/>
        <v/>
      </c>
      <c r="F33" s="8" t="str">
        <f t="shared" si="3"/>
        <v/>
      </c>
    </row>
    <row r="34" spans="1:6" x14ac:dyDescent="0.5">
      <c r="A34"/>
      <c r="E34" s="8" t="str">
        <f t="shared" si="2"/>
        <v/>
      </c>
      <c r="F34" s="8" t="str">
        <f t="shared" si="3"/>
        <v/>
      </c>
    </row>
    <row r="35" spans="1:6" x14ac:dyDescent="0.5">
      <c r="A35"/>
      <c r="E35" s="8" t="str">
        <f t="shared" si="2"/>
        <v/>
      </c>
      <c r="F35" s="8" t="str">
        <f t="shared" si="3"/>
        <v/>
      </c>
    </row>
    <row r="36" spans="1:6" x14ac:dyDescent="0.5">
      <c r="A36"/>
      <c r="E36" s="8" t="str">
        <f t="shared" si="2"/>
        <v/>
      </c>
      <c r="F36" s="8" t="str">
        <f t="shared" si="3"/>
        <v/>
      </c>
    </row>
    <row r="37" spans="1:6" x14ac:dyDescent="0.5">
      <c r="A37"/>
      <c r="E37" s="8" t="str">
        <f t="shared" si="2"/>
        <v/>
      </c>
      <c r="F37" s="8" t="str">
        <f t="shared" si="3"/>
        <v/>
      </c>
    </row>
    <row r="38" spans="1:6" x14ac:dyDescent="0.5">
      <c r="A38"/>
      <c r="E38" s="8" t="str">
        <f t="shared" si="2"/>
        <v/>
      </c>
      <c r="F38" s="8" t="str">
        <f t="shared" si="3"/>
        <v/>
      </c>
    </row>
    <row r="39" spans="1:6" x14ac:dyDescent="0.5">
      <c r="A39"/>
      <c r="E39" s="8" t="str">
        <f t="shared" si="2"/>
        <v/>
      </c>
      <c r="F39" s="8" t="str">
        <f t="shared" si="3"/>
        <v/>
      </c>
    </row>
    <row r="40" spans="1:6" x14ac:dyDescent="0.5">
      <c r="A40"/>
      <c r="E40" s="8" t="str">
        <f t="shared" si="2"/>
        <v/>
      </c>
      <c r="F40" s="8" t="str">
        <f t="shared" si="3"/>
        <v/>
      </c>
    </row>
    <row r="41" spans="1:6" x14ac:dyDescent="0.5">
      <c r="A41"/>
      <c r="E41" s="8" t="str">
        <f t="shared" si="2"/>
        <v/>
      </c>
      <c r="F41" s="8" t="str">
        <f t="shared" si="3"/>
        <v/>
      </c>
    </row>
    <row r="42" spans="1:6" x14ac:dyDescent="0.5">
      <c r="A42"/>
      <c r="E42" s="8" t="str">
        <f t="shared" si="2"/>
        <v/>
      </c>
      <c r="F42" s="8" t="str">
        <f t="shared" si="3"/>
        <v/>
      </c>
    </row>
    <row r="43" spans="1:6" x14ac:dyDescent="0.5">
      <c r="A43"/>
      <c r="E43" s="8" t="str">
        <f t="shared" si="2"/>
        <v/>
      </c>
      <c r="F43" s="8" t="str">
        <f t="shared" si="3"/>
        <v/>
      </c>
    </row>
    <row r="44" spans="1:6" x14ac:dyDescent="0.5">
      <c r="A44"/>
      <c r="E44" s="8" t="str">
        <f t="shared" si="2"/>
        <v/>
      </c>
      <c r="F44" s="8" t="str">
        <f t="shared" si="3"/>
        <v/>
      </c>
    </row>
    <row r="45" spans="1:6" x14ac:dyDescent="0.5">
      <c r="A45"/>
      <c r="E45" s="8" t="str">
        <f t="shared" si="2"/>
        <v/>
      </c>
      <c r="F45" s="8">
        <f t="shared" si="3"/>
        <v>0</v>
      </c>
    </row>
    <row r="46" spans="1:6" x14ac:dyDescent="0.5">
      <c r="A46"/>
      <c r="E46" s="8" t="str">
        <f t="shared" si="2"/>
        <v/>
      </c>
      <c r="F46" s="8">
        <f t="shared" si="3"/>
        <v>0</v>
      </c>
    </row>
    <row r="47" spans="1:6" x14ac:dyDescent="0.5">
      <c r="A47"/>
      <c r="E47" s="8" t="str">
        <f t="shared" si="2"/>
        <v/>
      </c>
      <c r="F47" s="8">
        <f t="shared" si="3"/>
        <v>0</v>
      </c>
    </row>
    <row r="48" spans="1:6" x14ac:dyDescent="0.5">
      <c r="A48"/>
      <c r="E48" s="8" t="str">
        <f t="shared" si="2"/>
        <v/>
      </c>
      <c r="F48" s="8">
        <f t="shared" si="3"/>
        <v>0</v>
      </c>
    </row>
    <row r="49" spans="1:6" x14ac:dyDescent="0.5">
      <c r="A49"/>
      <c r="E49" s="8" t="str">
        <f t="shared" si="2"/>
        <v/>
      </c>
      <c r="F49" s="8">
        <f t="shared" si="3"/>
        <v>0</v>
      </c>
    </row>
    <row r="50" spans="1:6" x14ac:dyDescent="0.5">
      <c r="A50"/>
      <c r="E50" s="8" t="str">
        <f t="shared" si="2"/>
        <v/>
      </c>
      <c r="F50" s="8">
        <f t="shared" si="3"/>
        <v>0</v>
      </c>
    </row>
    <row r="51" spans="1:6" x14ac:dyDescent="0.5">
      <c r="A51"/>
      <c r="E51" s="8" t="str">
        <f t="shared" si="2"/>
        <v/>
      </c>
      <c r="F51" s="8">
        <f t="shared" si="3"/>
        <v>0</v>
      </c>
    </row>
    <row r="52" spans="1:6" x14ac:dyDescent="0.5">
      <c r="E52" s="8">
        <f t="shared" si="2"/>
        <v>0</v>
      </c>
      <c r="F52" s="8">
        <f t="shared" si="3"/>
        <v>0</v>
      </c>
    </row>
    <row r="53" spans="1:6" x14ac:dyDescent="0.5">
      <c r="E53" s="8">
        <f t="shared" si="2"/>
        <v>0</v>
      </c>
      <c r="F53" s="8">
        <f t="shared" si="3"/>
        <v>0</v>
      </c>
    </row>
    <row r="54" spans="1:6" x14ac:dyDescent="0.5">
      <c r="E54" s="8">
        <f t="shared" si="2"/>
        <v>0</v>
      </c>
      <c r="F54" s="8">
        <f t="shared" si="3"/>
        <v>0</v>
      </c>
    </row>
    <row r="55" spans="1:6" x14ac:dyDescent="0.5">
      <c r="E55" s="8">
        <f t="shared" si="2"/>
        <v>0</v>
      </c>
      <c r="F55" s="8">
        <f t="shared" si="3"/>
        <v>0</v>
      </c>
    </row>
    <row r="56" spans="1:6" x14ac:dyDescent="0.5">
      <c r="E56" s="8">
        <f t="shared" si="2"/>
        <v>0</v>
      </c>
      <c r="F56" s="8">
        <f t="shared" si="3"/>
        <v>0</v>
      </c>
    </row>
    <row r="57" spans="1:6" x14ac:dyDescent="0.5">
      <c r="E57" s="8">
        <f t="shared" si="2"/>
        <v>0</v>
      </c>
      <c r="F57" s="8">
        <f t="shared" si="3"/>
        <v>0</v>
      </c>
    </row>
    <row r="58" spans="1:6" x14ac:dyDescent="0.5">
      <c r="E58" s="8">
        <f t="shared" si="2"/>
        <v>0</v>
      </c>
      <c r="F58" s="8">
        <f t="shared" si="3"/>
        <v>0</v>
      </c>
    </row>
    <row r="59" spans="1:6" x14ac:dyDescent="0.5">
      <c r="E59" s="8">
        <f t="shared" si="2"/>
        <v>0</v>
      </c>
      <c r="F59" s="8">
        <f t="shared" si="3"/>
        <v>0</v>
      </c>
    </row>
    <row r="60" spans="1:6" x14ac:dyDescent="0.5">
      <c r="E60" s="8">
        <f t="shared" si="2"/>
        <v>0</v>
      </c>
      <c r="F60" s="8">
        <f t="shared" si="3"/>
        <v>0</v>
      </c>
    </row>
    <row r="61" spans="1:6" x14ac:dyDescent="0.5">
      <c r="E61" s="8">
        <f t="shared" si="2"/>
        <v>0</v>
      </c>
      <c r="F61" s="8">
        <f t="shared" si="3"/>
        <v>0</v>
      </c>
    </row>
    <row r="62" spans="1:6" x14ac:dyDescent="0.5">
      <c r="E62" s="8">
        <f t="shared" si="2"/>
        <v>0</v>
      </c>
      <c r="F62" s="8">
        <f t="shared" si="3"/>
        <v>0</v>
      </c>
    </row>
    <row r="63" spans="1:6" x14ac:dyDescent="0.5">
      <c r="E63" s="8">
        <f t="shared" si="2"/>
        <v>0</v>
      </c>
      <c r="F63" s="8">
        <f t="shared" si="3"/>
        <v>0</v>
      </c>
    </row>
  </sheetData>
  <sortState ref="A2:A63">
    <sortCondition descending="1" ref="A1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3"/>
  <sheetViews>
    <sheetView zoomScaleNormal="100" workbookViewId="0">
      <selection activeCell="J22" sqref="J22"/>
    </sheetView>
  </sheetViews>
  <sheetFormatPr defaultRowHeight="14.35" x14ac:dyDescent="0.5"/>
  <cols>
    <col min="1" max="1" width="9.234375" style="18" bestFit="1" customWidth="1"/>
    <col min="2" max="2" width="10.234375" style="18" bestFit="1" customWidth="1"/>
    <col min="3" max="4" width="9.234375" style="18" bestFit="1" customWidth="1"/>
    <col min="5" max="5" width="10" style="18" customWidth="1"/>
    <col min="6" max="6" width="9.234375" style="18" customWidth="1"/>
    <col min="7" max="7" width="9.46875" style="19" customWidth="1"/>
    <col min="8" max="10" width="9.234375" style="19" customWidth="1"/>
    <col min="11" max="11" width="9.234375" customWidth="1"/>
    <col min="14" max="16" width="11.29296875" style="8" bestFit="1" customWidth="1"/>
    <col min="17" max="17" width="10.29296875" style="8" bestFit="1" customWidth="1"/>
    <col min="18" max="21" width="9.234375" style="8" bestFit="1" customWidth="1"/>
  </cols>
  <sheetData>
    <row r="1" spans="1:25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39"/>
      <c r="J1" s="39"/>
      <c r="K1" s="2" t="s">
        <v>2</v>
      </c>
      <c r="N1" s="1" t="s">
        <v>40</v>
      </c>
      <c r="O1" s="1" t="s">
        <v>22</v>
      </c>
      <c r="P1" s="30" t="s">
        <v>40</v>
      </c>
      <c r="Q1" s="30" t="s">
        <v>22</v>
      </c>
      <c r="R1" s="62" t="s">
        <v>40</v>
      </c>
      <c r="S1" s="62" t="s">
        <v>22</v>
      </c>
      <c r="T1" s="31" t="s">
        <v>40</v>
      </c>
      <c r="U1" s="31" t="s">
        <v>22</v>
      </c>
      <c r="V1" s="3"/>
    </row>
    <row r="2" spans="1:25" x14ac:dyDescent="0.5">
      <c r="A2" s="35">
        <v>2164217</v>
      </c>
      <c r="B2">
        <v>2334904</v>
      </c>
      <c r="C2" s="20">
        <v>7139514</v>
      </c>
      <c r="D2" s="20">
        <v>13959809</v>
      </c>
      <c r="E2" s="20">
        <v>9303731</v>
      </c>
      <c r="F2" s="18">
        <v>16263070</v>
      </c>
      <c r="G2" s="5">
        <v>0.52076878357306089</v>
      </c>
      <c r="H2" s="5">
        <v>0.55885925223480371</v>
      </c>
      <c r="I2" s="5"/>
      <c r="J2" s="27"/>
      <c r="K2" s="28">
        <f>TTEST(A6:A29,B6:B24,2,3)</f>
        <v>0.33283606855083947</v>
      </c>
      <c r="M2" t="s">
        <v>3</v>
      </c>
      <c r="N2" s="14">
        <f t="shared" ref="N2:U2" si="0">MIN(A2:A60)</f>
        <v>649977</v>
      </c>
      <c r="O2" s="14">
        <f t="shared" si="0"/>
        <v>635532</v>
      </c>
      <c r="P2" s="14">
        <f t="shared" si="0"/>
        <v>1707114</v>
      </c>
      <c r="Q2" s="14">
        <f t="shared" si="0"/>
        <v>1866495</v>
      </c>
      <c r="R2" s="14">
        <f t="shared" si="0"/>
        <v>2357091</v>
      </c>
      <c r="S2" s="14">
        <f t="shared" si="0"/>
        <v>2909603</v>
      </c>
      <c r="T2" s="5">
        <f t="shared" si="0"/>
        <v>0.15557470508687171</v>
      </c>
      <c r="U2" s="5">
        <f t="shared" si="0"/>
        <v>0.16499230039608709</v>
      </c>
      <c r="V2" s="6"/>
    </row>
    <row r="3" spans="1:25" x14ac:dyDescent="0.5">
      <c r="A3" s="35">
        <v>2050899</v>
      </c>
      <c r="B3">
        <v>2303261</v>
      </c>
      <c r="C3" s="20">
        <v>5647886</v>
      </c>
      <c r="D3" s="20">
        <v>7275939</v>
      </c>
      <c r="E3" s="20">
        <v>7681173</v>
      </c>
      <c r="F3" s="18">
        <v>9610843</v>
      </c>
      <c r="G3" s="5">
        <v>0.48436760237465243</v>
      </c>
      <c r="H3" s="5">
        <v>0.51006174594080367</v>
      </c>
      <c r="I3" s="5"/>
      <c r="J3" s="27"/>
      <c r="K3" s="7"/>
      <c r="M3" t="s">
        <v>4</v>
      </c>
      <c r="N3" s="14">
        <f t="shared" ref="N3:U3" si="1">QUARTILE(A2:A60,1)-N2</f>
        <v>273609</v>
      </c>
      <c r="O3" s="14">
        <f t="shared" si="1"/>
        <v>331330</v>
      </c>
      <c r="P3" s="14">
        <f t="shared" si="1"/>
        <v>858873</v>
      </c>
      <c r="Q3" s="14">
        <f t="shared" si="1"/>
        <v>1295984</v>
      </c>
      <c r="R3" s="14">
        <f t="shared" si="1"/>
        <v>1221167.25</v>
      </c>
      <c r="S3" s="14">
        <f t="shared" si="1"/>
        <v>1263155</v>
      </c>
      <c r="T3" s="5">
        <f t="shared" si="1"/>
        <v>0.12606129479067024</v>
      </c>
      <c r="U3" s="5">
        <f t="shared" si="1"/>
        <v>7.410410301236664E-2</v>
      </c>
      <c r="V3" s="6"/>
    </row>
    <row r="4" spans="1:25" x14ac:dyDescent="0.5">
      <c r="A4" s="35">
        <v>1701689</v>
      </c>
      <c r="B4">
        <v>2124463</v>
      </c>
      <c r="C4" s="20">
        <v>5630274</v>
      </c>
      <c r="D4" s="18">
        <v>6469627</v>
      </c>
      <c r="E4" s="20">
        <v>6677851</v>
      </c>
      <c r="F4" s="20">
        <v>8163451</v>
      </c>
      <c r="G4" s="5">
        <v>0.48335706533301631</v>
      </c>
      <c r="H4" s="5">
        <v>0.48997195904352769</v>
      </c>
      <c r="I4" s="5"/>
      <c r="J4" s="27"/>
      <c r="K4" s="24">
        <f>TTEST(C3:C29,D5:D22,2,3)</f>
        <v>0.45513334678026396</v>
      </c>
      <c r="M4" t="s">
        <v>5</v>
      </c>
      <c r="N4" s="14">
        <f t="shared" ref="N4:U4" si="2">MEDIAN(A2:A60)-QUARTILE(A2:A60,1)</f>
        <v>84525</v>
      </c>
      <c r="O4" s="14">
        <f t="shared" si="2"/>
        <v>137637</v>
      </c>
      <c r="P4" s="14">
        <f t="shared" si="2"/>
        <v>789101</v>
      </c>
      <c r="Q4" s="14">
        <f t="shared" si="2"/>
        <v>309767</v>
      </c>
      <c r="R4" s="14">
        <f t="shared" si="2"/>
        <v>963745.25</v>
      </c>
      <c r="S4" s="14">
        <f t="shared" si="2"/>
        <v>460307</v>
      </c>
      <c r="T4" s="5">
        <f t="shared" si="2"/>
        <v>6.1669866066643653E-2</v>
      </c>
      <c r="U4" s="5">
        <f t="shared" si="2"/>
        <v>6.3463649659577626E-2</v>
      </c>
      <c r="V4" s="6"/>
    </row>
    <row r="5" spans="1:25" x14ac:dyDescent="0.5">
      <c r="A5" s="35">
        <v>1610753</v>
      </c>
      <c r="B5">
        <v>1833631</v>
      </c>
      <c r="C5" s="20">
        <v>5316057</v>
      </c>
      <c r="D5" s="18">
        <v>5607617</v>
      </c>
      <c r="E5" s="18">
        <v>6143101</v>
      </c>
      <c r="F5" s="20">
        <v>7332869</v>
      </c>
      <c r="G5" s="5">
        <v>0.45033603210956469</v>
      </c>
      <c r="H5" s="5">
        <v>0.41434941602811198</v>
      </c>
      <c r="I5" s="5"/>
      <c r="J5" s="27"/>
      <c r="K5" s="23"/>
      <c r="M5" t="s">
        <v>6</v>
      </c>
      <c r="N5" s="14">
        <f t="shared" ref="N5:U5" si="3">QUARTILE(A2:A60,3)-MEDIAN(A2:A60)</f>
        <v>343813</v>
      </c>
      <c r="O5" s="14">
        <f t="shared" si="3"/>
        <v>589325</v>
      </c>
      <c r="P5" s="14">
        <f t="shared" si="3"/>
        <v>837690.25</v>
      </c>
      <c r="Q5" s="14">
        <f t="shared" si="3"/>
        <v>1915133</v>
      </c>
      <c r="R5" s="14">
        <f t="shared" si="3"/>
        <v>1079464.75</v>
      </c>
      <c r="S5" s="14">
        <f t="shared" si="3"/>
        <v>2246931</v>
      </c>
      <c r="T5" s="5">
        <f t="shared" si="3"/>
        <v>5.7443413762618856E-2</v>
      </c>
      <c r="U5" s="5">
        <f t="shared" si="3"/>
        <v>7.4006126305829922E-2</v>
      </c>
      <c r="V5" s="6"/>
    </row>
    <row r="6" spans="1:25" x14ac:dyDescent="0.5">
      <c r="A6" s="35">
        <v>1488244</v>
      </c>
      <c r="B6">
        <v>1717307</v>
      </c>
      <c r="C6" s="20">
        <v>4669637</v>
      </c>
      <c r="D6" s="18">
        <v>5428294</v>
      </c>
      <c r="E6" s="18">
        <v>5813270</v>
      </c>
      <c r="F6" s="18">
        <v>7221010</v>
      </c>
      <c r="G6" s="5">
        <v>0.43537441995234205</v>
      </c>
      <c r="H6" s="5">
        <v>0.40789120510190641</v>
      </c>
      <c r="I6" s="5"/>
      <c r="J6" s="27"/>
      <c r="K6" s="61">
        <f>TTEST(E3:E29,F7:F22,2,3)</f>
        <v>0.95333187611343972</v>
      </c>
      <c r="M6" t="s">
        <v>7</v>
      </c>
      <c r="N6" s="14">
        <f t="shared" ref="N6:U6" si="4">MAX(A2:A60)-QUARTILE(A2:A60,3)</f>
        <v>812293</v>
      </c>
      <c r="O6" s="14">
        <f t="shared" si="4"/>
        <v>641080</v>
      </c>
      <c r="P6" s="14">
        <f t="shared" si="4"/>
        <v>2946735.75</v>
      </c>
      <c r="Q6" s="14">
        <f t="shared" si="4"/>
        <v>8572430</v>
      </c>
      <c r="R6" s="14">
        <f t="shared" si="4"/>
        <v>3682262.75</v>
      </c>
      <c r="S6" s="14">
        <f t="shared" si="4"/>
        <v>9383074</v>
      </c>
      <c r="T6" s="5">
        <f t="shared" si="4"/>
        <v>0.12001950386625643</v>
      </c>
      <c r="U6" s="5">
        <f t="shared" si="4"/>
        <v>0.18229307286094243</v>
      </c>
      <c r="V6" s="6"/>
    </row>
    <row r="7" spans="1:25" x14ac:dyDescent="0.5">
      <c r="A7" s="35">
        <v>1469818</v>
      </c>
      <c r="B7">
        <v>1693824</v>
      </c>
      <c r="C7" s="20">
        <v>4536788</v>
      </c>
      <c r="D7" s="18">
        <v>5387379</v>
      </c>
      <c r="E7" s="20">
        <v>5777261</v>
      </c>
      <c r="F7" s="18">
        <v>6879996</v>
      </c>
      <c r="G7" s="5">
        <v>0.43010674062914622</v>
      </c>
      <c r="H7" s="5">
        <v>0.37656617937386128</v>
      </c>
      <c r="I7" s="5"/>
      <c r="J7" s="27"/>
      <c r="K7" s="18"/>
    </row>
    <row r="8" spans="1:25" ht="43" x14ac:dyDescent="0.5">
      <c r="A8" s="35">
        <v>1358905</v>
      </c>
      <c r="B8">
        <v>1583152</v>
      </c>
      <c r="C8" s="20">
        <v>4427664</v>
      </c>
      <c r="D8" s="20">
        <v>5208406</v>
      </c>
      <c r="E8" s="20">
        <v>5677692</v>
      </c>
      <c r="F8" s="20">
        <v>6471652</v>
      </c>
      <c r="G8" s="5">
        <v>0.4197917164709028</v>
      </c>
      <c r="H8" s="5">
        <v>0.34035678573941058</v>
      </c>
      <c r="I8" s="5"/>
      <c r="J8" s="27"/>
      <c r="K8" s="32">
        <f>TTEST(G2:G29,H4:H22,2,3)</f>
        <v>9.3461488909296328E-2</v>
      </c>
      <c r="N8" s="1" t="s">
        <v>40</v>
      </c>
      <c r="O8" s="1" t="s">
        <v>22</v>
      </c>
      <c r="P8" s="30" t="s">
        <v>40</v>
      </c>
      <c r="Q8" s="30" t="s">
        <v>22</v>
      </c>
      <c r="R8" s="62" t="s">
        <v>40</v>
      </c>
      <c r="S8" s="62" t="s">
        <v>22</v>
      </c>
      <c r="T8" s="31" t="s">
        <v>40</v>
      </c>
      <c r="U8" s="31" t="s">
        <v>22</v>
      </c>
      <c r="V8" s="3" t="s">
        <v>8</v>
      </c>
      <c r="W8" s="9" t="s">
        <v>9</v>
      </c>
      <c r="X8" s="9" t="s">
        <v>97</v>
      </c>
      <c r="Y8" t="s">
        <v>98</v>
      </c>
    </row>
    <row r="9" spans="1:25" x14ac:dyDescent="0.5">
      <c r="A9" s="35">
        <v>1349597</v>
      </c>
      <c r="B9">
        <v>1357308</v>
      </c>
      <c r="C9" s="20">
        <v>4114483</v>
      </c>
      <c r="D9" s="20">
        <v>4263062</v>
      </c>
      <c r="E9" s="18">
        <v>5602727</v>
      </c>
      <c r="F9" s="20">
        <v>5787332</v>
      </c>
      <c r="G9" s="5">
        <v>0.39440180078543835</v>
      </c>
      <c r="H9" s="5">
        <v>0.33747438767210597</v>
      </c>
      <c r="I9" s="5"/>
      <c r="J9" s="27"/>
      <c r="L9" t="s">
        <v>10</v>
      </c>
      <c r="M9" t="s">
        <v>3</v>
      </c>
      <c r="N9" s="14">
        <f t="array" ref="N9">MIN(IF(A2:A29&gt;=N2-1.5*(N11-N2),A2:A29,""))</f>
        <v>649977</v>
      </c>
      <c r="O9" s="14">
        <f t="array" ref="O9">MIN(IF(B2:B22&gt;=O2-1.5*(O11-O2),B2:B22,""))</f>
        <v>635532</v>
      </c>
      <c r="P9" s="14">
        <f t="array" ref="P9">MIN(IF(C2:C29&gt;=P2-1.5*(P11-P2),C2:C29,""))</f>
        <v>1707114</v>
      </c>
      <c r="Q9" s="14">
        <f t="array" ref="Q9">MIN(IF(D2:D22&gt;=Q2-1.5*(Q11-Q2),D2:D22,""))</f>
        <v>1866495</v>
      </c>
      <c r="R9" s="14">
        <f t="array" ref="R9">MIN(IF(E2:E29&gt;=R2-1.5*(R11-R2),E2:E29,""))</f>
        <v>2357091</v>
      </c>
      <c r="S9" s="14">
        <f t="array" ref="S9">MIN(IF(F2:F22&gt;=S2-1.5*(S11-S2),F2:F22,""))</f>
        <v>2909603</v>
      </c>
      <c r="T9" s="5">
        <f t="array" ref="T9">MIN(IF(G2:G29&gt;=T2-1.5*(T11-T2),G2:G29,""))</f>
        <v>0.15557470508687171</v>
      </c>
      <c r="U9" s="5">
        <f t="array" ref="U9">MIN(IF(H2:H22&gt;=U2-1.5*(U11-U2),H2:H22,""))</f>
        <v>0.16499230039608709</v>
      </c>
      <c r="V9" s="10"/>
    </row>
    <row r="10" spans="1:25" x14ac:dyDescent="0.5">
      <c r="A10" s="35">
        <v>1276482</v>
      </c>
      <c r="B10">
        <v>1304567</v>
      </c>
      <c r="C10" s="20">
        <v>3837545</v>
      </c>
      <c r="D10" s="20">
        <v>4204180</v>
      </c>
      <c r="E10" s="20">
        <v>5310449</v>
      </c>
      <c r="F10" s="20">
        <v>5229924</v>
      </c>
      <c r="G10" s="5">
        <v>0.3807461013148507</v>
      </c>
      <c r="H10" s="5">
        <v>0.32090758319991414</v>
      </c>
      <c r="I10" s="5"/>
      <c r="J10" s="27"/>
      <c r="M10" t="s">
        <v>11</v>
      </c>
      <c r="N10" s="14">
        <f t="shared" ref="N10:U10" si="5">QUARTILE(A2:A60,1)</f>
        <v>923586</v>
      </c>
      <c r="O10" s="14">
        <f t="shared" si="5"/>
        <v>966862</v>
      </c>
      <c r="P10" s="14">
        <f t="shared" si="5"/>
        <v>2565987</v>
      </c>
      <c r="Q10" s="14">
        <f t="shared" si="5"/>
        <v>3162479</v>
      </c>
      <c r="R10" s="14">
        <f t="shared" si="5"/>
        <v>3578258.25</v>
      </c>
      <c r="S10" s="14">
        <f t="shared" si="5"/>
        <v>4172758</v>
      </c>
      <c r="T10" s="5">
        <f t="shared" si="5"/>
        <v>0.28163599987754195</v>
      </c>
      <c r="U10" s="5">
        <f t="shared" si="5"/>
        <v>0.23909640340845373</v>
      </c>
      <c r="V10" s="10"/>
    </row>
    <row r="11" spans="1:25" x14ac:dyDescent="0.5">
      <c r="A11" s="35">
        <v>1142508</v>
      </c>
      <c r="B11">
        <v>1272379</v>
      </c>
      <c r="C11" s="20">
        <v>3777450</v>
      </c>
      <c r="D11" s="20">
        <v>3513382</v>
      </c>
      <c r="E11" s="18">
        <v>5222252</v>
      </c>
      <c r="F11" s="18">
        <v>5084168</v>
      </c>
      <c r="G11" s="5">
        <v>0.37241655352960584</v>
      </c>
      <c r="H11" s="5">
        <v>0.31945793157835989</v>
      </c>
      <c r="I11" s="5"/>
      <c r="J11" s="27"/>
      <c r="M11" t="s">
        <v>12</v>
      </c>
      <c r="N11" s="14">
        <f t="shared" ref="N11:U11" si="6">MEDIAN(A2:A60)</f>
        <v>1008111</v>
      </c>
      <c r="O11" s="14">
        <f t="shared" si="6"/>
        <v>1104499</v>
      </c>
      <c r="P11" s="14">
        <f t="shared" si="6"/>
        <v>3355088</v>
      </c>
      <c r="Q11" s="14">
        <f t="shared" si="6"/>
        <v>3472246</v>
      </c>
      <c r="R11" s="14">
        <f t="shared" si="6"/>
        <v>4542003.5</v>
      </c>
      <c r="S11" s="14">
        <f t="shared" si="6"/>
        <v>4633065</v>
      </c>
      <c r="T11" s="5">
        <f t="shared" si="6"/>
        <v>0.34330586594418561</v>
      </c>
      <c r="U11" s="5">
        <f t="shared" si="6"/>
        <v>0.30256005306803135</v>
      </c>
      <c r="V11" s="25">
        <f>(O11-N11)/N11*100</f>
        <v>9.561248711699406</v>
      </c>
      <c r="W11" s="26">
        <f>(Q11-P11)/P11*100</f>
        <v>3.4919501366283092</v>
      </c>
      <c r="X11" s="26">
        <f>(S11-R11)/R11*100</f>
        <v>2.0048751613687661</v>
      </c>
      <c r="Y11" s="26">
        <f>(U11-T11)/T11*100</f>
        <v>-11.868662006136148</v>
      </c>
    </row>
    <row r="12" spans="1:25" x14ac:dyDescent="0.5">
      <c r="A12" s="35">
        <v>1106822</v>
      </c>
      <c r="B12">
        <v>1104499</v>
      </c>
      <c r="C12" s="20">
        <v>3699696</v>
      </c>
      <c r="D12" s="18">
        <v>3472246</v>
      </c>
      <c r="E12" s="20">
        <v>4919958</v>
      </c>
      <c r="F12" s="18">
        <v>4633065</v>
      </c>
      <c r="G12" s="5">
        <v>0.36898704077729627</v>
      </c>
      <c r="H12" s="5">
        <v>0.30256005306803135</v>
      </c>
      <c r="I12" s="5"/>
      <c r="J12" s="27"/>
      <c r="M12" t="s">
        <v>13</v>
      </c>
      <c r="N12" s="14">
        <f t="shared" ref="N12:U12" si="7">QUARTILE(A2:A60,3)</f>
        <v>1351924</v>
      </c>
      <c r="O12" s="14">
        <f t="shared" si="7"/>
        <v>1693824</v>
      </c>
      <c r="P12" s="14">
        <f t="shared" si="7"/>
        <v>4192778.25</v>
      </c>
      <c r="Q12" s="14">
        <f t="shared" si="7"/>
        <v>5387379</v>
      </c>
      <c r="R12" s="14">
        <f t="shared" si="7"/>
        <v>5621468.25</v>
      </c>
      <c r="S12" s="14">
        <f t="shared" si="7"/>
        <v>6879996</v>
      </c>
      <c r="T12" s="5">
        <f t="shared" si="7"/>
        <v>0.40074927970680446</v>
      </c>
      <c r="U12" s="5">
        <f t="shared" si="7"/>
        <v>0.37656617937386128</v>
      </c>
      <c r="V12" s="10"/>
    </row>
    <row r="13" spans="1:25" x14ac:dyDescent="0.5">
      <c r="A13" s="35">
        <v>1094159</v>
      </c>
      <c r="B13">
        <v>1043358</v>
      </c>
      <c r="C13" s="20">
        <v>3683540</v>
      </c>
      <c r="D13" s="20">
        <v>3375941</v>
      </c>
      <c r="E13" s="20">
        <v>4794008</v>
      </c>
      <c r="F13" s="20">
        <v>4508314</v>
      </c>
      <c r="G13" s="5">
        <v>0.36426273392733638</v>
      </c>
      <c r="H13" s="5">
        <v>0.29838554065581757</v>
      </c>
      <c r="I13" s="5"/>
      <c r="J13" s="27"/>
      <c r="L13" t="s">
        <v>14</v>
      </c>
      <c r="M13" t="s">
        <v>15</v>
      </c>
      <c r="N13" s="14">
        <f t="array" ref="N13">MAX(IF(A2:A29&lt;=N11+1.5*(N11-N9),A2:A29,""))</f>
        <v>1488244</v>
      </c>
      <c r="O13" s="14">
        <f t="array" ref="O13">MAX(IF(B2:B22&lt;=O11+1.5*(O11-O9),B2:B22,""))</f>
        <v>1717307</v>
      </c>
      <c r="P13" s="14">
        <f t="array" ref="P13">MAX(IF(C2:C29&lt;=P11+1.5*(P11-P9),C2:C29,""))</f>
        <v>5647886</v>
      </c>
      <c r="Q13" s="14">
        <f t="array" ref="Q13">MAX(IF(D2:D22&lt;=Q11+1.5*(Q11-Q9),D2:D22,""))</f>
        <v>5607617</v>
      </c>
      <c r="R13" s="14">
        <f t="array" ref="R13">MAX(IF(E2:E29&lt;=R11+1.5*(R11-R9),E2:E29,""))</f>
        <v>7681173</v>
      </c>
      <c r="S13" s="14">
        <f t="array" ref="S13">MAX(IF(F2:F22&lt;=S11+1.5*(S11-S9),F2:F22,""))</f>
        <v>6879996</v>
      </c>
      <c r="T13" s="5">
        <f t="array" ref="T13">MAX(IF(G2:G29&lt;=T11+1.5*(T11-T9),G2:G29,""))</f>
        <v>0.52076878357306089</v>
      </c>
      <c r="U13" s="5">
        <f t="array" ref="U13">MAX(IF(H2:H22&lt;=U11+1.5*(U11-U9),H2:H22,""))</f>
        <v>0.48997195904352769</v>
      </c>
      <c r="V13" s="10"/>
    </row>
    <row r="14" spans="1:25" x14ac:dyDescent="0.5">
      <c r="A14" s="35">
        <v>1029965</v>
      </c>
      <c r="B14">
        <v>1043108</v>
      </c>
      <c r="C14" s="20">
        <v>3520563</v>
      </c>
      <c r="D14" s="18">
        <v>3366861</v>
      </c>
      <c r="E14" s="18">
        <v>4733643</v>
      </c>
      <c r="F14" s="18">
        <v>4377337</v>
      </c>
      <c r="G14" s="5">
        <v>0.36170862779114654</v>
      </c>
      <c r="H14" s="5">
        <v>0.28699364648689979</v>
      </c>
      <c r="I14" s="5"/>
      <c r="J14" s="27"/>
      <c r="L14" s="13"/>
      <c r="M14" s="13" t="s">
        <v>16</v>
      </c>
      <c r="N14" s="21">
        <f t="shared" ref="N14:U14" si="8">AVERAGE(A2:A60)</f>
        <v>1152732.9285714286</v>
      </c>
      <c r="O14" s="21">
        <f t="shared" si="8"/>
        <v>1316613.857142857</v>
      </c>
      <c r="P14" s="21">
        <f t="shared" si="8"/>
        <v>3538237.9642857141</v>
      </c>
      <c r="Q14" s="21">
        <f t="shared" si="8"/>
        <v>4458208.0952380951</v>
      </c>
      <c r="R14" s="21">
        <f t="shared" si="8"/>
        <v>4690970.8928571427</v>
      </c>
      <c r="S14" s="21">
        <f t="shared" si="8"/>
        <v>5774821.9523809524</v>
      </c>
      <c r="T14" s="34">
        <f t="shared" si="8"/>
        <v>0.3443914593084676</v>
      </c>
      <c r="U14" s="34">
        <f t="shared" si="8"/>
        <v>0.32306697108171223</v>
      </c>
      <c r="V14" s="11">
        <f>(O14-N14)/N14*100</f>
        <v>14.216730042970537</v>
      </c>
      <c r="W14" s="12">
        <f>(Q14-P14)/P14*100</f>
        <v>26.000798709368354</v>
      </c>
      <c r="X14" s="12">
        <f>(S14-R14)/R14*100</f>
        <v>23.105047638947628</v>
      </c>
      <c r="Y14" s="12">
        <f>(U14-T14)/T14*100</f>
        <v>-6.1919329444390376</v>
      </c>
    </row>
    <row r="15" spans="1:25" x14ac:dyDescent="0.5">
      <c r="A15" s="35">
        <v>1008167</v>
      </c>
      <c r="B15">
        <v>1036068</v>
      </c>
      <c r="C15" s="20">
        <v>3412035</v>
      </c>
      <c r="D15" s="18">
        <v>3275757</v>
      </c>
      <c r="E15" s="20">
        <v>4691707</v>
      </c>
      <c r="F15" s="20">
        <v>4353419</v>
      </c>
      <c r="G15" s="5">
        <v>0.35273768824151214</v>
      </c>
      <c r="H15" s="5">
        <v>0.2741055012513548</v>
      </c>
      <c r="I15" s="5"/>
      <c r="J15" s="27"/>
    </row>
    <row r="16" spans="1:25" x14ac:dyDescent="0.5">
      <c r="A16" s="35">
        <v>1008055</v>
      </c>
      <c r="B16">
        <v>1010279</v>
      </c>
      <c r="C16" s="20">
        <v>3298141</v>
      </c>
      <c r="D16" s="20">
        <v>3272838</v>
      </c>
      <c r="E16" s="20">
        <v>4392300</v>
      </c>
      <c r="F16" s="18">
        <v>4301305</v>
      </c>
      <c r="G16" s="5">
        <v>0.33387404364685908</v>
      </c>
      <c r="H16" s="5">
        <v>0.26181169331709542</v>
      </c>
      <c r="I16" s="5"/>
      <c r="J16" s="27"/>
      <c r="N16" s="1" t="s">
        <v>40</v>
      </c>
      <c r="O16" s="1" t="s">
        <v>22</v>
      </c>
      <c r="P16" s="30" t="s">
        <v>40</v>
      </c>
      <c r="Q16" s="30" t="s">
        <v>22</v>
      </c>
      <c r="R16" s="62" t="s">
        <v>40</v>
      </c>
      <c r="S16" s="62" t="s">
        <v>22</v>
      </c>
      <c r="T16" s="31" t="s">
        <v>40</v>
      </c>
      <c r="U16" s="31" t="s">
        <v>22</v>
      </c>
      <c r="V16" s="3"/>
    </row>
    <row r="17" spans="1:28" x14ac:dyDescent="0.5">
      <c r="A17" s="35">
        <v>970648</v>
      </c>
      <c r="B17">
        <v>966862</v>
      </c>
      <c r="C17" s="20">
        <v>3263825</v>
      </c>
      <c r="D17" s="18">
        <v>3162479</v>
      </c>
      <c r="E17" s="20">
        <v>4368657</v>
      </c>
      <c r="F17" s="20">
        <v>4172758</v>
      </c>
      <c r="G17" s="5">
        <v>0.33175021929020015</v>
      </c>
      <c r="H17" s="5">
        <v>0.23909640340845373</v>
      </c>
      <c r="I17" s="5"/>
      <c r="J17" s="27"/>
      <c r="M17" t="s">
        <v>3</v>
      </c>
      <c r="N17" s="7">
        <f t="shared" ref="N17:U17" si="9">N9</f>
        <v>649977</v>
      </c>
      <c r="O17" s="7">
        <f t="shared" si="9"/>
        <v>635532</v>
      </c>
      <c r="P17" s="7">
        <f t="shared" si="9"/>
        <v>1707114</v>
      </c>
      <c r="Q17" s="7">
        <f t="shared" si="9"/>
        <v>1866495</v>
      </c>
      <c r="R17" s="7">
        <f t="shared" ref="R17:S17" si="10">R9</f>
        <v>2357091</v>
      </c>
      <c r="S17" s="7">
        <f t="shared" si="10"/>
        <v>2909603</v>
      </c>
      <c r="T17" s="7">
        <f t="shared" si="9"/>
        <v>0.15557470508687171</v>
      </c>
      <c r="U17" s="7">
        <f t="shared" si="9"/>
        <v>0.16499230039608709</v>
      </c>
      <c r="V17" s="10"/>
    </row>
    <row r="18" spans="1:28" x14ac:dyDescent="0.5">
      <c r="A18" s="35">
        <v>957377</v>
      </c>
      <c r="B18">
        <v>925364</v>
      </c>
      <c r="C18" s="20">
        <v>3232159</v>
      </c>
      <c r="D18" s="20">
        <v>2794903</v>
      </c>
      <c r="E18" s="4">
        <v>4142746</v>
      </c>
      <c r="F18" s="18">
        <v>3967101</v>
      </c>
      <c r="G18" s="5">
        <v>0.32737437553710891</v>
      </c>
      <c r="H18" s="5">
        <v>0.23465565877505207</v>
      </c>
      <c r="I18" s="5"/>
      <c r="J18" s="27"/>
      <c r="M18" t="s">
        <v>4</v>
      </c>
      <c r="N18" s="7">
        <f t="shared" ref="N18:U21" si="11">N10-N9</f>
        <v>273609</v>
      </c>
      <c r="O18" s="7">
        <f t="shared" si="11"/>
        <v>331330</v>
      </c>
      <c r="P18" s="7">
        <f t="shared" si="11"/>
        <v>858873</v>
      </c>
      <c r="Q18" s="7">
        <f t="shared" si="11"/>
        <v>1295984</v>
      </c>
      <c r="R18" s="7">
        <f t="shared" ref="R18:S18" si="12">R10-R9</f>
        <v>1221167.25</v>
      </c>
      <c r="S18" s="7">
        <f t="shared" si="12"/>
        <v>1263155</v>
      </c>
      <c r="T18" s="7">
        <f t="shared" si="11"/>
        <v>0.12606129479067024</v>
      </c>
      <c r="U18" s="7">
        <f t="shared" si="11"/>
        <v>7.410410301236664E-2</v>
      </c>
      <c r="V18" s="10"/>
    </row>
    <row r="19" spans="1:28" x14ac:dyDescent="0.5">
      <c r="A19" s="35">
        <v>956622</v>
      </c>
      <c r="B19">
        <v>845626</v>
      </c>
      <c r="C19" s="20">
        <v>2964948</v>
      </c>
      <c r="D19" s="20">
        <v>2708360</v>
      </c>
      <c r="E19" s="18">
        <v>3968326</v>
      </c>
      <c r="F19" s="18">
        <v>3640529</v>
      </c>
      <c r="G19" s="5">
        <v>0.30481016626374541</v>
      </c>
      <c r="H19" s="5">
        <v>0.22690190860039122</v>
      </c>
      <c r="I19" s="5"/>
      <c r="J19" s="27"/>
      <c r="M19" t="s">
        <v>5</v>
      </c>
      <c r="N19" s="7">
        <f t="shared" si="11"/>
        <v>84525</v>
      </c>
      <c r="O19" s="7">
        <f t="shared" si="11"/>
        <v>137637</v>
      </c>
      <c r="P19" s="7">
        <f t="shared" si="11"/>
        <v>789101</v>
      </c>
      <c r="Q19" s="7">
        <f t="shared" si="11"/>
        <v>309767</v>
      </c>
      <c r="R19" s="7">
        <f t="shared" ref="R19:S19" si="13">R11-R10</f>
        <v>963745.25</v>
      </c>
      <c r="S19" s="7">
        <f t="shared" si="13"/>
        <v>460307</v>
      </c>
      <c r="T19" s="7">
        <f t="shared" si="11"/>
        <v>6.1669866066643653E-2</v>
      </c>
      <c r="U19" s="7">
        <f t="shared" si="11"/>
        <v>6.3463649659577626E-2</v>
      </c>
      <c r="V19" s="10"/>
    </row>
    <row r="20" spans="1:28" x14ac:dyDescent="0.5">
      <c r="A20" s="35">
        <v>956463</v>
      </c>
      <c r="B20">
        <v>840037</v>
      </c>
      <c r="C20" s="20">
        <v>2806331</v>
      </c>
      <c r="D20" s="18">
        <v>2662534</v>
      </c>
      <c r="E20" s="20">
        <v>3935596</v>
      </c>
      <c r="F20" s="20">
        <v>3343892</v>
      </c>
      <c r="G20" s="5">
        <v>0.30313225802204463</v>
      </c>
      <c r="H20" s="5">
        <v>0.22679989172102119</v>
      </c>
      <c r="I20" s="5"/>
      <c r="J20" s="27"/>
      <c r="M20" t="s">
        <v>6</v>
      </c>
      <c r="N20" s="7">
        <f>N12-N11</f>
        <v>343813</v>
      </c>
      <c r="O20" s="7">
        <f t="shared" si="11"/>
        <v>589325</v>
      </c>
      <c r="P20" s="7">
        <f t="shared" si="11"/>
        <v>837690.25</v>
      </c>
      <c r="Q20" s="7">
        <f t="shared" si="11"/>
        <v>1915133</v>
      </c>
      <c r="R20" s="7">
        <f t="shared" ref="R20:S20" si="14">R12-R11</f>
        <v>1079464.75</v>
      </c>
      <c r="S20" s="7">
        <f t="shared" si="14"/>
        <v>2246931</v>
      </c>
      <c r="T20" s="7">
        <f t="shared" si="11"/>
        <v>5.7443413762618856E-2</v>
      </c>
      <c r="U20" s="7">
        <f t="shared" si="11"/>
        <v>7.4006126305829922E-2</v>
      </c>
      <c r="V20" s="10"/>
    </row>
    <row r="21" spans="1:28" x14ac:dyDescent="0.5">
      <c r="A21" s="35">
        <v>948244</v>
      </c>
      <c r="B21">
        <v>673362</v>
      </c>
      <c r="C21" s="20">
        <v>2714133</v>
      </c>
      <c r="D21" s="20">
        <v>2346261</v>
      </c>
      <c r="E21" s="18">
        <v>3913153</v>
      </c>
      <c r="F21" s="20">
        <v>3019623</v>
      </c>
      <c r="G21" s="5">
        <v>0.30245483063971729</v>
      </c>
      <c r="H21" s="5">
        <v>0.19220734912294729</v>
      </c>
      <c r="I21" s="5"/>
      <c r="J21" s="27"/>
      <c r="M21" t="s">
        <v>7</v>
      </c>
      <c r="N21" s="7">
        <f>N13-N12</f>
        <v>136320</v>
      </c>
      <c r="O21" s="7">
        <f t="shared" si="11"/>
        <v>23483</v>
      </c>
      <c r="P21" s="7">
        <f t="shared" si="11"/>
        <v>1455107.75</v>
      </c>
      <c r="Q21" s="7">
        <f t="shared" si="11"/>
        <v>220238</v>
      </c>
      <c r="R21" s="7">
        <f t="shared" ref="R21:S21" si="15">R13-R12</f>
        <v>2059704.75</v>
      </c>
      <c r="S21" s="7">
        <f t="shared" si="15"/>
        <v>0</v>
      </c>
      <c r="T21" s="7">
        <f t="shared" si="11"/>
        <v>0.12001950386625643</v>
      </c>
      <c r="U21" s="7">
        <f t="shared" si="11"/>
        <v>0.11340577966966642</v>
      </c>
      <c r="V21" s="10"/>
    </row>
    <row r="22" spans="1:28" x14ac:dyDescent="0.5">
      <c r="A22" s="35">
        <v>927919</v>
      </c>
      <c r="B22">
        <v>635532</v>
      </c>
      <c r="C22" s="20">
        <v>2609421</v>
      </c>
      <c r="D22" s="18">
        <v>1866495</v>
      </c>
      <c r="E22" s="18">
        <v>3671510</v>
      </c>
      <c r="F22" s="20">
        <v>2909603</v>
      </c>
      <c r="G22" s="5">
        <v>0.2817271675063015</v>
      </c>
      <c r="H22" s="5">
        <v>0.16499230039608709</v>
      </c>
      <c r="I22" s="5"/>
      <c r="J22" s="27"/>
    </row>
    <row r="23" spans="1:28" x14ac:dyDescent="0.5">
      <c r="A23" s="35">
        <v>910587</v>
      </c>
      <c r="B23" s="20"/>
      <c r="C23" s="20">
        <v>2435685</v>
      </c>
      <c r="D23" s="20"/>
      <c r="E23" s="20">
        <v>3298503</v>
      </c>
      <c r="F23" s="20"/>
      <c r="G23" s="5">
        <v>0.28136249699126342</v>
      </c>
      <c r="H23" s="5"/>
      <c r="I23" s="5"/>
      <c r="J23" s="27"/>
      <c r="N23" s="1" t="s">
        <v>40</v>
      </c>
      <c r="O23" s="1" t="s">
        <v>22</v>
      </c>
      <c r="P23" s="30" t="s">
        <v>40</v>
      </c>
      <c r="Q23" s="30" t="s">
        <v>22</v>
      </c>
      <c r="R23" s="62" t="s">
        <v>40</v>
      </c>
      <c r="S23" s="62" t="s">
        <v>22</v>
      </c>
      <c r="T23" s="31" t="s">
        <v>40</v>
      </c>
      <c r="U23" s="31" t="s">
        <v>22</v>
      </c>
    </row>
    <row r="24" spans="1:28" x14ac:dyDescent="0.5">
      <c r="A24" s="35">
        <v>895076</v>
      </c>
      <c r="B24" s="20"/>
      <c r="C24" s="20">
        <v>2403427</v>
      </c>
      <c r="D24" s="20"/>
      <c r="E24" s="20">
        <v>3248897</v>
      </c>
      <c r="F24" s="20"/>
      <c r="G24" s="5">
        <v>0.28036699506306356</v>
      </c>
      <c r="H24" s="5"/>
      <c r="I24" s="5"/>
      <c r="J24" s="27"/>
      <c r="M24" t="s">
        <v>17</v>
      </c>
      <c r="N24" s="8">
        <f t="shared" ref="N24:N45" si="16">IF(A2&gt;N$13,A2,IF(A2&lt;N$9,A2,""))</f>
        <v>2164217</v>
      </c>
      <c r="O24" s="8">
        <f t="shared" ref="O24:O45" si="17">IF(B2&gt;O$13,B2,IF(B2&lt;O$9,B2,""))</f>
        <v>2334904</v>
      </c>
      <c r="P24" s="8">
        <f t="shared" ref="P24:P45" si="18">IF(C2&gt;P$13,C2,IF(C2&lt;P$9,C2,""))</f>
        <v>7139514</v>
      </c>
      <c r="Q24" s="8">
        <f t="shared" ref="Q24:Q45" si="19">IF(D2&gt;Q$13,D2,IF(D2&lt;Q$9,D2,""))</f>
        <v>13959809</v>
      </c>
      <c r="R24" s="8">
        <f t="shared" ref="R24:R45" si="20">IF(E2&gt;R$13,E2,IF(E2&lt;R$9,E2,""))</f>
        <v>9303731</v>
      </c>
      <c r="S24" s="8">
        <f t="shared" ref="S24:S45" si="21">IF(F2&gt;S$13,F2,IF(F2&lt;S$9,F2,""))</f>
        <v>16263070</v>
      </c>
      <c r="T24" s="8" t="str">
        <f t="shared" ref="T24:T45" si="22">IF(G2&gt;T$13,G2,IF(G2&lt;T$9,G2,""))</f>
        <v/>
      </c>
      <c r="U24" s="8">
        <f t="shared" ref="U24:U45" si="23">IF(H2&gt;U$13,H2,IF(H2&lt;U$9,H2,""))</f>
        <v>0.55885925223480371</v>
      </c>
    </row>
    <row r="25" spans="1:28" x14ac:dyDescent="0.5">
      <c r="A25" s="35">
        <v>832520</v>
      </c>
      <c r="B25" s="20"/>
      <c r="C25" s="20">
        <v>2258844</v>
      </c>
      <c r="D25" s="20"/>
      <c r="E25" s="18">
        <v>3207088</v>
      </c>
      <c r="F25" s="20"/>
      <c r="G25" s="5">
        <v>0.27369514108710641</v>
      </c>
      <c r="H25" s="27"/>
      <c r="I25" s="5"/>
      <c r="J25" s="27"/>
      <c r="N25" s="8">
        <f t="shared" si="16"/>
        <v>2050899</v>
      </c>
      <c r="O25" s="8">
        <f t="shared" si="17"/>
        <v>2303261</v>
      </c>
      <c r="P25" s="8" t="str">
        <f t="shared" si="18"/>
        <v/>
      </c>
      <c r="Q25" s="8">
        <f t="shared" si="19"/>
        <v>7275939</v>
      </c>
      <c r="R25" s="8" t="str">
        <f t="shared" si="20"/>
        <v/>
      </c>
      <c r="S25" s="8">
        <f t="shared" si="21"/>
        <v>9610843</v>
      </c>
      <c r="T25" s="8" t="str">
        <f t="shared" si="22"/>
        <v/>
      </c>
      <c r="U25" s="8">
        <f t="shared" si="23"/>
        <v>0.51006174594080367</v>
      </c>
    </row>
    <row r="26" spans="1:28" x14ac:dyDescent="0.5">
      <c r="A26" s="35">
        <v>827044</v>
      </c>
      <c r="B26" s="20"/>
      <c r="C26" s="20">
        <v>2256231</v>
      </c>
      <c r="D26" s="20"/>
      <c r="E26" s="20">
        <v>3088751</v>
      </c>
      <c r="F26" s="20"/>
      <c r="G26" s="5">
        <v>0.24923824997491886</v>
      </c>
      <c r="H26" s="27"/>
      <c r="I26" s="5"/>
      <c r="J26" s="27"/>
      <c r="N26" s="8">
        <f t="shared" si="16"/>
        <v>1701689</v>
      </c>
      <c r="O26" s="8">
        <f t="shared" si="17"/>
        <v>2124463</v>
      </c>
      <c r="P26" s="8" t="str">
        <f t="shared" si="18"/>
        <v/>
      </c>
      <c r="Q26" s="8">
        <f t="shared" si="19"/>
        <v>6469627</v>
      </c>
      <c r="R26" s="8" t="str">
        <f t="shared" si="20"/>
        <v/>
      </c>
      <c r="S26" s="8">
        <f t="shared" si="21"/>
        <v>8163451</v>
      </c>
      <c r="T26" s="8" t="str">
        <f t="shared" si="22"/>
        <v/>
      </c>
      <c r="U26" s="8" t="str">
        <f t="shared" si="23"/>
        <v/>
      </c>
    </row>
    <row r="27" spans="1:28" x14ac:dyDescent="0.5">
      <c r="A27" s="35">
        <v>813212</v>
      </c>
      <c r="B27" s="20"/>
      <c r="C27" s="20">
        <v>1915733</v>
      </c>
      <c r="D27" s="20"/>
      <c r="E27" s="20">
        <v>2843652</v>
      </c>
      <c r="F27" s="20"/>
      <c r="G27" s="5">
        <v>0.21587438167035253</v>
      </c>
      <c r="H27" s="27"/>
      <c r="I27" s="5"/>
      <c r="J27" s="27"/>
      <c r="N27" s="8">
        <f t="shared" si="16"/>
        <v>1610753</v>
      </c>
      <c r="O27" s="8">
        <f t="shared" si="17"/>
        <v>1833631</v>
      </c>
      <c r="P27" s="8" t="str">
        <f t="shared" si="18"/>
        <v/>
      </c>
      <c r="Q27" s="8" t="str">
        <f t="shared" si="19"/>
        <v/>
      </c>
      <c r="R27" s="8" t="str">
        <f t="shared" si="20"/>
        <v/>
      </c>
      <c r="S27" s="8">
        <f t="shared" si="21"/>
        <v>7332869</v>
      </c>
      <c r="T27" s="8" t="str">
        <f t="shared" si="22"/>
        <v/>
      </c>
      <c r="U27" s="8" t="str">
        <f t="shared" si="23"/>
        <v/>
      </c>
    </row>
    <row r="28" spans="1:28" x14ac:dyDescent="0.5">
      <c r="A28" s="35">
        <v>770553</v>
      </c>
      <c r="B28" s="20"/>
      <c r="C28" s="20">
        <v>1791539</v>
      </c>
      <c r="D28" s="20"/>
      <c r="E28" s="20">
        <v>2562092</v>
      </c>
      <c r="F28" s="20"/>
      <c r="G28" s="5">
        <v>0.18236292304766774</v>
      </c>
      <c r="H28" s="27"/>
      <c r="I28" s="5"/>
      <c r="J28" s="27"/>
      <c r="N28" s="8" t="str">
        <f t="shared" si="16"/>
        <v/>
      </c>
      <c r="O28" s="8" t="str">
        <f t="shared" si="17"/>
        <v/>
      </c>
      <c r="P28" s="8" t="str">
        <f t="shared" si="18"/>
        <v/>
      </c>
      <c r="Q28" s="8" t="str">
        <f t="shared" si="19"/>
        <v/>
      </c>
      <c r="R28" s="8" t="str">
        <f t="shared" si="20"/>
        <v/>
      </c>
      <c r="S28" s="8">
        <f t="shared" si="21"/>
        <v>7221010</v>
      </c>
      <c r="T28" s="8" t="str">
        <f t="shared" si="22"/>
        <v/>
      </c>
      <c r="U28" s="8" t="str">
        <f t="shared" si="23"/>
        <v/>
      </c>
      <c r="Z28" t="s">
        <v>18</v>
      </c>
      <c r="AA28" t="s">
        <v>18</v>
      </c>
      <c r="AB28" t="s">
        <v>18</v>
      </c>
    </row>
    <row r="29" spans="1:28" x14ac:dyDescent="0.5">
      <c r="A29" s="35">
        <v>649977</v>
      </c>
      <c r="B29" s="4"/>
      <c r="C29" s="20">
        <v>1707114</v>
      </c>
      <c r="D29" s="4"/>
      <c r="E29" s="18">
        <v>2357091</v>
      </c>
      <c r="F29" s="4"/>
      <c r="G29" s="5">
        <v>0.15557470508687171</v>
      </c>
      <c r="H29" s="5"/>
      <c r="I29" s="5"/>
      <c r="J29" s="5"/>
      <c r="N29" s="8" t="str">
        <f t="shared" si="16"/>
        <v/>
      </c>
      <c r="O29" s="8" t="str">
        <f t="shared" si="17"/>
        <v/>
      </c>
      <c r="P29" s="8" t="str">
        <f t="shared" si="18"/>
        <v/>
      </c>
      <c r="Q29" s="8" t="str">
        <f t="shared" si="19"/>
        <v/>
      </c>
      <c r="R29" s="8" t="str">
        <f t="shared" si="20"/>
        <v/>
      </c>
      <c r="S29" s="8" t="str">
        <f t="shared" si="21"/>
        <v/>
      </c>
      <c r="T29" s="8" t="str">
        <f t="shared" si="22"/>
        <v/>
      </c>
      <c r="U29" s="8" t="str">
        <f t="shared" si="23"/>
        <v/>
      </c>
      <c r="Y29" t="s">
        <v>18</v>
      </c>
      <c r="Z29" t="s">
        <v>18</v>
      </c>
      <c r="AA29" t="s">
        <v>18</v>
      </c>
      <c r="AB29" t="s">
        <v>18</v>
      </c>
    </row>
    <row r="30" spans="1:28" x14ac:dyDescent="0.5">
      <c r="A30" s="35"/>
      <c r="B30" s="4"/>
      <c r="C30" s="20"/>
      <c r="D30" s="4"/>
      <c r="E30" s="4"/>
      <c r="F30" s="4"/>
      <c r="G30" s="5"/>
      <c r="H30" s="5"/>
      <c r="I30" s="5"/>
      <c r="J30" s="5"/>
      <c r="N30" s="8" t="str">
        <f t="shared" si="16"/>
        <v/>
      </c>
      <c r="O30" s="8" t="str">
        <f t="shared" si="17"/>
        <v/>
      </c>
      <c r="P30" s="8" t="str">
        <f t="shared" si="18"/>
        <v/>
      </c>
      <c r="Q30" s="8" t="str">
        <f t="shared" si="19"/>
        <v/>
      </c>
      <c r="R30" s="8" t="str">
        <f t="shared" si="20"/>
        <v/>
      </c>
      <c r="S30" s="8" t="str">
        <f t="shared" si="21"/>
        <v/>
      </c>
      <c r="T30" s="8" t="str">
        <f t="shared" si="22"/>
        <v/>
      </c>
      <c r="U30" s="8" t="str">
        <f t="shared" si="23"/>
        <v/>
      </c>
      <c r="Y30" t="s">
        <v>18</v>
      </c>
      <c r="Z30" t="s">
        <v>18</v>
      </c>
      <c r="AA30" t="s">
        <v>18</v>
      </c>
      <c r="AB30" t="s">
        <v>18</v>
      </c>
    </row>
    <row r="31" spans="1:28" x14ac:dyDescent="0.5">
      <c r="A31"/>
      <c r="B31" s="4"/>
      <c r="C31" s="20"/>
      <c r="D31" s="4"/>
      <c r="E31" s="4"/>
      <c r="F31" s="4"/>
      <c r="G31" s="5"/>
      <c r="H31" s="5"/>
      <c r="I31" s="5"/>
      <c r="J31" s="5"/>
      <c r="N31" s="8" t="str">
        <f t="shared" si="16"/>
        <v/>
      </c>
      <c r="O31" s="8" t="str">
        <f t="shared" si="17"/>
        <v/>
      </c>
      <c r="P31" s="8" t="str">
        <f t="shared" si="18"/>
        <v/>
      </c>
      <c r="Q31" s="8" t="str">
        <f t="shared" si="19"/>
        <v/>
      </c>
      <c r="R31" s="8" t="str">
        <f t="shared" si="20"/>
        <v/>
      </c>
      <c r="S31" s="8" t="str">
        <f t="shared" si="21"/>
        <v/>
      </c>
      <c r="T31" s="8" t="str">
        <f t="shared" si="22"/>
        <v/>
      </c>
      <c r="U31" s="8" t="str">
        <f t="shared" si="23"/>
        <v/>
      </c>
      <c r="Y31" t="s">
        <v>18</v>
      </c>
      <c r="Z31" t="s">
        <v>18</v>
      </c>
      <c r="AA31" t="s">
        <v>18</v>
      </c>
      <c r="AB31" t="s">
        <v>18</v>
      </c>
    </row>
    <row r="32" spans="1:28" x14ac:dyDescent="0.5">
      <c r="A32"/>
      <c r="B32" s="4"/>
      <c r="C32" s="20"/>
      <c r="D32" s="4"/>
      <c r="E32" s="4"/>
      <c r="F32" s="4"/>
      <c r="G32" s="5"/>
      <c r="H32" s="5"/>
      <c r="I32" s="5"/>
      <c r="J32" s="5"/>
      <c r="N32" s="8" t="str">
        <f t="shared" si="16"/>
        <v/>
      </c>
      <c r="O32" s="8" t="str">
        <f t="shared" si="17"/>
        <v/>
      </c>
      <c r="P32" s="8" t="str">
        <f t="shared" si="18"/>
        <v/>
      </c>
      <c r="Q32" s="8" t="str">
        <f t="shared" si="19"/>
        <v/>
      </c>
      <c r="R32" s="8" t="str">
        <f t="shared" si="20"/>
        <v/>
      </c>
      <c r="S32" s="8" t="str">
        <f t="shared" si="21"/>
        <v/>
      </c>
      <c r="T32" s="8" t="str">
        <f t="shared" si="22"/>
        <v/>
      </c>
      <c r="U32" s="8" t="str">
        <f t="shared" si="23"/>
        <v/>
      </c>
      <c r="Y32" t="s">
        <v>18</v>
      </c>
      <c r="Z32" t="s">
        <v>18</v>
      </c>
      <c r="AA32" t="s">
        <v>18</v>
      </c>
      <c r="AB32" t="s">
        <v>18</v>
      </c>
    </row>
    <row r="33" spans="1:28" x14ac:dyDescent="0.5">
      <c r="A33"/>
      <c r="B33" s="4"/>
      <c r="C33" s="20"/>
      <c r="D33" s="4"/>
      <c r="E33" s="4"/>
      <c r="F33" s="4"/>
      <c r="G33" s="5"/>
      <c r="H33" s="5"/>
      <c r="I33" s="5"/>
      <c r="J33" s="5"/>
      <c r="N33" s="8" t="str">
        <f t="shared" si="16"/>
        <v/>
      </c>
      <c r="O33" s="8" t="str">
        <f t="shared" si="17"/>
        <v/>
      </c>
      <c r="P33" s="8" t="str">
        <f t="shared" si="18"/>
        <v/>
      </c>
      <c r="Q33" s="8" t="str">
        <f t="shared" si="19"/>
        <v/>
      </c>
      <c r="R33" s="8" t="str">
        <f t="shared" si="20"/>
        <v/>
      </c>
      <c r="S33" s="8" t="str">
        <f t="shared" si="21"/>
        <v/>
      </c>
      <c r="T33" s="8" t="str">
        <f t="shared" si="22"/>
        <v/>
      </c>
      <c r="U33" s="8" t="str">
        <f t="shared" si="23"/>
        <v/>
      </c>
      <c r="Y33" t="s">
        <v>18</v>
      </c>
      <c r="Z33" t="s">
        <v>18</v>
      </c>
      <c r="AA33" t="s">
        <v>18</v>
      </c>
    </row>
    <row r="34" spans="1:28" x14ac:dyDescent="0.5">
      <c r="A34"/>
      <c r="C34" s="20"/>
      <c r="G34" s="5"/>
      <c r="N34" s="8" t="str">
        <f t="shared" si="16"/>
        <v/>
      </c>
      <c r="O34" s="8" t="str">
        <f t="shared" si="17"/>
        <v/>
      </c>
      <c r="P34" s="8" t="str">
        <f t="shared" si="18"/>
        <v/>
      </c>
      <c r="Q34" s="8" t="str">
        <f t="shared" si="19"/>
        <v/>
      </c>
      <c r="R34" s="8" t="str">
        <f t="shared" si="20"/>
        <v/>
      </c>
      <c r="S34" s="8" t="str">
        <f t="shared" si="21"/>
        <v/>
      </c>
      <c r="T34" s="8" t="str">
        <f t="shared" si="22"/>
        <v/>
      </c>
      <c r="U34" s="8" t="str">
        <f t="shared" si="23"/>
        <v/>
      </c>
      <c r="Y34" t="s">
        <v>18</v>
      </c>
      <c r="Z34" t="s">
        <v>18</v>
      </c>
      <c r="AA34" t="s">
        <v>18</v>
      </c>
      <c r="AB34" t="s">
        <v>18</v>
      </c>
    </row>
    <row r="35" spans="1:28" x14ac:dyDescent="0.5">
      <c r="A35"/>
      <c r="C35" s="20"/>
      <c r="G35" s="5"/>
      <c r="N35" s="8" t="str">
        <f t="shared" si="16"/>
        <v/>
      </c>
      <c r="O35" s="8" t="str">
        <f t="shared" si="17"/>
        <v/>
      </c>
      <c r="P35" s="8" t="str">
        <f t="shared" si="18"/>
        <v/>
      </c>
      <c r="Q35" s="8" t="str">
        <f t="shared" si="19"/>
        <v/>
      </c>
      <c r="R35" s="8" t="str">
        <f t="shared" si="20"/>
        <v/>
      </c>
      <c r="S35" s="8" t="str">
        <f t="shared" si="21"/>
        <v/>
      </c>
      <c r="T35" s="8" t="str">
        <f t="shared" si="22"/>
        <v/>
      </c>
      <c r="U35" s="8" t="str">
        <f t="shared" si="23"/>
        <v/>
      </c>
      <c r="Y35" t="s">
        <v>18</v>
      </c>
      <c r="Z35" t="s">
        <v>18</v>
      </c>
      <c r="AA35" t="s">
        <v>18</v>
      </c>
      <c r="AB35" t="s">
        <v>18</v>
      </c>
    </row>
    <row r="36" spans="1:28" x14ac:dyDescent="0.5">
      <c r="A36"/>
      <c r="C36" s="20"/>
      <c r="G36" s="5"/>
      <c r="N36" s="8" t="str">
        <f t="shared" si="16"/>
        <v/>
      </c>
      <c r="O36" s="8" t="str">
        <f t="shared" si="17"/>
        <v/>
      </c>
      <c r="P36" s="8" t="str">
        <f t="shared" si="18"/>
        <v/>
      </c>
      <c r="Q36" s="8" t="str">
        <f t="shared" si="19"/>
        <v/>
      </c>
      <c r="R36" s="8" t="str">
        <f t="shared" si="20"/>
        <v/>
      </c>
      <c r="S36" s="8" t="str">
        <f t="shared" si="21"/>
        <v/>
      </c>
      <c r="T36" s="8" t="str">
        <f t="shared" si="22"/>
        <v/>
      </c>
      <c r="U36" s="8" t="str">
        <f t="shared" si="23"/>
        <v/>
      </c>
      <c r="Y36" t="s">
        <v>18</v>
      </c>
      <c r="AA36" t="s">
        <v>18</v>
      </c>
    </row>
    <row r="37" spans="1:28" x14ac:dyDescent="0.5">
      <c r="A37"/>
      <c r="C37" s="20"/>
      <c r="G37" s="5"/>
      <c r="N37" s="8" t="str">
        <f t="shared" si="16"/>
        <v/>
      </c>
      <c r="O37" s="8" t="str">
        <f t="shared" si="17"/>
        <v/>
      </c>
      <c r="P37" s="8" t="str">
        <f t="shared" si="18"/>
        <v/>
      </c>
      <c r="Q37" s="8" t="str">
        <f t="shared" si="19"/>
        <v/>
      </c>
      <c r="R37" s="8" t="str">
        <f t="shared" si="20"/>
        <v/>
      </c>
      <c r="S37" s="8" t="str">
        <f t="shared" si="21"/>
        <v/>
      </c>
      <c r="T37" s="8" t="str">
        <f t="shared" si="22"/>
        <v/>
      </c>
      <c r="U37" s="8" t="str">
        <f t="shared" si="23"/>
        <v/>
      </c>
      <c r="Y37" t="s">
        <v>18</v>
      </c>
      <c r="Z37" t="s">
        <v>18</v>
      </c>
      <c r="AA37" t="s">
        <v>18</v>
      </c>
      <c r="AB37" t="s">
        <v>18</v>
      </c>
    </row>
    <row r="38" spans="1:28" x14ac:dyDescent="0.5">
      <c r="A38"/>
      <c r="C38" s="20"/>
      <c r="G38" s="5"/>
      <c r="N38" s="8" t="str">
        <f t="shared" si="16"/>
        <v/>
      </c>
      <c r="O38" s="8" t="str">
        <f t="shared" si="17"/>
        <v/>
      </c>
      <c r="P38" s="8" t="str">
        <f t="shared" si="18"/>
        <v/>
      </c>
      <c r="Q38" s="8" t="str">
        <f t="shared" si="19"/>
        <v/>
      </c>
      <c r="R38" s="8" t="str">
        <f t="shared" si="20"/>
        <v/>
      </c>
      <c r="S38" s="8" t="str">
        <f t="shared" si="21"/>
        <v/>
      </c>
      <c r="T38" s="8" t="str">
        <f t="shared" si="22"/>
        <v/>
      </c>
      <c r="U38" s="8" t="str">
        <f t="shared" si="23"/>
        <v/>
      </c>
      <c r="Y38" t="s">
        <v>18</v>
      </c>
      <c r="Z38" t="s">
        <v>18</v>
      </c>
      <c r="AA38" t="s">
        <v>18</v>
      </c>
      <c r="AB38" t="s">
        <v>18</v>
      </c>
    </row>
    <row r="39" spans="1:28" x14ac:dyDescent="0.5">
      <c r="A39"/>
      <c r="C39" s="20"/>
      <c r="G39" s="5"/>
      <c r="N39" s="8" t="str">
        <f t="shared" si="16"/>
        <v/>
      </c>
      <c r="O39" s="8" t="str">
        <f t="shared" si="17"/>
        <v/>
      </c>
      <c r="P39" s="8" t="str">
        <f t="shared" si="18"/>
        <v/>
      </c>
      <c r="Q39" s="8" t="str">
        <f t="shared" si="19"/>
        <v/>
      </c>
      <c r="R39" s="8" t="str">
        <f t="shared" si="20"/>
        <v/>
      </c>
      <c r="S39" s="8" t="str">
        <f t="shared" si="21"/>
        <v/>
      </c>
      <c r="T39" s="8" t="str">
        <f t="shared" si="22"/>
        <v/>
      </c>
      <c r="U39" s="8" t="str">
        <f t="shared" si="23"/>
        <v/>
      </c>
      <c r="Z39" t="s">
        <v>18</v>
      </c>
      <c r="AB39" t="s">
        <v>18</v>
      </c>
    </row>
    <row r="40" spans="1:28" x14ac:dyDescent="0.5">
      <c r="A40"/>
      <c r="C40" s="20"/>
      <c r="G40" s="5"/>
      <c r="N40" s="8" t="str">
        <f t="shared" si="16"/>
        <v/>
      </c>
      <c r="O40" s="8" t="str">
        <f t="shared" si="17"/>
        <v/>
      </c>
      <c r="P40" s="8" t="str">
        <f t="shared" si="18"/>
        <v/>
      </c>
      <c r="Q40" s="8" t="str">
        <f t="shared" si="19"/>
        <v/>
      </c>
      <c r="R40" s="8" t="str">
        <f t="shared" si="20"/>
        <v/>
      </c>
      <c r="S40" s="8" t="str">
        <f t="shared" si="21"/>
        <v/>
      </c>
      <c r="T40" s="8" t="str">
        <f t="shared" si="22"/>
        <v/>
      </c>
      <c r="U40" s="8" t="str">
        <f t="shared" si="23"/>
        <v/>
      </c>
      <c r="Y40" t="s">
        <v>18</v>
      </c>
      <c r="AA40" t="s">
        <v>18</v>
      </c>
    </row>
    <row r="41" spans="1:28" x14ac:dyDescent="0.5">
      <c r="A41"/>
      <c r="G41" s="5"/>
      <c r="N41" s="8" t="str">
        <f t="shared" si="16"/>
        <v/>
      </c>
      <c r="O41" s="8" t="str">
        <f t="shared" si="17"/>
        <v/>
      </c>
      <c r="P41" s="8" t="str">
        <f t="shared" si="18"/>
        <v/>
      </c>
      <c r="Q41" s="8" t="str">
        <f t="shared" si="19"/>
        <v/>
      </c>
      <c r="R41" s="8" t="str">
        <f t="shared" si="20"/>
        <v/>
      </c>
      <c r="S41" s="8" t="str">
        <f t="shared" si="21"/>
        <v/>
      </c>
      <c r="T41" s="8" t="str">
        <f t="shared" si="22"/>
        <v/>
      </c>
      <c r="U41" s="8" t="str">
        <f t="shared" si="23"/>
        <v/>
      </c>
      <c r="AB41" t="s">
        <v>18</v>
      </c>
    </row>
    <row r="42" spans="1:28" x14ac:dyDescent="0.5">
      <c r="A42"/>
      <c r="G42" s="5"/>
      <c r="N42" s="8" t="str">
        <f t="shared" si="16"/>
        <v/>
      </c>
      <c r="O42" s="8" t="str">
        <f t="shared" si="17"/>
        <v/>
      </c>
      <c r="P42" s="8" t="str">
        <f t="shared" si="18"/>
        <v/>
      </c>
      <c r="Q42" s="8" t="str">
        <f t="shared" si="19"/>
        <v/>
      </c>
      <c r="R42" s="8" t="str">
        <f t="shared" si="20"/>
        <v/>
      </c>
      <c r="S42" s="8" t="str">
        <f t="shared" si="21"/>
        <v/>
      </c>
      <c r="T42" s="8" t="str">
        <f t="shared" si="22"/>
        <v/>
      </c>
      <c r="U42" s="8" t="str">
        <f t="shared" si="23"/>
        <v/>
      </c>
      <c r="Y42" t="s">
        <v>18</v>
      </c>
      <c r="Z42" t="s">
        <v>18</v>
      </c>
      <c r="AA42" t="s">
        <v>18</v>
      </c>
      <c r="AB42" t="s">
        <v>18</v>
      </c>
    </row>
    <row r="43" spans="1:28" x14ac:dyDescent="0.5">
      <c r="A43"/>
      <c r="G43" s="5"/>
      <c r="N43" s="8" t="str">
        <f t="shared" si="16"/>
        <v/>
      </c>
      <c r="O43" s="8" t="str">
        <f t="shared" si="17"/>
        <v/>
      </c>
      <c r="P43" s="8" t="str">
        <f t="shared" si="18"/>
        <v/>
      </c>
      <c r="Q43" s="8" t="str">
        <f t="shared" si="19"/>
        <v/>
      </c>
      <c r="R43" s="8" t="str">
        <f t="shared" si="20"/>
        <v/>
      </c>
      <c r="S43" s="8" t="str">
        <f t="shared" si="21"/>
        <v/>
      </c>
      <c r="T43" s="8" t="str">
        <f t="shared" si="22"/>
        <v/>
      </c>
      <c r="U43" s="8" t="str">
        <f t="shared" si="23"/>
        <v/>
      </c>
    </row>
    <row r="44" spans="1:28" x14ac:dyDescent="0.5">
      <c r="A44"/>
      <c r="G44" s="5"/>
      <c r="N44" s="8" t="str">
        <f t="shared" si="16"/>
        <v/>
      </c>
      <c r="O44" s="8" t="str">
        <f t="shared" si="17"/>
        <v/>
      </c>
      <c r="P44" s="8" t="str">
        <f t="shared" si="18"/>
        <v/>
      </c>
      <c r="Q44" s="8" t="str">
        <f t="shared" si="19"/>
        <v/>
      </c>
      <c r="R44" s="8" t="str">
        <f t="shared" si="20"/>
        <v/>
      </c>
      <c r="S44" s="8" t="str">
        <f t="shared" si="21"/>
        <v/>
      </c>
      <c r="T44" s="8" t="str">
        <f t="shared" si="22"/>
        <v/>
      </c>
      <c r="U44" s="8" t="str">
        <f t="shared" si="23"/>
        <v/>
      </c>
    </row>
    <row r="45" spans="1:28" x14ac:dyDescent="0.5">
      <c r="A45"/>
      <c r="G45" s="5"/>
      <c r="N45" s="8" t="str">
        <f t="shared" si="16"/>
        <v/>
      </c>
      <c r="O45" s="8">
        <f t="shared" si="17"/>
        <v>0</v>
      </c>
      <c r="P45" s="8" t="str">
        <f t="shared" si="18"/>
        <v/>
      </c>
      <c r="Q45" s="8">
        <f t="shared" si="19"/>
        <v>0</v>
      </c>
      <c r="R45" s="8" t="str">
        <f t="shared" si="20"/>
        <v/>
      </c>
      <c r="S45" s="8">
        <f t="shared" si="21"/>
        <v>0</v>
      </c>
      <c r="T45" s="8" t="str">
        <f t="shared" si="22"/>
        <v/>
      </c>
      <c r="U45" s="8">
        <f t="shared" si="23"/>
        <v>0</v>
      </c>
    </row>
    <row r="46" spans="1:28" x14ac:dyDescent="0.5">
      <c r="A46"/>
      <c r="G46" s="5"/>
      <c r="N46" s="8" t="str">
        <f t="shared" ref="N46:N63" si="24">IF(A24&gt;N$13,A24,IF(A24&lt;N$9,A24,""))</f>
        <v/>
      </c>
      <c r="O46" s="8">
        <f t="shared" ref="O46:O63" si="25">IF(B24&gt;O$13,B24,IF(B24&lt;O$9,B24,""))</f>
        <v>0</v>
      </c>
      <c r="P46" s="8" t="str">
        <f t="shared" ref="P46:P63" si="26">IF(C24&gt;P$13,C24,IF(C24&lt;P$9,C24,""))</f>
        <v/>
      </c>
      <c r="Q46" s="8">
        <f t="shared" ref="Q46:Q63" si="27">IF(D24&gt;Q$13,D24,IF(D24&lt;Q$9,D24,""))</f>
        <v>0</v>
      </c>
    </row>
    <row r="47" spans="1:28" x14ac:dyDescent="0.5">
      <c r="A47"/>
      <c r="G47" s="5"/>
      <c r="N47" s="8" t="str">
        <f t="shared" si="24"/>
        <v/>
      </c>
      <c r="O47" s="8">
        <f t="shared" si="25"/>
        <v>0</v>
      </c>
      <c r="P47" s="8" t="str">
        <f t="shared" si="26"/>
        <v/>
      </c>
      <c r="Q47" s="8">
        <f t="shared" si="27"/>
        <v>0</v>
      </c>
    </row>
    <row r="48" spans="1:28" x14ac:dyDescent="0.5">
      <c r="A48"/>
      <c r="G48" s="5"/>
      <c r="N48" s="8" t="str">
        <f t="shared" si="24"/>
        <v/>
      </c>
      <c r="O48" s="8">
        <f t="shared" si="25"/>
        <v>0</v>
      </c>
      <c r="P48" s="8" t="str">
        <f t="shared" si="26"/>
        <v/>
      </c>
      <c r="Q48" s="8">
        <f t="shared" si="27"/>
        <v>0</v>
      </c>
    </row>
    <row r="49" spans="1:17" x14ac:dyDescent="0.5">
      <c r="A49"/>
      <c r="G49" s="5"/>
      <c r="N49" s="8" t="str">
        <f t="shared" si="24"/>
        <v/>
      </c>
      <c r="O49" s="8">
        <f t="shared" si="25"/>
        <v>0</v>
      </c>
      <c r="P49" s="8" t="str">
        <f t="shared" si="26"/>
        <v/>
      </c>
      <c r="Q49" s="8">
        <f t="shared" si="27"/>
        <v>0</v>
      </c>
    </row>
    <row r="50" spans="1:17" x14ac:dyDescent="0.5">
      <c r="A50"/>
      <c r="G50" s="5"/>
      <c r="N50" s="8" t="str">
        <f t="shared" si="24"/>
        <v/>
      </c>
      <c r="O50" s="8">
        <f t="shared" si="25"/>
        <v>0</v>
      </c>
      <c r="P50" s="8" t="str">
        <f t="shared" si="26"/>
        <v/>
      </c>
      <c r="Q50" s="8">
        <f t="shared" si="27"/>
        <v>0</v>
      </c>
    </row>
    <row r="51" spans="1:17" x14ac:dyDescent="0.5">
      <c r="A51"/>
      <c r="G51" s="5"/>
      <c r="N51" s="8" t="str">
        <f t="shared" si="24"/>
        <v/>
      </c>
      <c r="O51" s="8">
        <f t="shared" si="25"/>
        <v>0</v>
      </c>
      <c r="P51" s="8" t="str">
        <f t="shared" si="26"/>
        <v/>
      </c>
      <c r="Q51" s="8">
        <f t="shared" si="27"/>
        <v>0</v>
      </c>
    </row>
    <row r="52" spans="1:17" x14ac:dyDescent="0.5">
      <c r="N52" s="8">
        <f t="shared" si="24"/>
        <v>0</v>
      </c>
      <c r="O52" s="8">
        <f t="shared" si="25"/>
        <v>0</v>
      </c>
      <c r="P52" s="8">
        <f t="shared" si="26"/>
        <v>0</v>
      </c>
      <c r="Q52" s="8">
        <f t="shared" si="27"/>
        <v>0</v>
      </c>
    </row>
    <row r="53" spans="1:17" x14ac:dyDescent="0.5">
      <c r="N53" s="8">
        <f t="shared" si="24"/>
        <v>0</v>
      </c>
      <c r="O53" s="8">
        <f t="shared" si="25"/>
        <v>0</v>
      </c>
      <c r="P53" s="8">
        <f t="shared" si="26"/>
        <v>0</v>
      </c>
      <c r="Q53" s="8">
        <f t="shared" si="27"/>
        <v>0</v>
      </c>
    </row>
    <row r="54" spans="1:17" x14ac:dyDescent="0.5">
      <c r="N54" s="8">
        <f t="shared" si="24"/>
        <v>0</v>
      </c>
      <c r="O54" s="8">
        <f t="shared" si="25"/>
        <v>0</v>
      </c>
      <c r="P54" s="8">
        <f t="shared" si="26"/>
        <v>0</v>
      </c>
      <c r="Q54" s="8">
        <f t="shared" si="27"/>
        <v>0</v>
      </c>
    </row>
    <row r="55" spans="1:17" x14ac:dyDescent="0.5">
      <c r="N55" s="8">
        <f t="shared" si="24"/>
        <v>0</v>
      </c>
      <c r="O55" s="8">
        <f t="shared" si="25"/>
        <v>0</v>
      </c>
      <c r="P55" s="8">
        <f t="shared" si="26"/>
        <v>0</v>
      </c>
      <c r="Q55" s="8">
        <f t="shared" si="27"/>
        <v>0</v>
      </c>
    </row>
    <row r="56" spans="1:17" x14ac:dyDescent="0.5">
      <c r="N56" s="8">
        <f t="shared" si="24"/>
        <v>0</v>
      </c>
      <c r="O56" s="8">
        <f t="shared" si="25"/>
        <v>0</v>
      </c>
      <c r="P56" s="8">
        <f t="shared" si="26"/>
        <v>0</v>
      </c>
      <c r="Q56" s="8">
        <f t="shared" si="27"/>
        <v>0</v>
      </c>
    </row>
    <row r="57" spans="1:17" x14ac:dyDescent="0.5">
      <c r="N57" s="8">
        <f t="shared" si="24"/>
        <v>0</v>
      </c>
      <c r="O57" s="8">
        <f t="shared" si="25"/>
        <v>0</v>
      </c>
      <c r="P57" s="8">
        <f t="shared" si="26"/>
        <v>0</v>
      </c>
      <c r="Q57" s="8">
        <f t="shared" si="27"/>
        <v>0</v>
      </c>
    </row>
    <row r="58" spans="1:17" x14ac:dyDescent="0.5">
      <c r="N58" s="8">
        <f t="shared" si="24"/>
        <v>0</v>
      </c>
      <c r="O58" s="8">
        <f t="shared" si="25"/>
        <v>0</v>
      </c>
      <c r="P58" s="8">
        <f t="shared" si="26"/>
        <v>0</v>
      </c>
      <c r="Q58" s="8">
        <f t="shared" si="27"/>
        <v>0</v>
      </c>
    </row>
    <row r="59" spans="1:17" x14ac:dyDescent="0.5">
      <c r="N59" s="8">
        <f t="shared" si="24"/>
        <v>0</v>
      </c>
      <c r="O59" s="8">
        <f t="shared" si="25"/>
        <v>0</v>
      </c>
      <c r="P59" s="8">
        <f t="shared" si="26"/>
        <v>0</v>
      </c>
      <c r="Q59" s="8">
        <f t="shared" si="27"/>
        <v>0</v>
      </c>
    </row>
    <row r="60" spans="1:17" x14ac:dyDescent="0.5">
      <c r="N60" s="8">
        <f t="shared" si="24"/>
        <v>0</v>
      </c>
      <c r="O60" s="8">
        <f t="shared" si="25"/>
        <v>0</v>
      </c>
      <c r="P60" s="8">
        <f t="shared" si="26"/>
        <v>0</v>
      </c>
      <c r="Q60" s="8">
        <f t="shared" si="27"/>
        <v>0</v>
      </c>
    </row>
    <row r="61" spans="1:17" x14ac:dyDescent="0.5">
      <c r="N61" s="8">
        <f t="shared" si="24"/>
        <v>0</v>
      </c>
      <c r="O61" s="8">
        <f t="shared" si="25"/>
        <v>0</v>
      </c>
      <c r="P61" s="8">
        <f t="shared" si="26"/>
        <v>0</v>
      </c>
      <c r="Q61" s="8">
        <f t="shared" si="27"/>
        <v>0</v>
      </c>
    </row>
    <row r="62" spans="1:17" x14ac:dyDescent="0.5">
      <c r="N62" s="8">
        <f t="shared" si="24"/>
        <v>0</v>
      </c>
      <c r="O62" s="8">
        <f t="shared" si="25"/>
        <v>0</v>
      </c>
      <c r="P62" s="8">
        <f t="shared" si="26"/>
        <v>0</v>
      </c>
      <c r="Q62" s="8">
        <f t="shared" si="27"/>
        <v>0</v>
      </c>
    </row>
    <row r="63" spans="1:17" x14ac:dyDescent="0.5">
      <c r="N63" s="8">
        <f t="shared" si="24"/>
        <v>0</v>
      </c>
      <c r="O63" s="8">
        <f t="shared" si="25"/>
        <v>0</v>
      </c>
      <c r="P63" s="8">
        <f t="shared" si="26"/>
        <v>0</v>
      </c>
      <c r="Q63" s="8">
        <f t="shared" si="27"/>
        <v>0</v>
      </c>
    </row>
  </sheetData>
  <sortState ref="F2:F63">
    <sortCondition descending="1" ref="F1"/>
  </sortState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5"/>
  <sheetViews>
    <sheetView zoomScale="50" zoomScaleNormal="50" workbookViewId="0">
      <pane ySplit="1" topLeftCell="A2" activePane="bottomLeft" state="frozen"/>
      <selection activeCell="G1" sqref="G1"/>
      <selection pane="bottomLeft" activeCell="N46" sqref="N46"/>
    </sheetView>
  </sheetViews>
  <sheetFormatPr defaultRowHeight="14.35" x14ac:dyDescent="0.5"/>
  <cols>
    <col min="1" max="1" width="4.52734375" style="93" customWidth="1"/>
    <col min="2" max="2" width="7.76171875" style="93" customWidth="1"/>
    <col min="3" max="3" width="9" style="93" bestFit="1" customWidth="1"/>
    <col min="4" max="5" width="8.9375" style="93"/>
    <col min="6" max="6" width="9.234375" style="93" bestFit="1" customWidth="1"/>
    <col min="7" max="7" width="8.8203125" style="93" customWidth="1"/>
    <col min="8" max="8" width="8.9375" style="93"/>
    <col min="9" max="9" width="8.9375" style="84"/>
    <col min="10" max="10" width="8.9375" style="93"/>
    <col min="11" max="24" width="8.9375" style="84"/>
    <col min="25" max="25" width="9" style="93" bestFit="1" customWidth="1"/>
    <col min="26" max="26" width="8.9375" style="93"/>
    <col min="27" max="16384" width="8.9375" style="84"/>
  </cols>
  <sheetData>
    <row r="1" spans="1:26" s="85" customFormat="1" ht="71.7" x14ac:dyDescent="0.5">
      <c r="A1" s="81" t="s">
        <v>24</v>
      </c>
      <c r="B1" s="81" t="s">
        <v>25</v>
      </c>
      <c r="C1" s="3" t="s">
        <v>26</v>
      </c>
      <c r="D1" s="47" t="s">
        <v>27</v>
      </c>
      <c r="E1" s="47" t="s">
        <v>50</v>
      </c>
      <c r="F1" s="48" t="s">
        <v>28</v>
      </c>
      <c r="G1" s="48" t="s">
        <v>51</v>
      </c>
      <c r="H1" s="82" t="s">
        <v>30</v>
      </c>
      <c r="I1" s="83" t="s">
        <v>89</v>
      </c>
      <c r="J1" s="81" t="s">
        <v>52</v>
      </c>
      <c r="K1" s="84"/>
      <c r="L1" s="85" t="s">
        <v>41</v>
      </c>
      <c r="M1" s="85" t="s">
        <v>34</v>
      </c>
      <c r="N1" s="85" t="s">
        <v>109</v>
      </c>
      <c r="O1" s="85" t="s">
        <v>110</v>
      </c>
      <c r="P1" s="85" t="s">
        <v>113</v>
      </c>
      <c r="Q1" s="85" t="s">
        <v>114</v>
      </c>
      <c r="Y1" s="3" t="s">
        <v>26</v>
      </c>
      <c r="Z1" s="3" t="s">
        <v>30</v>
      </c>
    </row>
    <row r="2" spans="1:26" x14ac:dyDescent="0.5">
      <c r="A2" s="88">
        <v>1</v>
      </c>
      <c r="B2" s="3" t="s">
        <v>40</v>
      </c>
      <c r="C2" s="89">
        <v>366565</v>
      </c>
      <c r="D2" s="90">
        <v>2475.3928571428573</v>
      </c>
      <c r="E2" s="90">
        <v>9964.7959183673465</v>
      </c>
      <c r="F2" s="90">
        <v>1282.4727047146403</v>
      </c>
      <c r="G2" s="90">
        <v>2480.5794044665013</v>
      </c>
      <c r="H2" s="90">
        <v>1884.4292803970222</v>
      </c>
      <c r="I2" s="114">
        <v>12445.375322833848</v>
      </c>
      <c r="J2" s="92">
        <v>1.9301719623683147</v>
      </c>
      <c r="K2" s="84" t="s">
        <v>35</v>
      </c>
      <c r="L2" s="86">
        <f>CORREL(D2:D29,E2:E29)</f>
        <v>0.34291110759396726</v>
      </c>
      <c r="M2" s="86">
        <f>CORREL(D30:D54,E30:E54)</f>
        <v>0.50976847835633743</v>
      </c>
      <c r="N2" s="94">
        <f>CORREL(D2:D26,E2:E26)</f>
        <v>0.56240591401852058</v>
      </c>
      <c r="O2" s="94">
        <f>CORREL(D30:D51,E30:E51)</f>
        <v>0.61038989437701074</v>
      </c>
      <c r="P2" s="94">
        <v>0.31630000000000003</v>
      </c>
      <c r="Q2" s="94">
        <v>0.73160000000000003</v>
      </c>
      <c r="Y2" s="89">
        <v>271617</v>
      </c>
      <c r="Z2" s="90">
        <v>2468.3943089430895</v>
      </c>
    </row>
    <row r="3" spans="1:26" x14ac:dyDescent="0.5">
      <c r="A3" s="88">
        <v>2</v>
      </c>
      <c r="B3" s="3" t="s">
        <v>40</v>
      </c>
      <c r="C3" s="89">
        <v>271617</v>
      </c>
      <c r="D3" s="90">
        <v>2453.9295774647885</v>
      </c>
      <c r="E3" s="90">
        <v>9837.7230046948353</v>
      </c>
      <c r="F3" s="90">
        <v>1406.0223577235772</v>
      </c>
      <c r="G3" s="90">
        <v>2967.9898373983738</v>
      </c>
      <c r="H3" s="90">
        <v>2468.3943089430895</v>
      </c>
      <c r="I3" s="114">
        <v>12805.712842093209</v>
      </c>
      <c r="J3" s="92">
        <v>1.7452991156113813</v>
      </c>
      <c r="K3" s="84" t="s">
        <v>36</v>
      </c>
      <c r="L3" s="86">
        <f>CORREL(F2:F29,G2:G29)</f>
        <v>0.25746373074551487</v>
      </c>
      <c r="M3" s="86">
        <f>CORREL(F30:F54,G30:G54)</f>
        <v>0.19048767541752892</v>
      </c>
      <c r="N3" s="94">
        <f>CORREL(F2:F26,G2:G26)</f>
        <v>0.694545480077152</v>
      </c>
      <c r="O3" s="86">
        <f>CORREL(F30:F51,G30:G51)</f>
        <v>0.21613621352454132</v>
      </c>
      <c r="P3" s="94">
        <v>0.4824</v>
      </c>
      <c r="Q3" s="86">
        <v>0.21909999999999999</v>
      </c>
      <c r="Y3" s="89">
        <v>366565</v>
      </c>
      <c r="Z3" s="90">
        <v>1884.4292803970222</v>
      </c>
    </row>
    <row r="4" spans="1:26" x14ac:dyDescent="0.5">
      <c r="A4" s="88">
        <v>3</v>
      </c>
      <c r="B4" s="3" t="s">
        <v>40</v>
      </c>
      <c r="C4" s="89">
        <v>1416963</v>
      </c>
      <c r="D4" s="90">
        <v>3624.1802575107295</v>
      </c>
      <c r="E4" s="90">
        <v>8150.6566523605152</v>
      </c>
      <c r="F4" s="90">
        <v>1978.6219512195121</v>
      </c>
      <c r="G4" s="90">
        <v>2295.3582317073169</v>
      </c>
      <c r="H4" s="90">
        <v>3265.8689024390242</v>
      </c>
      <c r="I4" s="114">
        <v>10446.014884067832</v>
      </c>
      <c r="J4" s="92">
        <v>1.8316688821111011</v>
      </c>
      <c r="K4" s="84" t="s">
        <v>37</v>
      </c>
      <c r="L4" s="86">
        <f>CORREL(H2:H29,J2:J29)</f>
        <v>-0.27122897645865135</v>
      </c>
      <c r="M4" s="86">
        <f>CORREL(H30:H54,J30:J54)</f>
        <v>-0.4771901700156358</v>
      </c>
      <c r="N4" s="86">
        <f>CORREL(H2:H26,J2:J26)</f>
        <v>-1.6433518924414973E-2</v>
      </c>
      <c r="O4" s="94">
        <f>CORREL(H30:H51,J30:J51)</f>
        <v>-0.38957574956362373</v>
      </c>
      <c r="P4" s="110">
        <v>2.9999999999999997E-4</v>
      </c>
      <c r="Q4" s="94">
        <v>0.15179999999999999</v>
      </c>
      <c r="Y4" s="89">
        <v>497946</v>
      </c>
      <c r="Z4" s="90">
        <v>3385.7996715927752</v>
      </c>
    </row>
    <row r="5" spans="1:26" x14ac:dyDescent="0.5">
      <c r="A5" s="88">
        <v>4</v>
      </c>
      <c r="B5" s="3" t="s">
        <v>40</v>
      </c>
      <c r="C5" s="89">
        <v>497946</v>
      </c>
      <c r="D5" s="90">
        <v>3744.557603686636</v>
      </c>
      <c r="E5" s="90">
        <v>11582.571428571429</v>
      </c>
      <c r="F5" s="90">
        <v>2051.5320197044334</v>
      </c>
      <c r="G5" s="90">
        <v>3276.2972085385877</v>
      </c>
      <c r="H5" s="90">
        <v>3385.7996715927752</v>
      </c>
      <c r="I5" s="114">
        <v>14858.868637110018</v>
      </c>
      <c r="J5" s="92">
        <v>1.8252494076237322</v>
      </c>
      <c r="K5" s="84" t="s">
        <v>133</v>
      </c>
      <c r="L5" s="86">
        <f>CORREL(H2:H29,I2:I29)</f>
        <v>8.5926954549184753E-2</v>
      </c>
      <c r="M5" s="86">
        <f>CORREL(H30:H54,I30:I54)</f>
        <v>0.41766729550725396</v>
      </c>
      <c r="N5" s="86">
        <f>CORREL(H2:H26,I2:I26)</f>
        <v>0.60361724745003142</v>
      </c>
      <c r="O5" s="86">
        <f>CORREL(H30:H51,I30:I51)</f>
        <v>0.54001962974846951</v>
      </c>
      <c r="P5" s="86">
        <v>0.3644</v>
      </c>
      <c r="Q5" s="86">
        <v>0.68969999999999998</v>
      </c>
      <c r="Y5" s="89">
        <v>1022534</v>
      </c>
      <c r="Z5" s="90">
        <v>8254.7076023391819</v>
      </c>
    </row>
    <row r="6" spans="1:26" x14ac:dyDescent="0.5">
      <c r="A6" s="88">
        <v>5</v>
      </c>
      <c r="B6" s="3" t="s">
        <v>40</v>
      </c>
      <c r="C6" s="89">
        <v>3219003</v>
      </c>
      <c r="D6" s="90">
        <v>4781.1567164179105</v>
      </c>
      <c r="E6" s="90">
        <v>12959.630597014926</v>
      </c>
      <c r="F6" s="90">
        <v>3168.3167701863354</v>
      </c>
      <c r="G6" s="90">
        <v>3472.8447204968943</v>
      </c>
      <c r="H6" s="90">
        <v>4760.0559006211179</v>
      </c>
      <c r="I6" s="114">
        <v>16432.47531751182</v>
      </c>
      <c r="J6" s="92">
        <v>1.5090526179100205</v>
      </c>
      <c r="Y6" s="89">
        <v>1416963</v>
      </c>
      <c r="Z6" s="90">
        <v>3265.8689024390242</v>
      </c>
    </row>
    <row r="7" spans="1:26" x14ac:dyDescent="0.5">
      <c r="A7" s="88">
        <v>6</v>
      </c>
      <c r="B7" s="3" t="s">
        <v>40</v>
      </c>
      <c r="C7" s="89">
        <v>2817055</v>
      </c>
      <c r="D7" s="90">
        <v>4338.1796875</v>
      </c>
      <c r="E7" s="90">
        <v>20734.84765625</v>
      </c>
      <c r="F7" s="90">
        <v>3875.7650897226754</v>
      </c>
      <c r="G7" s="90">
        <v>4787.6296900489397</v>
      </c>
      <c r="H7" s="90">
        <v>5687.4681892332792</v>
      </c>
      <c r="I7" s="114">
        <v>25522.47734629894</v>
      </c>
      <c r="J7" s="92">
        <v>1.1193092427101696</v>
      </c>
      <c r="Y7" s="89">
        <v>1506124</v>
      </c>
      <c r="Z7" s="90">
        <v>7181.6416666666664</v>
      </c>
    </row>
    <row r="8" spans="1:26" x14ac:dyDescent="0.5">
      <c r="A8" s="88">
        <v>7</v>
      </c>
      <c r="B8" s="3" t="s">
        <v>40</v>
      </c>
      <c r="C8" s="89">
        <v>3523996</v>
      </c>
      <c r="D8" s="90">
        <v>4890.1360294117649</v>
      </c>
      <c r="E8" s="90">
        <v>17651.669117647059</v>
      </c>
      <c r="F8" s="90">
        <v>4108.1417910447763</v>
      </c>
      <c r="G8" s="90">
        <v>4066.7226368159204</v>
      </c>
      <c r="H8" s="90">
        <v>5762.5161691542289</v>
      </c>
      <c r="I8" s="114">
        <v>21718.39175446298</v>
      </c>
      <c r="J8" s="92">
        <v>1.1903522999307463</v>
      </c>
      <c r="Y8" s="89">
        <v>1558267</v>
      </c>
      <c r="Z8" s="90">
        <v>8173.8299711815562</v>
      </c>
    </row>
    <row r="9" spans="1:26" x14ac:dyDescent="0.5">
      <c r="A9" s="88">
        <v>8</v>
      </c>
      <c r="B9" s="3" t="s">
        <v>40</v>
      </c>
      <c r="C9" s="89">
        <v>3941427</v>
      </c>
      <c r="D9" s="90">
        <v>7964.4601769911505</v>
      </c>
      <c r="E9" s="90">
        <v>10351.106194690265</v>
      </c>
      <c r="F9" s="90">
        <v>3450.2312703583061</v>
      </c>
      <c r="G9" s="90">
        <v>2975.1661237785015</v>
      </c>
      <c r="H9" s="90">
        <v>6381.7752442996743</v>
      </c>
      <c r="I9" s="114">
        <v>13326.272318468766</v>
      </c>
      <c r="J9" s="92">
        <v>2.3083844394477482</v>
      </c>
      <c r="Y9" s="89">
        <v>1929059</v>
      </c>
      <c r="Z9" s="90">
        <v>12237.473520249221</v>
      </c>
    </row>
    <row r="10" spans="1:26" x14ac:dyDescent="0.5">
      <c r="A10" s="88">
        <v>9</v>
      </c>
      <c r="B10" s="3" t="s">
        <v>40</v>
      </c>
      <c r="C10" s="89">
        <v>4351008</v>
      </c>
      <c r="D10" s="90">
        <v>5561.4215246636768</v>
      </c>
      <c r="E10" s="90">
        <v>19607.744394618832</v>
      </c>
      <c r="F10" s="90">
        <v>5279.6870554765292</v>
      </c>
      <c r="G10" s="90">
        <v>3126.3243243243242</v>
      </c>
      <c r="H10" s="90">
        <v>7043.8364153627308</v>
      </c>
      <c r="I10" s="114">
        <v>22734.068718943156</v>
      </c>
      <c r="J10" s="92">
        <v>1.053361963735125</v>
      </c>
      <c r="Y10" s="89">
        <v>2058170</v>
      </c>
      <c r="Z10" s="90">
        <v>8243.3778705636742</v>
      </c>
    </row>
    <row r="11" spans="1:26" x14ac:dyDescent="0.5">
      <c r="A11" s="88">
        <v>10</v>
      </c>
      <c r="B11" s="3" t="s">
        <v>40</v>
      </c>
      <c r="C11" s="89">
        <v>1506124</v>
      </c>
      <c r="D11" s="90">
        <v>6204.1202185792354</v>
      </c>
      <c r="E11" s="90">
        <v>24008.267759562841</v>
      </c>
      <c r="F11" s="90">
        <v>4027.8805555555555</v>
      </c>
      <c r="G11" s="90">
        <v>4709.6861111111111</v>
      </c>
      <c r="H11" s="90">
        <v>7181.6416666666664</v>
      </c>
      <c r="I11" s="114">
        <v>28717.953870673951</v>
      </c>
      <c r="J11" s="92">
        <v>1.54029399159368</v>
      </c>
      <c r="Y11" s="89">
        <v>2064898</v>
      </c>
      <c r="Z11" s="90">
        <v>9234.6366197183106</v>
      </c>
    </row>
    <row r="12" spans="1:26" x14ac:dyDescent="0.5">
      <c r="A12" s="88">
        <v>11</v>
      </c>
      <c r="B12" s="3" t="s">
        <v>40</v>
      </c>
      <c r="C12" s="89">
        <v>2130910</v>
      </c>
      <c r="D12" s="90">
        <v>8760.9944444444445</v>
      </c>
      <c r="E12" s="90">
        <v>22651.672222222223</v>
      </c>
      <c r="F12" s="90">
        <v>4461.8571428571431</v>
      </c>
      <c r="G12" s="90">
        <v>4635.7938517179027</v>
      </c>
      <c r="H12" s="90">
        <v>7313.5370705244122</v>
      </c>
      <c r="I12" s="114">
        <v>27287.466073940126</v>
      </c>
      <c r="J12" s="92">
        <v>1.9635309163740629</v>
      </c>
      <c r="Y12" s="89">
        <v>2130910</v>
      </c>
      <c r="Z12" s="90">
        <v>7313.5370705244122</v>
      </c>
    </row>
    <row r="13" spans="1:26" x14ac:dyDescent="0.5">
      <c r="A13" s="88">
        <v>12</v>
      </c>
      <c r="B13" s="3" t="s">
        <v>40</v>
      </c>
      <c r="C13" s="89">
        <v>5580667</v>
      </c>
      <c r="D13" s="90">
        <v>5309.4365482233507</v>
      </c>
      <c r="E13" s="90">
        <v>17188.807106598986</v>
      </c>
      <c r="F13" s="90">
        <v>5268.6196581196582</v>
      </c>
      <c r="G13" s="90">
        <v>4111.4059829059825</v>
      </c>
      <c r="H13" s="90">
        <v>7503.5747863247861</v>
      </c>
      <c r="I13" s="114">
        <v>21300.21308950497</v>
      </c>
      <c r="J13" s="92">
        <v>1.0077471696103149</v>
      </c>
      <c r="Y13" s="89">
        <v>2284304</v>
      </c>
      <c r="Z13" s="90">
        <v>8197.95945945946</v>
      </c>
    </row>
    <row r="14" spans="1:26" x14ac:dyDescent="0.5">
      <c r="A14" s="88">
        <v>13</v>
      </c>
      <c r="B14" s="3" t="s">
        <v>40</v>
      </c>
      <c r="C14" s="89">
        <v>4479654</v>
      </c>
      <c r="D14" s="90">
        <v>5710.4478764478763</v>
      </c>
      <c r="E14" s="90">
        <v>19402.12355212355</v>
      </c>
      <c r="F14" s="90">
        <v>5643.869565217391</v>
      </c>
      <c r="G14" s="90">
        <v>3683.766304347826</v>
      </c>
      <c r="H14" s="90">
        <v>7653.388586956522</v>
      </c>
      <c r="I14" s="114">
        <v>23085.889856471375</v>
      </c>
      <c r="J14" s="92">
        <v>1.0117965715651547</v>
      </c>
      <c r="Y14" s="89">
        <v>2533505</v>
      </c>
      <c r="Z14" s="90">
        <v>9911.8672000000006</v>
      </c>
    </row>
    <row r="15" spans="1:26" x14ac:dyDescent="0.5">
      <c r="A15" s="88">
        <v>14</v>
      </c>
      <c r="B15" s="3" t="s">
        <v>40</v>
      </c>
      <c r="C15" s="89">
        <v>4265686</v>
      </c>
      <c r="D15" s="90">
        <v>6646.9083665338649</v>
      </c>
      <c r="E15" s="90">
        <v>17439.609561752986</v>
      </c>
      <c r="F15" s="90">
        <v>5286.5606936416189</v>
      </c>
      <c r="G15" s="90">
        <v>4407.9754335260113</v>
      </c>
      <c r="H15" s="90">
        <v>7697.5057803468208</v>
      </c>
      <c r="I15" s="114">
        <v>21847.584995278998</v>
      </c>
      <c r="J15" s="92">
        <v>1.2573218679827882</v>
      </c>
      <c r="Y15" s="89">
        <v>2817055</v>
      </c>
      <c r="Z15" s="90">
        <v>5687.4681892332792</v>
      </c>
    </row>
    <row r="16" spans="1:26" x14ac:dyDescent="0.5">
      <c r="A16" s="88">
        <v>15</v>
      </c>
      <c r="B16" s="3" t="s">
        <v>40</v>
      </c>
      <c r="C16" s="89">
        <v>1558267</v>
      </c>
      <c r="D16" s="90">
        <v>7066.2764705882355</v>
      </c>
      <c r="E16" s="90">
        <v>23479.229411764707</v>
      </c>
      <c r="F16" s="90">
        <v>4711.9654178674355</v>
      </c>
      <c r="G16" s="90">
        <v>4783.6455331412108</v>
      </c>
      <c r="H16" s="90">
        <v>8173.8299711815562</v>
      </c>
      <c r="I16" s="114">
        <v>28262.874944905918</v>
      </c>
      <c r="J16" s="92">
        <v>1.4996452316465272</v>
      </c>
      <c r="Y16" s="89">
        <v>3219003</v>
      </c>
      <c r="Z16" s="90">
        <v>4760.0559006211179</v>
      </c>
    </row>
    <row r="17" spans="1:26" x14ac:dyDescent="0.5">
      <c r="A17" s="88">
        <v>16</v>
      </c>
      <c r="B17" s="3" t="s">
        <v>40</v>
      </c>
      <c r="C17" s="89">
        <v>2284304</v>
      </c>
      <c r="D17" s="90">
        <v>7960.9507389162563</v>
      </c>
      <c r="E17" s="90">
        <v>20016.073891625616</v>
      </c>
      <c r="F17" s="90">
        <v>4558.155405405405</v>
      </c>
      <c r="G17" s="90">
        <v>4719.4572072072069</v>
      </c>
      <c r="H17" s="90">
        <v>8197.95945945946</v>
      </c>
      <c r="I17" s="114">
        <v>24735.531098832824</v>
      </c>
      <c r="J17" s="92">
        <v>1.7465290300272693</v>
      </c>
      <c r="Y17" s="89">
        <v>3523996</v>
      </c>
      <c r="Z17" s="90">
        <v>5762.5161691542289</v>
      </c>
    </row>
    <row r="18" spans="1:26" x14ac:dyDescent="0.5">
      <c r="A18" s="88">
        <v>17</v>
      </c>
      <c r="B18" s="3" t="s">
        <v>40</v>
      </c>
      <c r="C18" s="89">
        <v>2058170</v>
      </c>
      <c r="D18" s="90">
        <v>8592.698863636364</v>
      </c>
      <c r="E18" s="90">
        <v>30169.204545454544</v>
      </c>
      <c r="F18" s="90">
        <v>5086.1440501043844</v>
      </c>
      <c r="G18" s="90">
        <v>7273.4133611691022</v>
      </c>
      <c r="H18" s="90">
        <v>8243.3778705636742</v>
      </c>
      <c r="I18" s="114">
        <v>37442.617906623644</v>
      </c>
      <c r="J18" s="92">
        <v>1.6894328550250191</v>
      </c>
      <c r="Y18" s="89">
        <v>3941427</v>
      </c>
      <c r="Z18" s="90">
        <v>6381.7752442996743</v>
      </c>
    </row>
    <row r="19" spans="1:26" x14ac:dyDescent="0.5">
      <c r="A19" s="88">
        <v>18</v>
      </c>
      <c r="B19" s="3" t="s">
        <v>40</v>
      </c>
      <c r="C19" s="89">
        <v>1022534</v>
      </c>
      <c r="D19" s="90">
        <v>5559.1232876712329</v>
      </c>
      <c r="E19" s="90">
        <v>10590.32191780822</v>
      </c>
      <c r="F19" s="90">
        <v>3508.3216374269005</v>
      </c>
      <c r="G19" s="90">
        <v>4215.3099415204679</v>
      </c>
      <c r="H19" s="90">
        <v>8254.7076023391819</v>
      </c>
      <c r="I19" s="114">
        <v>14805.631859328689</v>
      </c>
      <c r="J19" s="92">
        <v>1.5845534880172636</v>
      </c>
      <c r="Y19" s="69">
        <v>3992258</v>
      </c>
      <c r="Z19" s="70">
        <v>17978.323369565216</v>
      </c>
    </row>
    <row r="20" spans="1:26" x14ac:dyDescent="0.5">
      <c r="A20" s="88">
        <v>19</v>
      </c>
      <c r="B20" s="3" t="s">
        <v>40</v>
      </c>
      <c r="C20" s="89">
        <v>5465502</v>
      </c>
      <c r="D20" s="90">
        <v>6108.2749999999996</v>
      </c>
      <c r="E20" s="90">
        <v>24912.525000000001</v>
      </c>
      <c r="F20" s="90">
        <v>6344.45</v>
      </c>
      <c r="G20" s="90">
        <v>6166.3568181818182</v>
      </c>
      <c r="H20" s="90">
        <v>9120.9386363636368</v>
      </c>
      <c r="I20" s="114">
        <v>31078.881818181821</v>
      </c>
      <c r="J20" s="92">
        <v>0.96277455098550702</v>
      </c>
      <c r="Y20" s="89">
        <v>4046545</v>
      </c>
      <c r="Z20" s="90">
        <v>11181.971698113208</v>
      </c>
    </row>
    <row r="21" spans="1:26" x14ac:dyDescent="0.5">
      <c r="A21" s="88">
        <v>20</v>
      </c>
      <c r="B21" s="3" t="s">
        <v>40</v>
      </c>
      <c r="C21" s="89">
        <v>2064898</v>
      </c>
      <c r="D21" s="90">
        <v>10309.430894308944</v>
      </c>
      <c r="E21" s="90">
        <v>38614.739837398374</v>
      </c>
      <c r="F21" s="90">
        <v>5662.6366197183097</v>
      </c>
      <c r="G21" s="90">
        <v>6487.9070422535215</v>
      </c>
      <c r="H21" s="90">
        <v>9234.6366197183106</v>
      </c>
      <c r="I21" s="114">
        <v>45102.646879651897</v>
      </c>
      <c r="J21" s="92">
        <v>1.8206061216094405</v>
      </c>
      <c r="Y21" s="89">
        <v>4265686</v>
      </c>
      <c r="Z21" s="90">
        <v>7697.5057803468208</v>
      </c>
    </row>
    <row r="22" spans="1:26" x14ac:dyDescent="0.5">
      <c r="A22" s="88">
        <v>21</v>
      </c>
      <c r="B22" s="3" t="s">
        <v>40</v>
      </c>
      <c r="C22" s="89">
        <v>2533505</v>
      </c>
      <c r="D22" s="90">
        <v>15155.217592592593</v>
      </c>
      <c r="E22" s="90">
        <v>22072.324074074073</v>
      </c>
      <c r="F22" s="90">
        <v>4674.2240000000002</v>
      </c>
      <c r="G22" s="90">
        <v>4590.2352000000001</v>
      </c>
      <c r="H22" s="90">
        <v>9911.8672000000006</v>
      </c>
      <c r="I22" s="114">
        <v>26662.559274074072</v>
      </c>
      <c r="J22" s="92">
        <v>3.2422959602690398</v>
      </c>
      <c r="Y22" s="89">
        <v>4351008</v>
      </c>
      <c r="Z22" s="90">
        <v>7043.8364153627308</v>
      </c>
    </row>
    <row r="23" spans="1:26" x14ac:dyDescent="0.5">
      <c r="A23" s="88">
        <v>22</v>
      </c>
      <c r="B23" s="3" t="s">
        <v>40</v>
      </c>
      <c r="C23" s="89">
        <v>4046545</v>
      </c>
      <c r="D23" s="90">
        <v>9188.7345679012342</v>
      </c>
      <c r="E23" s="90">
        <v>26481.154320987655</v>
      </c>
      <c r="F23" s="90">
        <v>6500.9182389937105</v>
      </c>
      <c r="G23" s="90">
        <v>6796.4559748427673</v>
      </c>
      <c r="H23" s="90">
        <v>11181.971698113208</v>
      </c>
      <c r="I23" s="114">
        <v>33277.610295830425</v>
      </c>
      <c r="J23" s="92">
        <v>1.4134517971300584</v>
      </c>
      <c r="Y23" s="89">
        <v>4479654</v>
      </c>
      <c r="Z23" s="90">
        <v>7653.388586956522</v>
      </c>
    </row>
    <row r="24" spans="1:26" x14ac:dyDescent="0.5">
      <c r="A24" s="88">
        <v>23</v>
      </c>
      <c r="B24" s="3" t="s">
        <v>40</v>
      </c>
      <c r="C24" s="89">
        <v>1929059</v>
      </c>
      <c r="D24" s="90">
        <v>10478.562162162161</v>
      </c>
      <c r="E24" s="90">
        <v>21161.837837837837</v>
      </c>
      <c r="F24" s="90">
        <v>6198.4267912772584</v>
      </c>
      <c r="G24" s="90">
        <v>4356.3582554517134</v>
      </c>
      <c r="H24" s="90">
        <v>12237.473520249221</v>
      </c>
      <c r="I24" s="114">
        <v>25518.196093289549</v>
      </c>
      <c r="J24" s="92">
        <v>1.690519629417601</v>
      </c>
      <c r="Y24" s="69">
        <v>4971694</v>
      </c>
      <c r="Z24" s="70">
        <v>19584.85306122449</v>
      </c>
    </row>
    <row r="25" spans="1:26" x14ac:dyDescent="0.5">
      <c r="A25" s="88">
        <v>24</v>
      </c>
      <c r="B25" s="3" t="s">
        <v>40</v>
      </c>
      <c r="C25" s="89">
        <v>6089896</v>
      </c>
      <c r="D25" s="90">
        <v>8830.2663755458507</v>
      </c>
      <c r="E25" s="90">
        <v>14315.222707423582</v>
      </c>
      <c r="F25" s="90">
        <v>7706.306997742664</v>
      </c>
      <c r="G25" s="90">
        <v>4870.9683972911962</v>
      </c>
      <c r="H25" s="90">
        <v>12270.936794582392</v>
      </c>
      <c r="I25" s="114">
        <v>19186.191104714777</v>
      </c>
      <c r="J25" s="92">
        <v>1.1458492865820706</v>
      </c>
      <c r="Y25" s="89">
        <v>5465502</v>
      </c>
      <c r="Z25" s="90">
        <v>9120.9386363636368</v>
      </c>
    </row>
    <row r="26" spans="1:26" x14ac:dyDescent="0.5">
      <c r="A26" s="88">
        <v>25</v>
      </c>
      <c r="B26" s="3" t="s">
        <v>40</v>
      </c>
      <c r="C26" s="89">
        <v>7236094</v>
      </c>
      <c r="D26" s="90">
        <v>14732.869888475836</v>
      </c>
      <c r="E26" s="90">
        <v>23482.669144981413</v>
      </c>
      <c r="F26" s="90">
        <v>7599.869565217391</v>
      </c>
      <c r="G26" s="90">
        <v>6010.944293478261</v>
      </c>
      <c r="H26" s="90">
        <v>12984.573369565218</v>
      </c>
      <c r="I26" s="114">
        <v>29493.613438459673</v>
      </c>
      <c r="J26" s="92">
        <v>1.9385687822728321</v>
      </c>
      <c r="K26" s="87"/>
      <c r="L26" s="87"/>
      <c r="M26" s="87"/>
      <c r="Y26" s="89">
        <v>5580667</v>
      </c>
      <c r="Z26" s="90">
        <v>7503.5747863247861</v>
      </c>
    </row>
    <row r="27" spans="1:26" s="87" customFormat="1" x14ac:dyDescent="0.5">
      <c r="A27" s="88">
        <v>26</v>
      </c>
      <c r="B27" s="68" t="s">
        <v>40</v>
      </c>
      <c r="C27" s="69">
        <v>3992258</v>
      </c>
      <c r="D27" s="70">
        <v>14881.550458715596</v>
      </c>
      <c r="E27" s="70">
        <v>36027.84403669725</v>
      </c>
      <c r="F27" s="70">
        <v>9162.622282608696</v>
      </c>
      <c r="G27" s="70">
        <v>8600.6630434782601</v>
      </c>
      <c r="H27" s="70">
        <v>17978.323369565216</v>
      </c>
      <c r="I27" s="115">
        <v>44628.507080175506</v>
      </c>
      <c r="J27" s="72">
        <v>1.6241584559217102</v>
      </c>
      <c r="K27" s="84"/>
      <c r="L27" s="84"/>
      <c r="M27" s="84"/>
      <c r="Y27" s="89">
        <v>6089896</v>
      </c>
      <c r="Z27" s="90">
        <v>12270.936794582392</v>
      </c>
    </row>
    <row r="28" spans="1:26" x14ac:dyDescent="0.5">
      <c r="A28" s="88">
        <v>27</v>
      </c>
      <c r="B28" s="68" t="s">
        <v>40</v>
      </c>
      <c r="C28" s="69">
        <v>4971694</v>
      </c>
      <c r="D28" s="70">
        <v>12041.582781456953</v>
      </c>
      <c r="E28" s="70">
        <v>5617.8079470198672</v>
      </c>
      <c r="F28" s="70">
        <v>12163.306122448979</v>
      </c>
      <c r="G28" s="70">
        <v>3287.0285714285715</v>
      </c>
      <c r="H28" s="70">
        <v>19584.85306122449</v>
      </c>
      <c r="I28" s="115">
        <v>8904.8365184484392</v>
      </c>
      <c r="J28" s="72">
        <v>0.98999257769502569</v>
      </c>
      <c r="Y28" s="69">
        <v>6239149</v>
      </c>
      <c r="Z28" s="70">
        <v>28088.478448275862</v>
      </c>
    </row>
    <row r="29" spans="1:26" x14ac:dyDescent="0.5">
      <c r="A29" s="88">
        <v>31</v>
      </c>
      <c r="B29" s="68" t="s">
        <v>40</v>
      </c>
      <c r="C29" s="69">
        <v>6239149</v>
      </c>
      <c r="D29" s="70">
        <v>14656.983870967742</v>
      </c>
      <c r="E29" s="70">
        <v>6141.9139784946237</v>
      </c>
      <c r="F29" s="70">
        <v>16337.620689655172</v>
      </c>
      <c r="G29" s="70">
        <v>3299.7586206896553</v>
      </c>
      <c r="H29" s="70">
        <v>28088.478448275862</v>
      </c>
      <c r="I29" s="115">
        <v>9441.6725991842795</v>
      </c>
      <c r="J29" s="72">
        <v>0.89713087048522355</v>
      </c>
      <c r="Y29" s="89">
        <v>7236094</v>
      </c>
      <c r="Z29" s="90">
        <v>12984.573369565218</v>
      </c>
    </row>
    <row r="30" spans="1:26" x14ac:dyDescent="0.5">
      <c r="A30" s="88">
        <v>28</v>
      </c>
      <c r="B30" s="3" t="s">
        <v>53</v>
      </c>
      <c r="C30" s="89">
        <v>13342721</v>
      </c>
      <c r="D30" s="90">
        <v>12941.949720670391</v>
      </c>
      <c r="E30" s="90">
        <v>9495.0949720670396</v>
      </c>
      <c r="F30" s="90">
        <v>16496.490430622009</v>
      </c>
      <c r="G30" s="90">
        <v>4307.1985645933019</v>
      </c>
      <c r="H30" s="90">
        <v>22038.617224880381</v>
      </c>
      <c r="I30" s="91">
        <v>13802.293536660341</v>
      </c>
      <c r="J30" s="92">
        <v>0.78452745904344501</v>
      </c>
      <c r="Y30" s="89">
        <v>9608563</v>
      </c>
      <c r="Z30" s="90">
        <v>35240.911111111112</v>
      </c>
    </row>
    <row r="31" spans="1:26" x14ac:dyDescent="0.5">
      <c r="A31" s="88">
        <v>29</v>
      </c>
      <c r="B31" s="3" t="s">
        <v>53</v>
      </c>
      <c r="C31" s="89">
        <v>10879552</v>
      </c>
      <c r="D31" s="90">
        <v>15302.488636363636</v>
      </c>
      <c r="E31" s="90">
        <v>5388.844696969697</v>
      </c>
      <c r="F31" s="90">
        <v>17254.549397590363</v>
      </c>
      <c r="G31" s="90">
        <v>3387.1301204819279</v>
      </c>
      <c r="H31" s="90">
        <v>26989.144578313251</v>
      </c>
      <c r="I31" s="91">
        <v>8775.9748174516244</v>
      </c>
      <c r="J31" s="92">
        <v>0.88686689427546939</v>
      </c>
      <c r="Y31" s="89">
        <v>9841057</v>
      </c>
      <c r="Z31" s="90">
        <v>36857.948717948719</v>
      </c>
    </row>
    <row r="32" spans="1:26" x14ac:dyDescent="0.5">
      <c r="A32" s="88">
        <v>30</v>
      </c>
      <c r="B32" s="3" t="s">
        <v>53</v>
      </c>
      <c r="C32" s="89">
        <v>12745900</v>
      </c>
      <c r="D32" s="90">
        <v>16120.488479262673</v>
      </c>
      <c r="E32" s="90">
        <v>6473.824884792627</v>
      </c>
      <c r="F32" s="90">
        <v>19793.456470588237</v>
      </c>
      <c r="G32" s="90">
        <v>4039.8752941176472</v>
      </c>
      <c r="H32" s="90">
        <v>28024.388235294118</v>
      </c>
      <c r="I32" s="91">
        <v>10513.700178910274</v>
      </c>
      <c r="J32" s="92">
        <v>0.81443524041476278</v>
      </c>
      <c r="Y32" s="89">
        <v>10879552</v>
      </c>
      <c r="Z32" s="90">
        <v>26989.144578313251</v>
      </c>
    </row>
    <row r="33" spans="1:26" x14ac:dyDescent="0.5">
      <c r="A33" s="88">
        <v>32</v>
      </c>
      <c r="B33" s="3" t="s">
        <v>53</v>
      </c>
      <c r="C33" s="89">
        <v>9608563</v>
      </c>
      <c r="D33" s="90">
        <v>14239.442477876106</v>
      </c>
      <c r="E33" s="90">
        <v>13111.336283185841</v>
      </c>
      <c r="F33" s="90">
        <v>26301.705555555556</v>
      </c>
      <c r="G33" s="90">
        <v>8534.3888888888887</v>
      </c>
      <c r="H33" s="90">
        <v>35240.911111111112</v>
      </c>
      <c r="I33" s="91">
        <v>21645.72517207473</v>
      </c>
      <c r="J33" s="92">
        <v>0.54138855930080132</v>
      </c>
      <c r="Y33" s="89">
        <v>11279859</v>
      </c>
      <c r="Z33" s="90">
        <v>35345.820668693006</v>
      </c>
    </row>
    <row r="34" spans="1:26" x14ac:dyDescent="0.5">
      <c r="A34" s="88">
        <v>33</v>
      </c>
      <c r="B34" s="88" t="s">
        <v>53</v>
      </c>
      <c r="C34" s="89">
        <v>11279859</v>
      </c>
      <c r="D34" s="90">
        <v>19851.994818652849</v>
      </c>
      <c r="E34" s="90">
        <v>6159.7046632124357</v>
      </c>
      <c r="F34" s="90">
        <v>23700.121580547111</v>
      </c>
      <c r="G34" s="90">
        <v>3826.3343465045591</v>
      </c>
      <c r="H34" s="90">
        <v>35345.820668693006</v>
      </c>
      <c r="I34" s="91">
        <v>9986.0390097169948</v>
      </c>
      <c r="J34" s="92">
        <v>0.83763261514013598</v>
      </c>
      <c r="Y34" s="89">
        <v>12745900</v>
      </c>
      <c r="Z34" s="90">
        <v>28024.388235294118</v>
      </c>
    </row>
    <row r="35" spans="1:26" x14ac:dyDescent="0.5">
      <c r="A35" s="88">
        <v>34</v>
      </c>
      <c r="B35" s="3" t="s">
        <v>53</v>
      </c>
      <c r="C35" s="89">
        <v>9841057</v>
      </c>
      <c r="D35" s="90">
        <v>19561.711340206184</v>
      </c>
      <c r="E35" s="90">
        <v>12884.051546391753</v>
      </c>
      <c r="F35" s="90">
        <v>27127.251282051282</v>
      </c>
      <c r="G35" s="90">
        <v>7355.8051282051283</v>
      </c>
      <c r="H35" s="90">
        <v>36857.948717948719</v>
      </c>
      <c r="I35" s="91">
        <v>20239.856674596882</v>
      </c>
      <c r="J35" s="92">
        <v>0.7211092320713367</v>
      </c>
      <c r="Y35" s="89">
        <v>13342721</v>
      </c>
      <c r="Z35" s="90">
        <v>22038.617224880381</v>
      </c>
    </row>
    <row r="36" spans="1:26" x14ac:dyDescent="0.5">
      <c r="A36" s="88">
        <v>35</v>
      </c>
      <c r="B36" s="3" t="s">
        <v>53</v>
      </c>
      <c r="C36" s="89">
        <v>51779125</v>
      </c>
      <c r="D36" s="90">
        <v>26716.624183006537</v>
      </c>
      <c r="E36" s="90">
        <v>14379.14705882353</v>
      </c>
      <c r="F36" s="90">
        <v>32446.726950354609</v>
      </c>
      <c r="G36" s="90">
        <v>3390.6583924349884</v>
      </c>
      <c r="H36" s="90">
        <v>42110.186761229314</v>
      </c>
      <c r="I36" s="91">
        <v>17769.805451258519</v>
      </c>
      <c r="J36" s="92">
        <v>0.82339966751914717</v>
      </c>
      <c r="Y36" s="89">
        <v>51779125</v>
      </c>
      <c r="Z36" s="90">
        <v>42110.186761229314</v>
      </c>
    </row>
    <row r="37" spans="1:26" x14ac:dyDescent="0.5">
      <c r="A37" s="88">
        <v>36</v>
      </c>
      <c r="B37" s="3" t="s">
        <v>53</v>
      </c>
      <c r="C37" s="89">
        <v>56599109</v>
      </c>
      <c r="D37" s="90">
        <v>35765.102150537634</v>
      </c>
      <c r="E37" s="90">
        <v>24032.236559139787</v>
      </c>
      <c r="F37" s="90">
        <v>47613.788051209107</v>
      </c>
      <c r="G37" s="90">
        <v>5678.8705547652917</v>
      </c>
      <c r="H37" s="90">
        <v>57076.5320056899</v>
      </c>
      <c r="I37" s="91">
        <v>29711.107113905076</v>
      </c>
      <c r="J37" s="92">
        <v>0.75115011038550239</v>
      </c>
      <c r="Y37" s="89">
        <v>52598302</v>
      </c>
      <c r="Z37" s="90">
        <v>57126.232638888891</v>
      </c>
    </row>
    <row r="38" spans="1:26" x14ac:dyDescent="0.5">
      <c r="A38" s="88">
        <v>37</v>
      </c>
      <c r="B38" s="3" t="s">
        <v>53</v>
      </c>
      <c r="C38" s="89">
        <v>52598302</v>
      </c>
      <c r="D38" s="90">
        <v>35240.094202898552</v>
      </c>
      <c r="E38" s="90">
        <v>11569.061594202898</v>
      </c>
      <c r="F38" s="90">
        <v>40240.354166666664</v>
      </c>
      <c r="G38" s="90">
        <v>4657.5954861111113</v>
      </c>
      <c r="H38" s="90">
        <v>57126.232638888891</v>
      </c>
      <c r="I38" s="91">
        <v>16226.657080314009</v>
      </c>
      <c r="J38" s="92">
        <v>0.87574016016215617</v>
      </c>
      <c r="Y38" s="89">
        <v>56599109</v>
      </c>
      <c r="Z38" s="90">
        <v>57076.5320056899</v>
      </c>
    </row>
    <row r="39" spans="1:26" x14ac:dyDescent="0.5">
      <c r="A39" s="88">
        <v>38</v>
      </c>
      <c r="B39" s="88" t="s">
        <v>53</v>
      </c>
      <c r="C39" s="89">
        <v>111885255</v>
      </c>
      <c r="D39" s="90">
        <v>40794.016901408453</v>
      </c>
      <c r="E39" s="90">
        <v>22580.194366197182</v>
      </c>
      <c r="F39" s="90">
        <v>53634.727272727272</v>
      </c>
      <c r="G39" s="90">
        <v>4366.8619528619529</v>
      </c>
      <c r="H39" s="90">
        <v>69888.235690235684</v>
      </c>
      <c r="I39" s="91">
        <v>26947.056319059135</v>
      </c>
      <c r="J39" s="92">
        <v>0.7605896212350427</v>
      </c>
      <c r="Y39" s="89">
        <v>60378646</v>
      </c>
      <c r="Z39" s="90">
        <v>81928.014373716636</v>
      </c>
    </row>
    <row r="40" spans="1:26" x14ac:dyDescent="0.5">
      <c r="A40" s="88">
        <v>39</v>
      </c>
      <c r="B40" s="3" t="s">
        <v>53</v>
      </c>
      <c r="C40" s="89">
        <v>86763846</v>
      </c>
      <c r="D40" s="90">
        <v>46629.165775401067</v>
      </c>
      <c r="E40" s="90">
        <v>29519.026737967914</v>
      </c>
      <c r="F40" s="90">
        <v>61776.028333333335</v>
      </c>
      <c r="G40" s="90">
        <v>6809.1216666666669</v>
      </c>
      <c r="H40" s="90">
        <v>76308.785000000003</v>
      </c>
      <c r="I40" s="91">
        <v>36328.148404634579</v>
      </c>
      <c r="J40" s="92">
        <v>0.75481002960885935</v>
      </c>
      <c r="Y40" s="89">
        <v>63266748</v>
      </c>
      <c r="Z40" s="90">
        <v>115155.04240282686</v>
      </c>
    </row>
    <row r="41" spans="1:26" x14ac:dyDescent="0.5">
      <c r="A41" s="88">
        <v>40</v>
      </c>
      <c r="B41" s="3" t="s">
        <v>53</v>
      </c>
      <c r="C41" s="89">
        <v>60378646</v>
      </c>
      <c r="D41" s="90">
        <v>36027.130434782608</v>
      </c>
      <c r="E41" s="90">
        <v>18288.545454545456</v>
      </c>
      <c r="F41" s="90">
        <v>63211.661190965089</v>
      </c>
      <c r="G41" s="90">
        <v>4157.7433264887068</v>
      </c>
      <c r="H41" s="90">
        <v>81928.014373716636</v>
      </c>
      <c r="I41" s="91">
        <v>22446.288781034164</v>
      </c>
      <c r="J41" s="92">
        <v>0.56994437032659417</v>
      </c>
      <c r="Y41" s="89">
        <v>86763846</v>
      </c>
      <c r="Z41" s="90">
        <v>76308.785000000003</v>
      </c>
    </row>
    <row r="42" spans="1:26" x14ac:dyDescent="0.5">
      <c r="A42" s="88">
        <v>41</v>
      </c>
      <c r="B42" s="3" t="s">
        <v>53</v>
      </c>
      <c r="C42" s="89">
        <v>117576053</v>
      </c>
      <c r="D42" s="90">
        <v>58627.03433476395</v>
      </c>
      <c r="E42" s="90">
        <v>21210.429184549357</v>
      </c>
      <c r="F42" s="90">
        <v>77349.526315789481</v>
      </c>
      <c r="G42" s="90">
        <v>5533.3543859649126</v>
      </c>
      <c r="H42" s="90">
        <v>101314.61228070175</v>
      </c>
      <c r="I42" s="91">
        <v>26743.783570514272</v>
      </c>
      <c r="J42" s="92">
        <v>0.75794949403324685</v>
      </c>
      <c r="Y42" s="89">
        <v>90125636</v>
      </c>
      <c r="Z42" s="90">
        <v>113394.1994949495</v>
      </c>
    </row>
    <row r="43" spans="1:26" x14ac:dyDescent="0.5">
      <c r="A43" s="88">
        <v>42</v>
      </c>
      <c r="B43" s="3" t="s">
        <v>53</v>
      </c>
      <c r="C43" s="89">
        <v>127665682</v>
      </c>
      <c r="D43" s="90">
        <v>57835.767543859649</v>
      </c>
      <c r="E43" s="90">
        <v>22282.412280701756</v>
      </c>
      <c r="F43" s="90">
        <v>88458.880718954242</v>
      </c>
      <c r="G43" s="90">
        <v>5422.33660130719</v>
      </c>
      <c r="H43" s="90">
        <v>110005.53921568628</v>
      </c>
      <c r="I43" s="91">
        <v>27704.748882008946</v>
      </c>
      <c r="J43" s="92">
        <v>0.6538152763611339</v>
      </c>
      <c r="Y43" s="69">
        <v>93645606</v>
      </c>
      <c r="Z43" s="70">
        <v>222476.05389221557</v>
      </c>
    </row>
    <row r="44" spans="1:26" x14ac:dyDescent="0.5">
      <c r="A44" s="88">
        <v>43</v>
      </c>
      <c r="B44" s="3" t="s">
        <v>53</v>
      </c>
      <c r="C44" s="89">
        <v>90125636</v>
      </c>
      <c r="D44" s="90">
        <v>64537.092307692306</v>
      </c>
      <c r="E44" s="90">
        <v>26354.276923076923</v>
      </c>
      <c r="F44" s="90">
        <v>81614.570707070714</v>
      </c>
      <c r="G44" s="90">
        <v>7015.6237373737376</v>
      </c>
      <c r="H44" s="90">
        <v>113394.1994949495</v>
      </c>
      <c r="I44" s="91">
        <v>33369.900660450658</v>
      </c>
      <c r="J44" s="92">
        <v>0.79075453988880817</v>
      </c>
      <c r="Y44" s="69">
        <v>107420622</v>
      </c>
      <c r="Z44" s="70">
        <v>287178.95955056179</v>
      </c>
    </row>
    <row r="45" spans="1:26" x14ac:dyDescent="0.5">
      <c r="A45" s="88">
        <v>44</v>
      </c>
      <c r="B45" s="3" t="s">
        <v>53</v>
      </c>
      <c r="C45" s="89">
        <v>63266748</v>
      </c>
      <c r="D45" s="90">
        <v>69607.993031358885</v>
      </c>
      <c r="E45" s="90">
        <v>19005.128919860628</v>
      </c>
      <c r="F45" s="90">
        <v>79859.116607773845</v>
      </c>
      <c r="G45" s="90">
        <v>5186.1554770318025</v>
      </c>
      <c r="H45" s="90">
        <v>115155.04240282686</v>
      </c>
      <c r="I45" s="91">
        <v>24191.284396892432</v>
      </c>
      <c r="J45" s="92">
        <v>0.87163489890874812</v>
      </c>
      <c r="Y45" s="89">
        <v>109551376</v>
      </c>
      <c r="Z45" s="90">
        <v>130420.33333333333</v>
      </c>
    </row>
    <row r="46" spans="1:26" x14ac:dyDescent="0.5">
      <c r="A46" s="88">
        <v>45</v>
      </c>
      <c r="B46" s="3" t="s">
        <v>53</v>
      </c>
      <c r="C46" s="89">
        <v>109551376</v>
      </c>
      <c r="D46" s="90">
        <v>72493.936073059362</v>
      </c>
      <c r="E46" s="90">
        <v>30348.840182648401</v>
      </c>
      <c r="F46" s="90">
        <v>96712.961783439488</v>
      </c>
      <c r="G46" s="90">
        <v>8446.806794055201</v>
      </c>
      <c r="H46" s="90">
        <v>130420.33333333333</v>
      </c>
      <c r="I46" s="91">
        <v>38795.646976703603</v>
      </c>
      <c r="J46" s="92">
        <v>0.7495782854359111</v>
      </c>
      <c r="Y46" s="89">
        <v>111885255</v>
      </c>
      <c r="Z46" s="90">
        <v>69888.235690235684</v>
      </c>
    </row>
    <row r="47" spans="1:26" x14ac:dyDescent="0.5">
      <c r="A47" s="88">
        <v>46</v>
      </c>
      <c r="B47" s="3" t="s">
        <v>53</v>
      </c>
      <c r="C47" s="89">
        <v>179459316</v>
      </c>
      <c r="D47" s="90">
        <v>67730.540983606552</v>
      </c>
      <c r="E47" s="90">
        <v>31869.596721311475</v>
      </c>
      <c r="F47" s="90">
        <v>112261.09725685786</v>
      </c>
      <c r="G47" s="90">
        <v>7126.5660847880299</v>
      </c>
      <c r="H47" s="90">
        <v>138018.97132169575</v>
      </c>
      <c r="I47" s="91">
        <v>38996.162806099506</v>
      </c>
      <c r="J47" s="92">
        <v>0.60333047367812898</v>
      </c>
      <c r="Y47" s="89">
        <v>117576053</v>
      </c>
      <c r="Z47" s="90">
        <v>101314.61228070175</v>
      </c>
    </row>
    <row r="48" spans="1:26" x14ac:dyDescent="0.5">
      <c r="A48" s="88">
        <v>47</v>
      </c>
      <c r="B48" s="3" t="s">
        <v>53</v>
      </c>
      <c r="C48" s="89">
        <v>120248212</v>
      </c>
      <c r="D48" s="90">
        <v>85864.445783132527</v>
      </c>
      <c r="E48" s="90">
        <v>25718.947791164657</v>
      </c>
      <c r="F48" s="90">
        <v>111381.37020316027</v>
      </c>
      <c r="G48" s="90">
        <v>8409.5011286681711</v>
      </c>
      <c r="H48" s="90">
        <v>159643.77878103839</v>
      </c>
      <c r="I48" s="91">
        <v>34128.44891983283</v>
      </c>
      <c r="J48" s="92">
        <v>0.77090491548555451</v>
      </c>
      <c r="Y48" s="89">
        <v>120248212</v>
      </c>
      <c r="Z48" s="90">
        <v>159643.77878103839</v>
      </c>
    </row>
    <row r="49" spans="1:26" x14ac:dyDescent="0.5">
      <c r="A49" s="88">
        <v>48</v>
      </c>
      <c r="B49" s="3" t="s">
        <v>53</v>
      </c>
      <c r="C49" s="89">
        <v>170456330</v>
      </c>
      <c r="D49" s="90">
        <v>88968.408408408402</v>
      </c>
      <c r="E49" s="90">
        <v>21919.6996996997</v>
      </c>
      <c r="F49" s="90">
        <v>133036.17935483871</v>
      </c>
      <c r="G49" s="90">
        <v>5541.3122580645158</v>
      </c>
      <c r="H49" s="90">
        <v>171263.89548387096</v>
      </c>
      <c r="I49" s="91">
        <v>27461.011957764218</v>
      </c>
      <c r="J49" s="92">
        <v>0.66875348375052757</v>
      </c>
      <c r="Y49" s="89">
        <v>127665682</v>
      </c>
      <c r="Z49" s="90">
        <v>110005.53921568628</v>
      </c>
    </row>
    <row r="50" spans="1:26" x14ac:dyDescent="0.5">
      <c r="A50" s="88">
        <v>49</v>
      </c>
      <c r="B50" s="3" t="s">
        <v>53</v>
      </c>
      <c r="C50" s="89">
        <v>176141440</v>
      </c>
      <c r="D50" s="90">
        <v>102372.1090225564</v>
      </c>
      <c r="E50" s="90">
        <v>17091.342105263157</v>
      </c>
      <c r="F50" s="90">
        <v>145508.5704347826</v>
      </c>
      <c r="G50" s="90">
        <v>4938.6904347826085</v>
      </c>
      <c r="H50" s="90">
        <v>192866.79826086957</v>
      </c>
      <c r="I50" s="91">
        <v>22030.032540045766</v>
      </c>
      <c r="J50" s="92">
        <v>0.7035469369032108</v>
      </c>
      <c r="Y50" s="69">
        <v>148278011</v>
      </c>
      <c r="Z50" s="70">
        <v>232395.66949152542</v>
      </c>
    </row>
    <row r="51" spans="1:26" x14ac:dyDescent="0.5">
      <c r="A51" s="88">
        <v>50</v>
      </c>
      <c r="B51" s="3" t="s">
        <v>53</v>
      </c>
      <c r="C51" s="89">
        <v>153772221</v>
      </c>
      <c r="D51" s="90">
        <v>96111.571428571435</v>
      </c>
      <c r="E51" s="90">
        <v>17054.358974358973</v>
      </c>
      <c r="F51" s="90">
        <v>162362.56357388315</v>
      </c>
      <c r="G51" s="90">
        <v>3957.963917525773</v>
      </c>
      <c r="H51" s="90">
        <v>207445.8264604811</v>
      </c>
      <c r="I51" s="91">
        <v>21012.322891884745</v>
      </c>
      <c r="J51" s="92">
        <v>0.59195647883962998</v>
      </c>
      <c r="Y51" s="89">
        <v>153772221</v>
      </c>
      <c r="Z51" s="90">
        <v>207445.8264604811</v>
      </c>
    </row>
    <row r="52" spans="1:26" x14ac:dyDescent="0.5">
      <c r="A52" s="88">
        <v>51</v>
      </c>
      <c r="B52" s="68" t="s">
        <v>53</v>
      </c>
      <c r="C52" s="69">
        <v>93645606</v>
      </c>
      <c r="D52" s="70">
        <v>110480.29032258065</v>
      </c>
      <c r="E52" s="70">
        <v>30019.520737327188</v>
      </c>
      <c r="F52" s="70">
        <v>150696.94311377246</v>
      </c>
      <c r="G52" s="70">
        <v>9225.6197604790414</v>
      </c>
      <c r="H52" s="70">
        <v>222476.05389221557</v>
      </c>
      <c r="I52" s="71">
        <v>39245.140497806227</v>
      </c>
      <c r="J52" s="72">
        <v>0.73312894103744874</v>
      </c>
      <c r="Y52" s="89">
        <v>170456330</v>
      </c>
      <c r="Z52" s="90">
        <v>171263.89548387096</v>
      </c>
    </row>
    <row r="53" spans="1:26" x14ac:dyDescent="0.5">
      <c r="A53" s="88">
        <v>52</v>
      </c>
      <c r="B53" s="68" t="s">
        <v>53</v>
      </c>
      <c r="C53" s="69">
        <v>148278011</v>
      </c>
      <c r="D53" s="70">
        <v>121200.99137931035</v>
      </c>
      <c r="E53" s="70">
        <v>22167.422413793105</v>
      </c>
      <c r="F53" s="70">
        <v>184736.9745762712</v>
      </c>
      <c r="G53" s="70">
        <v>5286.6949152542375</v>
      </c>
      <c r="H53" s="70">
        <v>232395.66949152542</v>
      </c>
      <c r="I53" s="71">
        <v>27454.117329047342</v>
      </c>
      <c r="J53" s="72">
        <v>0.65607327205237331</v>
      </c>
      <c r="Y53" s="89">
        <v>176141440</v>
      </c>
      <c r="Z53" s="90">
        <v>192866.79826086957</v>
      </c>
    </row>
    <row r="54" spans="1:26" x14ac:dyDescent="0.5">
      <c r="A54" s="88">
        <v>53</v>
      </c>
      <c r="B54" s="68" t="s">
        <v>53</v>
      </c>
      <c r="C54" s="69">
        <v>107420622</v>
      </c>
      <c r="D54" s="70">
        <v>122764.70289855072</v>
      </c>
      <c r="E54" s="70">
        <v>13036.670289855072</v>
      </c>
      <c r="F54" s="70">
        <v>211037.25617977529</v>
      </c>
      <c r="G54" s="70">
        <v>4705.8786516853934</v>
      </c>
      <c r="H54" s="70">
        <v>287178.95955056179</v>
      </c>
      <c r="I54" s="71">
        <v>17742.548941540466</v>
      </c>
      <c r="J54" s="72">
        <v>0.58172052234213922</v>
      </c>
      <c r="Y54" s="89">
        <v>179459316</v>
      </c>
      <c r="Z54" s="90">
        <v>138018.97132169575</v>
      </c>
    </row>
    <row r="55" spans="1:26" x14ac:dyDescent="0.5">
      <c r="A55" s="88"/>
      <c r="B55" s="88"/>
      <c r="C55" s="88"/>
      <c r="Y55" s="88"/>
    </row>
  </sheetData>
  <sortState ref="A2:J55">
    <sortCondition ref="B2:B55"/>
  </sortState>
  <pageMargins left="0.7" right="0.7" top="0.75" bottom="0.75" header="0.3" footer="0.3"/>
  <pageSetup orientation="portrait" horizontalDpi="4294967295" verticalDpi="4294967295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zoomScale="46" zoomScaleNormal="46" workbookViewId="0">
      <selection activeCell="AI48" sqref="AI48"/>
    </sheetView>
  </sheetViews>
  <sheetFormatPr defaultRowHeight="14.35" x14ac:dyDescent="0.5"/>
  <cols>
    <col min="1" max="1" width="9.234375" style="18" bestFit="1" customWidth="1"/>
    <col min="2" max="2" width="10.234375" style="18" bestFit="1" customWidth="1"/>
    <col min="3" max="3" width="9.234375" style="19" customWidth="1"/>
    <col min="6" max="7" width="11.29296875" style="8" bestFit="1" customWidth="1"/>
  </cols>
  <sheetData>
    <row r="1" spans="1:8" ht="28.7" x14ac:dyDescent="0.5">
      <c r="A1" s="1" t="s">
        <v>115</v>
      </c>
      <c r="B1" s="1" t="s">
        <v>116</v>
      </c>
      <c r="C1" s="39"/>
      <c r="F1" s="1" t="s">
        <v>40</v>
      </c>
      <c r="G1" s="1" t="s">
        <v>22</v>
      </c>
      <c r="H1" s="3"/>
    </row>
    <row r="2" spans="1:8" x14ac:dyDescent="0.5">
      <c r="A2" s="38">
        <v>28088.478448275862</v>
      </c>
      <c r="B2" s="20">
        <v>287178.95955056179</v>
      </c>
      <c r="C2" s="27"/>
      <c r="E2" t="s">
        <v>3</v>
      </c>
      <c r="F2" s="14">
        <f>MIN(A2:A60)</f>
        <v>1884.4292803970222</v>
      </c>
      <c r="G2" s="14">
        <f>MIN(B2:B60)</f>
        <v>22038.617224880381</v>
      </c>
      <c r="H2" s="6"/>
    </row>
    <row r="3" spans="1:8" x14ac:dyDescent="0.5">
      <c r="A3" s="38">
        <v>19584.85306122449</v>
      </c>
      <c r="B3" s="20">
        <v>232395.66949152542</v>
      </c>
      <c r="C3" s="27"/>
      <c r="E3" t="s">
        <v>4</v>
      </c>
      <c r="F3" s="14">
        <f>QUARTILE(A2:A60,1)-F2</f>
        <v>4342.5311951162912</v>
      </c>
      <c r="G3" s="14">
        <f>QUARTILE(B2:B60,1)-G2</f>
        <v>20071.569536348932</v>
      </c>
      <c r="H3" s="6"/>
    </row>
    <row r="4" spans="1:8" x14ac:dyDescent="0.5">
      <c r="A4" s="38">
        <v>17978.323369565216</v>
      </c>
      <c r="B4" s="20">
        <v>222476.05389221557</v>
      </c>
      <c r="C4" s="27"/>
      <c r="E4" t="s">
        <v>5</v>
      </c>
      <c r="F4" s="14">
        <f>MEDIAN(A2:A60)-QUARTILE(A2:A60,1)</f>
        <v>1708.7074002508753</v>
      </c>
      <c r="G4" s="14">
        <f>MEDIAN(B2:B60)-QUARTILE(B2:B60,1)</f>
        <v>59204.425519472439</v>
      </c>
      <c r="H4" s="6"/>
    </row>
    <row r="5" spans="1:8" x14ac:dyDescent="0.5">
      <c r="A5" s="38">
        <v>12984.573369565218</v>
      </c>
      <c r="B5" s="20">
        <v>207445.8264604811</v>
      </c>
      <c r="C5" s="27"/>
      <c r="E5" t="s">
        <v>6</v>
      </c>
      <c r="F5" s="14">
        <f>QUARTILE(A2:A60,3)-MEDIAN(A2:A60)</f>
        <v>2293.7254487641139</v>
      </c>
      <c r="G5" s="14">
        <f>QUARTILE(B2:B60,3)-MEDIAN(B2:B60)</f>
        <v>58329.166500336636</v>
      </c>
      <c r="H5" s="6"/>
    </row>
    <row r="6" spans="1:8" x14ac:dyDescent="0.5">
      <c r="A6" s="38">
        <v>12270.936794582392</v>
      </c>
      <c r="B6" s="20">
        <v>192866.79826086957</v>
      </c>
      <c r="C6" s="27"/>
      <c r="E6" t="s">
        <v>7</v>
      </c>
      <c r="F6" s="14">
        <f>MAX(A2:A60)-QUARTILE(A2:A60,3)</f>
        <v>17859.085123747558</v>
      </c>
      <c r="G6" s="14">
        <f>MAX(B2:B60)-QUARTILE(B2:B60,3)</f>
        <v>127535.1807695234</v>
      </c>
      <c r="H6" s="6"/>
    </row>
    <row r="7" spans="1:8" x14ac:dyDescent="0.5">
      <c r="A7" s="38">
        <v>12237.473520249221</v>
      </c>
      <c r="B7" s="20">
        <v>171263.89548387096</v>
      </c>
      <c r="C7" s="27"/>
    </row>
    <row r="8" spans="1:8" x14ac:dyDescent="0.5">
      <c r="A8" s="38">
        <v>11181.971698113208</v>
      </c>
      <c r="B8" s="20">
        <v>159643.77878103839</v>
      </c>
      <c r="C8" s="27"/>
      <c r="F8" s="1" t="s">
        <v>40</v>
      </c>
      <c r="G8" s="1" t="s">
        <v>22</v>
      </c>
    </row>
    <row r="9" spans="1:8" x14ac:dyDescent="0.5">
      <c r="A9" s="38">
        <v>9911.8672000000006</v>
      </c>
      <c r="B9" s="20">
        <v>138018.97132169575</v>
      </c>
      <c r="C9" s="27"/>
      <c r="D9" t="s">
        <v>10</v>
      </c>
      <c r="E9" t="s">
        <v>3</v>
      </c>
      <c r="F9" s="14">
        <f t="array" ref="F9">MIN(IF(A2:A29&gt;=F2-1.5*(F11-F2),A2:A29,""))</f>
        <v>1884.4292803970222</v>
      </c>
      <c r="G9" s="14">
        <f t="array" ref="G9">MIN(IF(B2:B26&gt;=G2-1.5*(G11-G2),B2:B26,""))</f>
        <v>22038.617224880381</v>
      </c>
    </row>
    <row r="10" spans="1:8" x14ac:dyDescent="0.5">
      <c r="A10" s="38">
        <v>9234.6366197183106</v>
      </c>
      <c r="B10" s="20">
        <v>130420.33333333333</v>
      </c>
      <c r="C10" s="27"/>
      <c r="E10" t="s">
        <v>11</v>
      </c>
      <c r="F10" s="14">
        <f>QUARTILE(A2:A60,1)</f>
        <v>6226.9604755133132</v>
      </c>
      <c r="G10" s="14">
        <f>QUARTILE(B2:B60,1)</f>
        <v>42110.186761229314</v>
      </c>
    </row>
    <row r="11" spans="1:8" x14ac:dyDescent="0.5">
      <c r="A11" s="38">
        <v>9120.9386363636368</v>
      </c>
      <c r="B11" s="20">
        <v>115155.04240282686</v>
      </c>
      <c r="C11" s="27"/>
      <c r="E11" t="s">
        <v>12</v>
      </c>
      <c r="F11" s="14">
        <f>MEDIAN(A2:A60)</f>
        <v>7935.6678757641885</v>
      </c>
      <c r="G11" s="14">
        <f>MEDIAN(B2:B60)</f>
        <v>101314.61228070175</v>
      </c>
    </row>
    <row r="12" spans="1:8" x14ac:dyDescent="0.5">
      <c r="A12" s="38">
        <v>8254.7076023391819</v>
      </c>
      <c r="B12" s="20">
        <v>113394.1994949495</v>
      </c>
      <c r="C12" s="27"/>
      <c r="E12" t="s">
        <v>13</v>
      </c>
      <c r="F12" s="14">
        <f>QUARTILE(A2:A60,3)</f>
        <v>10229.393324528302</v>
      </c>
      <c r="G12" s="14">
        <f>QUARTILE(B2:B60,3)</f>
        <v>159643.77878103839</v>
      </c>
    </row>
    <row r="13" spans="1:8" x14ac:dyDescent="0.5">
      <c r="A13" s="38">
        <v>8243.3778705636742</v>
      </c>
      <c r="B13" s="20">
        <v>110005.53921568628</v>
      </c>
      <c r="C13" s="27"/>
      <c r="D13" t="s">
        <v>14</v>
      </c>
      <c r="E13" t="s">
        <v>15</v>
      </c>
      <c r="F13" s="14">
        <f t="array" ref="F13">MAX(IF(A2:A29&lt;=F11+1.5*(F11-F9),A2:A29,""))</f>
        <v>12984.573369565218</v>
      </c>
      <c r="G13" s="14">
        <f t="array" ref="G13">MAX(IF(B2:B26&lt;=G11+1.5*(G11-G9),B2:B26,""))</f>
        <v>207445.8264604811</v>
      </c>
    </row>
    <row r="14" spans="1:8" x14ac:dyDescent="0.5">
      <c r="A14" s="38">
        <v>8197.95945945946</v>
      </c>
      <c r="B14" s="20">
        <v>101314.61228070175</v>
      </c>
      <c r="C14" s="27"/>
      <c r="D14" s="13"/>
      <c r="E14" s="13" t="s">
        <v>16</v>
      </c>
      <c r="F14" s="21">
        <f>AVERAGE(A2:A60)</f>
        <v>9051.9185569308393</v>
      </c>
      <c r="G14" s="21">
        <f>AVERAGE(B2:B60)</f>
        <v>110020.57987903032</v>
      </c>
    </row>
    <row r="15" spans="1:8" x14ac:dyDescent="0.5">
      <c r="A15" s="38">
        <v>8173.8299711815562</v>
      </c>
      <c r="B15" s="20">
        <v>81928.014373716636</v>
      </c>
      <c r="C15" s="27"/>
    </row>
    <row r="16" spans="1:8" x14ac:dyDescent="0.5">
      <c r="A16" s="38">
        <v>7697.5057803468208</v>
      </c>
      <c r="B16" s="20">
        <v>76308.785000000003</v>
      </c>
      <c r="C16" s="27"/>
      <c r="F16" s="1" t="s">
        <v>40</v>
      </c>
      <c r="G16" s="1" t="s">
        <v>22</v>
      </c>
    </row>
    <row r="17" spans="1:10" x14ac:dyDescent="0.5">
      <c r="A17" s="38">
        <v>7653.388586956522</v>
      </c>
      <c r="B17" s="20">
        <v>69888.235690235684</v>
      </c>
      <c r="C17" s="27"/>
      <c r="E17" t="s">
        <v>3</v>
      </c>
      <c r="F17" s="7">
        <f t="shared" ref="F17:G17" si="0">F9</f>
        <v>1884.4292803970222</v>
      </c>
      <c r="G17" s="7">
        <f t="shared" si="0"/>
        <v>22038.617224880381</v>
      </c>
      <c r="H17" s="10"/>
    </row>
    <row r="18" spans="1:10" x14ac:dyDescent="0.5">
      <c r="A18" s="38">
        <v>7503.5747863247861</v>
      </c>
      <c r="B18" s="20">
        <v>57126.232638888891</v>
      </c>
      <c r="C18" s="27"/>
      <c r="E18" t="s">
        <v>4</v>
      </c>
      <c r="F18" s="7">
        <f t="shared" ref="F18:G21" si="1">F10-F9</f>
        <v>4342.5311951162912</v>
      </c>
      <c r="G18" s="7">
        <f t="shared" si="1"/>
        <v>20071.569536348932</v>
      </c>
      <c r="H18" s="10"/>
    </row>
    <row r="19" spans="1:10" x14ac:dyDescent="0.5">
      <c r="A19" s="38">
        <v>7313.5370705244122</v>
      </c>
      <c r="B19" s="20">
        <v>57076.5320056899</v>
      </c>
      <c r="C19" s="27"/>
      <c r="E19" t="s">
        <v>5</v>
      </c>
      <c r="F19" s="7">
        <f t="shared" si="1"/>
        <v>1708.7074002508753</v>
      </c>
      <c r="G19" s="7">
        <f t="shared" si="1"/>
        <v>59204.425519472439</v>
      </c>
      <c r="H19" s="10"/>
    </row>
    <row r="20" spans="1:10" x14ac:dyDescent="0.5">
      <c r="A20" s="38">
        <v>7181.6416666666664</v>
      </c>
      <c r="B20" s="20">
        <v>42110.186761229314</v>
      </c>
      <c r="C20" s="27"/>
      <c r="E20" t="s">
        <v>6</v>
      </c>
      <c r="F20" s="7">
        <f>F12-F11</f>
        <v>2293.7254487641139</v>
      </c>
      <c r="G20" s="7">
        <f t="shared" si="1"/>
        <v>58329.166500336636</v>
      </c>
      <c r="H20" s="10"/>
    </row>
    <row r="21" spans="1:10" x14ac:dyDescent="0.5">
      <c r="A21" s="38">
        <v>7043.8364153627308</v>
      </c>
      <c r="B21" s="20">
        <v>36857.948717948719</v>
      </c>
      <c r="C21" s="27"/>
      <c r="E21" t="s">
        <v>7</v>
      </c>
      <c r="F21" s="7">
        <f>F13-F12</f>
        <v>2755.1800450369155</v>
      </c>
      <c r="G21" s="7">
        <f t="shared" si="1"/>
        <v>47802.047679442709</v>
      </c>
      <c r="H21" s="10"/>
    </row>
    <row r="22" spans="1:10" x14ac:dyDescent="0.5">
      <c r="A22" s="38">
        <v>6381.7752442996743</v>
      </c>
      <c r="B22" s="20">
        <v>35345.820668693006</v>
      </c>
      <c r="C22" s="27"/>
    </row>
    <row r="23" spans="1:10" x14ac:dyDescent="0.5">
      <c r="A23" s="38">
        <v>5762.5161691542289</v>
      </c>
      <c r="B23" s="20">
        <v>35240.911111111112</v>
      </c>
      <c r="C23" s="27"/>
      <c r="F23" s="1" t="s">
        <v>40</v>
      </c>
      <c r="G23" s="1" t="s">
        <v>22</v>
      </c>
    </row>
    <row r="24" spans="1:10" x14ac:dyDescent="0.5">
      <c r="A24" s="38">
        <v>5687.4681892332792</v>
      </c>
      <c r="B24" s="20">
        <v>28024.388235294118</v>
      </c>
      <c r="C24" s="27"/>
      <c r="E24" t="s">
        <v>17</v>
      </c>
      <c r="F24" s="14">
        <f t="shared" ref="F24:F63" si="2">IF(A2&gt;F$13,A2,IF(A2&lt;F$9,A2,""))</f>
        <v>28088.478448275862</v>
      </c>
      <c r="G24" s="14">
        <f t="shared" ref="G24:G63" si="3">IF(B2&gt;G$13,B2,IF(B2&lt;G$9,B2,""))</f>
        <v>287178.95955056179</v>
      </c>
    </row>
    <row r="25" spans="1:10" x14ac:dyDescent="0.5">
      <c r="A25" s="38">
        <v>4760.0559006211179</v>
      </c>
      <c r="B25" s="20">
        <v>26989.144578313251</v>
      </c>
      <c r="C25" s="27"/>
      <c r="F25" s="14">
        <f t="shared" si="2"/>
        <v>19584.85306122449</v>
      </c>
      <c r="G25" s="14">
        <f t="shared" si="3"/>
        <v>232395.66949152542</v>
      </c>
    </row>
    <row r="26" spans="1:10" x14ac:dyDescent="0.5">
      <c r="A26" s="38">
        <v>3385.7996715927752</v>
      </c>
      <c r="B26" s="20">
        <v>22038.617224880381</v>
      </c>
      <c r="C26" s="27"/>
      <c r="F26" s="14">
        <f t="shared" si="2"/>
        <v>17978.323369565216</v>
      </c>
      <c r="G26" s="14">
        <f t="shared" si="3"/>
        <v>222476.05389221557</v>
      </c>
    </row>
    <row r="27" spans="1:10" x14ac:dyDescent="0.5">
      <c r="A27" s="38">
        <v>3265.8689024390242</v>
      </c>
      <c r="B27" s="20"/>
      <c r="C27" s="27"/>
      <c r="F27" s="8" t="str">
        <f t="shared" si="2"/>
        <v/>
      </c>
      <c r="G27" s="8" t="str">
        <f t="shared" si="3"/>
        <v/>
      </c>
    </row>
    <row r="28" spans="1:10" x14ac:dyDescent="0.5">
      <c r="A28" s="38">
        <v>2468.3943089430895</v>
      </c>
      <c r="B28" s="20"/>
      <c r="C28" s="27"/>
      <c r="F28" s="8" t="str">
        <f t="shared" si="2"/>
        <v/>
      </c>
      <c r="G28" s="8" t="str">
        <f t="shared" si="3"/>
        <v/>
      </c>
      <c r="I28" t="s">
        <v>18</v>
      </c>
      <c r="J28" t="s">
        <v>18</v>
      </c>
    </row>
    <row r="29" spans="1:10" x14ac:dyDescent="0.5">
      <c r="A29" s="38">
        <v>1884.4292803970222</v>
      </c>
      <c r="B29" s="4"/>
      <c r="C29" s="5"/>
      <c r="F29" s="8" t="str">
        <f t="shared" si="2"/>
        <v/>
      </c>
      <c r="G29" s="8" t="str">
        <f t="shared" si="3"/>
        <v/>
      </c>
      <c r="I29" t="s">
        <v>18</v>
      </c>
      <c r="J29" t="s">
        <v>18</v>
      </c>
    </row>
    <row r="30" spans="1:10" x14ac:dyDescent="0.5">
      <c r="A30" s="20"/>
      <c r="B30" s="4"/>
      <c r="C30" s="5"/>
      <c r="F30" s="8" t="str">
        <f t="shared" si="2"/>
        <v/>
      </c>
      <c r="G30" s="8" t="str">
        <f t="shared" si="3"/>
        <v/>
      </c>
      <c r="I30" t="s">
        <v>18</v>
      </c>
      <c r="J30" t="s">
        <v>18</v>
      </c>
    </row>
    <row r="31" spans="1:10" x14ac:dyDescent="0.5">
      <c r="A31" s="20"/>
      <c r="B31" s="4"/>
      <c r="C31" s="5"/>
      <c r="F31" s="8" t="str">
        <f t="shared" si="2"/>
        <v/>
      </c>
      <c r="G31" s="8" t="str">
        <f t="shared" si="3"/>
        <v/>
      </c>
      <c r="I31" t="s">
        <v>18</v>
      </c>
      <c r="J31" t="s">
        <v>18</v>
      </c>
    </row>
    <row r="32" spans="1:10" x14ac:dyDescent="0.5">
      <c r="A32" s="20"/>
      <c r="B32" s="4"/>
      <c r="C32" s="5"/>
      <c r="F32" s="8" t="str">
        <f t="shared" si="2"/>
        <v/>
      </c>
      <c r="G32" s="8" t="str">
        <f t="shared" si="3"/>
        <v/>
      </c>
      <c r="I32" t="s">
        <v>18</v>
      </c>
      <c r="J32" t="s">
        <v>18</v>
      </c>
    </row>
    <row r="33" spans="1:10" x14ac:dyDescent="0.5">
      <c r="A33" s="20"/>
      <c r="B33" s="4"/>
      <c r="C33" s="5"/>
      <c r="F33" s="8" t="str">
        <f t="shared" si="2"/>
        <v/>
      </c>
      <c r="G33" s="8" t="str">
        <f t="shared" si="3"/>
        <v/>
      </c>
      <c r="I33" t="s">
        <v>18</v>
      </c>
    </row>
    <row r="34" spans="1:10" x14ac:dyDescent="0.5">
      <c r="A34" s="20"/>
      <c r="F34" s="8" t="str">
        <f t="shared" si="2"/>
        <v/>
      </c>
      <c r="G34" s="8" t="str">
        <f t="shared" si="3"/>
        <v/>
      </c>
      <c r="I34" t="s">
        <v>18</v>
      </c>
      <c r="J34" t="s">
        <v>18</v>
      </c>
    </row>
    <row r="35" spans="1:10" x14ac:dyDescent="0.5">
      <c r="A35" s="20"/>
      <c r="F35" s="8" t="str">
        <f t="shared" si="2"/>
        <v/>
      </c>
      <c r="G35" s="8" t="str">
        <f t="shared" si="3"/>
        <v/>
      </c>
      <c r="I35" t="s">
        <v>18</v>
      </c>
      <c r="J35" t="s">
        <v>18</v>
      </c>
    </row>
    <row r="36" spans="1:10" x14ac:dyDescent="0.5">
      <c r="A36" s="20"/>
      <c r="F36" s="8" t="str">
        <f t="shared" si="2"/>
        <v/>
      </c>
      <c r="G36" s="8" t="str">
        <f t="shared" si="3"/>
        <v/>
      </c>
      <c r="I36" t="s">
        <v>18</v>
      </c>
    </row>
    <row r="37" spans="1:10" x14ac:dyDescent="0.5">
      <c r="A37" s="20"/>
      <c r="F37" s="8" t="str">
        <f t="shared" si="2"/>
        <v/>
      </c>
      <c r="G37" s="8" t="str">
        <f t="shared" si="3"/>
        <v/>
      </c>
      <c r="I37" t="s">
        <v>18</v>
      </c>
      <c r="J37" t="s">
        <v>18</v>
      </c>
    </row>
    <row r="38" spans="1:10" x14ac:dyDescent="0.5">
      <c r="A38" s="20"/>
      <c r="F38" s="8" t="str">
        <f t="shared" si="2"/>
        <v/>
      </c>
      <c r="G38" s="8" t="str">
        <f t="shared" si="3"/>
        <v/>
      </c>
      <c r="I38" t="s">
        <v>18</v>
      </c>
      <c r="J38" t="s">
        <v>18</v>
      </c>
    </row>
    <row r="39" spans="1:10" x14ac:dyDescent="0.5">
      <c r="A39" s="20"/>
      <c r="F39" s="8" t="str">
        <f t="shared" si="2"/>
        <v/>
      </c>
      <c r="G39" s="8" t="str">
        <f t="shared" si="3"/>
        <v/>
      </c>
      <c r="J39" t="s">
        <v>18</v>
      </c>
    </row>
    <row r="40" spans="1:10" x14ac:dyDescent="0.5">
      <c r="A40" s="20"/>
      <c r="F40" s="8" t="str">
        <f t="shared" si="2"/>
        <v/>
      </c>
      <c r="G40" s="8" t="str">
        <f t="shared" si="3"/>
        <v/>
      </c>
      <c r="I40" t="s">
        <v>18</v>
      </c>
    </row>
    <row r="41" spans="1:10" x14ac:dyDescent="0.5">
      <c r="A41" s="20"/>
      <c r="F41" s="8" t="str">
        <f t="shared" si="2"/>
        <v/>
      </c>
      <c r="G41" s="8" t="str">
        <f t="shared" si="3"/>
        <v/>
      </c>
      <c r="J41" t="s">
        <v>18</v>
      </c>
    </row>
    <row r="42" spans="1:10" x14ac:dyDescent="0.5">
      <c r="A42" s="20"/>
      <c r="F42" s="8" t="str">
        <f t="shared" si="2"/>
        <v/>
      </c>
      <c r="G42" s="8" t="str">
        <f t="shared" si="3"/>
        <v/>
      </c>
      <c r="I42" t="s">
        <v>18</v>
      </c>
      <c r="J42" t="s">
        <v>18</v>
      </c>
    </row>
    <row r="43" spans="1:10" x14ac:dyDescent="0.5">
      <c r="A43" s="20"/>
      <c r="F43" s="8" t="str">
        <f t="shared" si="2"/>
        <v/>
      </c>
      <c r="G43" s="8" t="str">
        <f t="shared" si="3"/>
        <v/>
      </c>
    </row>
    <row r="44" spans="1:10" x14ac:dyDescent="0.5">
      <c r="A44" s="20"/>
      <c r="F44" s="8" t="str">
        <f t="shared" si="2"/>
        <v/>
      </c>
      <c r="G44" s="8" t="str">
        <f t="shared" si="3"/>
        <v/>
      </c>
    </row>
    <row r="45" spans="1:10" x14ac:dyDescent="0.5">
      <c r="A45" s="20"/>
      <c r="F45" s="8" t="str">
        <f t="shared" si="2"/>
        <v/>
      </c>
      <c r="G45" s="8" t="str">
        <f t="shared" si="3"/>
        <v/>
      </c>
    </row>
    <row r="46" spans="1:10" x14ac:dyDescent="0.5">
      <c r="A46" s="20"/>
      <c r="F46" s="8" t="str">
        <f t="shared" si="2"/>
        <v/>
      </c>
      <c r="G46" s="8" t="str">
        <f t="shared" si="3"/>
        <v/>
      </c>
    </row>
    <row r="47" spans="1:10" x14ac:dyDescent="0.5">
      <c r="A47" s="20"/>
      <c r="F47" s="8" t="str">
        <f t="shared" si="2"/>
        <v/>
      </c>
      <c r="G47" s="8" t="str">
        <f t="shared" si="3"/>
        <v/>
      </c>
    </row>
    <row r="48" spans="1:10" x14ac:dyDescent="0.5">
      <c r="A48" s="20"/>
      <c r="F48" s="8" t="str">
        <f t="shared" si="2"/>
        <v/>
      </c>
      <c r="G48" s="8" t="str">
        <f t="shared" si="3"/>
        <v/>
      </c>
    </row>
    <row r="49" spans="1:7" x14ac:dyDescent="0.5">
      <c r="A49" s="20"/>
      <c r="F49" s="8" t="str">
        <f t="shared" si="2"/>
        <v/>
      </c>
      <c r="G49" s="8">
        <f t="shared" si="3"/>
        <v>0</v>
      </c>
    </row>
    <row r="50" spans="1:7" x14ac:dyDescent="0.5">
      <c r="A50" s="20"/>
      <c r="F50" s="8" t="str">
        <f t="shared" si="2"/>
        <v/>
      </c>
      <c r="G50" s="8">
        <f t="shared" si="3"/>
        <v>0</v>
      </c>
    </row>
    <row r="51" spans="1:7" x14ac:dyDescent="0.5">
      <c r="A51" s="20"/>
      <c r="F51" s="8" t="str">
        <f t="shared" si="2"/>
        <v/>
      </c>
      <c r="G51" s="8">
        <f t="shared" si="3"/>
        <v>0</v>
      </c>
    </row>
    <row r="52" spans="1:7" x14ac:dyDescent="0.5">
      <c r="A52" s="20"/>
      <c r="F52" s="8">
        <f t="shared" si="2"/>
        <v>0</v>
      </c>
      <c r="G52" s="8">
        <f t="shared" si="3"/>
        <v>0</v>
      </c>
    </row>
    <row r="53" spans="1:7" x14ac:dyDescent="0.5">
      <c r="A53" s="20"/>
      <c r="F53" s="8">
        <f t="shared" si="2"/>
        <v>0</v>
      </c>
      <c r="G53" s="8">
        <f t="shared" si="3"/>
        <v>0</v>
      </c>
    </row>
    <row r="54" spans="1:7" x14ac:dyDescent="0.5">
      <c r="A54" s="20"/>
      <c r="F54" s="8">
        <f t="shared" si="2"/>
        <v>0</v>
      </c>
      <c r="G54" s="8">
        <f t="shared" si="3"/>
        <v>0</v>
      </c>
    </row>
    <row r="55" spans="1:7" x14ac:dyDescent="0.5">
      <c r="F55" s="8">
        <f t="shared" si="2"/>
        <v>0</v>
      </c>
      <c r="G55" s="8">
        <f t="shared" si="3"/>
        <v>0</v>
      </c>
    </row>
    <row r="56" spans="1:7" x14ac:dyDescent="0.5">
      <c r="F56" s="8">
        <f t="shared" si="2"/>
        <v>0</v>
      </c>
      <c r="G56" s="8">
        <f t="shared" si="3"/>
        <v>0</v>
      </c>
    </row>
    <row r="57" spans="1:7" x14ac:dyDescent="0.5">
      <c r="F57" s="8">
        <f t="shared" si="2"/>
        <v>0</v>
      </c>
      <c r="G57" s="8">
        <f t="shared" si="3"/>
        <v>0</v>
      </c>
    </row>
    <row r="58" spans="1:7" x14ac:dyDescent="0.5">
      <c r="F58" s="8">
        <f t="shared" si="2"/>
        <v>0</v>
      </c>
      <c r="G58" s="8">
        <f t="shared" si="3"/>
        <v>0</v>
      </c>
    </row>
    <row r="59" spans="1:7" x14ac:dyDescent="0.5">
      <c r="F59" s="8">
        <f t="shared" si="2"/>
        <v>0</v>
      </c>
      <c r="G59" s="8">
        <f t="shared" si="3"/>
        <v>0</v>
      </c>
    </row>
    <row r="60" spans="1:7" x14ac:dyDescent="0.5">
      <c r="F60" s="8">
        <f t="shared" si="2"/>
        <v>0</v>
      </c>
      <c r="G60" s="8">
        <f t="shared" si="3"/>
        <v>0</v>
      </c>
    </row>
    <row r="61" spans="1:7" x14ac:dyDescent="0.5">
      <c r="F61" s="8">
        <f t="shared" si="2"/>
        <v>0</v>
      </c>
      <c r="G61" s="8">
        <f t="shared" si="3"/>
        <v>0</v>
      </c>
    </row>
    <row r="62" spans="1:7" x14ac:dyDescent="0.5">
      <c r="F62" s="8">
        <f t="shared" si="2"/>
        <v>0</v>
      </c>
      <c r="G62" s="8">
        <f t="shared" si="3"/>
        <v>0</v>
      </c>
    </row>
    <row r="63" spans="1:7" x14ac:dyDescent="0.5">
      <c r="F63" s="8">
        <f t="shared" si="2"/>
        <v>0</v>
      </c>
      <c r="G63" s="8">
        <f t="shared" si="3"/>
        <v>0</v>
      </c>
    </row>
  </sheetData>
  <sortState ref="B2:B26">
    <sortCondition descending="1" ref="B2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3"/>
  <sheetViews>
    <sheetView zoomScaleNormal="100" zoomScaleSheetLayoutView="203" workbookViewId="0">
      <selection activeCell="J21" sqref="J21"/>
    </sheetView>
  </sheetViews>
  <sheetFormatPr defaultRowHeight="14.35" x14ac:dyDescent="0.5"/>
  <cols>
    <col min="1" max="1" width="9.234375" style="18" bestFit="1" customWidth="1"/>
    <col min="2" max="2" width="10.234375" style="18" bestFit="1" customWidth="1"/>
    <col min="3" max="4" width="9.234375" style="18" bestFit="1" customWidth="1"/>
    <col min="5" max="6" width="9.234375" style="18" customWidth="1"/>
    <col min="7" max="7" width="9.64453125" style="19" customWidth="1"/>
    <col min="8" max="10" width="9.234375" style="19" customWidth="1"/>
    <col min="11" max="11" width="9.234375" customWidth="1"/>
    <col min="14" max="16" width="11.29296875" style="8" bestFit="1" customWidth="1"/>
    <col min="17" max="17" width="10.29296875" style="8" bestFit="1" customWidth="1"/>
    <col min="18" max="21" width="9.234375" style="8" bestFit="1" customWidth="1"/>
  </cols>
  <sheetData>
    <row r="1" spans="1:25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39"/>
      <c r="J1" s="39"/>
      <c r="K1" s="2" t="s">
        <v>2</v>
      </c>
      <c r="N1" s="1" t="s">
        <v>40</v>
      </c>
      <c r="O1" s="1" t="s">
        <v>22</v>
      </c>
      <c r="P1" s="30" t="s">
        <v>40</v>
      </c>
      <c r="Q1" s="30" t="s">
        <v>22</v>
      </c>
      <c r="R1" s="62" t="s">
        <v>40</v>
      </c>
      <c r="S1" s="62" t="s">
        <v>22</v>
      </c>
      <c r="T1" s="31" t="s">
        <v>40</v>
      </c>
      <c r="U1" s="31" t="s">
        <v>22</v>
      </c>
      <c r="V1" s="3"/>
    </row>
    <row r="2" spans="1:25" x14ac:dyDescent="0.5">
      <c r="A2" s="20">
        <v>38614.739837398374</v>
      </c>
      <c r="B2" s="20">
        <v>31869.596721311475</v>
      </c>
      <c r="C2" s="20">
        <v>8600.6630434782601</v>
      </c>
      <c r="D2" s="20">
        <v>9225.6197604790414</v>
      </c>
      <c r="E2" s="20">
        <v>45102.646879651897</v>
      </c>
      <c r="F2" s="20">
        <v>39245.140497806227</v>
      </c>
      <c r="G2" s="4">
        <v>3.2422959602690398</v>
      </c>
      <c r="H2" s="4">
        <v>0.88686689427546939</v>
      </c>
      <c r="I2" s="5"/>
      <c r="J2" s="27"/>
      <c r="K2" s="28">
        <f>TTEST(A2:A29,B2:B26,2,3)</f>
        <v>0.94937809913168025</v>
      </c>
      <c r="M2" t="s">
        <v>3</v>
      </c>
      <c r="N2" s="14">
        <f t="shared" ref="N2:U2" si="0">MIN(A2:A60)</f>
        <v>5617.8079470198672</v>
      </c>
      <c r="O2" s="14">
        <f t="shared" si="0"/>
        <v>5388.844696969697</v>
      </c>
      <c r="P2" s="14">
        <f t="shared" si="0"/>
        <v>2295.3582317073169</v>
      </c>
      <c r="Q2" s="14">
        <f t="shared" si="0"/>
        <v>3387.1301204819279</v>
      </c>
      <c r="R2" s="14">
        <f t="shared" si="0"/>
        <v>8904.8365184484392</v>
      </c>
      <c r="S2" s="14">
        <f t="shared" si="0"/>
        <v>8775.9748174516244</v>
      </c>
      <c r="T2" s="14">
        <f t="shared" si="0"/>
        <v>0.89713087048522355</v>
      </c>
      <c r="U2" s="14">
        <f t="shared" si="0"/>
        <v>0.54138855930080132</v>
      </c>
      <c r="V2" s="6"/>
    </row>
    <row r="3" spans="1:25" x14ac:dyDescent="0.5">
      <c r="A3" s="20">
        <v>36027.84403669725</v>
      </c>
      <c r="B3" s="20">
        <v>30348.840182648401</v>
      </c>
      <c r="C3" s="20">
        <v>7273.4133611691022</v>
      </c>
      <c r="D3" s="20">
        <v>8534.3888888888887</v>
      </c>
      <c r="E3" s="20">
        <v>44628.507080175506</v>
      </c>
      <c r="F3" s="20">
        <v>38996.162806099506</v>
      </c>
      <c r="G3" s="4">
        <v>2.3083844394477482</v>
      </c>
      <c r="H3" s="4">
        <v>0.87574016016215617</v>
      </c>
      <c r="I3" s="5"/>
      <c r="J3" s="27"/>
      <c r="K3" s="7"/>
      <c r="M3" t="s">
        <v>4</v>
      </c>
      <c r="N3" s="14">
        <f t="shared" ref="N3:U3" si="1">QUARTILE(A2:A60,1)-N2</f>
        <v>5716.7011038607607</v>
      </c>
      <c r="O3" s="14">
        <f t="shared" si="1"/>
        <v>7647.825592885375</v>
      </c>
      <c r="P3" s="14">
        <f t="shared" si="1"/>
        <v>1001.2178766670677</v>
      </c>
      <c r="Q3" s="14">
        <f t="shared" si="1"/>
        <v>920.06844411137399</v>
      </c>
      <c r="R3" s="14">
        <f t="shared" si="1"/>
        <v>5940.7229242162466</v>
      </c>
      <c r="S3" s="14">
        <f t="shared" si="1"/>
        <v>8993.8306338068942</v>
      </c>
      <c r="T3" s="14">
        <f t="shared" si="1"/>
        <v>0.24208340512887194</v>
      </c>
      <c r="U3" s="14">
        <f t="shared" si="1"/>
        <v>0.11468471275157199</v>
      </c>
      <c r="V3" s="6"/>
    </row>
    <row r="4" spans="1:25" x14ac:dyDescent="0.5">
      <c r="A4" s="20">
        <v>30169.204545454544</v>
      </c>
      <c r="B4" s="20">
        <v>30019.520737327188</v>
      </c>
      <c r="C4" s="20">
        <v>6796.4559748427673</v>
      </c>
      <c r="D4" s="20">
        <v>8446.806794055201</v>
      </c>
      <c r="E4" s="20">
        <v>37442.617906623644</v>
      </c>
      <c r="F4" s="20">
        <v>38795.646976703603</v>
      </c>
      <c r="G4" s="4">
        <v>1.9635309163740629</v>
      </c>
      <c r="H4" s="4">
        <v>0.87163489890874812</v>
      </c>
      <c r="I4" s="5"/>
      <c r="J4" s="27"/>
      <c r="K4" s="24">
        <f>TTEST(C3:C29,D6:D26,2,3)</f>
        <v>5.4826445324359145E-2</v>
      </c>
      <c r="M4" t="s">
        <v>5</v>
      </c>
      <c r="N4" s="14">
        <f t="shared" ref="N4:U4" si="2">MEDIAN(A2:A60)-QUARTILE(A2:A60,1)</f>
        <v>8170.4249224905616</v>
      </c>
      <c r="O4" s="14">
        <f t="shared" si="2"/>
        <v>5968.4586300055562</v>
      </c>
      <c r="P4" s="14">
        <f t="shared" si="2"/>
        <v>1085.5907361144773</v>
      </c>
      <c r="Q4" s="14">
        <f t="shared" si="2"/>
        <v>979.4963506609356</v>
      </c>
      <c r="R4" s="14">
        <f t="shared" si="2"/>
        <v>8064.4198450425793</v>
      </c>
      <c r="S4" s="14">
        <f t="shared" si="2"/>
        <v>6421.4789456339131</v>
      </c>
      <c r="T4" s="14">
        <f t="shared" si="2"/>
        <v>0.42320946419137639</v>
      </c>
      <c r="U4" s="14">
        <f t="shared" si="2"/>
        <v>9.5076838333129077E-2</v>
      </c>
      <c r="V4" s="6"/>
    </row>
    <row r="5" spans="1:25" x14ac:dyDescent="0.5">
      <c r="A5" s="20">
        <v>26481.154320987655</v>
      </c>
      <c r="B5" s="20">
        <v>29519.026737967914</v>
      </c>
      <c r="C5" s="20">
        <v>6487.9070422535215</v>
      </c>
      <c r="D5" s="20">
        <v>8409.5011286681711</v>
      </c>
      <c r="E5" s="20">
        <v>33277.610295830425</v>
      </c>
      <c r="F5" s="20">
        <v>36328.148404634579</v>
      </c>
      <c r="G5" s="4">
        <v>1.9385687822728321</v>
      </c>
      <c r="H5" s="4">
        <v>0.83763261514013598</v>
      </c>
      <c r="I5" s="5"/>
      <c r="J5" s="27"/>
      <c r="K5" s="23"/>
      <c r="M5" t="s">
        <v>6</v>
      </c>
      <c r="N5" s="14">
        <f t="shared" ref="N5:U5" si="3">QUARTILE(A2:A60,3)-MEDIAN(A2:A60)</f>
        <v>3975.1553716976923</v>
      </c>
      <c r="O5" s="14">
        <f t="shared" si="3"/>
        <v>5027.1076392791583</v>
      </c>
      <c r="P5" s="14">
        <f t="shared" si="3"/>
        <v>426.29752237064167</v>
      </c>
      <c r="Q5" s="14">
        <f t="shared" si="3"/>
        <v>1728.9288221195002</v>
      </c>
      <c r="R5" s="14">
        <f t="shared" si="3"/>
        <v>5466.6653886406602</v>
      </c>
      <c r="S5" s="14">
        <f t="shared" si="3"/>
        <v>5519.8227170126447</v>
      </c>
      <c r="T5" s="14">
        <f t="shared" si="3"/>
        <v>0.25934320330754157</v>
      </c>
      <c r="U5" s="14">
        <f t="shared" si="3"/>
        <v>3.9604429503305782E-2</v>
      </c>
      <c r="V5" s="6"/>
    </row>
    <row r="6" spans="1:25" x14ac:dyDescent="0.5">
      <c r="A6" s="20">
        <v>24912.525000000001</v>
      </c>
      <c r="B6" s="20">
        <v>26354.276923076923</v>
      </c>
      <c r="C6" s="20">
        <v>6166.3568181818182</v>
      </c>
      <c r="D6" s="20">
        <v>7355.8051282051283</v>
      </c>
      <c r="E6" s="20">
        <v>31078.881818181821</v>
      </c>
      <c r="F6" s="20">
        <v>34128.44891983283</v>
      </c>
      <c r="G6" s="4">
        <v>1.9301719623683147</v>
      </c>
      <c r="H6" s="4">
        <v>0.82339966751914717</v>
      </c>
      <c r="I6" s="5"/>
      <c r="J6" s="27"/>
      <c r="K6" s="61">
        <f>TTEST(E4:E29,F2:F26,2,3)</f>
        <v>0.2222675955616718</v>
      </c>
      <c r="M6" t="s">
        <v>7</v>
      </c>
      <c r="N6" s="14">
        <f t="shared" ref="N6:U6" si="4">MAX(A2:A60)-QUARTILE(A2:A60,3)</f>
        <v>15134.650492329492</v>
      </c>
      <c r="O6" s="14">
        <f t="shared" si="4"/>
        <v>7837.360162171688</v>
      </c>
      <c r="P6" s="14">
        <f t="shared" si="4"/>
        <v>3792.1986766187565</v>
      </c>
      <c r="Q6" s="14">
        <f t="shared" si="4"/>
        <v>2209.9960231053037</v>
      </c>
      <c r="R6" s="14">
        <f t="shared" si="4"/>
        <v>16726.002203303971</v>
      </c>
      <c r="S6" s="14">
        <f t="shared" si="4"/>
        <v>9534.033383901151</v>
      </c>
      <c r="T6" s="14">
        <f t="shared" si="4"/>
        <v>1.4205290171560263</v>
      </c>
      <c r="U6" s="14">
        <f t="shared" si="4"/>
        <v>9.6112354386661214E-2</v>
      </c>
      <c r="V6" s="6"/>
    </row>
    <row r="7" spans="1:25" x14ac:dyDescent="0.5">
      <c r="A7" s="20">
        <v>24008.267759562841</v>
      </c>
      <c r="B7" s="20">
        <v>25718.947791164657</v>
      </c>
      <c r="C7" s="20">
        <v>6010.944293478261</v>
      </c>
      <c r="D7" s="20">
        <v>7126.5660847880299</v>
      </c>
      <c r="E7" s="20">
        <v>29493.613438459673</v>
      </c>
      <c r="F7" s="20">
        <v>33369.900660450658</v>
      </c>
      <c r="G7" s="4">
        <v>1.8316688821111011</v>
      </c>
      <c r="H7" s="4">
        <v>0.81443524041476278</v>
      </c>
      <c r="I7" s="5"/>
      <c r="J7" s="27"/>
      <c r="K7" s="18"/>
    </row>
    <row r="8" spans="1:25" ht="43" x14ac:dyDescent="0.5">
      <c r="A8" s="20">
        <v>23482.669144981413</v>
      </c>
      <c r="B8" s="20">
        <v>24032.236559139787</v>
      </c>
      <c r="C8" s="20">
        <v>4870.9683972911962</v>
      </c>
      <c r="D8" s="20">
        <v>7015.6237373737376</v>
      </c>
      <c r="E8" s="20">
        <v>28717.953870673951</v>
      </c>
      <c r="F8" s="20">
        <v>29711.107113905076</v>
      </c>
      <c r="G8" s="4">
        <v>1.8252494076237322</v>
      </c>
      <c r="H8" s="4">
        <v>0.79075453988880817</v>
      </c>
      <c r="I8" s="5"/>
      <c r="J8" s="27"/>
      <c r="K8" s="32">
        <f>TTEST(G3:G29,H2:H26,2,3)</f>
        <v>5.0211390875801715E-11</v>
      </c>
      <c r="N8" s="1" t="s">
        <v>40</v>
      </c>
      <c r="O8" s="1" t="s">
        <v>22</v>
      </c>
      <c r="P8" s="30" t="s">
        <v>40</v>
      </c>
      <c r="Q8" s="30" t="s">
        <v>22</v>
      </c>
      <c r="R8" s="62" t="s">
        <v>40</v>
      </c>
      <c r="S8" s="62" t="s">
        <v>22</v>
      </c>
      <c r="T8" s="31" t="s">
        <v>40</v>
      </c>
      <c r="U8" s="31" t="s">
        <v>22</v>
      </c>
      <c r="V8" s="3" t="s">
        <v>8</v>
      </c>
      <c r="W8" s="9" t="s">
        <v>9</v>
      </c>
      <c r="X8" s="40" t="s">
        <v>97</v>
      </c>
      <c r="Y8" s="40" t="s">
        <v>98</v>
      </c>
    </row>
    <row r="9" spans="1:25" x14ac:dyDescent="0.5">
      <c r="A9" s="20">
        <v>23479.229411764707</v>
      </c>
      <c r="B9" s="20">
        <v>22580.194366197182</v>
      </c>
      <c r="C9" s="20">
        <v>4787.6296900489397</v>
      </c>
      <c r="D9" s="20">
        <v>6809.1216666666669</v>
      </c>
      <c r="E9" s="20">
        <v>28262.874944905918</v>
      </c>
      <c r="F9" s="20">
        <v>27704.748882008946</v>
      </c>
      <c r="G9" s="4">
        <v>1.8206061216094405</v>
      </c>
      <c r="H9" s="4">
        <v>0.78452745904344501</v>
      </c>
      <c r="I9" s="5"/>
      <c r="J9" s="27"/>
      <c r="L9" t="s">
        <v>10</v>
      </c>
      <c r="M9" t="s">
        <v>3</v>
      </c>
      <c r="N9" s="14">
        <f t="array" ref="N9">MIN(IF(A2:A29&gt;=N2-1.5*(N11-N2),A2:A29,""))</f>
        <v>5617.8079470198672</v>
      </c>
      <c r="O9" s="14">
        <f t="array" ref="O9">MIN(IF(B2:B26&gt;=O2-1.5*(O11-O2),B2:B26,""))</f>
        <v>5388.844696969697</v>
      </c>
      <c r="P9" s="14">
        <f t="array" ref="P9">MIN(IF(C2:C29&gt;=P2-1.5*(P11-P2),C2:C29,""))</f>
        <v>2295.3582317073169</v>
      </c>
      <c r="Q9" s="14">
        <f t="array" ref="Q9">MIN(IF(D2:D26&gt;=Q2-1.5*(Q11-Q2),D2:D26,""))</f>
        <v>3387.1301204819279</v>
      </c>
      <c r="R9" s="5">
        <f t="array" ref="R9">MIN(IF(E2:E29&gt;=R2-1.5*(R11-R2),E2:E29,""))</f>
        <v>8904.8365184484392</v>
      </c>
      <c r="S9" s="5">
        <f t="array" ref="S9">MIN(IF(F2:F26&gt;=S2-1.5*(S11-S2),F2:F26,""))</f>
        <v>8775.9748174516244</v>
      </c>
      <c r="T9" s="5">
        <f t="array" ref="T9">MIN(IF(G2:G29&gt;=T2-1.5*(T11-T2),G2:G29,""))</f>
        <v>0.89713087048522355</v>
      </c>
      <c r="U9" s="5">
        <f t="array" ref="U9">MIN(IF(H2:H26&gt;=U2-1.5*(U11-U2),H2:H26,""))</f>
        <v>0.54138855930080132</v>
      </c>
      <c r="V9" s="10"/>
    </row>
    <row r="10" spans="1:25" x14ac:dyDescent="0.5">
      <c r="A10" s="20">
        <v>22651.672222222223</v>
      </c>
      <c r="B10" s="20">
        <v>22282.412280701756</v>
      </c>
      <c r="C10" s="20">
        <v>4783.6455331412108</v>
      </c>
      <c r="D10" s="20">
        <v>5678.8705547652917</v>
      </c>
      <c r="E10" s="20">
        <v>27287.466073940126</v>
      </c>
      <c r="F10" s="20">
        <v>27461.011957764218</v>
      </c>
      <c r="G10" s="4">
        <v>1.7465290300272693</v>
      </c>
      <c r="H10" s="4">
        <v>0.77090491548555451</v>
      </c>
      <c r="I10" s="5"/>
      <c r="J10" s="27"/>
      <c r="M10" t="s">
        <v>11</v>
      </c>
      <c r="N10" s="14">
        <f t="shared" ref="N10:U10" si="5">QUARTILE(A2:A60,1)</f>
        <v>11334.509050880628</v>
      </c>
      <c r="O10" s="14">
        <f t="shared" si="5"/>
        <v>13036.670289855072</v>
      </c>
      <c r="P10" s="14">
        <f t="shared" si="5"/>
        <v>3296.5761083743846</v>
      </c>
      <c r="Q10" s="14">
        <f t="shared" si="5"/>
        <v>4307.1985645933019</v>
      </c>
      <c r="R10" s="5">
        <f t="shared" si="5"/>
        <v>14845.559442664686</v>
      </c>
      <c r="S10" s="5">
        <f t="shared" si="5"/>
        <v>17769.805451258519</v>
      </c>
      <c r="T10" s="5">
        <f t="shared" si="5"/>
        <v>1.1392142756140955</v>
      </c>
      <c r="U10" s="5">
        <f t="shared" si="5"/>
        <v>0.65607327205237331</v>
      </c>
      <c r="V10" s="10"/>
    </row>
    <row r="11" spans="1:25" x14ac:dyDescent="0.5">
      <c r="A11" s="20">
        <v>22072.324074074073</v>
      </c>
      <c r="B11" s="20">
        <v>22167.422413793105</v>
      </c>
      <c r="C11" s="20">
        <v>4719.4572072072069</v>
      </c>
      <c r="D11" s="20">
        <v>5541.3122580645158</v>
      </c>
      <c r="E11" s="20">
        <v>26662.559274074072</v>
      </c>
      <c r="F11" s="20">
        <v>27454.117329047342</v>
      </c>
      <c r="G11" s="4">
        <v>1.7452991156113813</v>
      </c>
      <c r="H11" s="4">
        <v>0.7605896212350427</v>
      </c>
      <c r="I11" s="5"/>
      <c r="J11" s="27"/>
      <c r="M11" t="s">
        <v>12</v>
      </c>
      <c r="N11" s="14">
        <f t="shared" ref="N11:U11" si="6">MEDIAN(A2:A60)</f>
        <v>19504.933973371189</v>
      </c>
      <c r="O11" s="14">
        <f t="shared" si="6"/>
        <v>19005.128919860628</v>
      </c>
      <c r="P11" s="14">
        <f t="shared" si="6"/>
        <v>4382.1668444888619</v>
      </c>
      <c r="Q11" s="14">
        <f t="shared" si="6"/>
        <v>5286.6949152542375</v>
      </c>
      <c r="R11" s="5">
        <f t="shared" si="6"/>
        <v>22909.979287707265</v>
      </c>
      <c r="S11" s="5">
        <f t="shared" si="6"/>
        <v>24191.284396892432</v>
      </c>
      <c r="T11" s="5">
        <f t="shared" si="6"/>
        <v>1.5624237398054719</v>
      </c>
      <c r="U11" s="5">
        <f t="shared" si="6"/>
        <v>0.75115011038550239</v>
      </c>
      <c r="V11" s="25">
        <f>(O11-N11)/N11*100</f>
        <v>-2.5624544753287166</v>
      </c>
      <c r="W11" s="26">
        <f>(Q11-P11)/P11*100</f>
        <v>20.641114381642858</v>
      </c>
      <c r="X11" s="26">
        <f>(S11-R11)/R11*100</f>
        <v>5.5927816131753225</v>
      </c>
      <c r="Y11" s="26">
        <f>(U11-T11)/T11*100</f>
        <v>-51.924046515126321</v>
      </c>
    </row>
    <row r="12" spans="1:25" x14ac:dyDescent="0.5">
      <c r="A12" s="20">
        <v>21161.837837837837</v>
      </c>
      <c r="B12" s="20">
        <v>21919.6996996997</v>
      </c>
      <c r="C12" s="20">
        <v>4709.6861111111111</v>
      </c>
      <c r="D12" s="20">
        <v>5533.3543859649126</v>
      </c>
      <c r="E12" s="20">
        <v>25522.47734629894</v>
      </c>
      <c r="F12" s="20">
        <v>26947.056319059135</v>
      </c>
      <c r="G12" s="4">
        <v>1.690519629417601</v>
      </c>
      <c r="H12" s="4">
        <v>0.75794949403324685</v>
      </c>
      <c r="I12" s="5"/>
      <c r="J12" s="27"/>
      <c r="M12" t="s">
        <v>13</v>
      </c>
      <c r="N12" s="14">
        <f t="shared" ref="N12:U12" si="7">QUARTILE(A2:A60,3)</f>
        <v>23480.089345068882</v>
      </c>
      <c r="O12" s="14">
        <f t="shared" si="7"/>
        <v>24032.236559139787</v>
      </c>
      <c r="P12" s="14">
        <f t="shared" si="7"/>
        <v>4808.4643668595036</v>
      </c>
      <c r="Q12" s="14">
        <f t="shared" si="7"/>
        <v>7015.6237373737376</v>
      </c>
      <c r="R12" s="5">
        <f t="shared" si="7"/>
        <v>28376.644676347925</v>
      </c>
      <c r="S12" s="5">
        <f t="shared" si="7"/>
        <v>29711.107113905076</v>
      </c>
      <c r="T12" s="5">
        <f t="shared" si="7"/>
        <v>1.8217669431130135</v>
      </c>
      <c r="U12" s="5">
        <f t="shared" si="7"/>
        <v>0.79075453988880817</v>
      </c>
      <c r="V12" s="10"/>
    </row>
    <row r="13" spans="1:25" x14ac:dyDescent="0.5">
      <c r="A13" s="20">
        <v>20734.84765625</v>
      </c>
      <c r="B13" s="20">
        <v>21210.429184549357</v>
      </c>
      <c r="C13" s="20">
        <v>4635.7938517179027</v>
      </c>
      <c r="D13" s="20">
        <v>5422.33660130719</v>
      </c>
      <c r="E13" s="20">
        <v>25518.196093289549</v>
      </c>
      <c r="F13" s="20">
        <v>26743.783570514272</v>
      </c>
      <c r="G13" s="4">
        <v>1.6894328550250191</v>
      </c>
      <c r="H13" s="4">
        <v>0.75481002960885935</v>
      </c>
      <c r="I13" s="5"/>
      <c r="J13" s="27"/>
      <c r="L13" t="s">
        <v>14</v>
      </c>
      <c r="M13" t="s">
        <v>15</v>
      </c>
      <c r="N13" s="14">
        <f t="array" ref="N13">MAX(IF(A2:A29&lt;=N11+1.5*(N11-N9),A2:A29,""))</f>
        <v>38614.739837398374</v>
      </c>
      <c r="O13" s="14">
        <f t="array" ref="O13">MAX(IF(B2:B26&lt;=O11+1.5*(O11-O9),B2:B26,""))</f>
        <v>31869.596721311475</v>
      </c>
      <c r="P13" s="14">
        <f t="array" ref="P13">MAX(IF(C2:C29&lt;=P11+1.5*(P11-P9),C2:C29,""))</f>
        <v>7273.4133611691022</v>
      </c>
      <c r="Q13" s="14">
        <f t="array" ref="Q13">MAX(IF(D2:D26&lt;=Q11+1.5*(Q11-Q9),D2:D26,""))</f>
        <v>7355.8051282051283</v>
      </c>
      <c r="R13" s="5">
        <f t="array" ref="R13">MAX(IF(E2:E29&lt;=R11+1.5*(R11-R9),E2:E29,""))</f>
        <v>37442.617906623644</v>
      </c>
      <c r="S13" s="5">
        <f t="array" ref="S13">MAX(IF(F2:F26&lt;=S11+1.5*(S11-S9),F2:F26,""))</f>
        <v>39245.140497806227</v>
      </c>
      <c r="T13" s="5">
        <f t="array" ref="T13">MAX(IF(G2:G29&lt;=T11+1.5*(T11-T9),G2:G29,""))</f>
        <v>2.3083844394477482</v>
      </c>
      <c r="U13" s="5">
        <f t="array" ref="U13">MAX(IF(H2:H26&lt;=U11+1.5*(U11-U9),H2:H26,""))</f>
        <v>0.88686689427546939</v>
      </c>
      <c r="V13" s="10"/>
    </row>
    <row r="14" spans="1:25" x14ac:dyDescent="0.5">
      <c r="A14" s="20">
        <v>20016.073891625616</v>
      </c>
      <c r="B14" s="20">
        <v>19005.128919860628</v>
      </c>
      <c r="C14" s="20">
        <v>4590.2352000000001</v>
      </c>
      <c r="D14" s="20">
        <v>5286.6949152542375</v>
      </c>
      <c r="E14" s="20">
        <v>24735.531098832824</v>
      </c>
      <c r="F14" s="20">
        <v>24191.284396892432</v>
      </c>
      <c r="G14" s="4">
        <v>1.6241584559217102</v>
      </c>
      <c r="H14" s="4">
        <v>0.75115011038550239</v>
      </c>
      <c r="I14" s="5"/>
      <c r="J14" s="27"/>
      <c r="L14" s="13"/>
      <c r="M14" s="13" t="s">
        <v>16</v>
      </c>
      <c r="N14" s="21">
        <f t="shared" ref="N14:U14" si="8">AVERAGE(A2:A60)</f>
        <v>18736.217636358695</v>
      </c>
      <c r="O14" s="21">
        <f t="shared" si="8"/>
        <v>18878.388601644267</v>
      </c>
      <c r="P14" s="21">
        <f t="shared" si="8"/>
        <v>4516.2872186184968</v>
      </c>
      <c r="Q14" s="21">
        <f t="shared" si="8"/>
        <v>5652.3235147640307</v>
      </c>
      <c r="R14" s="34">
        <f t="shared" si="8"/>
        <v>23252.504854977196</v>
      </c>
      <c r="S14" s="34">
        <f t="shared" si="8"/>
        <v>24530.712116408296</v>
      </c>
      <c r="T14" s="34">
        <f t="shared" si="8"/>
        <v>1.5549660387735329</v>
      </c>
      <c r="U14" s="34">
        <f t="shared" si="8"/>
        <v>0.73018965912800471</v>
      </c>
      <c r="V14" s="11">
        <f>(O14-N14)/N14*100</f>
        <v>0.75880291339955797</v>
      </c>
      <c r="W14" s="12">
        <f>(Q14-P14)/P14*100</f>
        <v>25.154208338703494</v>
      </c>
      <c r="X14" s="12">
        <f>(S14-R14)/R14*100</f>
        <v>5.4970734095234475</v>
      </c>
      <c r="Y14" s="12">
        <f>(U14-T14)/T14*100</f>
        <v>-53.041440075184155</v>
      </c>
    </row>
    <row r="15" spans="1:25" x14ac:dyDescent="0.5">
      <c r="A15" s="20">
        <v>19607.744394618832</v>
      </c>
      <c r="B15" s="20">
        <v>18288.545454545456</v>
      </c>
      <c r="C15" s="20">
        <v>4407.9754335260113</v>
      </c>
      <c r="D15" s="20">
        <v>5186.1554770318025</v>
      </c>
      <c r="E15" s="20">
        <v>23085.889856471375</v>
      </c>
      <c r="F15" s="20">
        <v>22446.288781034164</v>
      </c>
      <c r="G15" s="4">
        <v>1.5845534880172636</v>
      </c>
      <c r="H15" s="4">
        <v>0.7495782854359111</v>
      </c>
      <c r="I15" s="5"/>
      <c r="J15" s="27"/>
    </row>
    <row r="16" spans="1:25" x14ac:dyDescent="0.5">
      <c r="A16" s="20">
        <v>19402.12355212355</v>
      </c>
      <c r="B16" s="20">
        <v>17091.342105263157</v>
      </c>
      <c r="C16" s="20">
        <v>4356.3582554517134</v>
      </c>
      <c r="D16" s="20">
        <v>4938.6904347826085</v>
      </c>
      <c r="E16" s="20">
        <v>22734.068718943156</v>
      </c>
      <c r="F16" s="20">
        <v>22030.032540045766</v>
      </c>
      <c r="G16" s="4">
        <v>1.54029399159368</v>
      </c>
      <c r="H16" s="4">
        <v>0.73312894103744874</v>
      </c>
      <c r="I16" s="5"/>
      <c r="J16" s="27"/>
      <c r="N16" s="1" t="s">
        <v>40</v>
      </c>
      <c r="O16" s="1" t="s">
        <v>22</v>
      </c>
      <c r="P16" s="30" t="s">
        <v>40</v>
      </c>
      <c r="Q16" s="30" t="s">
        <v>22</v>
      </c>
      <c r="R16" s="62" t="s">
        <v>40</v>
      </c>
      <c r="S16" s="62" t="s">
        <v>22</v>
      </c>
      <c r="T16" s="31" t="s">
        <v>40</v>
      </c>
      <c r="U16" s="31" t="s">
        <v>22</v>
      </c>
      <c r="V16" s="3"/>
    </row>
    <row r="17" spans="1:28" x14ac:dyDescent="0.5">
      <c r="A17" s="20">
        <v>17651.669117647059</v>
      </c>
      <c r="B17" s="20">
        <v>17054.358974358973</v>
      </c>
      <c r="C17" s="20">
        <v>4215.3099415204679</v>
      </c>
      <c r="D17" s="20">
        <v>4705.8786516853934</v>
      </c>
      <c r="E17" s="20">
        <v>21847.584995278998</v>
      </c>
      <c r="F17" s="20">
        <v>21645.72517207473</v>
      </c>
      <c r="G17" s="4">
        <v>1.5090526179100205</v>
      </c>
      <c r="H17" s="4">
        <v>0.7211092320713367</v>
      </c>
      <c r="I17" s="5"/>
      <c r="J17" s="27"/>
      <c r="M17" t="s">
        <v>3</v>
      </c>
      <c r="N17" s="7">
        <f t="shared" ref="N17:U17" si="9">N9</f>
        <v>5617.8079470198672</v>
      </c>
      <c r="O17" s="7">
        <f t="shared" si="9"/>
        <v>5388.844696969697</v>
      </c>
      <c r="P17" s="7">
        <f t="shared" si="9"/>
        <v>2295.3582317073169</v>
      </c>
      <c r="Q17" s="7">
        <f t="shared" si="9"/>
        <v>3387.1301204819279</v>
      </c>
      <c r="R17" s="7">
        <f t="shared" ref="R17:S17" si="10">R9</f>
        <v>8904.8365184484392</v>
      </c>
      <c r="S17" s="7">
        <f t="shared" si="10"/>
        <v>8775.9748174516244</v>
      </c>
      <c r="T17" s="7">
        <f t="shared" si="9"/>
        <v>0.89713087048522355</v>
      </c>
      <c r="U17" s="7">
        <f t="shared" si="9"/>
        <v>0.54138855930080132</v>
      </c>
      <c r="V17" s="10"/>
    </row>
    <row r="18" spans="1:28" x14ac:dyDescent="0.5">
      <c r="A18" s="20">
        <v>17439.609561752986</v>
      </c>
      <c r="B18" s="20">
        <v>14379.14705882353</v>
      </c>
      <c r="C18" s="20">
        <v>4111.4059829059825</v>
      </c>
      <c r="D18" s="20">
        <v>4657.5954861111113</v>
      </c>
      <c r="E18" s="20">
        <v>21718.39175446298</v>
      </c>
      <c r="F18" s="20">
        <v>21012.322891884745</v>
      </c>
      <c r="G18" s="4">
        <v>1.4996452316465272</v>
      </c>
      <c r="H18" s="4">
        <v>0.7035469369032108</v>
      </c>
      <c r="I18" s="5"/>
      <c r="J18" s="27"/>
      <c r="M18" t="s">
        <v>4</v>
      </c>
      <c r="N18" s="7">
        <f t="shared" ref="N18:U21" si="11">N10-N9</f>
        <v>5716.7011038607607</v>
      </c>
      <c r="O18" s="7">
        <f t="shared" si="11"/>
        <v>7647.825592885375</v>
      </c>
      <c r="P18" s="7">
        <f t="shared" si="11"/>
        <v>1001.2178766670677</v>
      </c>
      <c r="Q18" s="7">
        <f t="shared" si="11"/>
        <v>920.06844411137399</v>
      </c>
      <c r="R18" s="7">
        <f t="shared" ref="R18:S18" si="12">R10-R9</f>
        <v>5940.7229242162466</v>
      </c>
      <c r="S18" s="7">
        <f t="shared" si="12"/>
        <v>8993.8306338068942</v>
      </c>
      <c r="T18" s="7">
        <f t="shared" si="11"/>
        <v>0.24208340512887194</v>
      </c>
      <c r="U18" s="7">
        <f t="shared" si="11"/>
        <v>0.11468471275157199</v>
      </c>
      <c r="V18" s="10"/>
    </row>
    <row r="19" spans="1:28" x14ac:dyDescent="0.5">
      <c r="A19" s="20">
        <v>17188.807106598986</v>
      </c>
      <c r="B19" s="20">
        <v>13111.336283185841</v>
      </c>
      <c r="C19" s="20">
        <v>4066.7226368159204</v>
      </c>
      <c r="D19" s="20">
        <v>4366.8619528619529</v>
      </c>
      <c r="E19" s="20">
        <v>21300.21308950497</v>
      </c>
      <c r="F19" s="20">
        <v>20239.856674596882</v>
      </c>
      <c r="G19" s="4">
        <v>1.4134517971300584</v>
      </c>
      <c r="H19" s="4">
        <v>0.66875348375052757</v>
      </c>
      <c r="I19" s="5"/>
      <c r="J19" s="27"/>
      <c r="M19" t="s">
        <v>5</v>
      </c>
      <c r="N19" s="7">
        <f t="shared" si="11"/>
        <v>8170.4249224905616</v>
      </c>
      <c r="O19" s="7">
        <f t="shared" si="11"/>
        <v>5968.4586300055562</v>
      </c>
      <c r="P19" s="7">
        <f t="shared" si="11"/>
        <v>1085.5907361144773</v>
      </c>
      <c r="Q19" s="7">
        <f t="shared" si="11"/>
        <v>979.4963506609356</v>
      </c>
      <c r="R19" s="7">
        <f t="shared" ref="R19:S19" si="13">R11-R10</f>
        <v>8064.4198450425793</v>
      </c>
      <c r="S19" s="7">
        <f t="shared" si="13"/>
        <v>6421.4789456339131</v>
      </c>
      <c r="T19" s="7">
        <f t="shared" si="11"/>
        <v>0.42320946419137639</v>
      </c>
      <c r="U19" s="7">
        <f t="shared" si="11"/>
        <v>9.5076838333129077E-2</v>
      </c>
      <c r="V19" s="10"/>
    </row>
    <row r="20" spans="1:28" x14ac:dyDescent="0.5">
      <c r="A20" s="20">
        <v>14315.222707423582</v>
      </c>
      <c r="B20" s="20">
        <v>13036.670289855072</v>
      </c>
      <c r="C20" s="20">
        <v>3683.766304347826</v>
      </c>
      <c r="D20" s="20">
        <v>4307.1985645933019</v>
      </c>
      <c r="E20" s="20">
        <v>19186.191104714777</v>
      </c>
      <c r="F20" s="20">
        <v>17769.805451258519</v>
      </c>
      <c r="G20" s="4">
        <v>1.2573218679827882</v>
      </c>
      <c r="H20" s="4">
        <v>0.65607327205237331</v>
      </c>
      <c r="I20" s="5"/>
      <c r="J20" s="27"/>
      <c r="M20" t="s">
        <v>6</v>
      </c>
      <c r="N20" s="7">
        <f>N12-N11</f>
        <v>3975.1553716976923</v>
      </c>
      <c r="O20" s="7">
        <f t="shared" si="11"/>
        <v>5027.1076392791583</v>
      </c>
      <c r="P20" s="7">
        <f t="shared" si="11"/>
        <v>426.29752237064167</v>
      </c>
      <c r="Q20" s="7">
        <f t="shared" si="11"/>
        <v>1728.9288221195002</v>
      </c>
      <c r="R20" s="7">
        <f t="shared" ref="R20:S20" si="14">R12-R11</f>
        <v>5466.6653886406602</v>
      </c>
      <c r="S20" s="7">
        <f t="shared" si="14"/>
        <v>5519.8227170126447</v>
      </c>
      <c r="T20" s="7">
        <f t="shared" si="11"/>
        <v>0.25934320330754157</v>
      </c>
      <c r="U20" s="7">
        <f t="shared" si="11"/>
        <v>3.9604429503305782E-2</v>
      </c>
      <c r="V20" s="10"/>
    </row>
    <row r="21" spans="1:28" x14ac:dyDescent="0.5">
      <c r="A21" s="20">
        <v>12959.630597014926</v>
      </c>
      <c r="B21" s="20">
        <v>12884.051546391753</v>
      </c>
      <c r="C21" s="20">
        <v>3472.8447204968943</v>
      </c>
      <c r="D21" s="20">
        <v>4157.7433264887068</v>
      </c>
      <c r="E21" s="20">
        <v>16432.47531751182</v>
      </c>
      <c r="F21" s="20">
        <v>17742.548941540466</v>
      </c>
      <c r="G21" s="4">
        <v>1.1903522999307463</v>
      </c>
      <c r="H21" s="4">
        <v>0.6538152763611339</v>
      </c>
      <c r="I21" s="5"/>
      <c r="J21" s="27"/>
      <c r="M21" t="s">
        <v>7</v>
      </c>
      <c r="N21" s="7">
        <f>N13-N12</f>
        <v>15134.650492329492</v>
      </c>
      <c r="O21" s="7">
        <f t="shared" si="11"/>
        <v>7837.360162171688</v>
      </c>
      <c r="P21" s="7">
        <f t="shared" si="11"/>
        <v>2464.9489943095987</v>
      </c>
      <c r="Q21" s="7">
        <f t="shared" si="11"/>
        <v>340.18139083139067</v>
      </c>
      <c r="R21" s="7">
        <f t="shared" ref="R21:S21" si="15">R13-R12</f>
        <v>9065.9732302757184</v>
      </c>
      <c r="S21" s="7">
        <f t="shared" si="15"/>
        <v>9534.033383901151</v>
      </c>
      <c r="T21" s="7">
        <f t="shared" si="11"/>
        <v>0.48661749633473472</v>
      </c>
      <c r="U21" s="7">
        <f t="shared" si="11"/>
        <v>9.6112354386661214E-2</v>
      </c>
      <c r="V21" s="10"/>
    </row>
    <row r="22" spans="1:28" x14ac:dyDescent="0.5">
      <c r="A22" s="20">
        <v>11582.571428571429</v>
      </c>
      <c r="B22" s="20">
        <v>11569.061594202898</v>
      </c>
      <c r="C22" s="20">
        <v>3299.7586206896553</v>
      </c>
      <c r="D22" s="20">
        <v>4039.8752941176472</v>
      </c>
      <c r="E22" s="20">
        <v>14858.868637110018</v>
      </c>
      <c r="F22" s="20">
        <v>16226.657080314009</v>
      </c>
      <c r="G22" s="4">
        <v>1.1458492865820706</v>
      </c>
      <c r="H22" s="4">
        <v>0.60333047367812898</v>
      </c>
      <c r="I22" s="5"/>
      <c r="J22" s="27"/>
    </row>
    <row r="23" spans="1:28" x14ac:dyDescent="0.5">
      <c r="A23" s="20">
        <v>10590.32191780822</v>
      </c>
      <c r="B23" s="20">
        <v>9495.0949720670396</v>
      </c>
      <c r="C23" s="20">
        <v>3287.0285714285715</v>
      </c>
      <c r="D23" s="20">
        <v>3957.963917525773</v>
      </c>
      <c r="E23" s="20">
        <v>14805.631859328689</v>
      </c>
      <c r="F23" s="20">
        <v>13802.293536660341</v>
      </c>
      <c r="G23" s="4">
        <v>1.1193092427101696</v>
      </c>
      <c r="H23" s="4">
        <v>0.59195647883962998</v>
      </c>
      <c r="I23" s="5"/>
      <c r="J23" s="27"/>
      <c r="N23" s="1" t="s">
        <v>40</v>
      </c>
      <c r="O23" s="1" t="s">
        <v>22</v>
      </c>
      <c r="P23" s="30" t="s">
        <v>40</v>
      </c>
      <c r="Q23" s="30" t="s">
        <v>22</v>
      </c>
      <c r="R23" s="62" t="s">
        <v>40</v>
      </c>
      <c r="S23" s="62" t="s">
        <v>22</v>
      </c>
      <c r="T23" s="31" t="s">
        <v>40</v>
      </c>
      <c r="U23" s="31" t="s">
        <v>22</v>
      </c>
    </row>
    <row r="24" spans="1:28" x14ac:dyDescent="0.5">
      <c r="A24" s="20">
        <v>10351.106194690265</v>
      </c>
      <c r="B24" s="20">
        <v>6473.824884792627</v>
      </c>
      <c r="C24" s="20">
        <v>3276.2972085385877</v>
      </c>
      <c r="D24" s="20">
        <v>3826.3343465045591</v>
      </c>
      <c r="E24" s="20">
        <v>13326.272318468766</v>
      </c>
      <c r="F24" s="20">
        <v>10513.700178910274</v>
      </c>
      <c r="G24" s="4">
        <v>1.053361963735125</v>
      </c>
      <c r="H24" s="4">
        <v>0.58172052234213922</v>
      </c>
      <c r="I24" s="5"/>
      <c r="J24" s="27"/>
      <c r="M24" t="s">
        <v>17</v>
      </c>
      <c r="N24" s="8" t="str">
        <f t="shared" ref="N24:N45" si="16">IF(A2&gt;N$13,A2,IF(A2&lt;N$9,A2,""))</f>
        <v/>
      </c>
      <c r="O24" s="8" t="str">
        <f t="shared" ref="O24:O45" si="17">IF(B2&gt;O$13,B2,IF(B2&lt;O$9,B2,""))</f>
        <v/>
      </c>
      <c r="P24" s="14">
        <f t="shared" ref="P24:P45" si="18">IF(C2&gt;P$13,C2,IF(C2&lt;P$9,C2,""))</f>
        <v>8600.6630434782601</v>
      </c>
      <c r="Q24" s="14">
        <f t="shared" ref="Q24:Q45" si="19">IF(D2&gt;Q$13,D2,IF(D2&lt;Q$9,D2,""))</f>
        <v>9225.6197604790414</v>
      </c>
      <c r="R24" s="14">
        <f t="shared" ref="R24:R61" si="20">IF(E2&gt;R$13,E2,IF(E2&lt;R$9,E2,""))</f>
        <v>45102.646879651897</v>
      </c>
      <c r="S24" s="14" t="str">
        <f t="shared" ref="S24:S57" si="21">IF(F2&gt;S$13,F2,IF(F2&lt;S$9,F2,""))</f>
        <v/>
      </c>
      <c r="T24" s="5">
        <f t="shared" ref="T24" si="22">IF(G2&gt;T$13,G2,IF(G2&lt;T$9,G2,""))</f>
        <v>3.2422959602690398</v>
      </c>
      <c r="U24" s="14" t="str">
        <f t="shared" ref="U24" si="23">IF(H2&gt;U$13,H2,IF(H2&lt;U$9,H2,""))</f>
        <v/>
      </c>
    </row>
    <row r="25" spans="1:28" x14ac:dyDescent="0.5">
      <c r="A25" s="20">
        <v>9964.7959183673465</v>
      </c>
      <c r="B25" s="20">
        <v>6159.7046632124357</v>
      </c>
      <c r="C25" s="20">
        <v>3126.3243243243242</v>
      </c>
      <c r="D25" s="20">
        <v>3390.6583924349884</v>
      </c>
      <c r="E25" s="20">
        <v>12805.712842093209</v>
      </c>
      <c r="F25" s="20">
        <v>9986.0390097169948</v>
      </c>
      <c r="G25" s="4">
        <v>1.0117965715651547</v>
      </c>
      <c r="H25" s="4">
        <v>0.56994437032659417</v>
      </c>
      <c r="I25" s="5"/>
      <c r="J25" s="27"/>
      <c r="N25" s="8" t="str">
        <f t="shared" si="16"/>
        <v/>
      </c>
      <c r="O25" s="8" t="str">
        <f t="shared" si="17"/>
        <v/>
      </c>
      <c r="P25" s="14" t="str">
        <f t="shared" si="18"/>
        <v/>
      </c>
      <c r="Q25" s="14">
        <f t="shared" si="19"/>
        <v>8534.3888888888887</v>
      </c>
      <c r="R25" s="14">
        <f t="shared" si="20"/>
        <v>44628.507080175506</v>
      </c>
      <c r="S25" s="14" t="str">
        <f t="shared" si="21"/>
        <v/>
      </c>
      <c r="T25" s="5" t="str">
        <f t="shared" ref="T25:T62" si="24">IF(G3&gt;T$13,G3,IF(G3&lt;T$9,G3,""))</f>
        <v/>
      </c>
      <c r="U25" s="14" t="str">
        <f t="shared" ref="U25:U62" si="25">IF(H3&gt;U$13,H3,IF(H3&lt;U$9,H3,""))</f>
        <v/>
      </c>
    </row>
    <row r="26" spans="1:28" x14ac:dyDescent="0.5">
      <c r="A26" s="20">
        <v>9837.7230046948353</v>
      </c>
      <c r="B26" s="20">
        <v>5388.844696969697</v>
      </c>
      <c r="C26" s="20">
        <v>2975.1661237785015</v>
      </c>
      <c r="D26" s="20">
        <v>3387.1301204819279</v>
      </c>
      <c r="E26" s="20">
        <v>12445.375322833848</v>
      </c>
      <c r="F26" s="20">
        <v>8775.9748174516244</v>
      </c>
      <c r="G26" s="4">
        <v>1.0077471696103149</v>
      </c>
      <c r="H26" s="4">
        <v>0.54138855930080132</v>
      </c>
      <c r="I26" s="5"/>
      <c r="J26" s="27"/>
      <c r="N26" s="8" t="str">
        <f t="shared" si="16"/>
        <v/>
      </c>
      <c r="O26" s="8" t="str">
        <f t="shared" si="17"/>
        <v/>
      </c>
      <c r="P26" s="14" t="str">
        <f t="shared" si="18"/>
        <v/>
      </c>
      <c r="Q26" s="14">
        <f t="shared" si="19"/>
        <v>8446.806794055201</v>
      </c>
      <c r="R26" s="14" t="str">
        <f t="shared" si="20"/>
        <v/>
      </c>
      <c r="S26" s="14" t="str">
        <f t="shared" si="21"/>
        <v/>
      </c>
      <c r="T26" s="5" t="str">
        <f t="shared" si="24"/>
        <v/>
      </c>
      <c r="U26" s="14" t="str">
        <f t="shared" si="25"/>
        <v/>
      </c>
    </row>
    <row r="27" spans="1:28" x14ac:dyDescent="0.5">
      <c r="A27" s="20">
        <v>8150.6566523605152</v>
      </c>
      <c r="B27" s="20"/>
      <c r="C27" s="20">
        <v>2967.9898373983738</v>
      </c>
      <c r="D27" s="20"/>
      <c r="E27" s="20">
        <v>10446.014884067832</v>
      </c>
      <c r="F27" s="20"/>
      <c r="G27" s="4">
        <v>0.98999257769502569</v>
      </c>
      <c r="H27" s="116"/>
      <c r="I27" s="5"/>
      <c r="J27" s="27"/>
      <c r="N27" s="8" t="str">
        <f t="shared" si="16"/>
        <v/>
      </c>
      <c r="O27" s="8" t="str">
        <f t="shared" si="17"/>
        <v/>
      </c>
      <c r="P27" s="14" t="str">
        <f t="shared" si="18"/>
        <v/>
      </c>
      <c r="Q27" s="14">
        <f t="shared" si="19"/>
        <v>8409.5011286681711</v>
      </c>
      <c r="R27" s="14" t="str">
        <f t="shared" si="20"/>
        <v/>
      </c>
      <c r="S27" s="14" t="str">
        <f t="shared" si="21"/>
        <v/>
      </c>
      <c r="T27" s="5" t="str">
        <f t="shared" si="24"/>
        <v/>
      </c>
      <c r="U27" s="14" t="str">
        <f t="shared" si="25"/>
        <v/>
      </c>
    </row>
    <row r="28" spans="1:28" x14ac:dyDescent="0.5">
      <c r="A28" s="20">
        <v>6141.9139784946237</v>
      </c>
      <c r="B28" s="20"/>
      <c r="C28" s="20">
        <v>2480.5794044665013</v>
      </c>
      <c r="D28" s="20"/>
      <c r="E28" s="20">
        <v>9441.6725991842795</v>
      </c>
      <c r="F28" s="20"/>
      <c r="G28" s="4">
        <v>0.96277455098550702</v>
      </c>
      <c r="H28" s="116"/>
      <c r="I28" s="5"/>
      <c r="J28" s="27"/>
      <c r="N28" s="8" t="str">
        <f t="shared" si="16"/>
        <v/>
      </c>
      <c r="O28" s="8" t="str">
        <f t="shared" si="17"/>
        <v/>
      </c>
      <c r="P28" s="8" t="str">
        <f t="shared" si="18"/>
        <v/>
      </c>
      <c r="Q28" s="8" t="str">
        <f t="shared" si="19"/>
        <v/>
      </c>
      <c r="R28" s="14" t="str">
        <f t="shared" si="20"/>
        <v/>
      </c>
      <c r="S28" s="14" t="str">
        <f t="shared" si="21"/>
        <v/>
      </c>
      <c r="T28" s="5" t="str">
        <f t="shared" si="24"/>
        <v/>
      </c>
      <c r="U28" s="14" t="str">
        <f t="shared" si="25"/>
        <v/>
      </c>
      <c r="Z28" t="s">
        <v>18</v>
      </c>
      <c r="AA28" t="s">
        <v>18</v>
      </c>
      <c r="AB28" t="s">
        <v>18</v>
      </c>
    </row>
    <row r="29" spans="1:28" x14ac:dyDescent="0.5">
      <c r="A29" s="20">
        <v>5617.8079470198672</v>
      </c>
      <c r="B29" s="4"/>
      <c r="C29" s="20">
        <v>2295.3582317073169</v>
      </c>
      <c r="D29" s="4"/>
      <c r="E29" s="20">
        <v>8904.8365184484392</v>
      </c>
      <c r="F29" s="4"/>
      <c r="G29" s="4">
        <v>0.89713087048522355</v>
      </c>
      <c r="H29" s="4"/>
      <c r="I29" s="5"/>
      <c r="J29" s="5"/>
      <c r="N29" s="8" t="str">
        <f t="shared" si="16"/>
        <v/>
      </c>
      <c r="O29" s="8" t="str">
        <f t="shared" si="17"/>
        <v/>
      </c>
      <c r="P29" s="8" t="str">
        <f t="shared" si="18"/>
        <v/>
      </c>
      <c r="Q29" s="8" t="str">
        <f t="shared" si="19"/>
        <v/>
      </c>
      <c r="R29" s="14" t="str">
        <f t="shared" si="20"/>
        <v/>
      </c>
      <c r="S29" s="14" t="str">
        <f t="shared" si="21"/>
        <v/>
      </c>
      <c r="T29" s="5" t="str">
        <f t="shared" si="24"/>
        <v/>
      </c>
      <c r="U29" s="14" t="str">
        <f t="shared" si="25"/>
        <v/>
      </c>
      <c r="Y29" t="s">
        <v>18</v>
      </c>
      <c r="Z29" t="s">
        <v>18</v>
      </c>
      <c r="AA29" t="s">
        <v>18</v>
      </c>
      <c r="AB29" t="s">
        <v>18</v>
      </c>
    </row>
    <row r="30" spans="1:28" x14ac:dyDescent="0.5">
      <c r="A30" s="20"/>
      <c r="B30" s="4"/>
      <c r="C30" s="20"/>
      <c r="D30" s="4"/>
      <c r="E30" s="4"/>
      <c r="F30" s="4"/>
      <c r="G30" s="4"/>
      <c r="H30" s="4"/>
      <c r="I30" s="5"/>
      <c r="J30" s="5"/>
      <c r="N30" s="8" t="str">
        <f t="shared" si="16"/>
        <v/>
      </c>
      <c r="O30" s="8" t="str">
        <f t="shared" si="17"/>
        <v/>
      </c>
      <c r="P30" s="8" t="str">
        <f t="shared" si="18"/>
        <v/>
      </c>
      <c r="Q30" s="8" t="str">
        <f t="shared" si="19"/>
        <v/>
      </c>
      <c r="R30" s="14" t="str">
        <f t="shared" si="20"/>
        <v/>
      </c>
      <c r="S30" s="14" t="str">
        <f t="shared" si="21"/>
        <v/>
      </c>
      <c r="T30" s="5" t="str">
        <f t="shared" si="24"/>
        <v/>
      </c>
      <c r="U30" s="14" t="str">
        <f t="shared" si="25"/>
        <v/>
      </c>
      <c r="Y30" t="s">
        <v>18</v>
      </c>
      <c r="Z30" t="s">
        <v>18</v>
      </c>
      <c r="AA30" t="s">
        <v>18</v>
      </c>
      <c r="AB30" t="s">
        <v>18</v>
      </c>
    </row>
    <row r="31" spans="1:28" x14ac:dyDescent="0.5">
      <c r="A31" s="20"/>
      <c r="B31" s="4"/>
      <c r="C31" s="20"/>
      <c r="D31" s="4"/>
      <c r="E31" s="4"/>
      <c r="F31" s="4"/>
      <c r="G31" s="4"/>
      <c r="H31" s="5"/>
      <c r="I31" s="5"/>
      <c r="J31" s="5"/>
      <c r="N31" s="8" t="str">
        <f t="shared" si="16"/>
        <v/>
      </c>
      <c r="O31" s="8" t="str">
        <f t="shared" si="17"/>
        <v/>
      </c>
      <c r="P31" s="8" t="str">
        <f t="shared" si="18"/>
        <v/>
      </c>
      <c r="Q31" s="8" t="str">
        <f t="shared" si="19"/>
        <v/>
      </c>
      <c r="R31" s="14" t="str">
        <f t="shared" si="20"/>
        <v/>
      </c>
      <c r="S31" s="14" t="str">
        <f t="shared" si="21"/>
        <v/>
      </c>
      <c r="T31" s="5" t="str">
        <f t="shared" si="24"/>
        <v/>
      </c>
      <c r="U31" s="14" t="str">
        <f t="shared" si="25"/>
        <v/>
      </c>
      <c r="Y31" t="s">
        <v>18</v>
      </c>
      <c r="Z31" t="s">
        <v>18</v>
      </c>
      <c r="AA31" t="s">
        <v>18</v>
      </c>
      <c r="AB31" t="s">
        <v>18</v>
      </c>
    </row>
    <row r="32" spans="1:28" x14ac:dyDescent="0.5">
      <c r="A32" s="20"/>
      <c r="B32" s="4"/>
      <c r="C32" s="20"/>
      <c r="D32" s="4"/>
      <c r="E32" s="4"/>
      <c r="F32" s="4"/>
      <c r="G32" s="4"/>
      <c r="H32" s="5"/>
      <c r="I32" s="5"/>
      <c r="J32" s="5"/>
      <c r="N32" s="8" t="str">
        <f t="shared" si="16"/>
        <v/>
      </c>
      <c r="O32" s="8" t="str">
        <f t="shared" si="17"/>
        <v/>
      </c>
      <c r="P32" s="8" t="str">
        <f t="shared" si="18"/>
        <v/>
      </c>
      <c r="Q32" s="8" t="str">
        <f t="shared" si="19"/>
        <v/>
      </c>
      <c r="R32" s="14" t="str">
        <f t="shared" si="20"/>
        <v/>
      </c>
      <c r="S32" s="14" t="str">
        <f t="shared" si="21"/>
        <v/>
      </c>
      <c r="T32" s="5" t="str">
        <f t="shared" si="24"/>
        <v/>
      </c>
      <c r="U32" s="14" t="str">
        <f t="shared" si="25"/>
        <v/>
      </c>
      <c r="Y32" t="s">
        <v>18</v>
      </c>
      <c r="Z32" t="s">
        <v>18</v>
      </c>
      <c r="AA32" t="s">
        <v>18</v>
      </c>
      <c r="AB32" t="s">
        <v>18</v>
      </c>
    </row>
    <row r="33" spans="1:28" x14ac:dyDescent="0.5">
      <c r="A33" s="20"/>
      <c r="B33" s="4"/>
      <c r="C33" s="20"/>
      <c r="D33" s="4"/>
      <c r="E33" s="4"/>
      <c r="F33" s="4"/>
      <c r="G33" s="4"/>
      <c r="H33" s="5"/>
      <c r="I33" s="5"/>
      <c r="J33" s="5"/>
      <c r="N33" s="8" t="str">
        <f t="shared" si="16"/>
        <v/>
      </c>
      <c r="O33" s="8" t="str">
        <f t="shared" si="17"/>
        <v/>
      </c>
      <c r="P33" s="8" t="str">
        <f t="shared" si="18"/>
        <v/>
      </c>
      <c r="Q33" s="8" t="str">
        <f t="shared" si="19"/>
        <v/>
      </c>
      <c r="R33" s="14" t="str">
        <f t="shared" si="20"/>
        <v/>
      </c>
      <c r="S33" s="14" t="str">
        <f t="shared" si="21"/>
        <v/>
      </c>
      <c r="T33" s="5" t="str">
        <f t="shared" si="24"/>
        <v/>
      </c>
      <c r="U33" s="14" t="str">
        <f t="shared" si="25"/>
        <v/>
      </c>
      <c r="Y33" t="s">
        <v>18</v>
      </c>
      <c r="Z33" t="s">
        <v>18</v>
      </c>
      <c r="AA33" t="s">
        <v>18</v>
      </c>
    </row>
    <row r="34" spans="1:28" x14ac:dyDescent="0.5">
      <c r="A34" s="20"/>
      <c r="C34" s="20"/>
      <c r="G34" s="4"/>
      <c r="N34" s="8" t="str">
        <f t="shared" si="16"/>
        <v/>
      </c>
      <c r="O34" s="8" t="str">
        <f t="shared" si="17"/>
        <v/>
      </c>
      <c r="P34" s="8" t="str">
        <f t="shared" si="18"/>
        <v/>
      </c>
      <c r="Q34" s="8" t="str">
        <f t="shared" si="19"/>
        <v/>
      </c>
      <c r="R34" s="14" t="str">
        <f t="shared" si="20"/>
        <v/>
      </c>
      <c r="S34" s="14" t="str">
        <f t="shared" si="21"/>
        <v/>
      </c>
      <c r="T34" s="5" t="str">
        <f t="shared" si="24"/>
        <v/>
      </c>
      <c r="U34" s="14" t="str">
        <f t="shared" si="25"/>
        <v/>
      </c>
      <c r="Y34" t="s">
        <v>18</v>
      </c>
      <c r="Z34" t="s">
        <v>18</v>
      </c>
      <c r="AA34" t="s">
        <v>18</v>
      </c>
      <c r="AB34" t="s">
        <v>18</v>
      </c>
    </row>
    <row r="35" spans="1:28" x14ac:dyDescent="0.5">
      <c r="A35" s="20"/>
      <c r="C35" s="20"/>
      <c r="G35" s="4"/>
      <c r="N35" s="8" t="str">
        <f t="shared" si="16"/>
        <v/>
      </c>
      <c r="O35" s="8" t="str">
        <f t="shared" si="17"/>
        <v/>
      </c>
      <c r="P35" s="8" t="str">
        <f t="shared" si="18"/>
        <v/>
      </c>
      <c r="Q35" s="8" t="str">
        <f t="shared" si="19"/>
        <v/>
      </c>
      <c r="R35" s="14" t="str">
        <f t="shared" si="20"/>
        <v/>
      </c>
      <c r="S35" s="14" t="str">
        <f t="shared" si="21"/>
        <v/>
      </c>
      <c r="T35" s="5" t="str">
        <f t="shared" si="24"/>
        <v/>
      </c>
      <c r="U35" s="14" t="str">
        <f t="shared" si="25"/>
        <v/>
      </c>
      <c r="Y35" t="s">
        <v>18</v>
      </c>
      <c r="Z35" t="s">
        <v>18</v>
      </c>
      <c r="AA35" t="s">
        <v>18</v>
      </c>
      <c r="AB35" t="s">
        <v>18</v>
      </c>
    </row>
    <row r="36" spans="1:28" x14ac:dyDescent="0.5">
      <c r="A36" s="20"/>
      <c r="C36" s="20"/>
      <c r="G36" s="4"/>
      <c r="N36" s="8" t="str">
        <f t="shared" si="16"/>
        <v/>
      </c>
      <c r="O36" s="8" t="str">
        <f t="shared" si="17"/>
        <v/>
      </c>
      <c r="P36" s="8" t="str">
        <f t="shared" si="18"/>
        <v/>
      </c>
      <c r="Q36" s="8" t="str">
        <f t="shared" si="19"/>
        <v/>
      </c>
      <c r="R36" s="14" t="str">
        <f t="shared" si="20"/>
        <v/>
      </c>
      <c r="S36" s="14" t="str">
        <f t="shared" si="21"/>
        <v/>
      </c>
      <c r="T36" s="5" t="str">
        <f t="shared" si="24"/>
        <v/>
      </c>
      <c r="U36" s="14" t="str">
        <f t="shared" si="25"/>
        <v/>
      </c>
      <c r="Y36" t="s">
        <v>18</v>
      </c>
      <c r="AA36" t="s">
        <v>18</v>
      </c>
    </row>
    <row r="37" spans="1:28" x14ac:dyDescent="0.5">
      <c r="A37" s="20"/>
      <c r="C37" s="20"/>
      <c r="G37" s="4"/>
      <c r="N37" s="8" t="str">
        <f t="shared" si="16"/>
        <v/>
      </c>
      <c r="O37" s="8" t="str">
        <f t="shared" si="17"/>
        <v/>
      </c>
      <c r="P37" s="8" t="str">
        <f t="shared" si="18"/>
        <v/>
      </c>
      <c r="Q37" s="8" t="str">
        <f t="shared" si="19"/>
        <v/>
      </c>
      <c r="R37" s="14" t="str">
        <f t="shared" si="20"/>
        <v/>
      </c>
      <c r="S37" s="14" t="str">
        <f t="shared" si="21"/>
        <v/>
      </c>
      <c r="T37" s="5" t="str">
        <f t="shared" si="24"/>
        <v/>
      </c>
      <c r="U37" s="14" t="str">
        <f t="shared" si="25"/>
        <v/>
      </c>
      <c r="Y37" t="s">
        <v>18</v>
      </c>
      <c r="Z37" t="s">
        <v>18</v>
      </c>
      <c r="AA37" t="s">
        <v>18</v>
      </c>
      <c r="AB37" t="s">
        <v>18</v>
      </c>
    </row>
    <row r="38" spans="1:28" x14ac:dyDescent="0.5">
      <c r="A38" s="20"/>
      <c r="C38" s="20"/>
      <c r="G38" s="4"/>
      <c r="N38" s="8" t="str">
        <f t="shared" si="16"/>
        <v/>
      </c>
      <c r="O38" s="8" t="str">
        <f t="shared" si="17"/>
        <v/>
      </c>
      <c r="P38" s="8" t="str">
        <f t="shared" si="18"/>
        <v/>
      </c>
      <c r="Q38" s="8" t="str">
        <f t="shared" si="19"/>
        <v/>
      </c>
      <c r="R38" s="14" t="str">
        <f t="shared" si="20"/>
        <v/>
      </c>
      <c r="S38" s="14" t="str">
        <f t="shared" si="21"/>
        <v/>
      </c>
      <c r="T38" s="5" t="str">
        <f t="shared" si="24"/>
        <v/>
      </c>
      <c r="U38" s="14" t="str">
        <f t="shared" si="25"/>
        <v/>
      </c>
      <c r="Y38" t="s">
        <v>18</v>
      </c>
      <c r="Z38" t="s">
        <v>18</v>
      </c>
      <c r="AA38" t="s">
        <v>18</v>
      </c>
      <c r="AB38" t="s">
        <v>18</v>
      </c>
    </row>
    <row r="39" spans="1:28" x14ac:dyDescent="0.5">
      <c r="A39" s="20"/>
      <c r="C39" s="20"/>
      <c r="G39" s="4"/>
      <c r="N39" s="8" t="str">
        <f t="shared" si="16"/>
        <v/>
      </c>
      <c r="O39" s="8" t="str">
        <f t="shared" si="17"/>
        <v/>
      </c>
      <c r="P39" s="8" t="str">
        <f t="shared" si="18"/>
        <v/>
      </c>
      <c r="Q39" s="8" t="str">
        <f t="shared" si="19"/>
        <v/>
      </c>
      <c r="R39" s="14" t="str">
        <f t="shared" si="20"/>
        <v/>
      </c>
      <c r="S39" s="14" t="str">
        <f t="shared" si="21"/>
        <v/>
      </c>
      <c r="T39" s="5" t="str">
        <f t="shared" si="24"/>
        <v/>
      </c>
      <c r="U39" s="14" t="str">
        <f t="shared" si="25"/>
        <v/>
      </c>
      <c r="Z39" t="s">
        <v>18</v>
      </c>
      <c r="AB39" t="s">
        <v>18</v>
      </c>
    </row>
    <row r="40" spans="1:28" x14ac:dyDescent="0.5">
      <c r="A40" s="20"/>
      <c r="C40" s="20"/>
      <c r="G40" s="4"/>
      <c r="N40" s="8" t="str">
        <f t="shared" si="16"/>
        <v/>
      </c>
      <c r="O40" s="8" t="str">
        <f t="shared" si="17"/>
        <v/>
      </c>
      <c r="P40" s="8" t="str">
        <f t="shared" si="18"/>
        <v/>
      </c>
      <c r="Q40" s="8" t="str">
        <f t="shared" si="19"/>
        <v/>
      </c>
      <c r="R40" s="14" t="str">
        <f t="shared" si="20"/>
        <v/>
      </c>
      <c r="S40" s="14" t="str">
        <f t="shared" si="21"/>
        <v/>
      </c>
      <c r="T40" s="5" t="str">
        <f t="shared" si="24"/>
        <v/>
      </c>
      <c r="U40" s="14" t="str">
        <f t="shared" si="25"/>
        <v/>
      </c>
      <c r="Y40" t="s">
        <v>18</v>
      </c>
      <c r="AA40" t="s">
        <v>18</v>
      </c>
    </row>
    <row r="41" spans="1:28" x14ac:dyDescent="0.5">
      <c r="A41" s="20"/>
      <c r="C41" s="20"/>
      <c r="G41" s="4"/>
      <c r="N41" s="8" t="str">
        <f t="shared" si="16"/>
        <v/>
      </c>
      <c r="O41" s="8" t="str">
        <f t="shared" si="17"/>
        <v/>
      </c>
      <c r="P41" s="8" t="str">
        <f t="shared" si="18"/>
        <v/>
      </c>
      <c r="Q41" s="8" t="str">
        <f t="shared" si="19"/>
        <v/>
      </c>
      <c r="R41" s="14" t="str">
        <f t="shared" si="20"/>
        <v/>
      </c>
      <c r="S41" s="14" t="str">
        <f t="shared" si="21"/>
        <v/>
      </c>
      <c r="T41" s="5" t="str">
        <f t="shared" si="24"/>
        <v/>
      </c>
      <c r="U41" s="14" t="str">
        <f t="shared" si="25"/>
        <v/>
      </c>
      <c r="AB41" t="s">
        <v>18</v>
      </c>
    </row>
    <row r="42" spans="1:28" x14ac:dyDescent="0.5">
      <c r="A42" s="20"/>
      <c r="C42" s="20"/>
      <c r="G42" s="4"/>
      <c r="N42" s="8" t="str">
        <f t="shared" si="16"/>
        <v/>
      </c>
      <c r="O42" s="8" t="str">
        <f t="shared" si="17"/>
        <v/>
      </c>
      <c r="P42" s="8" t="str">
        <f t="shared" si="18"/>
        <v/>
      </c>
      <c r="Q42" s="8" t="str">
        <f t="shared" si="19"/>
        <v/>
      </c>
      <c r="R42" s="14" t="str">
        <f t="shared" si="20"/>
        <v/>
      </c>
      <c r="S42" s="14" t="str">
        <f t="shared" si="21"/>
        <v/>
      </c>
      <c r="T42" s="5" t="str">
        <f t="shared" si="24"/>
        <v/>
      </c>
      <c r="U42" s="14" t="str">
        <f t="shared" si="25"/>
        <v/>
      </c>
      <c r="Y42" t="s">
        <v>18</v>
      </c>
      <c r="Z42" t="s">
        <v>18</v>
      </c>
      <c r="AA42" t="s">
        <v>18</v>
      </c>
      <c r="AB42" t="s">
        <v>18</v>
      </c>
    </row>
    <row r="43" spans="1:28" x14ac:dyDescent="0.5">
      <c r="A43" s="20"/>
      <c r="C43" s="20"/>
      <c r="G43" s="4"/>
      <c r="N43" s="8" t="str">
        <f t="shared" si="16"/>
        <v/>
      </c>
      <c r="O43" s="8" t="str">
        <f t="shared" si="17"/>
        <v/>
      </c>
      <c r="P43" s="8" t="str">
        <f t="shared" si="18"/>
        <v/>
      </c>
      <c r="Q43" s="8" t="str">
        <f t="shared" si="19"/>
        <v/>
      </c>
      <c r="R43" s="14" t="str">
        <f t="shared" si="20"/>
        <v/>
      </c>
      <c r="S43" s="14" t="str">
        <f t="shared" si="21"/>
        <v/>
      </c>
      <c r="T43" s="5" t="str">
        <f t="shared" si="24"/>
        <v/>
      </c>
      <c r="U43" s="14" t="str">
        <f t="shared" si="25"/>
        <v/>
      </c>
    </row>
    <row r="44" spans="1:28" x14ac:dyDescent="0.5">
      <c r="A44" s="20"/>
      <c r="C44" s="20"/>
      <c r="G44" s="4"/>
      <c r="N44" s="8" t="str">
        <f t="shared" si="16"/>
        <v/>
      </c>
      <c r="O44" s="8" t="str">
        <f t="shared" si="17"/>
        <v/>
      </c>
      <c r="P44" s="8" t="str">
        <f t="shared" si="18"/>
        <v/>
      </c>
      <c r="Q44" s="8" t="str">
        <f t="shared" si="19"/>
        <v/>
      </c>
      <c r="R44" s="14" t="str">
        <f t="shared" si="20"/>
        <v/>
      </c>
      <c r="S44" s="14" t="str">
        <f t="shared" si="21"/>
        <v/>
      </c>
      <c r="T44" s="5" t="str">
        <f t="shared" si="24"/>
        <v/>
      </c>
      <c r="U44" s="14" t="str">
        <f t="shared" si="25"/>
        <v/>
      </c>
    </row>
    <row r="45" spans="1:28" x14ac:dyDescent="0.5">
      <c r="A45" s="20"/>
      <c r="C45" s="20"/>
      <c r="G45" s="4"/>
      <c r="N45" s="8" t="str">
        <f t="shared" si="16"/>
        <v/>
      </c>
      <c r="O45" s="8" t="str">
        <f t="shared" si="17"/>
        <v/>
      </c>
      <c r="P45" s="8" t="str">
        <f t="shared" si="18"/>
        <v/>
      </c>
      <c r="Q45" s="8" t="str">
        <f t="shared" si="19"/>
        <v/>
      </c>
      <c r="R45" s="14" t="str">
        <f t="shared" si="20"/>
        <v/>
      </c>
      <c r="S45" s="14" t="str">
        <f t="shared" si="21"/>
        <v/>
      </c>
      <c r="T45" s="5" t="str">
        <f t="shared" si="24"/>
        <v/>
      </c>
      <c r="U45" s="14" t="str">
        <f t="shared" si="25"/>
        <v/>
      </c>
    </row>
    <row r="46" spans="1:28" x14ac:dyDescent="0.5">
      <c r="A46" s="20"/>
      <c r="C46" s="20"/>
      <c r="G46" s="4"/>
      <c r="N46" s="8" t="str">
        <f t="shared" ref="N46:N63" si="26">IF(A24&gt;N$13,A24,IF(A24&lt;N$9,A24,""))</f>
        <v/>
      </c>
      <c r="O46" s="8" t="str">
        <f t="shared" ref="O46:O63" si="27">IF(B24&gt;O$13,B24,IF(B24&lt;O$9,B24,""))</f>
        <v/>
      </c>
      <c r="P46" s="8" t="str">
        <f t="shared" ref="P46:P63" si="28">IF(C24&gt;P$13,C24,IF(C24&lt;P$9,C24,""))</f>
        <v/>
      </c>
      <c r="Q46" s="8" t="str">
        <f t="shared" ref="Q46:Q63" si="29">IF(D24&gt;Q$13,D24,IF(D24&lt;Q$9,D24,""))</f>
        <v/>
      </c>
      <c r="R46" s="14" t="str">
        <f t="shared" si="20"/>
        <v/>
      </c>
      <c r="S46" s="14" t="str">
        <f t="shared" si="21"/>
        <v/>
      </c>
      <c r="T46" s="5" t="str">
        <f t="shared" si="24"/>
        <v/>
      </c>
      <c r="U46" s="14" t="str">
        <f t="shared" si="25"/>
        <v/>
      </c>
    </row>
    <row r="47" spans="1:28" x14ac:dyDescent="0.5">
      <c r="A47" s="20"/>
      <c r="C47" s="20"/>
      <c r="G47" s="4"/>
      <c r="N47" s="8" t="str">
        <f t="shared" si="26"/>
        <v/>
      </c>
      <c r="O47" s="8" t="str">
        <f t="shared" si="27"/>
        <v/>
      </c>
      <c r="P47" s="8" t="str">
        <f t="shared" si="28"/>
        <v/>
      </c>
      <c r="Q47" s="8" t="str">
        <f t="shared" si="29"/>
        <v/>
      </c>
      <c r="R47" s="14" t="str">
        <f t="shared" si="20"/>
        <v/>
      </c>
      <c r="S47" s="14" t="str">
        <f t="shared" si="21"/>
        <v/>
      </c>
      <c r="T47" s="5" t="str">
        <f t="shared" si="24"/>
        <v/>
      </c>
      <c r="U47" s="14" t="str">
        <f t="shared" si="25"/>
        <v/>
      </c>
    </row>
    <row r="48" spans="1:28" x14ac:dyDescent="0.5">
      <c r="A48" s="20"/>
      <c r="C48" s="20"/>
      <c r="G48" s="4"/>
      <c r="N48" s="8" t="str">
        <f t="shared" si="26"/>
        <v/>
      </c>
      <c r="O48" s="8" t="str">
        <f t="shared" si="27"/>
        <v/>
      </c>
      <c r="P48" s="8" t="str">
        <f t="shared" si="28"/>
        <v/>
      </c>
      <c r="Q48" s="8" t="str">
        <f t="shared" si="29"/>
        <v/>
      </c>
      <c r="R48" s="14" t="str">
        <f t="shared" si="20"/>
        <v/>
      </c>
      <c r="S48" s="14" t="str">
        <f t="shared" si="21"/>
        <v/>
      </c>
      <c r="T48" s="5" t="str">
        <f t="shared" si="24"/>
        <v/>
      </c>
      <c r="U48" s="14" t="str">
        <f t="shared" si="25"/>
        <v/>
      </c>
    </row>
    <row r="49" spans="1:21" x14ac:dyDescent="0.5">
      <c r="A49" s="20"/>
      <c r="C49" s="20"/>
      <c r="G49" s="4"/>
      <c r="N49" s="8" t="str">
        <f t="shared" si="26"/>
        <v/>
      </c>
      <c r="O49" s="8">
        <f t="shared" si="27"/>
        <v>0</v>
      </c>
      <c r="P49" s="8" t="str">
        <f t="shared" si="28"/>
        <v/>
      </c>
      <c r="Q49" s="8">
        <f t="shared" si="29"/>
        <v>0</v>
      </c>
      <c r="R49" s="14" t="str">
        <f t="shared" si="20"/>
        <v/>
      </c>
      <c r="S49" s="14">
        <f t="shared" si="21"/>
        <v>0</v>
      </c>
      <c r="T49" s="5" t="str">
        <f t="shared" si="24"/>
        <v/>
      </c>
      <c r="U49" s="14">
        <f t="shared" si="25"/>
        <v>0</v>
      </c>
    </row>
    <row r="50" spans="1:21" x14ac:dyDescent="0.5">
      <c r="A50" s="20"/>
      <c r="C50" s="20"/>
      <c r="G50" s="4"/>
      <c r="N50" s="8" t="str">
        <f t="shared" si="26"/>
        <v/>
      </c>
      <c r="O50" s="8">
        <f t="shared" si="27"/>
        <v>0</v>
      </c>
      <c r="P50" s="8" t="str">
        <f t="shared" si="28"/>
        <v/>
      </c>
      <c r="Q50" s="8">
        <f t="shared" si="29"/>
        <v>0</v>
      </c>
      <c r="R50" s="14" t="str">
        <f t="shared" si="20"/>
        <v/>
      </c>
      <c r="S50" s="14">
        <f t="shared" si="21"/>
        <v>0</v>
      </c>
      <c r="T50" s="5" t="str">
        <f t="shared" si="24"/>
        <v/>
      </c>
      <c r="U50" s="14">
        <f t="shared" si="25"/>
        <v>0</v>
      </c>
    </row>
    <row r="51" spans="1:21" x14ac:dyDescent="0.5">
      <c r="A51" s="20"/>
      <c r="C51" s="20"/>
      <c r="G51" s="4"/>
      <c r="N51" s="8" t="str">
        <f t="shared" si="26"/>
        <v/>
      </c>
      <c r="O51" s="8">
        <f t="shared" si="27"/>
        <v>0</v>
      </c>
      <c r="P51" s="8" t="str">
        <f t="shared" si="28"/>
        <v/>
      </c>
      <c r="Q51" s="8">
        <f t="shared" si="29"/>
        <v>0</v>
      </c>
      <c r="R51" s="14" t="str">
        <f t="shared" si="20"/>
        <v/>
      </c>
      <c r="S51" s="14">
        <f t="shared" si="21"/>
        <v>0</v>
      </c>
      <c r="T51" s="5" t="str">
        <f t="shared" si="24"/>
        <v/>
      </c>
      <c r="U51" s="14">
        <f t="shared" si="25"/>
        <v>0</v>
      </c>
    </row>
    <row r="52" spans="1:21" x14ac:dyDescent="0.5">
      <c r="A52" s="20"/>
      <c r="C52" s="20"/>
      <c r="G52" s="4"/>
      <c r="N52" s="8">
        <f t="shared" si="26"/>
        <v>0</v>
      </c>
      <c r="O52" s="8">
        <f t="shared" si="27"/>
        <v>0</v>
      </c>
      <c r="P52" s="8">
        <f t="shared" si="28"/>
        <v>0</v>
      </c>
      <c r="Q52" s="8">
        <f t="shared" si="29"/>
        <v>0</v>
      </c>
      <c r="R52" s="14">
        <f t="shared" si="20"/>
        <v>0</v>
      </c>
      <c r="S52" s="14">
        <f t="shared" si="21"/>
        <v>0</v>
      </c>
      <c r="T52" s="5">
        <f t="shared" si="24"/>
        <v>0</v>
      </c>
      <c r="U52" s="14">
        <f t="shared" si="25"/>
        <v>0</v>
      </c>
    </row>
    <row r="53" spans="1:21" x14ac:dyDescent="0.5">
      <c r="A53" s="20"/>
      <c r="C53" s="20"/>
      <c r="G53" s="4"/>
      <c r="N53" s="8">
        <f t="shared" si="26"/>
        <v>0</v>
      </c>
      <c r="O53" s="8">
        <f t="shared" si="27"/>
        <v>0</v>
      </c>
      <c r="P53" s="8">
        <f t="shared" si="28"/>
        <v>0</v>
      </c>
      <c r="Q53" s="8">
        <f t="shared" si="29"/>
        <v>0</v>
      </c>
      <c r="R53" s="14">
        <f t="shared" si="20"/>
        <v>0</v>
      </c>
      <c r="S53" s="14">
        <f t="shared" si="21"/>
        <v>0</v>
      </c>
      <c r="T53" s="5">
        <f t="shared" si="24"/>
        <v>0</v>
      </c>
      <c r="U53" s="14">
        <f t="shared" si="25"/>
        <v>0</v>
      </c>
    </row>
    <row r="54" spans="1:21" x14ac:dyDescent="0.5">
      <c r="A54" s="20"/>
      <c r="C54" s="20"/>
      <c r="G54" s="4"/>
      <c r="N54" s="8">
        <f t="shared" si="26"/>
        <v>0</v>
      </c>
      <c r="O54" s="8">
        <f t="shared" si="27"/>
        <v>0</v>
      </c>
      <c r="P54" s="8">
        <f t="shared" si="28"/>
        <v>0</v>
      </c>
      <c r="Q54" s="8">
        <f t="shared" si="29"/>
        <v>0</v>
      </c>
      <c r="R54" s="14">
        <f t="shared" si="20"/>
        <v>0</v>
      </c>
      <c r="S54" s="14">
        <f t="shared" si="21"/>
        <v>0</v>
      </c>
      <c r="T54" s="5">
        <f t="shared" si="24"/>
        <v>0</v>
      </c>
      <c r="U54" s="14">
        <f t="shared" si="25"/>
        <v>0</v>
      </c>
    </row>
    <row r="55" spans="1:21" x14ac:dyDescent="0.5">
      <c r="N55" s="8">
        <f t="shared" si="26"/>
        <v>0</v>
      </c>
      <c r="O55" s="8">
        <f t="shared" si="27"/>
        <v>0</v>
      </c>
      <c r="P55" s="8">
        <f t="shared" si="28"/>
        <v>0</v>
      </c>
      <c r="Q55" s="8">
        <f t="shared" si="29"/>
        <v>0</v>
      </c>
      <c r="R55" s="14">
        <f t="shared" si="20"/>
        <v>0</v>
      </c>
      <c r="S55" s="14">
        <f t="shared" si="21"/>
        <v>0</v>
      </c>
      <c r="T55" s="5">
        <f t="shared" si="24"/>
        <v>0</v>
      </c>
      <c r="U55" s="14">
        <f t="shared" si="25"/>
        <v>0</v>
      </c>
    </row>
    <row r="56" spans="1:21" x14ac:dyDescent="0.5">
      <c r="N56" s="8">
        <f t="shared" si="26"/>
        <v>0</v>
      </c>
      <c r="O56" s="8">
        <f t="shared" si="27"/>
        <v>0</v>
      </c>
      <c r="P56" s="8">
        <f t="shared" si="28"/>
        <v>0</v>
      </c>
      <c r="Q56" s="8">
        <f t="shared" si="29"/>
        <v>0</v>
      </c>
      <c r="R56" s="14">
        <f t="shared" si="20"/>
        <v>0</v>
      </c>
      <c r="S56" s="14">
        <f t="shared" si="21"/>
        <v>0</v>
      </c>
      <c r="T56" s="5">
        <f t="shared" si="24"/>
        <v>0</v>
      </c>
      <c r="U56" s="14">
        <f t="shared" si="25"/>
        <v>0</v>
      </c>
    </row>
    <row r="57" spans="1:21" x14ac:dyDescent="0.5">
      <c r="N57" s="8">
        <f t="shared" si="26"/>
        <v>0</v>
      </c>
      <c r="O57" s="8">
        <f t="shared" si="27"/>
        <v>0</v>
      </c>
      <c r="P57" s="8">
        <f t="shared" si="28"/>
        <v>0</v>
      </c>
      <c r="Q57" s="8">
        <f t="shared" si="29"/>
        <v>0</v>
      </c>
      <c r="R57" s="14">
        <f t="shared" si="20"/>
        <v>0</v>
      </c>
      <c r="S57" s="14">
        <f t="shared" si="21"/>
        <v>0</v>
      </c>
      <c r="T57" s="5">
        <f t="shared" si="24"/>
        <v>0</v>
      </c>
      <c r="U57" s="14">
        <f t="shared" si="25"/>
        <v>0</v>
      </c>
    </row>
    <row r="58" spans="1:21" x14ac:dyDescent="0.5">
      <c r="N58" s="8">
        <f t="shared" si="26"/>
        <v>0</v>
      </c>
      <c r="O58" s="8">
        <f t="shared" si="27"/>
        <v>0</v>
      </c>
      <c r="P58" s="8">
        <f t="shared" si="28"/>
        <v>0</v>
      </c>
      <c r="Q58" s="8">
        <f t="shared" si="29"/>
        <v>0</v>
      </c>
      <c r="R58" s="14">
        <f t="shared" si="20"/>
        <v>0</v>
      </c>
      <c r="T58" s="5">
        <f t="shared" si="24"/>
        <v>0</v>
      </c>
      <c r="U58" s="14">
        <f t="shared" si="25"/>
        <v>0</v>
      </c>
    </row>
    <row r="59" spans="1:21" x14ac:dyDescent="0.5">
      <c r="N59" s="8">
        <f t="shared" si="26"/>
        <v>0</v>
      </c>
      <c r="O59" s="8">
        <f t="shared" si="27"/>
        <v>0</v>
      </c>
      <c r="P59" s="8">
        <f t="shared" si="28"/>
        <v>0</v>
      </c>
      <c r="Q59" s="8">
        <f t="shared" si="29"/>
        <v>0</v>
      </c>
      <c r="R59" s="14">
        <f t="shared" si="20"/>
        <v>0</v>
      </c>
      <c r="T59" s="5">
        <f t="shared" si="24"/>
        <v>0</v>
      </c>
      <c r="U59" s="14">
        <f t="shared" si="25"/>
        <v>0</v>
      </c>
    </row>
    <row r="60" spans="1:21" x14ac:dyDescent="0.5">
      <c r="N60" s="8">
        <f t="shared" si="26"/>
        <v>0</v>
      </c>
      <c r="O60" s="8">
        <f t="shared" si="27"/>
        <v>0</v>
      </c>
      <c r="P60" s="8">
        <f t="shared" si="28"/>
        <v>0</v>
      </c>
      <c r="Q60" s="8">
        <f t="shared" si="29"/>
        <v>0</v>
      </c>
      <c r="R60" s="14">
        <f t="shared" si="20"/>
        <v>0</v>
      </c>
      <c r="T60" s="5">
        <f t="shared" si="24"/>
        <v>0</v>
      </c>
      <c r="U60" s="14">
        <f t="shared" si="25"/>
        <v>0</v>
      </c>
    </row>
    <row r="61" spans="1:21" x14ac:dyDescent="0.5">
      <c r="N61" s="8">
        <f t="shared" si="26"/>
        <v>0</v>
      </c>
      <c r="O61" s="8">
        <f t="shared" si="27"/>
        <v>0</v>
      </c>
      <c r="P61" s="8">
        <f t="shared" si="28"/>
        <v>0</v>
      </c>
      <c r="Q61" s="8">
        <f t="shared" si="29"/>
        <v>0</v>
      </c>
      <c r="R61" s="14">
        <f t="shared" si="20"/>
        <v>0</v>
      </c>
      <c r="T61" s="5">
        <f t="shared" si="24"/>
        <v>0</v>
      </c>
      <c r="U61" s="14">
        <f t="shared" si="25"/>
        <v>0</v>
      </c>
    </row>
    <row r="62" spans="1:21" x14ac:dyDescent="0.5">
      <c r="N62" s="8">
        <f t="shared" si="26"/>
        <v>0</v>
      </c>
      <c r="O62" s="8">
        <f t="shared" si="27"/>
        <v>0</v>
      </c>
      <c r="P62" s="8">
        <f t="shared" si="28"/>
        <v>0</v>
      </c>
      <c r="Q62" s="8">
        <f t="shared" si="29"/>
        <v>0</v>
      </c>
      <c r="T62" s="5">
        <f t="shared" si="24"/>
        <v>0</v>
      </c>
      <c r="U62" s="14">
        <f t="shared" si="25"/>
        <v>0</v>
      </c>
    </row>
    <row r="63" spans="1:21" x14ac:dyDescent="0.5">
      <c r="N63" s="8">
        <f t="shared" si="26"/>
        <v>0</v>
      </c>
      <c r="O63" s="8">
        <f t="shared" si="27"/>
        <v>0</v>
      </c>
      <c r="P63" s="8">
        <f t="shared" si="28"/>
        <v>0</v>
      </c>
      <c r="Q63" s="8">
        <f t="shared" si="29"/>
        <v>0</v>
      </c>
    </row>
  </sheetData>
  <sortState ref="F2:F63">
    <sortCondition descending="1" ref="F1"/>
  </sortState>
  <pageMargins left="0.7" right="0.7" top="0.75" bottom="0.75" header="0.3" footer="0.3"/>
  <pageSetup orientation="portrait" horizontalDpi="4294967295" verticalDpi="4294967295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6"/>
  <sheetViews>
    <sheetView zoomScale="50" zoomScaleNormal="50" workbookViewId="0">
      <pane ySplit="1" topLeftCell="A2" activePane="bottomLeft" state="frozen"/>
      <selection pane="bottomLeft" activeCell="AE30" sqref="AE30"/>
    </sheetView>
  </sheetViews>
  <sheetFormatPr defaultRowHeight="14.35" x14ac:dyDescent="0.5"/>
  <cols>
    <col min="1" max="1" width="8" style="8" customWidth="1"/>
    <col min="2" max="8" width="8.9375" style="8"/>
    <col min="10" max="10" width="8.9375" style="8"/>
    <col min="19" max="20" width="8.9375" style="8"/>
  </cols>
  <sheetData>
    <row r="1" spans="1:20" ht="43" x14ac:dyDescent="0.5">
      <c r="A1" s="40" t="s">
        <v>24</v>
      </c>
      <c r="B1" s="40" t="s">
        <v>25</v>
      </c>
      <c r="C1" s="2" t="s">
        <v>26</v>
      </c>
      <c r="D1" s="56" t="s">
        <v>27</v>
      </c>
      <c r="E1" s="56" t="s">
        <v>54</v>
      </c>
      <c r="F1" s="29" t="s">
        <v>28</v>
      </c>
      <c r="G1" s="29" t="s">
        <v>55</v>
      </c>
      <c r="H1" s="63" t="s">
        <v>30</v>
      </c>
      <c r="I1" s="63" t="s">
        <v>93</v>
      </c>
      <c r="J1" s="40" t="s">
        <v>56</v>
      </c>
      <c r="L1" s="9" t="s">
        <v>41</v>
      </c>
      <c r="M1" s="9" t="s">
        <v>34</v>
      </c>
      <c r="N1" t="s">
        <v>120</v>
      </c>
      <c r="O1" t="s">
        <v>121</v>
      </c>
      <c r="P1" s="9"/>
      <c r="Q1" s="9"/>
      <c r="S1" s="2" t="s">
        <v>26</v>
      </c>
      <c r="T1" s="2" t="s">
        <v>30</v>
      </c>
    </row>
    <row r="2" spans="1:20" x14ac:dyDescent="0.5">
      <c r="A2" s="36">
        <v>19</v>
      </c>
      <c r="B2" s="36" t="s">
        <v>40</v>
      </c>
      <c r="C2" s="36">
        <v>282678</v>
      </c>
      <c r="D2" s="20">
        <v>1463.1416666666667</v>
      </c>
      <c r="E2" s="20">
        <v>692.85</v>
      </c>
      <c r="F2" s="20">
        <v>1347.8594470046082</v>
      </c>
      <c r="G2" s="20">
        <v>814.29723502304148</v>
      </c>
      <c r="H2" s="20">
        <v>1388.9094955489613</v>
      </c>
      <c r="I2" s="20">
        <v>1507.1472350230415</v>
      </c>
      <c r="J2" s="4">
        <v>0.85085638290346777</v>
      </c>
      <c r="K2" s="35" t="s">
        <v>35</v>
      </c>
      <c r="L2" s="107">
        <f>CORREL(D2:D14,E2:E14)</f>
        <v>0.70456975074446337</v>
      </c>
      <c r="M2" s="107">
        <f>CORREL(D15:D46,E15:E46)</f>
        <v>0.29298944476032912</v>
      </c>
      <c r="N2" s="35">
        <v>0.49640000000000001</v>
      </c>
      <c r="O2" s="35">
        <v>0.12089999999999999</v>
      </c>
      <c r="S2" s="36">
        <v>244965</v>
      </c>
      <c r="T2" s="20">
        <v>1762.0947630922694</v>
      </c>
    </row>
    <row r="3" spans="1:20" x14ac:dyDescent="0.5">
      <c r="A3" s="36">
        <v>25</v>
      </c>
      <c r="B3" s="36" t="s">
        <v>40</v>
      </c>
      <c r="C3" s="36">
        <v>420272</v>
      </c>
      <c r="D3" s="20">
        <v>1634.6972477064221</v>
      </c>
      <c r="E3" s="20">
        <v>754.10550458715602</v>
      </c>
      <c r="F3" s="20">
        <v>1347.6824742268041</v>
      </c>
      <c r="G3" s="20">
        <v>955.96288659793811</v>
      </c>
      <c r="H3" s="20">
        <v>1436.6856330014225</v>
      </c>
      <c r="I3" s="20">
        <v>1710.0683911850942</v>
      </c>
      <c r="J3" s="4">
        <v>0.78884391346075355</v>
      </c>
      <c r="K3" s="35" t="s">
        <v>36</v>
      </c>
      <c r="L3" s="107">
        <f>CORREL(F2:F14,G2:G14)</f>
        <v>0.61877430465296523</v>
      </c>
      <c r="M3" s="107">
        <f>CORREL(F15:F46,G15:G46)</f>
        <v>0.29218933620120652</v>
      </c>
      <c r="N3" s="35">
        <v>0.38290000000000002</v>
      </c>
      <c r="O3" s="35">
        <v>0.1212</v>
      </c>
      <c r="S3" s="36">
        <v>282678</v>
      </c>
      <c r="T3" s="20">
        <v>1388.9094955489613</v>
      </c>
    </row>
    <row r="4" spans="1:20" x14ac:dyDescent="0.5">
      <c r="A4" s="36">
        <v>23</v>
      </c>
      <c r="B4" s="36" t="s">
        <v>40</v>
      </c>
      <c r="C4" s="36">
        <v>311351</v>
      </c>
      <c r="D4" s="20">
        <v>2052.0316455696202</v>
      </c>
      <c r="E4" s="20">
        <v>1248.1708860759493</v>
      </c>
      <c r="F4" s="20">
        <v>1454.7537537537537</v>
      </c>
      <c r="G4" s="20">
        <v>1067.5195195195195</v>
      </c>
      <c r="H4" s="20">
        <v>1646.9531568228106</v>
      </c>
      <c r="I4" s="20">
        <v>2315.6904055954687</v>
      </c>
      <c r="J4" s="4">
        <v>1.169225352092615</v>
      </c>
      <c r="K4" s="35" t="s">
        <v>37</v>
      </c>
      <c r="L4" s="107">
        <f>CORREL(H2:H14,J2:J14)</f>
        <v>0.63764672345126672</v>
      </c>
      <c r="M4" s="107">
        <f>CORREL(H15:H46,J15:J46)</f>
        <v>0.19749925584766334</v>
      </c>
      <c r="N4" s="35">
        <v>0.40660000000000002</v>
      </c>
      <c r="O4" s="35">
        <v>3.9E-2</v>
      </c>
      <c r="S4" s="36">
        <v>311351</v>
      </c>
      <c r="T4" s="20">
        <v>1646.9531568228106</v>
      </c>
    </row>
    <row r="5" spans="1:20" x14ac:dyDescent="0.5">
      <c r="A5" s="36">
        <v>39</v>
      </c>
      <c r="B5" s="36" t="s">
        <v>40</v>
      </c>
      <c r="C5" s="36">
        <v>747364</v>
      </c>
      <c r="D5" s="20">
        <v>1986.4770318021201</v>
      </c>
      <c r="E5" s="20">
        <v>805.03533568904595</v>
      </c>
      <c r="F5" s="20">
        <v>1608.957683741648</v>
      </c>
      <c r="G5" s="20">
        <v>689.543429844098</v>
      </c>
      <c r="H5" s="20">
        <v>1754.9112021857923</v>
      </c>
      <c r="I5" s="20">
        <v>1494.578765533144</v>
      </c>
      <c r="J5" s="4">
        <v>1.167490401396559</v>
      </c>
      <c r="K5" s="35" t="s">
        <v>134</v>
      </c>
      <c r="L5" s="107">
        <f>CORREL(H2:H14,I2:I14)</f>
        <v>0.73250986325941581</v>
      </c>
      <c r="M5" s="107">
        <f>CORREL(H15:H45,I15:I45)</f>
        <v>0.3632366636938632</v>
      </c>
      <c r="N5" s="107">
        <v>0.53659999999999997</v>
      </c>
      <c r="O5" s="107">
        <v>0.13189999999999999</v>
      </c>
      <c r="S5" s="36">
        <v>364580</v>
      </c>
      <c r="T5" s="20">
        <v>2915.9252336448599</v>
      </c>
    </row>
    <row r="6" spans="1:20" x14ac:dyDescent="0.5">
      <c r="A6" s="36">
        <v>22</v>
      </c>
      <c r="B6" s="36" t="s">
        <v>40</v>
      </c>
      <c r="C6" s="36">
        <v>244965</v>
      </c>
      <c r="D6" s="20">
        <v>2022.1081081081081</v>
      </c>
      <c r="E6" s="20">
        <v>1458.8288288288288</v>
      </c>
      <c r="F6" s="20">
        <v>1662.5724137931034</v>
      </c>
      <c r="G6" s="20">
        <v>1284.3793103448277</v>
      </c>
      <c r="H6" s="20">
        <v>1762.0947630922694</v>
      </c>
      <c r="I6" s="20">
        <v>2743.2081391736565</v>
      </c>
      <c r="J6" s="4">
        <v>1.1358239867918498</v>
      </c>
      <c r="S6" s="36">
        <v>377394</v>
      </c>
      <c r="T6" s="20">
        <v>2087.3219895287957</v>
      </c>
    </row>
    <row r="7" spans="1:20" x14ac:dyDescent="0.5">
      <c r="A7" s="36">
        <v>16</v>
      </c>
      <c r="B7" s="36" t="s">
        <v>40</v>
      </c>
      <c r="C7" s="36">
        <v>1169651</v>
      </c>
      <c r="D7" s="20">
        <v>1687.0126582278481</v>
      </c>
      <c r="E7" s="20">
        <v>1156.0928270042193</v>
      </c>
      <c r="F7" s="20">
        <v>1983.2142857142858</v>
      </c>
      <c r="G7" s="20">
        <v>962.66326530612241</v>
      </c>
      <c r="H7" s="20">
        <v>1886.6533700137552</v>
      </c>
      <c r="I7" s="20">
        <v>2118.756092310342</v>
      </c>
      <c r="J7" s="4">
        <v>1.2009316950892348</v>
      </c>
      <c r="S7" s="36">
        <v>420272</v>
      </c>
      <c r="T7" s="20">
        <v>1436.6856330014225</v>
      </c>
    </row>
    <row r="8" spans="1:20" x14ac:dyDescent="0.5">
      <c r="A8" s="36">
        <v>34</v>
      </c>
      <c r="B8" s="36" t="s">
        <v>40</v>
      </c>
      <c r="C8" s="36">
        <v>377394</v>
      </c>
      <c r="D8" s="20">
        <v>2375.3687150837991</v>
      </c>
      <c r="E8" s="20">
        <v>1114.6145251396647</v>
      </c>
      <c r="F8" s="20">
        <v>1833.3300492610838</v>
      </c>
      <c r="G8" s="20">
        <v>950.49753694581284</v>
      </c>
      <c r="H8" s="20">
        <v>2087.3219895287957</v>
      </c>
      <c r="I8" s="20">
        <v>2065.1120620854776</v>
      </c>
      <c r="J8" s="4">
        <v>1.1726642961340026</v>
      </c>
      <c r="S8" s="36">
        <v>601335</v>
      </c>
      <c r="T8" s="20">
        <v>2899.9772727272725</v>
      </c>
    </row>
    <row r="9" spans="1:20" x14ac:dyDescent="0.5">
      <c r="A9" s="36">
        <v>43</v>
      </c>
      <c r="B9" s="36" t="s">
        <v>40</v>
      </c>
      <c r="C9" s="36">
        <v>1506751</v>
      </c>
      <c r="D9" s="20">
        <v>3223.1055900621118</v>
      </c>
      <c r="E9" s="20">
        <v>1130.1614906832299</v>
      </c>
      <c r="F9" s="20">
        <v>1786.1003787878788</v>
      </c>
      <c r="G9" s="20">
        <v>927.87310606060601</v>
      </c>
      <c r="H9" s="20">
        <v>2121.88824383164</v>
      </c>
      <c r="I9" s="20">
        <v>2058.0345967438361</v>
      </c>
      <c r="J9" s="4">
        <v>1.2180129839967697</v>
      </c>
      <c r="S9" s="36">
        <v>626667</v>
      </c>
      <c r="T9" s="20">
        <v>2687.9180327868853</v>
      </c>
    </row>
    <row r="10" spans="1:20" x14ac:dyDescent="0.5">
      <c r="A10" s="36">
        <v>2</v>
      </c>
      <c r="B10" s="36" t="s">
        <v>40</v>
      </c>
      <c r="C10" s="36">
        <v>739861</v>
      </c>
      <c r="D10" s="20">
        <v>2932.219696969697</v>
      </c>
      <c r="E10" s="20">
        <v>1607.409090909091</v>
      </c>
      <c r="F10" s="20">
        <v>1911.3164556962026</v>
      </c>
      <c r="G10" s="20">
        <v>1021.7299578059071</v>
      </c>
      <c r="H10" s="20">
        <v>2133.6914191419141</v>
      </c>
      <c r="I10" s="20">
        <v>2629.1390487149984</v>
      </c>
      <c r="J10" s="4">
        <v>1.5732230210425546</v>
      </c>
      <c r="S10" s="36">
        <v>739861</v>
      </c>
      <c r="T10" s="20">
        <v>2133.6914191419141</v>
      </c>
    </row>
    <row r="11" spans="1:20" x14ac:dyDescent="0.5">
      <c r="A11" s="36">
        <v>21</v>
      </c>
      <c r="B11" s="36" t="s">
        <v>40</v>
      </c>
      <c r="C11" s="36">
        <v>929365</v>
      </c>
      <c r="D11" s="20">
        <v>2338.2527472527472</v>
      </c>
      <c r="E11" s="20">
        <v>1550.7197802197802</v>
      </c>
      <c r="F11" s="20">
        <v>2347.7758007117436</v>
      </c>
      <c r="G11" s="20">
        <v>1299.0231316725979</v>
      </c>
      <c r="H11" s="20">
        <v>2345.4462365591398</v>
      </c>
      <c r="I11" s="20">
        <v>2849.7429118923783</v>
      </c>
      <c r="J11" s="4">
        <v>1.193758403842357</v>
      </c>
      <c r="S11" s="36">
        <v>747364</v>
      </c>
      <c r="T11" s="20">
        <v>1754.9112021857923</v>
      </c>
    </row>
    <row r="12" spans="1:20" x14ac:dyDescent="0.5">
      <c r="A12" s="36">
        <v>30</v>
      </c>
      <c r="B12" s="36" t="s">
        <v>40</v>
      </c>
      <c r="C12" s="36">
        <v>626667</v>
      </c>
      <c r="D12" s="20">
        <v>2908.3888888888887</v>
      </c>
      <c r="E12" s="20">
        <v>1460.1055555555556</v>
      </c>
      <c r="F12" s="20">
        <v>2527.251012145749</v>
      </c>
      <c r="G12" s="20">
        <v>1094.089068825911</v>
      </c>
      <c r="H12" s="20">
        <v>2687.9180327868853</v>
      </c>
      <c r="I12" s="20">
        <v>2554.1946243814664</v>
      </c>
      <c r="J12" s="4">
        <v>1.3345399356950201</v>
      </c>
      <c r="S12" s="36">
        <v>929365</v>
      </c>
      <c r="T12" s="20">
        <v>2345.4462365591398</v>
      </c>
    </row>
    <row r="13" spans="1:20" x14ac:dyDescent="0.5">
      <c r="A13" s="36">
        <v>31</v>
      </c>
      <c r="B13" s="36" t="s">
        <v>40</v>
      </c>
      <c r="C13" s="36">
        <v>601335</v>
      </c>
      <c r="D13" s="20">
        <v>3409.318181818182</v>
      </c>
      <c r="E13" s="20">
        <v>1681.1363636363637</v>
      </c>
      <c r="F13" s="20">
        <v>2560.4166666666665</v>
      </c>
      <c r="G13" s="20">
        <v>1371.3295454545455</v>
      </c>
      <c r="H13" s="20">
        <v>2899.9772727272725</v>
      </c>
      <c r="I13" s="20">
        <v>3052.465909090909</v>
      </c>
      <c r="J13" s="4">
        <v>1.2259171175949022</v>
      </c>
      <c r="S13" s="36">
        <v>1169651</v>
      </c>
      <c r="T13" s="20">
        <v>1886.6533700137552</v>
      </c>
    </row>
    <row r="14" spans="1:20" x14ac:dyDescent="0.5">
      <c r="A14" s="36">
        <v>29</v>
      </c>
      <c r="B14" s="36" t="s">
        <v>40</v>
      </c>
      <c r="C14" s="36">
        <v>364580</v>
      </c>
      <c r="D14" s="20">
        <v>3466.9618320610689</v>
      </c>
      <c r="E14" s="20">
        <v>1509.8931297709923</v>
      </c>
      <c r="F14" s="20">
        <v>2536</v>
      </c>
      <c r="G14" s="20">
        <v>1146.2052631578947</v>
      </c>
      <c r="H14" s="20">
        <v>2915.9252336448599</v>
      </c>
      <c r="I14" s="20">
        <v>2656.0983929288868</v>
      </c>
      <c r="J14" s="4">
        <v>1.3172973273662225</v>
      </c>
      <c r="S14" s="36">
        <v>1506751</v>
      </c>
      <c r="T14" s="20">
        <v>2121.88824383164</v>
      </c>
    </row>
    <row r="15" spans="1:20" x14ac:dyDescent="0.5">
      <c r="A15" s="36">
        <v>36</v>
      </c>
      <c r="B15" s="36" t="s">
        <v>22</v>
      </c>
      <c r="C15" s="36">
        <v>3810139</v>
      </c>
      <c r="D15" s="20">
        <v>4574.2933333333331</v>
      </c>
      <c r="E15" s="20">
        <v>1057.76</v>
      </c>
      <c r="F15" s="20">
        <v>3999.1120000000001</v>
      </c>
      <c r="G15" s="20">
        <v>994.952</v>
      </c>
      <c r="H15" s="20">
        <v>4163.4495238095242</v>
      </c>
      <c r="I15" s="20">
        <v>2052.712</v>
      </c>
      <c r="J15" s="4">
        <v>1.0631266633968273</v>
      </c>
      <c r="S15" s="36">
        <v>3808036</v>
      </c>
      <c r="T15" s="20">
        <v>4596.1112359550561</v>
      </c>
    </row>
    <row r="16" spans="1:20" x14ac:dyDescent="0.5">
      <c r="A16" s="36">
        <v>37</v>
      </c>
      <c r="B16" s="36" t="s">
        <v>22</v>
      </c>
      <c r="C16" s="36">
        <v>3808036</v>
      </c>
      <c r="D16" s="20">
        <v>4713.8970588235297</v>
      </c>
      <c r="E16" s="20">
        <v>918.17352941176466</v>
      </c>
      <c r="F16" s="20">
        <v>4523.2981818181815</v>
      </c>
      <c r="G16" s="20">
        <v>905.77818181818179</v>
      </c>
      <c r="H16" s="20">
        <v>4596.1112359550561</v>
      </c>
      <c r="I16" s="20">
        <v>1823.9517112299463</v>
      </c>
      <c r="J16" s="4">
        <v>1.0136847495804122</v>
      </c>
      <c r="S16" s="36">
        <v>3810139</v>
      </c>
      <c r="T16" s="20">
        <v>4163.4495238095242</v>
      </c>
    </row>
    <row r="17" spans="1:20" x14ac:dyDescent="0.5">
      <c r="A17" s="36">
        <v>18</v>
      </c>
      <c r="B17" s="36" t="s">
        <v>22</v>
      </c>
      <c r="C17" s="36">
        <v>7311351</v>
      </c>
      <c r="D17" s="20">
        <v>7238.6770428015561</v>
      </c>
      <c r="E17" s="20">
        <v>1703.5603112840467</v>
      </c>
      <c r="F17" s="20">
        <v>10571.263157894737</v>
      </c>
      <c r="G17" s="20">
        <v>1636.4486215538848</v>
      </c>
      <c r="H17" s="20">
        <v>9265.6615853658532</v>
      </c>
      <c r="I17" s="20">
        <v>3340.0089328379318</v>
      </c>
      <c r="J17" s="4">
        <v>1.0410105693794629</v>
      </c>
      <c r="S17" s="36">
        <v>7311351</v>
      </c>
      <c r="T17" s="20">
        <v>9265.6615853658532</v>
      </c>
    </row>
    <row r="18" spans="1:20" x14ac:dyDescent="0.5">
      <c r="A18" s="8">
        <v>26</v>
      </c>
      <c r="B18" s="36" t="s">
        <v>22</v>
      </c>
      <c r="C18" s="8">
        <v>14897711</v>
      </c>
      <c r="D18" s="14">
        <v>7357.3529411764703</v>
      </c>
      <c r="E18" s="14">
        <v>924.3574660633484</v>
      </c>
      <c r="F18" s="14">
        <v>10185.609794628752</v>
      </c>
      <c r="G18" s="14">
        <v>984.35229067930493</v>
      </c>
      <c r="H18" s="14">
        <v>9453.7072599531621</v>
      </c>
      <c r="I18" s="14">
        <v>1908.7097567426533</v>
      </c>
      <c r="J18" s="5">
        <v>0.93905147051107696</v>
      </c>
      <c r="S18" s="36">
        <v>8598157</v>
      </c>
      <c r="T18" s="20">
        <v>28260.973180076628</v>
      </c>
    </row>
    <row r="19" spans="1:20" x14ac:dyDescent="0.5">
      <c r="A19" s="8">
        <v>24</v>
      </c>
      <c r="B19" s="36" t="s">
        <v>22</v>
      </c>
      <c r="C19" s="8">
        <v>13259992</v>
      </c>
      <c r="D19" s="14">
        <v>8650.25</v>
      </c>
      <c r="E19" s="14">
        <v>1068.2232142857142</v>
      </c>
      <c r="F19" s="14">
        <v>12941.122370936902</v>
      </c>
      <c r="G19" s="14">
        <v>1160.227533460803</v>
      </c>
      <c r="H19" s="14">
        <v>11654.435073627845</v>
      </c>
      <c r="I19" s="14">
        <v>2228.4507477465172</v>
      </c>
      <c r="J19" s="5">
        <v>0.92070148611225233</v>
      </c>
      <c r="S19" s="8">
        <v>8751101</v>
      </c>
      <c r="T19" s="14">
        <v>27830.895522388058</v>
      </c>
    </row>
    <row r="20" spans="1:20" x14ac:dyDescent="0.5">
      <c r="A20" s="8">
        <v>5</v>
      </c>
      <c r="B20" s="36" t="s">
        <v>22</v>
      </c>
      <c r="C20" s="8">
        <v>16826893</v>
      </c>
      <c r="D20" s="14">
        <v>9257.1759656652357</v>
      </c>
      <c r="E20" s="14">
        <v>1110.4635193133047</v>
      </c>
      <c r="F20" s="14">
        <v>16370.248818897639</v>
      </c>
      <c r="G20" s="14">
        <v>956.07401574803146</v>
      </c>
      <c r="H20" s="14">
        <v>14460.864055299538</v>
      </c>
      <c r="I20" s="14">
        <v>2066.5375350613363</v>
      </c>
      <c r="J20" s="5">
        <v>1.1614827942421162</v>
      </c>
      <c r="S20" s="8">
        <v>9297658</v>
      </c>
      <c r="T20" s="14">
        <v>17121.882352941175</v>
      </c>
    </row>
    <row r="21" spans="1:20" x14ac:dyDescent="0.5">
      <c r="A21" s="8">
        <v>38</v>
      </c>
      <c r="B21" s="36" t="s">
        <v>22</v>
      </c>
      <c r="C21" s="8">
        <v>11723027</v>
      </c>
      <c r="D21" s="14">
        <v>11797.169014084508</v>
      </c>
      <c r="E21" s="14">
        <v>1180.7464788732395</v>
      </c>
      <c r="F21" s="14">
        <v>16930.78787878788</v>
      </c>
      <c r="G21" s="14">
        <v>1310.659090909091</v>
      </c>
      <c r="H21" s="14">
        <v>15135.285714285714</v>
      </c>
      <c r="I21" s="14">
        <v>2491.4055697823305</v>
      </c>
      <c r="J21" s="5">
        <v>0.90087993671509015</v>
      </c>
      <c r="S21" s="8">
        <v>9408726</v>
      </c>
      <c r="T21" s="14">
        <v>16802.229850746269</v>
      </c>
    </row>
    <row r="22" spans="1:20" x14ac:dyDescent="0.5">
      <c r="A22" s="8">
        <v>28</v>
      </c>
      <c r="B22" s="36" t="s">
        <v>22</v>
      </c>
      <c r="C22" s="8">
        <v>9408726</v>
      </c>
      <c r="D22" s="14">
        <v>14659.083832335329</v>
      </c>
      <c r="E22" s="14">
        <v>1372.2694610778442</v>
      </c>
      <c r="F22" s="14">
        <v>18932.619047619046</v>
      </c>
      <c r="G22" s="14">
        <v>1049.0952380952381</v>
      </c>
      <c r="H22" s="14">
        <v>16802.229850746269</v>
      </c>
      <c r="I22" s="14">
        <v>2421.364699173082</v>
      </c>
      <c r="J22" s="5">
        <v>1.308050414535642</v>
      </c>
      <c r="S22" s="8">
        <v>9615620</v>
      </c>
      <c r="T22" s="14">
        <v>17906.921717171717</v>
      </c>
    </row>
    <row r="23" spans="1:20" x14ac:dyDescent="0.5">
      <c r="A23" s="8">
        <v>6</v>
      </c>
      <c r="B23" s="36" t="s">
        <v>22</v>
      </c>
      <c r="C23" s="8">
        <v>9297658</v>
      </c>
      <c r="D23" s="14">
        <v>11872.290598290598</v>
      </c>
      <c r="E23" s="14">
        <v>1054.7777777777778</v>
      </c>
      <c r="F23" s="14">
        <v>19876.152466367712</v>
      </c>
      <c r="G23" s="14">
        <v>1332.1883408071749</v>
      </c>
      <c r="H23" s="14">
        <v>17121.882352941175</v>
      </c>
      <c r="I23" s="14">
        <v>2386.9661185849527</v>
      </c>
      <c r="J23" s="5">
        <v>0.7917632555909373</v>
      </c>
      <c r="S23" s="8">
        <v>10251577</v>
      </c>
      <c r="T23" s="14">
        <v>17664.106936416185</v>
      </c>
    </row>
    <row r="24" spans="1:20" x14ac:dyDescent="0.5">
      <c r="A24" s="8">
        <v>20</v>
      </c>
      <c r="B24" s="36" t="s">
        <v>22</v>
      </c>
      <c r="C24" s="8">
        <v>13905964</v>
      </c>
      <c r="D24" s="14">
        <v>12701.222797927461</v>
      </c>
      <c r="E24" s="14">
        <v>1048.481865284974</v>
      </c>
      <c r="F24" s="14">
        <v>19039.170529801326</v>
      </c>
      <c r="G24" s="14">
        <v>1143.0049668874171</v>
      </c>
      <c r="H24" s="14">
        <v>17504.385194479299</v>
      </c>
      <c r="I24" s="14">
        <v>2191.4868321723911</v>
      </c>
      <c r="J24" s="5">
        <v>0.91730298262846188</v>
      </c>
      <c r="S24" s="8">
        <v>11723027</v>
      </c>
      <c r="T24" s="14">
        <v>15135.285714285714</v>
      </c>
    </row>
    <row r="25" spans="1:20" x14ac:dyDescent="0.5">
      <c r="A25" s="8">
        <v>27</v>
      </c>
      <c r="B25" s="36" t="s">
        <v>22</v>
      </c>
      <c r="C25" s="8">
        <v>10251577</v>
      </c>
      <c r="D25" s="14">
        <v>15331.352112676057</v>
      </c>
      <c r="E25" s="14">
        <v>1432.1549295774648</v>
      </c>
      <c r="F25" s="14">
        <v>19287.887254901962</v>
      </c>
      <c r="G25" s="14">
        <v>1066.2696078431372</v>
      </c>
      <c r="H25" s="14">
        <v>17664.106936416185</v>
      </c>
      <c r="I25" s="14">
        <v>2498.4245374206021</v>
      </c>
      <c r="J25" s="5">
        <v>1.3431452224118483</v>
      </c>
      <c r="S25" s="8">
        <v>11921379</v>
      </c>
      <c r="T25" s="14">
        <v>18798.615384615383</v>
      </c>
    </row>
    <row r="26" spans="1:20" x14ac:dyDescent="0.5">
      <c r="A26" s="8">
        <v>10</v>
      </c>
      <c r="B26" s="36" t="s">
        <v>22</v>
      </c>
      <c r="C26" s="8">
        <v>9615620</v>
      </c>
      <c r="D26" s="14">
        <v>14570.248275862068</v>
      </c>
      <c r="E26" s="14">
        <v>1533.2689655172414</v>
      </c>
      <c r="F26" s="14">
        <v>19834.482071713148</v>
      </c>
      <c r="G26" s="14">
        <v>1472.2270916334662</v>
      </c>
      <c r="H26" s="14">
        <v>17906.921717171717</v>
      </c>
      <c r="I26" s="14">
        <v>3005.4960571507077</v>
      </c>
      <c r="J26" s="5">
        <v>1.0414622677647156</v>
      </c>
      <c r="S26" s="8">
        <v>13259992</v>
      </c>
      <c r="T26" s="14">
        <v>11654.435073627845</v>
      </c>
    </row>
    <row r="27" spans="1:20" x14ac:dyDescent="0.5">
      <c r="A27" s="8">
        <v>11</v>
      </c>
      <c r="B27" s="36" t="s">
        <v>22</v>
      </c>
      <c r="C27" s="8">
        <v>11921379</v>
      </c>
      <c r="D27" s="14">
        <v>14464.967532467532</v>
      </c>
      <c r="E27" s="14">
        <v>1364.2922077922078</v>
      </c>
      <c r="F27" s="14">
        <v>21115.913194444445</v>
      </c>
      <c r="G27" s="14">
        <v>1388.6631944444443</v>
      </c>
      <c r="H27" s="14">
        <v>18798.615384615383</v>
      </c>
      <c r="I27" s="14">
        <v>2752.9554022366519</v>
      </c>
      <c r="J27" s="5">
        <v>0.98245003774152273</v>
      </c>
      <c r="S27" s="8">
        <v>13905964</v>
      </c>
      <c r="T27" s="14">
        <v>17504.385194479299</v>
      </c>
    </row>
    <row r="28" spans="1:20" x14ac:dyDescent="0.5">
      <c r="A28" s="8">
        <v>9</v>
      </c>
      <c r="B28" s="36" t="s">
        <v>22</v>
      </c>
      <c r="C28" s="8">
        <v>31014627</v>
      </c>
      <c r="D28" s="14">
        <v>17731.977099236643</v>
      </c>
      <c r="E28" s="14">
        <v>1385.2328244274809</v>
      </c>
      <c r="F28" s="14">
        <v>27541.644444444446</v>
      </c>
      <c r="G28" s="14">
        <v>1265.6822222222222</v>
      </c>
      <c r="H28" s="14">
        <v>23931.907303370786</v>
      </c>
      <c r="I28" s="14">
        <v>2650.9150466497031</v>
      </c>
      <c r="J28" s="5">
        <v>1.0944554644967341</v>
      </c>
      <c r="S28" s="8">
        <v>14897711</v>
      </c>
      <c r="T28" s="14">
        <v>9453.7072599531621</v>
      </c>
    </row>
    <row r="29" spans="1:20" x14ac:dyDescent="0.5">
      <c r="A29" s="8">
        <v>7</v>
      </c>
      <c r="B29" s="36" t="s">
        <v>22</v>
      </c>
      <c r="C29" s="8">
        <v>8751101</v>
      </c>
      <c r="D29" s="14">
        <v>24483.27619047619</v>
      </c>
      <c r="E29" s="14">
        <v>1377.2095238095237</v>
      </c>
      <c r="F29" s="14">
        <v>29987.337423312885</v>
      </c>
      <c r="G29" s="14">
        <v>1365.0552147239264</v>
      </c>
      <c r="H29" s="14">
        <v>27830.895522388058</v>
      </c>
      <c r="I29" s="14">
        <v>2742.2647385334503</v>
      </c>
      <c r="J29" s="5">
        <v>1.008903895574697</v>
      </c>
      <c r="S29" s="8">
        <v>16826893</v>
      </c>
      <c r="T29" s="14">
        <v>14460.864055299538</v>
      </c>
    </row>
    <row r="30" spans="1:20" x14ac:dyDescent="0.5">
      <c r="A30" s="8">
        <v>8</v>
      </c>
      <c r="B30" s="36" t="s">
        <v>22</v>
      </c>
      <c r="C30" s="8">
        <v>8598157</v>
      </c>
      <c r="D30" s="14">
        <v>22782.728971962617</v>
      </c>
      <c r="E30" s="14">
        <v>1318.2803738317757</v>
      </c>
      <c r="F30" s="14">
        <v>32067.285714285714</v>
      </c>
      <c r="G30" s="14">
        <v>1481.1168831168832</v>
      </c>
      <c r="H30" s="14">
        <v>28260.973180076628</v>
      </c>
      <c r="I30" s="14">
        <v>2799.3972569486587</v>
      </c>
      <c r="J30" s="5">
        <v>0.89005829915162937</v>
      </c>
      <c r="S30" s="8">
        <v>17974615</v>
      </c>
      <c r="T30" s="14">
        <v>32230.526455026455</v>
      </c>
    </row>
    <row r="31" spans="1:20" x14ac:dyDescent="0.5">
      <c r="A31" s="8">
        <v>33</v>
      </c>
      <c r="B31" s="36" t="s">
        <v>22</v>
      </c>
      <c r="C31" s="8">
        <v>19388113</v>
      </c>
      <c r="D31" s="14">
        <v>23485.285123966944</v>
      </c>
      <c r="E31" s="14">
        <v>1778.2107438016528</v>
      </c>
      <c r="F31" s="14">
        <v>38001.761111111111</v>
      </c>
      <c r="G31" s="14">
        <v>1475.8444444444444</v>
      </c>
      <c r="H31" s="14">
        <v>29677.146919431281</v>
      </c>
      <c r="I31" s="14">
        <v>3254.0551882460973</v>
      </c>
      <c r="J31" s="5">
        <v>1.20487680832178</v>
      </c>
      <c r="S31" s="8">
        <v>19388113</v>
      </c>
      <c r="T31" s="14">
        <v>29677.146919431281</v>
      </c>
    </row>
    <row r="32" spans="1:20" x14ac:dyDescent="0.5">
      <c r="A32" s="8">
        <v>1</v>
      </c>
      <c r="B32" s="36" t="s">
        <v>22</v>
      </c>
      <c r="C32" s="8">
        <v>45405222</v>
      </c>
      <c r="D32" s="14">
        <v>28685.579104477612</v>
      </c>
      <c r="E32" s="14">
        <v>1405.1970149253732</v>
      </c>
      <c r="F32" s="14">
        <v>31302.156836461127</v>
      </c>
      <c r="G32" s="14">
        <v>1000.6286863270777</v>
      </c>
      <c r="H32" s="14">
        <v>30491.283996299724</v>
      </c>
      <c r="I32" s="14">
        <v>2405.8257012524509</v>
      </c>
      <c r="J32" s="5">
        <v>1.4043141418254856</v>
      </c>
      <c r="S32" s="8">
        <v>28495732</v>
      </c>
      <c r="T32" s="14">
        <v>35927.868778280543</v>
      </c>
    </row>
    <row r="33" spans="1:20" x14ac:dyDescent="0.5">
      <c r="A33" s="8">
        <v>35</v>
      </c>
      <c r="B33" s="36" t="s">
        <v>22</v>
      </c>
      <c r="C33" s="8">
        <v>29913920</v>
      </c>
      <c r="D33" s="14">
        <v>22636.213991769546</v>
      </c>
      <c r="E33" s="14">
        <v>1417.2798353909466</v>
      </c>
      <c r="F33" s="14">
        <v>37653.598404255317</v>
      </c>
      <c r="G33" s="14">
        <v>1408.5558510638298</v>
      </c>
      <c r="H33" s="14">
        <v>31758.24394184168</v>
      </c>
      <c r="I33" s="14">
        <v>2825.8356864547764</v>
      </c>
      <c r="J33" s="5">
        <v>1.0061935664961583</v>
      </c>
      <c r="S33" s="8">
        <v>29908827</v>
      </c>
      <c r="T33" s="14">
        <v>34925.630581867386</v>
      </c>
    </row>
    <row r="34" spans="1:20" x14ac:dyDescent="0.5">
      <c r="A34" s="8">
        <v>3</v>
      </c>
      <c r="B34" s="36" t="s">
        <v>22</v>
      </c>
      <c r="C34" s="8">
        <v>39104282</v>
      </c>
      <c r="D34" s="14">
        <v>21175.560209424082</v>
      </c>
      <c r="E34" s="14">
        <v>2026.9109947643979</v>
      </c>
      <c r="F34" s="14">
        <v>35011.177847113882</v>
      </c>
      <c r="G34" s="14">
        <v>1771.0124804992199</v>
      </c>
      <c r="H34" s="14">
        <v>31834.97235576923</v>
      </c>
      <c r="I34" s="14">
        <v>3797.9234752636175</v>
      </c>
      <c r="J34" s="5">
        <v>1.1444927786127426</v>
      </c>
      <c r="S34" s="8">
        <v>29913920</v>
      </c>
      <c r="T34" s="14">
        <v>31758.24394184168</v>
      </c>
    </row>
    <row r="35" spans="1:20" x14ac:dyDescent="0.5">
      <c r="A35" s="8">
        <v>32</v>
      </c>
      <c r="B35" s="36" t="s">
        <v>22</v>
      </c>
      <c r="C35" s="8">
        <v>17974615</v>
      </c>
      <c r="D35" s="14">
        <v>24871.229007633588</v>
      </c>
      <c r="E35" s="14">
        <v>1685.4732824427481</v>
      </c>
      <c r="F35" s="14">
        <v>36133.635627530362</v>
      </c>
      <c r="G35" s="14">
        <v>1844.5020242914979</v>
      </c>
      <c r="H35" s="14">
        <v>32230.526455026455</v>
      </c>
      <c r="I35" s="14">
        <v>3529.9753067342463</v>
      </c>
      <c r="J35" s="5">
        <v>0.91378228933642114</v>
      </c>
      <c r="S35" s="8">
        <v>30461846</v>
      </c>
      <c r="T35" s="14">
        <v>38818.115631691646</v>
      </c>
    </row>
    <row r="36" spans="1:20" x14ac:dyDescent="0.5">
      <c r="A36" s="8">
        <v>13</v>
      </c>
      <c r="B36" s="36" t="s">
        <v>22</v>
      </c>
      <c r="C36" s="8">
        <v>42345256</v>
      </c>
      <c r="D36" s="14">
        <v>26578.3</v>
      </c>
      <c r="E36" s="14">
        <v>1110.0962962962963</v>
      </c>
      <c r="F36" s="14">
        <v>34885.268855368231</v>
      </c>
      <c r="G36" s="14">
        <v>873.07719609582966</v>
      </c>
      <c r="H36" s="14">
        <v>33279.77022190408</v>
      </c>
      <c r="I36" s="14">
        <v>1983.1734923921258</v>
      </c>
      <c r="J36" s="5">
        <v>1.2714755364821728</v>
      </c>
      <c r="S36" s="8">
        <v>31014627</v>
      </c>
      <c r="T36" s="14">
        <v>23931.907303370786</v>
      </c>
    </row>
    <row r="37" spans="1:20" x14ac:dyDescent="0.5">
      <c r="A37" s="8">
        <v>14</v>
      </c>
      <c r="B37" s="36" t="s">
        <v>22</v>
      </c>
      <c r="C37" s="8">
        <v>29908827</v>
      </c>
      <c r="D37" s="14">
        <v>25946.386554621848</v>
      </c>
      <c r="E37" s="14">
        <v>1834.8529411764705</v>
      </c>
      <c r="F37" s="14">
        <v>39191.219560878242</v>
      </c>
      <c r="G37" s="14">
        <v>1402.3732534930139</v>
      </c>
      <c r="H37" s="14">
        <v>34925.630581867386</v>
      </c>
      <c r="I37" s="14">
        <v>3237.2261946694844</v>
      </c>
      <c r="J37" s="5">
        <v>1.3083912835660845</v>
      </c>
      <c r="S37" s="8">
        <v>38406831</v>
      </c>
      <c r="T37" s="14">
        <v>39861.713615023473</v>
      </c>
    </row>
    <row r="38" spans="1:20" x14ac:dyDescent="0.5">
      <c r="A38" s="8">
        <v>42</v>
      </c>
      <c r="B38" s="36" t="s">
        <v>22</v>
      </c>
      <c r="C38" s="8">
        <v>28495732</v>
      </c>
      <c r="D38" s="14">
        <v>25621.863013698628</v>
      </c>
      <c r="E38" s="14">
        <v>1252.2465753424658</v>
      </c>
      <c r="F38" s="14">
        <v>41011.236486486487</v>
      </c>
      <c r="G38" s="14">
        <v>1115.7432432432433</v>
      </c>
      <c r="H38" s="14">
        <v>35927.868778280543</v>
      </c>
      <c r="I38" s="14">
        <v>2367.9898185857091</v>
      </c>
      <c r="J38" s="5">
        <v>1.1223429610045716</v>
      </c>
      <c r="S38" s="8">
        <v>39104282</v>
      </c>
      <c r="T38" s="14">
        <v>31834.97235576923</v>
      </c>
    </row>
    <row r="39" spans="1:20" x14ac:dyDescent="0.5">
      <c r="A39" s="8">
        <v>15</v>
      </c>
      <c r="B39" s="36" t="s">
        <v>22</v>
      </c>
      <c r="C39" s="8">
        <v>40550503</v>
      </c>
      <c r="D39" s="14">
        <v>23212.410714285714</v>
      </c>
      <c r="E39" s="14">
        <v>1340.6464285714285</v>
      </c>
      <c r="F39" s="14">
        <v>43936.606802721086</v>
      </c>
      <c r="G39" s="14">
        <v>1475.0789115646257</v>
      </c>
      <c r="H39" s="14">
        <v>38219.587192118226</v>
      </c>
      <c r="I39" s="14">
        <v>2815.725340136054</v>
      </c>
      <c r="J39" s="5">
        <v>0.90886420927094413</v>
      </c>
      <c r="S39" s="8">
        <v>40550503</v>
      </c>
      <c r="T39" s="14">
        <v>38219.587192118226</v>
      </c>
    </row>
    <row r="40" spans="1:20" x14ac:dyDescent="0.5">
      <c r="A40" s="8">
        <v>45</v>
      </c>
      <c r="B40" s="36" t="s">
        <v>22</v>
      </c>
      <c r="C40" s="8">
        <v>30461846</v>
      </c>
      <c r="D40" s="14">
        <v>24682.723684210527</v>
      </c>
      <c r="E40" s="14">
        <v>1065.5526315789473</v>
      </c>
      <c r="F40" s="14">
        <v>45639.003174603175</v>
      </c>
      <c r="G40" s="14">
        <v>1114.4539682539682</v>
      </c>
      <c r="H40" s="14">
        <v>38818.115631691646</v>
      </c>
      <c r="I40" s="14">
        <v>2180.0065998329155</v>
      </c>
      <c r="J40" s="5">
        <v>0.95612081066781485</v>
      </c>
      <c r="S40" s="8">
        <v>41649692</v>
      </c>
      <c r="T40" s="14">
        <v>39702.264054514482</v>
      </c>
    </row>
    <row r="41" spans="1:20" x14ac:dyDescent="0.5">
      <c r="A41" s="8">
        <v>44</v>
      </c>
      <c r="B41" s="36" t="s">
        <v>22</v>
      </c>
      <c r="C41" s="8">
        <v>41649692</v>
      </c>
      <c r="D41" s="14">
        <v>32340.292682926829</v>
      </c>
      <c r="E41" s="14">
        <v>852.52439024390242</v>
      </c>
      <c r="F41" s="14">
        <v>42556.550827423169</v>
      </c>
      <c r="G41" s="14">
        <v>833.71158392434984</v>
      </c>
      <c r="H41" s="14">
        <v>39702.264054514482</v>
      </c>
      <c r="I41" s="14">
        <v>1686.2359741682521</v>
      </c>
      <c r="J41" s="5">
        <v>1.0225651252571053</v>
      </c>
      <c r="S41" s="8">
        <v>42345256</v>
      </c>
      <c r="T41" s="14">
        <v>33279.77022190408</v>
      </c>
    </row>
    <row r="42" spans="1:20" x14ac:dyDescent="0.5">
      <c r="A42" s="8">
        <v>40</v>
      </c>
      <c r="B42" s="36" t="s">
        <v>22</v>
      </c>
      <c r="C42" s="8">
        <v>38406831</v>
      </c>
      <c r="D42" s="14">
        <v>30636.022935779816</v>
      </c>
      <c r="E42" s="14">
        <v>1092.7935779816514</v>
      </c>
      <c r="F42" s="14">
        <v>44638.912114014252</v>
      </c>
      <c r="G42" s="14">
        <v>975.91211401425176</v>
      </c>
      <c r="H42" s="14">
        <v>39861.713615023473</v>
      </c>
      <c r="I42" s="14">
        <v>2068.7056919959032</v>
      </c>
      <c r="J42" s="5">
        <v>1.1197663829446971</v>
      </c>
      <c r="S42" s="8">
        <v>43733072</v>
      </c>
      <c r="T42" s="14">
        <v>48025.910071942446</v>
      </c>
    </row>
    <row r="43" spans="1:20" x14ac:dyDescent="0.5">
      <c r="A43" s="8">
        <v>17</v>
      </c>
      <c r="B43" s="36" t="s">
        <v>22</v>
      </c>
      <c r="C43" s="8">
        <v>47991696</v>
      </c>
      <c r="D43" s="14">
        <v>29854.591269841269</v>
      </c>
      <c r="E43" s="14">
        <v>1727.3214285714287</v>
      </c>
      <c r="F43" s="14">
        <v>48317.045859872611</v>
      </c>
      <c r="G43" s="14">
        <v>1448.9719745222931</v>
      </c>
      <c r="H43" s="14">
        <v>43830.509161041467</v>
      </c>
      <c r="I43" s="14">
        <v>3176.2934030937217</v>
      </c>
      <c r="J43" s="5">
        <v>1.1921013373229001</v>
      </c>
      <c r="S43" s="8">
        <v>45405222</v>
      </c>
      <c r="T43" s="14">
        <v>30491.283996299724</v>
      </c>
    </row>
    <row r="44" spans="1:20" x14ac:dyDescent="0.5">
      <c r="A44" s="8">
        <v>12</v>
      </c>
      <c r="B44" s="36" t="s">
        <v>22</v>
      </c>
      <c r="C44" s="8">
        <v>53740470</v>
      </c>
      <c r="D44" s="14">
        <v>33153.010380622836</v>
      </c>
      <c r="E44" s="14">
        <v>1243.9134948096885</v>
      </c>
      <c r="F44" s="14">
        <v>55700.830935251797</v>
      </c>
      <c r="G44" s="14">
        <v>1489.6025179856115</v>
      </c>
      <c r="H44" s="14">
        <v>47989.209467455621</v>
      </c>
      <c r="I44" s="14">
        <v>2733.5160127953</v>
      </c>
      <c r="J44" s="5">
        <v>0.83506403875567548</v>
      </c>
      <c r="S44" s="8">
        <v>47991696</v>
      </c>
      <c r="T44" s="14">
        <v>43830.509161041467</v>
      </c>
    </row>
    <row r="45" spans="1:20" x14ac:dyDescent="0.5">
      <c r="A45" s="8">
        <v>4</v>
      </c>
      <c r="B45" s="36" t="s">
        <v>22</v>
      </c>
      <c r="C45" s="8">
        <v>43733072</v>
      </c>
      <c r="D45" s="14">
        <v>33226.070671378089</v>
      </c>
      <c r="E45" s="14">
        <v>2156.6148409893995</v>
      </c>
      <c r="F45" s="14">
        <v>55627.279491833033</v>
      </c>
      <c r="G45" s="14">
        <v>1795.1996370235934</v>
      </c>
      <c r="H45" s="14">
        <v>48025.910071942446</v>
      </c>
      <c r="I45" s="14">
        <v>3951.8144780129928</v>
      </c>
      <c r="J45" s="5">
        <v>1.2013231266941573</v>
      </c>
      <c r="S45" s="8">
        <v>53740470</v>
      </c>
      <c r="T45" s="14">
        <v>47989.209467455621</v>
      </c>
    </row>
    <row r="46" spans="1:20" s="109" customFormat="1" x14ac:dyDescent="0.5">
      <c r="A46" s="74">
        <v>41</v>
      </c>
      <c r="B46" s="75" t="s">
        <v>22</v>
      </c>
      <c r="C46" s="74">
        <v>60602436</v>
      </c>
      <c r="D46" s="78">
        <v>50305.645569620254</v>
      </c>
      <c r="E46" s="78">
        <v>1343.0949367088608</v>
      </c>
      <c r="F46" s="78">
        <v>54993.259696458685</v>
      </c>
      <c r="G46" s="78">
        <v>1082.3355817875211</v>
      </c>
      <c r="H46" s="78">
        <v>53363.682068206821</v>
      </c>
      <c r="I46" s="78">
        <v>2425.4305184963819</v>
      </c>
      <c r="J46" s="108">
        <v>1.2409228332775359</v>
      </c>
      <c r="S46" s="74">
        <v>60602436</v>
      </c>
      <c r="T46" s="78">
        <v>53363.682068206821</v>
      </c>
    </row>
  </sheetData>
  <sortState ref="S2:T46">
    <sortCondition ref="S2:S46"/>
  </sortState>
  <pageMargins left="0.7" right="0.7" top="0.75" bottom="0.75" header="0.3" footer="0.3"/>
  <pageSetup orientation="portrait" horizontalDpi="4294967295" verticalDpi="4294967295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zoomScale="60" zoomScaleNormal="60" workbookViewId="0">
      <selection activeCell="A2" sqref="A2:A14"/>
    </sheetView>
  </sheetViews>
  <sheetFormatPr defaultRowHeight="14.35" x14ac:dyDescent="0.5"/>
  <cols>
    <col min="1" max="1" width="9" style="18" bestFit="1" customWidth="1"/>
    <col min="2" max="2" width="8.9375" style="18"/>
    <col min="5" max="6" width="9.87890625" style="8" customWidth="1"/>
  </cols>
  <sheetData>
    <row r="1" spans="1:6" ht="43" x14ac:dyDescent="0.5">
      <c r="A1" s="1" t="s">
        <v>115</v>
      </c>
      <c r="B1" s="1" t="s">
        <v>116</v>
      </c>
      <c r="E1" s="47" t="s">
        <v>40</v>
      </c>
      <c r="F1" s="47" t="s">
        <v>22</v>
      </c>
    </row>
    <row r="2" spans="1:6" x14ac:dyDescent="0.5">
      <c r="A2" s="20">
        <v>1463.1416666666667</v>
      </c>
      <c r="B2" s="14">
        <v>4574.2933333333331</v>
      </c>
      <c r="D2" t="s">
        <v>3</v>
      </c>
      <c r="E2" s="5">
        <f>MIN(A2:A60)</f>
        <v>1463.1416666666667</v>
      </c>
      <c r="F2" s="5">
        <f>MIN(B2:B60)</f>
        <v>4574.2933333333331</v>
      </c>
    </row>
    <row r="3" spans="1:6" x14ac:dyDescent="0.5">
      <c r="A3" s="20">
        <v>1634.6972477064221</v>
      </c>
      <c r="B3" s="14">
        <v>4713.8970588235297</v>
      </c>
      <c r="D3" t="s">
        <v>4</v>
      </c>
      <c r="E3" s="5">
        <f>QUARTILE(A2:A60,1)-E2</f>
        <v>523.33536513545346</v>
      </c>
      <c r="F3" s="5">
        <f>QUARTILE(B2:B60,1)-F2</f>
        <v>7919.6964146849114</v>
      </c>
    </row>
    <row r="4" spans="1:6" x14ac:dyDescent="0.5">
      <c r="A4" s="20">
        <v>2052.0316455696202</v>
      </c>
      <c r="B4" s="14">
        <v>7238.6770428015561</v>
      </c>
      <c r="D4" t="s">
        <v>5</v>
      </c>
      <c r="E4" s="5">
        <f>MEDIAN(A2:A60)-QUARTILE(A2:A60,1)</f>
        <v>351.7757154506271</v>
      </c>
      <c r="F4" s="5">
        <f>MEDIAN(B2:B60)-QUARTILE(B2:B60,1)</f>
        <v>10215.481733847835</v>
      </c>
    </row>
    <row r="5" spans="1:6" x14ac:dyDescent="0.5">
      <c r="A5" s="20">
        <v>1986.4770318021201</v>
      </c>
      <c r="B5" s="14">
        <v>7357.3529411764703</v>
      </c>
      <c r="D5" t="s">
        <v>6</v>
      </c>
      <c r="E5" s="5">
        <f>QUARTILE(A2:A60,3)-MEDIAN(A2:A60)</f>
        <v>593.96694971694978</v>
      </c>
      <c r="F5" s="5">
        <f>QUARTILE(B2:B60,3)-MEDIAN(B2:B60)</f>
        <v>3394.8934341003041</v>
      </c>
    </row>
    <row r="6" spans="1:6" x14ac:dyDescent="0.5">
      <c r="A6" s="20">
        <v>2022.1081081081081</v>
      </c>
      <c r="B6" s="14">
        <v>8650.25</v>
      </c>
      <c r="D6" t="s">
        <v>7</v>
      </c>
      <c r="E6" s="5">
        <f>MAX(A2:A60)-QUARTILE(A2:A60,3)</f>
        <v>534.74213509137189</v>
      </c>
      <c r="F6" s="5">
        <f>MAX(B2:B60)-QUARTILE(B2:B60,3)</f>
        <v>24201.28065365387</v>
      </c>
    </row>
    <row r="7" spans="1:6" x14ac:dyDescent="0.5">
      <c r="A7" s="20">
        <v>1687.0126582278481</v>
      </c>
      <c r="B7" s="14">
        <v>9257.1759656652357</v>
      </c>
    </row>
    <row r="8" spans="1:6" x14ac:dyDescent="0.5">
      <c r="A8" s="20">
        <v>2375.3687150837991</v>
      </c>
      <c r="B8" s="14">
        <v>11797.169014084508</v>
      </c>
      <c r="E8" s="47" t="s">
        <v>40</v>
      </c>
      <c r="F8" s="47" t="s">
        <v>22</v>
      </c>
    </row>
    <row r="9" spans="1:6" x14ac:dyDescent="0.5">
      <c r="A9" s="20">
        <v>3223.1055900621118</v>
      </c>
      <c r="B9" s="14">
        <v>14659.083832335329</v>
      </c>
      <c r="C9" t="s">
        <v>10</v>
      </c>
      <c r="D9" t="s">
        <v>3</v>
      </c>
      <c r="E9" s="51">
        <f t="array" ref="E9">MIN(IF(A2:A14&gt;=E2-1.5*(E11-E2),A2:A14,""))</f>
        <v>1463.1416666666667</v>
      </c>
      <c r="F9" s="51">
        <f t="array" ref="F9">MIN(IF(B2:B33&gt;=F2-1.5*(F11-F2),B2:B33,""))</f>
        <v>4574.2933333333331</v>
      </c>
    </row>
    <row r="10" spans="1:6" x14ac:dyDescent="0.5">
      <c r="A10" s="20">
        <v>2932.219696969697</v>
      </c>
      <c r="B10" s="14">
        <v>11872.290598290598</v>
      </c>
      <c r="D10" t="s">
        <v>11</v>
      </c>
      <c r="E10" s="51">
        <f>QUARTILE(A2:A60,1)</f>
        <v>1986.4770318021201</v>
      </c>
      <c r="F10" s="51">
        <f>QUARTILE(B2:B60,1)</f>
        <v>12493.989748018244</v>
      </c>
    </row>
    <row r="11" spans="1:6" x14ac:dyDescent="0.5">
      <c r="A11" s="20">
        <v>2338.2527472527472</v>
      </c>
      <c r="B11" s="14">
        <v>12701.222797927461</v>
      </c>
      <c r="D11" t="s">
        <v>12</v>
      </c>
      <c r="E11" s="51">
        <f>MEDIAN(A2:A60)</f>
        <v>2338.2527472527472</v>
      </c>
      <c r="F11" s="51">
        <f>MEDIAN(B2:B60)</f>
        <v>22709.47148186608</v>
      </c>
    </row>
    <row r="12" spans="1:6" x14ac:dyDescent="0.5">
      <c r="A12" s="20">
        <v>2908.3888888888887</v>
      </c>
      <c r="B12" s="14">
        <v>15331.352112676057</v>
      </c>
      <c r="D12" t="s">
        <v>13</v>
      </c>
      <c r="E12" s="51">
        <f>QUARTILE(A2:A60,3)</f>
        <v>2932.219696969697</v>
      </c>
      <c r="F12" s="51">
        <f>QUARTILE(B2:B60,3)</f>
        <v>26104.364915966384</v>
      </c>
    </row>
    <row r="13" spans="1:6" x14ac:dyDescent="0.5">
      <c r="A13" s="20">
        <v>3409.318181818182</v>
      </c>
      <c r="B13" s="14">
        <v>14570.248275862068</v>
      </c>
      <c r="C13" t="s">
        <v>14</v>
      </c>
      <c r="D13" t="s">
        <v>15</v>
      </c>
      <c r="E13" s="51">
        <f t="array" ref="E13">MAX(IF(A2:A14&lt;=E11+1.5*(E11-E9),A2:A14,""))</f>
        <v>3466.9618320610689</v>
      </c>
      <c r="F13" s="51">
        <f t="array" ref="F13">MAX(IF(B2:B33&lt;=F11+1.5*(F11-F9),B2:B33,""))</f>
        <v>33226.070671378089</v>
      </c>
    </row>
    <row r="14" spans="1:6" x14ac:dyDescent="0.5">
      <c r="A14" s="20">
        <v>3466.9618320610689</v>
      </c>
      <c r="B14" s="14">
        <v>14464.967532467532</v>
      </c>
      <c r="C14" s="13"/>
      <c r="D14" s="13" t="s">
        <v>16</v>
      </c>
      <c r="E14" s="12">
        <f>AVERAGE(A2:A60)</f>
        <v>2423.0064623244061</v>
      </c>
      <c r="F14" s="12">
        <f>AVERAGE(B2:B60)</f>
        <v>20581.160865043021</v>
      </c>
    </row>
    <row r="15" spans="1:6" x14ac:dyDescent="0.5">
      <c r="A15" s="20"/>
      <c r="B15" s="14">
        <v>17731.977099236643</v>
      </c>
    </row>
    <row r="16" spans="1:6" x14ac:dyDescent="0.5">
      <c r="A16" s="20"/>
      <c r="B16" s="14">
        <v>24483.27619047619</v>
      </c>
      <c r="E16" s="47" t="s">
        <v>40</v>
      </c>
      <c r="F16" s="47" t="s">
        <v>22</v>
      </c>
    </row>
    <row r="17" spans="1:6" x14ac:dyDescent="0.5">
      <c r="A17" s="14"/>
      <c r="B17" s="14">
        <v>22782.728971962617</v>
      </c>
      <c r="D17" t="s">
        <v>3</v>
      </c>
      <c r="E17" s="14">
        <f t="shared" ref="E17:F17" si="0">E9</f>
        <v>1463.1416666666667</v>
      </c>
      <c r="F17" s="14">
        <f t="shared" si="0"/>
        <v>4574.2933333333331</v>
      </c>
    </row>
    <row r="18" spans="1:6" x14ac:dyDescent="0.5">
      <c r="A18" s="14"/>
      <c r="B18" s="14">
        <v>23485.285123966944</v>
      </c>
      <c r="D18" t="s">
        <v>4</v>
      </c>
      <c r="E18" s="14">
        <f t="shared" ref="E18:F21" si="1">E10-E9</f>
        <v>523.33536513545346</v>
      </c>
      <c r="F18" s="14">
        <f t="shared" si="1"/>
        <v>7919.6964146849114</v>
      </c>
    </row>
    <row r="19" spans="1:6" x14ac:dyDescent="0.5">
      <c r="A19" s="14"/>
      <c r="B19" s="14">
        <v>28685.579104477612</v>
      </c>
      <c r="D19" t="s">
        <v>5</v>
      </c>
      <c r="E19" s="14">
        <f t="shared" si="1"/>
        <v>351.7757154506271</v>
      </c>
      <c r="F19" s="14">
        <f t="shared" si="1"/>
        <v>10215.481733847835</v>
      </c>
    </row>
    <row r="20" spans="1:6" x14ac:dyDescent="0.5">
      <c r="A20" s="14"/>
      <c r="B20" s="14">
        <v>22636.213991769546</v>
      </c>
      <c r="D20" t="s">
        <v>6</v>
      </c>
      <c r="E20" s="14">
        <f t="shared" si="1"/>
        <v>593.96694971694978</v>
      </c>
      <c r="F20" s="14">
        <f t="shared" si="1"/>
        <v>3394.8934341003041</v>
      </c>
    </row>
    <row r="21" spans="1:6" x14ac:dyDescent="0.5">
      <c r="A21" s="14"/>
      <c r="B21" s="14">
        <v>21175.560209424082</v>
      </c>
      <c r="D21" t="s">
        <v>7</v>
      </c>
      <c r="E21" s="14">
        <f t="shared" si="1"/>
        <v>534.74213509137189</v>
      </c>
      <c r="F21" s="14">
        <f t="shared" si="1"/>
        <v>7121.7057554117055</v>
      </c>
    </row>
    <row r="22" spans="1:6" x14ac:dyDescent="0.5">
      <c r="A22" s="14"/>
      <c r="B22" s="14">
        <v>24871.229007633588</v>
      </c>
    </row>
    <row r="23" spans="1:6" x14ac:dyDescent="0.5">
      <c r="A23" s="14"/>
      <c r="B23" s="14">
        <v>26578.3</v>
      </c>
      <c r="E23" s="47" t="s">
        <v>40</v>
      </c>
      <c r="F23" s="47" t="s">
        <v>22</v>
      </c>
    </row>
    <row r="24" spans="1:6" x14ac:dyDescent="0.5">
      <c r="A24" s="14"/>
      <c r="B24" s="14">
        <v>25946.386554621848</v>
      </c>
      <c r="D24" s="13" t="s">
        <v>17</v>
      </c>
      <c r="E24" s="8" t="str">
        <f t="shared" ref="E24:E63" si="2">IF(A2&gt;E$13,A2,IF(A2&lt;E$9,A2,""))</f>
        <v/>
      </c>
      <c r="F24" s="8" t="str">
        <f t="shared" ref="F24:F63" si="3">IF(B2&gt;F$13,B2,IF(B2&lt;F$9,B2,""))</f>
        <v/>
      </c>
    </row>
    <row r="25" spans="1:6" x14ac:dyDescent="0.5">
      <c r="A25" s="14"/>
      <c r="B25" s="14">
        <v>25621.863013698628</v>
      </c>
      <c r="E25" s="8" t="str">
        <f t="shared" si="2"/>
        <v/>
      </c>
      <c r="F25" s="8" t="str">
        <f t="shared" si="3"/>
        <v/>
      </c>
    </row>
    <row r="26" spans="1:6" x14ac:dyDescent="0.5">
      <c r="A26" s="14"/>
      <c r="B26" s="14">
        <v>23212.410714285714</v>
      </c>
      <c r="E26" s="8" t="str">
        <f t="shared" si="2"/>
        <v/>
      </c>
      <c r="F26" s="8" t="str">
        <f t="shared" si="3"/>
        <v/>
      </c>
    </row>
    <row r="27" spans="1:6" x14ac:dyDescent="0.5">
      <c r="A27" s="14"/>
      <c r="B27" s="14">
        <v>24682.723684210527</v>
      </c>
      <c r="E27" s="8" t="str">
        <f t="shared" si="2"/>
        <v/>
      </c>
      <c r="F27" s="8" t="str">
        <f t="shared" si="3"/>
        <v/>
      </c>
    </row>
    <row r="28" spans="1:6" x14ac:dyDescent="0.5">
      <c r="A28" s="14"/>
      <c r="B28" s="14">
        <v>32340.292682926829</v>
      </c>
      <c r="E28" s="8" t="str">
        <f t="shared" si="2"/>
        <v/>
      </c>
      <c r="F28" s="8" t="str">
        <f t="shared" si="3"/>
        <v/>
      </c>
    </row>
    <row r="29" spans="1:6" x14ac:dyDescent="0.5">
      <c r="A29" s="14"/>
      <c r="B29" s="14">
        <v>30636.022935779816</v>
      </c>
      <c r="E29" s="8" t="str">
        <f t="shared" si="2"/>
        <v/>
      </c>
      <c r="F29" s="8" t="str">
        <f t="shared" si="3"/>
        <v/>
      </c>
    </row>
    <row r="30" spans="1:6" x14ac:dyDescent="0.5">
      <c r="A30" s="14"/>
      <c r="B30" s="14">
        <v>29854.591269841269</v>
      </c>
      <c r="E30" s="8" t="str">
        <f t="shared" si="2"/>
        <v/>
      </c>
      <c r="F30" s="8" t="str">
        <f t="shared" si="3"/>
        <v/>
      </c>
    </row>
    <row r="31" spans="1:6" x14ac:dyDescent="0.5">
      <c r="A31" s="14"/>
      <c r="B31" s="14">
        <v>33153.010380622836</v>
      </c>
      <c r="E31" s="8" t="str">
        <f t="shared" si="2"/>
        <v/>
      </c>
      <c r="F31" s="8" t="str">
        <f t="shared" si="3"/>
        <v/>
      </c>
    </row>
    <row r="32" spans="1:6" x14ac:dyDescent="0.5">
      <c r="A32" s="14"/>
      <c r="B32" s="20">
        <v>33226.070671378089</v>
      </c>
      <c r="E32" s="8" t="str">
        <f t="shared" si="2"/>
        <v/>
      </c>
      <c r="F32" s="8" t="str">
        <f t="shared" si="3"/>
        <v/>
      </c>
    </row>
    <row r="33" spans="1:6" x14ac:dyDescent="0.5">
      <c r="A33" s="14"/>
      <c r="B33" s="20">
        <v>50305.645569620254</v>
      </c>
      <c r="E33" s="8" t="str">
        <f t="shared" si="2"/>
        <v/>
      </c>
      <c r="F33" s="8" t="str">
        <f t="shared" si="3"/>
        <v/>
      </c>
    </row>
    <row r="34" spans="1:6" x14ac:dyDescent="0.5">
      <c r="A34" s="14"/>
      <c r="E34" s="8" t="str">
        <f t="shared" si="2"/>
        <v/>
      </c>
      <c r="F34" s="8" t="str">
        <f t="shared" si="3"/>
        <v/>
      </c>
    </row>
    <row r="35" spans="1:6" x14ac:dyDescent="0.5">
      <c r="A35" s="14"/>
      <c r="E35" s="8" t="str">
        <f t="shared" si="2"/>
        <v/>
      </c>
      <c r="F35" s="8" t="str">
        <f t="shared" si="3"/>
        <v/>
      </c>
    </row>
    <row r="36" spans="1:6" x14ac:dyDescent="0.5">
      <c r="A36" s="14"/>
      <c r="E36" s="8" t="str">
        <f t="shared" si="2"/>
        <v/>
      </c>
      <c r="F36" s="8" t="str">
        <f t="shared" si="3"/>
        <v/>
      </c>
    </row>
    <row r="37" spans="1:6" x14ac:dyDescent="0.5">
      <c r="A37" s="14"/>
      <c r="E37" s="8">
        <f t="shared" si="2"/>
        <v>0</v>
      </c>
      <c r="F37" s="8" t="str">
        <f t="shared" si="3"/>
        <v/>
      </c>
    </row>
    <row r="38" spans="1:6" x14ac:dyDescent="0.5">
      <c r="A38" s="14"/>
      <c r="E38" s="8">
        <f t="shared" si="2"/>
        <v>0</v>
      </c>
      <c r="F38" s="8" t="str">
        <f t="shared" si="3"/>
        <v/>
      </c>
    </row>
    <row r="39" spans="1:6" x14ac:dyDescent="0.5">
      <c r="A39" s="14"/>
      <c r="E39" s="8">
        <f t="shared" si="2"/>
        <v>0</v>
      </c>
      <c r="F39" s="8" t="str">
        <f t="shared" si="3"/>
        <v/>
      </c>
    </row>
    <row r="40" spans="1:6" x14ac:dyDescent="0.5">
      <c r="A40" s="14"/>
      <c r="E40" s="8">
        <f t="shared" si="2"/>
        <v>0</v>
      </c>
      <c r="F40" s="8" t="str">
        <f t="shared" si="3"/>
        <v/>
      </c>
    </row>
    <row r="41" spans="1:6" x14ac:dyDescent="0.5">
      <c r="A41" s="14"/>
      <c r="E41" s="8">
        <f t="shared" si="2"/>
        <v>0</v>
      </c>
      <c r="F41" s="8" t="str">
        <f t="shared" si="3"/>
        <v/>
      </c>
    </row>
    <row r="42" spans="1:6" x14ac:dyDescent="0.5">
      <c r="A42" s="14"/>
      <c r="E42" s="8">
        <f t="shared" si="2"/>
        <v>0</v>
      </c>
      <c r="F42" s="8" t="str">
        <f t="shared" si="3"/>
        <v/>
      </c>
    </row>
    <row r="43" spans="1:6" x14ac:dyDescent="0.5">
      <c r="A43" s="14"/>
      <c r="E43" s="8">
        <f t="shared" si="2"/>
        <v>0</v>
      </c>
      <c r="F43" s="8" t="str">
        <f t="shared" si="3"/>
        <v/>
      </c>
    </row>
    <row r="44" spans="1:6" x14ac:dyDescent="0.5">
      <c r="A44" s="14"/>
      <c r="E44" s="8">
        <f t="shared" si="2"/>
        <v>0</v>
      </c>
      <c r="F44" s="8" t="str">
        <f t="shared" si="3"/>
        <v/>
      </c>
    </row>
    <row r="45" spans="1:6" x14ac:dyDescent="0.5">
      <c r="A45" s="14"/>
      <c r="E45" s="8">
        <f t="shared" si="2"/>
        <v>0</v>
      </c>
      <c r="F45" s="8" t="str">
        <f t="shared" si="3"/>
        <v/>
      </c>
    </row>
    <row r="46" spans="1:6" x14ac:dyDescent="0.5">
      <c r="A46" s="14"/>
      <c r="E46" s="8">
        <f t="shared" si="2"/>
        <v>0</v>
      </c>
      <c r="F46" s="8" t="str">
        <f t="shared" si="3"/>
        <v/>
      </c>
    </row>
    <row r="47" spans="1:6" x14ac:dyDescent="0.5">
      <c r="A47" s="14"/>
      <c r="E47" s="8">
        <f t="shared" si="2"/>
        <v>0</v>
      </c>
      <c r="F47" s="8" t="str">
        <f t="shared" si="3"/>
        <v/>
      </c>
    </row>
    <row r="48" spans="1:6" x14ac:dyDescent="0.5">
      <c r="A48" s="14"/>
      <c r="E48" s="8">
        <f t="shared" si="2"/>
        <v>0</v>
      </c>
      <c r="F48" s="8" t="str">
        <f t="shared" si="3"/>
        <v/>
      </c>
    </row>
    <row r="49" spans="1:6" x14ac:dyDescent="0.5">
      <c r="A49" s="14"/>
      <c r="E49" s="8">
        <f t="shared" si="2"/>
        <v>0</v>
      </c>
      <c r="F49" s="8" t="str">
        <f t="shared" si="3"/>
        <v/>
      </c>
    </row>
    <row r="50" spans="1:6" x14ac:dyDescent="0.5">
      <c r="A50" s="14"/>
      <c r="E50" s="8">
        <f t="shared" si="2"/>
        <v>0</v>
      </c>
      <c r="F50" s="8" t="str">
        <f t="shared" si="3"/>
        <v/>
      </c>
    </row>
    <row r="51" spans="1:6" x14ac:dyDescent="0.5">
      <c r="E51" s="8">
        <f t="shared" si="2"/>
        <v>0</v>
      </c>
      <c r="F51" s="8" t="str">
        <f t="shared" si="3"/>
        <v/>
      </c>
    </row>
    <row r="52" spans="1:6" x14ac:dyDescent="0.5">
      <c r="E52" s="8">
        <f t="shared" si="2"/>
        <v>0</v>
      </c>
      <c r="F52" s="8" t="str">
        <f t="shared" si="3"/>
        <v/>
      </c>
    </row>
    <row r="53" spans="1:6" x14ac:dyDescent="0.5">
      <c r="E53" s="8">
        <f t="shared" si="2"/>
        <v>0</v>
      </c>
      <c r="F53" s="8" t="str">
        <f t="shared" si="3"/>
        <v/>
      </c>
    </row>
    <row r="54" spans="1:6" x14ac:dyDescent="0.5">
      <c r="E54" s="8">
        <f t="shared" si="2"/>
        <v>0</v>
      </c>
      <c r="F54" s="8" t="str">
        <f t="shared" si="3"/>
        <v/>
      </c>
    </row>
    <row r="55" spans="1:6" x14ac:dyDescent="0.5">
      <c r="E55" s="8">
        <f t="shared" si="2"/>
        <v>0</v>
      </c>
      <c r="F55" s="8">
        <f t="shared" si="3"/>
        <v>50305.645569620254</v>
      </c>
    </row>
    <row r="56" spans="1:6" x14ac:dyDescent="0.5">
      <c r="E56" s="8">
        <f t="shared" si="2"/>
        <v>0</v>
      </c>
      <c r="F56" s="8">
        <f t="shared" si="3"/>
        <v>0</v>
      </c>
    </row>
    <row r="57" spans="1:6" x14ac:dyDescent="0.5">
      <c r="E57" s="8">
        <f t="shared" si="2"/>
        <v>0</v>
      </c>
      <c r="F57" s="8">
        <f t="shared" si="3"/>
        <v>0</v>
      </c>
    </row>
    <row r="58" spans="1:6" x14ac:dyDescent="0.5">
      <c r="E58" s="8">
        <f t="shared" si="2"/>
        <v>0</v>
      </c>
      <c r="F58" s="8">
        <f t="shared" si="3"/>
        <v>0</v>
      </c>
    </row>
    <row r="59" spans="1:6" x14ac:dyDescent="0.5">
      <c r="E59" s="8">
        <f t="shared" si="2"/>
        <v>0</v>
      </c>
      <c r="F59" s="8">
        <f t="shared" si="3"/>
        <v>0</v>
      </c>
    </row>
    <row r="60" spans="1:6" x14ac:dyDescent="0.5">
      <c r="E60" s="8">
        <f t="shared" si="2"/>
        <v>0</v>
      </c>
      <c r="F60" s="8">
        <f t="shared" si="3"/>
        <v>0</v>
      </c>
    </row>
    <row r="61" spans="1:6" x14ac:dyDescent="0.5">
      <c r="E61" s="8">
        <f t="shared" si="2"/>
        <v>0</v>
      </c>
      <c r="F61" s="8">
        <f t="shared" si="3"/>
        <v>0</v>
      </c>
    </row>
    <row r="62" spans="1:6" x14ac:dyDescent="0.5">
      <c r="E62" s="8">
        <f t="shared" si="2"/>
        <v>0</v>
      </c>
      <c r="F62" s="8">
        <f t="shared" si="3"/>
        <v>0</v>
      </c>
    </row>
    <row r="63" spans="1:6" x14ac:dyDescent="0.5">
      <c r="E63" s="8">
        <f t="shared" si="2"/>
        <v>0</v>
      </c>
      <c r="F63" s="8">
        <f t="shared" si="3"/>
        <v>0</v>
      </c>
    </row>
  </sheetData>
  <sortState ref="B2:B63">
    <sortCondition descending="1" ref="B1"/>
  </sortState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3"/>
  <sheetViews>
    <sheetView zoomScale="50" zoomScaleNormal="50" workbookViewId="0">
      <selection activeCell="AC43" sqref="AC43"/>
    </sheetView>
  </sheetViews>
  <sheetFormatPr defaultRowHeight="14.35" x14ac:dyDescent="0.5"/>
  <cols>
    <col min="1" max="1" width="9" style="18" bestFit="1" customWidth="1"/>
    <col min="2" max="6" width="8.9375" style="18"/>
    <col min="7" max="8" width="9.234375" style="19" customWidth="1"/>
    <col min="9" max="9" width="9.234375" customWidth="1"/>
    <col min="12" max="14" width="9.87890625" style="8" customWidth="1"/>
    <col min="15" max="15" width="10.3515625" style="8" customWidth="1"/>
    <col min="16" max="19" width="8.9375" style="8"/>
  </cols>
  <sheetData>
    <row r="1" spans="1:23" ht="28.7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2" t="s">
        <v>2</v>
      </c>
      <c r="L1" s="47" t="s">
        <v>40</v>
      </c>
      <c r="M1" s="47" t="s">
        <v>22</v>
      </c>
      <c r="N1" s="48" t="s">
        <v>40</v>
      </c>
      <c r="O1" s="48" t="s">
        <v>22</v>
      </c>
      <c r="P1" s="63" t="s">
        <v>40</v>
      </c>
      <c r="Q1" s="63" t="s">
        <v>22</v>
      </c>
      <c r="R1" s="49" t="s">
        <v>40</v>
      </c>
      <c r="S1" s="49" t="s">
        <v>22</v>
      </c>
      <c r="T1" s="3"/>
    </row>
    <row r="2" spans="1:23" x14ac:dyDescent="0.5">
      <c r="A2" s="20">
        <v>1681.1363636363637</v>
      </c>
      <c r="B2" s="20">
        <v>2156.6148409893995</v>
      </c>
      <c r="C2" s="20">
        <v>1371.3295454545455</v>
      </c>
      <c r="D2" s="20">
        <v>1844.5020242914979</v>
      </c>
      <c r="E2" s="20">
        <v>3052.465909090909</v>
      </c>
      <c r="F2" s="20">
        <v>3951.8144780129928</v>
      </c>
      <c r="G2" s="5">
        <v>1.5732230210425546</v>
      </c>
      <c r="H2" s="5">
        <v>1.4043141418254856</v>
      </c>
      <c r="I2" s="28">
        <f>TTEST(A2:A14,B3:B33,2,3)</f>
        <v>0.46513642427419122</v>
      </c>
      <c r="K2" t="s">
        <v>3</v>
      </c>
      <c r="L2" s="5">
        <f t="shared" ref="L2:S2" si="0">MIN(A2:A60)</f>
        <v>692.85</v>
      </c>
      <c r="M2" s="5">
        <f t="shared" si="0"/>
        <v>852.52439024390242</v>
      </c>
      <c r="N2" s="5">
        <f t="shared" si="0"/>
        <v>689.543429844098</v>
      </c>
      <c r="O2" s="5">
        <f t="shared" si="0"/>
        <v>833.71158392434984</v>
      </c>
      <c r="P2" s="5">
        <f t="shared" si="0"/>
        <v>1494.578765533144</v>
      </c>
      <c r="Q2" s="5">
        <f t="shared" si="0"/>
        <v>1686.2359741682521</v>
      </c>
      <c r="R2" s="5">
        <f t="shared" si="0"/>
        <v>0.78884391346075355</v>
      </c>
      <c r="S2" s="5">
        <f t="shared" si="0"/>
        <v>0.7917632555909373</v>
      </c>
      <c r="T2" s="6"/>
    </row>
    <row r="3" spans="1:23" x14ac:dyDescent="0.5">
      <c r="A3" s="20">
        <v>1607.409090909091</v>
      </c>
      <c r="B3" s="20">
        <v>2026.9109947643979</v>
      </c>
      <c r="C3" s="20">
        <v>1299.0231316725979</v>
      </c>
      <c r="D3" s="20">
        <v>1795.1996370235934</v>
      </c>
      <c r="E3" s="20">
        <v>2849.7429118923783</v>
      </c>
      <c r="F3" s="20">
        <v>3797.9234752636175</v>
      </c>
      <c r="G3" s="5">
        <v>1.3345399356950201</v>
      </c>
      <c r="H3" s="5">
        <v>1.3431452224118483</v>
      </c>
      <c r="I3" s="7"/>
      <c r="K3" t="s">
        <v>4</v>
      </c>
      <c r="L3" s="5">
        <f t="shared" ref="L3:S3" si="1">QUARTILE(A2:A60,1)-L2</f>
        <v>421.76452513966467</v>
      </c>
      <c r="M3" s="5">
        <f t="shared" si="1"/>
        <v>234.12659681376476</v>
      </c>
      <c r="N3" s="5">
        <f t="shared" si="1"/>
        <v>260.95410710171484</v>
      </c>
      <c r="O3" s="5">
        <f t="shared" si="1"/>
        <v>203.26701622884809</v>
      </c>
      <c r="P3" s="5">
        <f t="shared" si="1"/>
        <v>563.45583121069217</v>
      </c>
      <c r="Q3" s="5">
        <f t="shared" si="1"/>
        <v>502.38079991926998</v>
      </c>
      <c r="R3" s="5">
        <f t="shared" si="1"/>
        <v>0.37864648793580546</v>
      </c>
      <c r="S3" s="5">
        <f t="shared" si="1"/>
        <v>0.14270071882043345</v>
      </c>
      <c r="T3" s="6"/>
    </row>
    <row r="4" spans="1:23" x14ac:dyDescent="0.5">
      <c r="A4" s="20">
        <v>1550.7197802197802</v>
      </c>
      <c r="B4" s="20">
        <v>1834.8529411764705</v>
      </c>
      <c r="C4" s="20">
        <v>1284.3793103448277</v>
      </c>
      <c r="D4" s="20">
        <v>1771.0124804992199</v>
      </c>
      <c r="E4" s="20">
        <v>2743.2081391736565</v>
      </c>
      <c r="F4" s="20">
        <v>3529.9753067342463</v>
      </c>
      <c r="G4" s="5">
        <v>1.3172973273662225</v>
      </c>
      <c r="H4" s="5">
        <v>1.3083912835660845</v>
      </c>
      <c r="I4" s="24">
        <f>TTEST(C2:C14,D2:D33,2,3)</f>
        <v>4.456943561374987E-3</v>
      </c>
      <c r="K4" t="s">
        <v>5</v>
      </c>
      <c r="L4" s="5">
        <f t="shared" ref="L4:S4" si="2">MEDIAN(A2:A60)-QUARTILE(A2:A60,1)</f>
        <v>133.55636093628459</v>
      </c>
      <c r="M4" s="5">
        <f t="shared" si="2"/>
        <v>255.21969558247747</v>
      </c>
      <c r="N4" s="5">
        <f t="shared" si="2"/>
        <v>71.232420860094294</v>
      </c>
      <c r="O4" s="5">
        <f t="shared" si="2"/>
        <v>251.19205641245867</v>
      </c>
      <c r="P4" s="5">
        <f t="shared" si="2"/>
        <v>257.65580885163263</v>
      </c>
      <c r="Q4" s="5">
        <f t="shared" si="2"/>
        <v>306.29827951394418</v>
      </c>
      <c r="R4" s="5">
        <f t="shared" si="2"/>
        <v>2.6268002445797967E-2</v>
      </c>
      <c r="S4" s="5">
        <f t="shared" si="2"/>
        <v>0.10677244416071852</v>
      </c>
      <c r="T4" s="6"/>
    </row>
    <row r="5" spans="1:23" x14ac:dyDescent="0.5">
      <c r="A5" s="20">
        <v>1509.8931297709923</v>
      </c>
      <c r="B5" s="20">
        <v>1778.2107438016528</v>
      </c>
      <c r="C5" s="20">
        <v>1146.2052631578947</v>
      </c>
      <c r="D5" s="20">
        <v>1636.4486215538848</v>
      </c>
      <c r="E5" s="20">
        <v>2656.0983929288868</v>
      </c>
      <c r="F5" s="20">
        <v>3340.0089328379318</v>
      </c>
      <c r="G5" s="5">
        <v>1.2259171175949022</v>
      </c>
      <c r="H5" s="5">
        <v>1.308050414535642</v>
      </c>
      <c r="K5" t="s">
        <v>6</v>
      </c>
      <c r="L5" s="5">
        <f t="shared" ref="L5:S5" si="3">QUARTILE(A2:A60,3)-MEDIAN(A2:A60)</f>
        <v>261.72224369504306</v>
      </c>
      <c r="M5" s="5">
        <f t="shared" si="3"/>
        <v>115.56275592226439</v>
      </c>
      <c r="N5" s="5">
        <f t="shared" si="3"/>
        <v>124.47530535198757</v>
      </c>
      <c r="O5" s="5">
        <f t="shared" si="3"/>
        <v>184.76939005059944</v>
      </c>
      <c r="P5" s="5">
        <f t="shared" si="3"/>
        <v>340.40798733341808</v>
      </c>
      <c r="Q5" s="5">
        <f t="shared" si="3"/>
        <v>375.83572552729265</v>
      </c>
      <c r="R5" s="5">
        <f t="shared" si="3"/>
        <v>3.2158713752545198E-2</v>
      </c>
      <c r="S5" s="5">
        <f t="shared" si="3"/>
        <v>0.15317036609362522</v>
      </c>
      <c r="T5" s="6"/>
    </row>
    <row r="6" spans="1:23" x14ac:dyDescent="0.5">
      <c r="A6" s="20">
        <v>1460.1055555555556</v>
      </c>
      <c r="B6" s="20">
        <v>1727.3214285714287</v>
      </c>
      <c r="C6" s="20">
        <v>1094.089068825911</v>
      </c>
      <c r="D6" s="20">
        <v>1489.6025179856115</v>
      </c>
      <c r="E6" s="20">
        <v>2629.1390487149984</v>
      </c>
      <c r="F6" s="20">
        <v>3254.0551882460973</v>
      </c>
      <c r="G6" s="5">
        <v>1.2180129839967697</v>
      </c>
      <c r="H6" s="5">
        <v>1.2714755364821728</v>
      </c>
      <c r="I6" s="61">
        <f>TTEST(E2:E14,F4:F33,2,3)</f>
        <v>0.15396704481458987</v>
      </c>
      <c r="K6" t="s">
        <v>7</v>
      </c>
      <c r="L6" s="5">
        <f t="shared" ref="L6:S6" si="4">MAX(A2:A60)-QUARTILE(A2:A60,3)</f>
        <v>171.24323386537139</v>
      </c>
      <c r="M6" s="5">
        <f t="shared" si="4"/>
        <v>699.18140242699042</v>
      </c>
      <c r="N6" s="5">
        <f t="shared" si="4"/>
        <v>225.12428229665079</v>
      </c>
      <c r="O6" s="5">
        <f t="shared" si="4"/>
        <v>371.56197767524191</v>
      </c>
      <c r="P6" s="5">
        <f t="shared" si="4"/>
        <v>396.36751616202218</v>
      </c>
      <c r="Q6" s="5">
        <f t="shared" si="4"/>
        <v>1081.0636988842339</v>
      </c>
      <c r="R6" s="5">
        <f t="shared" si="4"/>
        <v>0.34730590344765244</v>
      </c>
      <c r="S6" s="5">
        <f t="shared" si="4"/>
        <v>0.20990735715977116</v>
      </c>
      <c r="T6" s="6"/>
    </row>
    <row r="7" spans="1:23" x14ac:dyDescent="0.5">
      <c r="A7" s="20">
        <v>1458.8288288288288</v>
      </c>
      <c r="B7" s="20">
        <v>1703.5603112840467</v>
      </c>
      <c r="C7" s="20">
        <v>1067.5195195195195</v>
      </c>
      <c r="D7" s="20">
        <v>1481.1168831168832</v>
      </c>
      <c r="E7" s="20">
        <v>2554.1946243814664</v>
      </c>
      <c r="F7" s="20">
        <v>3237.2261946694844</v>
      </c>
      <c r="G7" s="5">
        <v>1.2009316950892348</v>
      </c>
      <c r="H7" s="5">
        <v>1.2409228332775359</v>
      </c>
    </row>
    <row r="8" spans="1:23" ht="43" x14ac:dyDescent="0.5">
      <c r="A8" s="20">
        <v>1248.1708860759493</v>
      </c>
      <c r="B8" s="20">
        <v>1685.4732824427481</v>
      </c>
      <c r="C8" s="20">
        <v>1021.7299578059071</v>
      </c>
      <c r="D8" s="20">
        <v>1475.8444444444444</v>
      </c>
      <c r="E8" s="20">
        <v>2315.6904055954687</v>
      </c>
      <c r="F8" s="20">
        <v>3176.2934030937217</v>
      </c>
      <c r="G8" s="5">
        <v>1.193758403842357</v>
      </c>
      <c r="H8" s="5">
        <v>1.20487680832178</v>
      </c>
      <c r="I8" s="50">
        <f>TTEST(G2:G14,H2:H33,2,3)</f>
        <v>9.0188553263165563E-2</v>
      </c>
      <c r="L8" s="47" t="s">
        <v>40</v>
      </c>
      <c r="M8" s="47" t="s">
        <v>22</v>
      </c>
      <c r="N8" s="48" t="s">
        <v>40</v>
      </c>
      <c r="O8" s="48" t="s">
        <v>22</v>
      </c>
      <c r="P8" s="63" t="s">
        <v>40</v>
      </c>
      <c r="Q8" s="63" t="s">
        <v>22</v>
      </c>
      <c r="R8" s="49" t="s">
        <v>40</v>
      </c>
      <c r="S8" s="49" t="s">
        <v>22</v>
      </c>
      <c r="T8" s="3" t="s">
        <v>8</v>
      </c>
      <c r="U8" s="9" t="s">
        <v>9</v>
      </c>
      <c r="V8" s="40" t="s">
        <v>97</v>
      </c>
      <c r="W8" s="40" t="s">
        <v>98</v>
      </c>
    </row>
    <row r="9" spans="1:23" x14ac:dyDescent="0.5">
      <c r="A9" s="20">
        <v>1156.0928270042193</v>
      </c>
      <c r="B9" s="20">
        <v>1533.2689655172414</v>
      </c>
      <c r="C9" s="20">
        <v>962.66326530612241</v>
      </c>
      <c r="D9" s="20">
        <v>1475.0789115646257</v>
      </c>
      <c r="E9" s="20">
        <v>2118.756092310342</v>
      </c>
      <c r="F9" s="20">
        <v>3005.4960571507077</v>
      </c>
      <c r="G9" s="5">
        <v>1.1726642961340026</v>
      </c>
      <c r="H9" s="5">
        <v>1.2013231266941573</v>
      </c>
      <c r="J9" t="s">
        <v>10</v>
      </c>
      <c r="K9" t="s">
        <v>3</v>
      </c>
      <c r="L9" s="51">
        <f t="array" ref="L9">MIN(IF(A2:A14&gt;=L2-1.5*(L11-L2),A2:A14,""))</f>
        <v>692.85</v>
      </c>
      <c r="M9" s="51">
        <f t="array" ref="M9">MIN(IF(B2:B33&gt;=M2-1.5*(M11-M2),B2:B33,""))</f>
        <v>852.52439024390242</v>
      </c>
      <c r="N9" s="51">
        <f t="array" ref="N9">MIN(IF(C2:C14&gt;=N2-1.5*(N11-N2),C2:C14,""))</f>
        <v>689.543429844098</v>
      </c>
      <c r="O9" s="51">
        <f t="array" ref="O9">MIN(IF(D2:D33&gt;=O2-1.5*(O11-O2),D2:D33,""))</f>
        <v>833.71158392434984</v>
      </c>
      <c r="P9" s="51">
        <f t="array" ref="P9">MIN(IF(E2:E14&gt;=P2-1.5*(P11-P2),E2:E14,""))</f>
        <v>1494.578765533144</v>
      </c>
      <c r="Q9" s="51">
        <f t="array" ref="Q9">MIN(IF(F2:F33&gt;=Q2-1.5*(Q11-Q2),F2:F33,""))</f>
        <v>1686.2359741682521</v>
      </c>
      <c r="R9" s="51">
        <f t="array" ref="R9">MIN(IF(G2:G14&gt;=R2-1.5*(R11-R2),G2:G14,""))</f>
        <v>0.78884391346075355</v>
      </c>
      <c r="S9" s="51">
        <f t="array" ref="S9">MIN(IF(H2:H33&gt;=S2-1.5*(S11-S2),H2:H33,""))</f>
        <v>0.7917632555909373</v>
      </c>
      <c r="T9" s="10"/>
    </row>
    <row r="10" spans="1:23" x14ac:dyDescent="0.5">
      <c r="A10" s="20">
        <v>1130.1614906832299</v>
      </c>
      <c r="B10" s="20">
        <v>1432.1549295774648</v>
      </c>
      <c r="C10" s="20">
        <v>955.96288659793811</v>
      </c>
      <c r="D10" s="20">
        <v>1472.2270916334662</v>
      </c>
      <c r="E10" s="20">
        <v>2065.1120620854776</v>
      </c>
      <c r="F10" s="20">
        <v>2825.8356864547764</v>
      </c>
      <c r="G10" s="5">
        <v>1.169225352092615</v>
      </c>
      <c r="H10" s="5">
        <v>1.1921013373229001</v>
      </c>
      <c r="K10" t="s">
        <v>11</v>
      </c>
      <c r="L10" s="51">
        <f t="shared" ref="L10:S10" si="5">QUARTILE(A2:A60,1)</f>
        <v>1114.6145251396647</v>
      </c>
      <c r="M10" s="51">
        <f t="shared" si="5"/>
        <v>1086.6509870576672</v>
      </c>
      <c r="N10" s="51">
        <f t="shared" si="5"/>
        <v>950.49753694581284</v>
      </c>
      <c r="O10" s="51">
        <f t="shared" si="5"/>
        <v>1036.9786001531979</v>
      </c>
      <c r="P10" s="51">
        <f t="shared" si="5"/>
        <v>2058.0345967438361</v>
      </c>
      <c r="Q10" s="51">
        <f t="shared" si="5"/>
        <v>2188.6167740875221</v>
      </c>
      <c r="R10" s="51">
        <f t="shared" si="5"/>
        <v>1.167490401396559</v>
      </c>
      <c r="S10" s="51">
        <f t="shared" si="5"/>
        <v>0.93446397441137075</v>
      </c>
      <c r="T10" s="10"/>
    </row>
    <row r="11" spans="1:23" x14ac:dyDescent="0.5">
      <c r="A11" s="20">
        <v>1114.6145251396647</v>
      </c>
      <c r="B11" s="20">
        <v>1417.2798353909466</v>
      </c>
      <c r="C11" s="20">
        <v>950.49753694581284</v>
      </c>
      <c r="D11" s="20">
        <v>1448.9719745222931</v>
      </c>
      <c r="E11" s="20">
        <v>2058.0345967438361</v>
      </c>
      <c r="F11" s="20">
        <v>2815.725340136054</v>
      </c>
      <c r="G11" s="5">
        <v>1.167490401396559</v>
      </c>
      <c r="H11" s="5">
        <v>1.1614827942421162</v>
      </c>
      <c r="K11" t="s">
        <v>12</v>
      </c>
      <c r="L11" s="51">
        <f t="shared" ref="L11:S11" si="6">MEDIAN(A2:A60)</f>
        <v>1248.1708860759493</v>
      </c>
      <c r="M11" s="51">
        <f t="shared" si="6"/>
        <v>1341.8706826401447</v>
      </c>
      <c r="N11" s="51">
        <f t="shared" si="6"/>
        <v>1021.7299578059071</v>
      </c>
      <c r="O11" s="51">
        <f t="shared" si="6"/>
        <v>1288.1706565656566</v>
      </c>
      <c r="P11" s="51">
        <f t="shared" si="6"/>
        <v>2315.6904055954687</v>
      </c>
      <c r="Q11" s="51">
        <f t="shared" si="6"/>
        <v>2494.9150536014663</v>
      </c>
      <c r="R11" s="51">
        <f t="shared" si="6"/>
        <v>1.193758403842357</v>
      </c>
      <c r="S11" s="51">
        <f t="shared" si="6"/>
        <v>1.0412364185720893</v>
      </c>
      <c r="T11" s="11">
        <f>(M11-L11)/L11*100</f>
        <v>7.506968605779023</v>
      </c>
      <c r="U11" s="12">
        <f>(O11-N11)/N11*100</f>
        <v>26.077408881296975</v>
      </c>
      <c r="V11" s="12">
        <f>(Q11-P11)/P11*100</f>
        <v>7.7395772583818596</v>
      </c>
      <c r="W11" s="12">
        <f>(S11-R11)/R11*100</f>
        <v>-12.776620862256912</v>
      </c>
    </row>
    <row r="12" spans="1:23" x14ac:dyDescent="0.5">
      <c r="A12" s="20">
        <v>805.03533568904595</v>
      </c>
      <c r="B12" s="20">
        <v>1405.1970149253732</v>
      </c>
      <c r="C12" s="20">
        <v>927.87310606060601</v>
      </c>
      <c r="D12" s="20">
        <v>1408.5558510638298</v>
      </c>
      <c r="E12" s="20">
        <v>1710.0683911850942</v>
      </c>
      <c r="F12" s="20">
        <v>2799.3972569486587</v>
      </c>
      <c r="G12" s="5">
        <v>1.1358239867918498</v>
      </c>
      <c r="H12" s="5">
        <v>1.1444927786127426</v>
      </c>
      <c r="K12" t="s">
        <v>13</v>
      </c>
      <c r="L12" s="51">
        <f t="shared" ref="L12:S12" si="7">QUARTILE(A2:A60,3)</f>
        <v>1509.8931297709923</v>
      </c>
      <c r="M12" s="51">
        <f t="shared" si="7"/>
        <v>1457.433438562409</v>
      </c>
      <c r="N12" s="51">
        <f t="shared" si="7"/>
        <v>1146.2052631578947</v>
      </c>
      <c r="O12" s="51">
        <f t="shared" si="7"/>
        <v>1472.940046616256</v>
      </c>
      <c r="P12" s="51">
        <f t="shared" si="7"/>
        <v>2656.0983929288868</v>
      </c>
      <c r="Q12" s="51">
        <f t="shared" si="7"/>
        <v>2870.7507791287589</v>
      </c>
      <c r="R12" s="51">
        <f t="shared" si="7"/>
        <v>1.2259171175949022</v>
      </c>
      <c r="S12" s="51">
        <f t="shared" si="7"/>
        <v>1.1944067846657145</v>
      </c>
      <c r="T12" s="10"/>
    </row>
    <row r="13" spans="1:23" x14ac:dyDescent="0.5">
      <c r="A13" s="20">
        <v>754.10550458715602</v>
      </c>
      <c r="B13" s="20">
        <v>1385.2328244274809</v>
      </c>
      <c r="C13" s="20">
        <v>814.29723502304148</v>
      </c>
      <c r="D13" s="20">
        <v>1402.3732534930139</v>
      </c>
      <c r="E13" s="20">
        <v>1507.1472350230415</v>
      </c>
      <c r="F13" s="20">
        <v>2752.9554022366519</v>
      </c>
      <c r="G13" s="5">
        <v>0.85085638290346777</v>
      </c>
      <c r="H13" s="5">
        <v>1.1223429610045716</v>
      </c>
      <c r="J13" t="s">
        <v>14</v>
      </c>
      <c r="K13" t="s">
        <v>15</v>
      </c>
      <c r="L13" s="51">
        <f t="array" ref="L13">MAX(IF(A2:A14&lt;=L11+1.5*(L11-L9),A2:A14,""))</f>
        <v>1681.1363636363637</v>
      </c>
      <c r="M13" s="51">
        <f t="array" ref="M13">MAX(IF(B2:B33&lt;=M11+1.5*(M11-M9),B2:B33,""))</f>
        <v>2026.9109947643979</v>
      </c>
      <c r="N13" s="51">
        <f t="array" ref="N13">MAX(IF(C2:C14&lt;=N11+1.5*(N11-N9),C2:C14,""))</f>
        <v>1371.3295454545455</v>
      </c>
      <c r="O13" s="51">
        <f t="array" ref="O13">MAX(IF(D2:D33&lt;=O11+1.5*(O11-O9),D2:D33,""))</f>
        <v>1844.5020242914979</v>
      </c>
      <c r="P13" s="51">
        <f t="array" ref="P13">MAX(IF(E2:E14&lt;=P11+1.5*(P11-P9),E2:E14,""))</f>
        <v>3052.465909090909</v>
      </c>
      <c r="Q13" s="51">
        <f t="array" ref="Q13">MAX(IF(F2:F33&lt;=Q11+1.5*(Q11-Q9),F2:F33,""))</f>
        <v>3529.9753067342463</v>
      </c>
      <c r="R13" s="51">
        <f t="array" ref="R13">MAX(IF(G2:G14&lt;=R11+1.5*(R11-R9),G2:G14,""))</f>
        <v>1.5732230210425546</v>
      </c>
      <c r="S13" s="51">
        <f t="array" ref="S13">MAX(IF(H2:H33&lt;=S11+1.5*(S11-S9),H2:H33,""))</f>
        <v>1.4043141418254856</v>
      </c>
      <c r="T13" s="10"/>
    </row>
    <row r="14" spans="1:23" x14ac:dyDescent="0.5">
      <c r="A14" s="20">
        <v>692.85</v>
      </c>
      <c r="B14" s="20">
        <v>1377.2095238095237</v>
      </c>
      <c r="C14" s="20">
        <v>689.543429844098</v>
      </c>
      <c r="D14" s="20">
        <v>1388.6631944444443</v>
      </c>
      <c r="E14" s="20">
        <v>1494.578765533144</v>
      </c>
      <c r="F14" s="20">
        <v>2742.2647385334503</v>
      </c>
      <c r="G14" s="5">
        <v>0.78884391346075355</v>
      </c>
      <c r="H14" s="5">
        <v>1.1197663829446971</v>
      </c>
      <c r="J14" s="13"/>
      <c r="K14" s="13" t="s">
        <v>16</v>
      </c>
      <c r="L14" s="12">
        <f t="shared" ref="L14:S14" si="8">AVERAGE(A2:A60)</f>
        <v>1243.7787167769136</v>
      </c>
      <c r="M14" s="12">
        <f t="shared" si="8"/>
        <v>1349.4369331851053</v>
      </c>
      <c r="N14" s="12">
        <f t="shared" si="8"/>
        <v>1045.0087120429862</v>
      </c>
      <c r="O14" s="12">
        <f t="shared" si="8"/>
        <v>1269.3374363274243</v>
      </c>
      <c r="P14" s="12">
        <f t="shared" si="8"/>
        <v>2288.7874288199</v>
      </c>
      <c r="Q14" s="12">
        <f t="shared" si="8"/>
        <v>2618.7743695125291</v>
      </c>
      <c r="R14" s="12">
        <f t="shared" si="8"/>
        <v>1.1806603705697163</v>
      </c>
      <c r="S14" s="12">
        <f t="shared" si="8"/>
        <v>1.0709414606146772</v>
      </c>
      <c r="T14" s="11">
        <f>(M14-L14)/L14*100</f>
        <v>8.4949368390858844</v>
      </c>
      <c r="U14" s="12">
        <f>(O14-N14)/N14*100</f>
        <v>21.466684602645721</v>
      </c>
      <c r="V14" s="12">
        <f>(Q14-P14)/P14*100</f>
        <v>14.417544265470323</v>
      </c>
      <c r="W14" s="12">
        <f>(S14-R14)/R14*100</f>
        <v>-9.2930120032821364</v>
      </c>
    </row>
    <row r="15" spans="1:23" x14ac:dyDescent="0.5">
      <c r="A15" s="20"/>
      <c r="B15" s="20">
        <v>1372.2694610778442</v>
      </c>
      <c r="C15" s="20"/>
      <c r="D15" s="20">
        <v>1365.0552147239264</v>
      </c>
      <c r="E15" s="20"/>
      <c r="F15" s="20">
        <v>2733.5160127953</v>
      </c>
      <c r="G15" s="5"/>
      <c r="H15" s="5">
        <v>1.0944554644967341</v>
      </c>
    </row>
    <row r="16" spans="1:23" x14ac:dyDescent="0.5">
      <c r="A16" s="20"/>
      <c r="B16" s="20">
        <v>1364.2922077922078</v>
      </c>
      <c r="C16" s="20"/>
      <c r="D16" s="20">
        <v>1332.1883408071749</v>
      </c>
      <c r="E16" s="20"/>
      <c r="F16" s="20">
        <v>2650.9150466497031</v>
      </c>
      <c r="G16" s="5"/>
      <c r="H16" s="5">
        <v>1.0631266633968273</v>
      </c>
      <c r="L16" s="47" t="s">
        <v>40</v>
      </c>
      <c r="M16" s="47" t="s">
        <v>22</v>
      </c>
      <c r="N16" s="48" t="s">
        <v>40</v>
      </c>
      <c r="O16" s="48" t="s">
        <v>22</v>
      </c>
      <c r="P16" s="63" t="s">
        <v>40</v>
      </c>
      <c r="Q16" s="63" t="s">
        <v>22</v>
      </c>
      <c r="R16" s="49" t="s">
        <v>40</v>
      </c>
      <c r="S16" s="49" t="s">
        <v>22</v>
      </c>
      <c r="T16" s="3"/>
    </row>
    <row r="17" spans="1:26" x14ac:dyDescent="0.5">
      <c r="A17" s="20"/>
      <c r="B17" s="20">
        <v>1343.0949367088608</v>
      </c>
      <c r="C17" s="20"/>
      <c r="D17" s="20">
        <v>1310.659090909091</v>
      </c>
      <c r="E17" s="20"/>
      <c r="F17" s="20">
        <v>2498.4245374206021</v>
      </c>
      <c r="G17" s="5"/>
      <c r="H17" s="5">
        <v>1.0414622677647156</v>
      </c>
      <c r="K17" t="s">
        <v>3</v>
      </c>
      <c r="L17" s="14">
        <f t="shared" ref="L17:S17" si="9">L9</f>
        <v>692.85</v>
      </c>
      <c r="M17" s="14">
        <f t="shared" si="9"/>
        <v>852.52439024390242</v>
      </c>
      <c r="N17" s="14">
        <f t="shared" si="9"/>
        <v>689.543429844098</v>
      </c>
      <c r="O17" s="14">
        <f t="shared" si="9"/>
        <v>833.71158392434984</v>
      </c>
      <c r="P17" s="51">
        <f t="shared" ref="P17:Q17" si="10">P9</f>
        <v>1494.578765533144</v>
      </c>
      <c r="Q17" s="51">
        <f t="shared" si="10"/>
        <v>1686.2359741682521</v>
      </c>
      <c r="R17" s="51">
        <f t="shared" si="9"/>
        <v>0.78884391346075355</v>
      </c>
      <c r="S17" s="51">
        <f t="shared" si="9"/>
        <v>0.7917632555909373</v>
      </c>
      <c r="T17" s="10"/>
    </row>
    <row r="18" spans="1:26" x14ac:dyDescent="0.5">
      <c r="A18" s="20"/>
      <c r="B18" s="20">
        <v>1340.6464285714285</v>
      </c>
      <c r="C18" s="20"/>
      <c r="D18" s="20">
        <v>1265.6822222222222</v>
      </c>
      <c r="E18" s="20"/>
      <c r="F18" s="20">
        <v>2491.4055697823305</v>
      </c>
      <c r="G18" s="5"/>
      <c r="H18" s="5">
        <v>1.0410105693794629</v>
      </c>
      <c r="K18" t="s">
        <v>4</v>
      </c>
      <c r="L18" s="14">
        <f t="shared" ref="L18:S21" si="11">L10-L9</f>
        <v>421.76452513966467</v>
      </c>
      <c r="M18" s="14">
        <f t="shared" si="11"/>
        <v>234.12659681376476</v>
      </c>
      <c r="N18" s="14">
        <f t="shared" si="11"/>
        <v>260.95410710171484</v>
      </c>
      <c r="O18" s="14">
        <f t="shared" si="11"/>
        <v>203.26701622884809</v>
      </c>
      <c r="P18" s="51">
        <f t="shared" ref="P18:Q18" si="12">P10-P9</f>
        <v>563.45583121069217</v>
      </c>
      <c r="Q18" s="51">
        <f t="shared" si="12"/>
        <v>502.38079991926998</v>
      </c>
      <c r="R18" s="51">
        <f t="shared" si="11"/>
        <v>0.37864648793580546</v>
      </c>
      <c r="S18" s="51">
        <f t="shared" si="11"/>
        <v>0.14270071882043345</v>
      </c>
      <c r="T18" s="10"/>
    </row>
    <row r="19" spans="1:26" x14ac:dyDescent="0.5">
      <c r="A19" s="14"/>
      <c r="B19" s="20">
        <v>1318.2803738317757</v>
      </c>
      <c r="C19" s="20"/>
      <c r="D19" s="20">
        <v>1160.227533460803</v>
      </c>
      <c r="E19" s="20"/>
      <c r="F19" s="20">
        <v>2425.4305184963819</v>
      </c>
      <c r="G19" s="5"/>
      <c r="H19" s="5">
        <v>1.0225651252571053</v>
      </c>
      <c r="K19" t="s">
        <v>5</v>
      </c>
      <c r="L19" s="14">
        <f t="shared" si="11"/>
        <v>133.55636093628459</v>
      </c>
      <c r="M19" s="14">
        <f t="shared" si="11"/>
        <v>255.21969558247747</v>
      </c>
      <c r="N19" s="14">
        <f t="shared" si="11"/>
        <v>71.232420860094294</v>
      </c>
      <c r="O19" s="14">
        <f t="shared" si="11"/>
        <v>251.19205641245867</v>
      </c>
      <c r="P19" s="51">
        <f t="shared" ref="P19:Q19" si="13">P11-P10</f>
        <v>257.65580885163263</v>
      </c>
      <c r="Q19" s="51">
        <f t="shared" si="13"/>
        <v>306.29827951394418</v>
      </c>
      <c r="R19" s="51">
        <f t="shared" si="11"/>
        <v>2.6268002445797967E-2</v>
      </c>
      <c r="S19" s="51">
        <f t="shared" si="11"/>
        <v>0.10677244416071852</v>
      </c>
      <c r="T19" s="10"/>
    </row>
    <row r="20" spans="1:26" x14ac:dyDescent="0.5">
      <c r="A20" s="14"/>
      <c r="B20" s="20">
        <v>1252.2465753424658</v>
      </c>
      <c r="C20" s="20"/>
      <c r="D20" s="20">
        <v>1143.0049668874171</v>
      </c>
      <c r="E20" s="20"/>
      <c r="F20" s="20">
        <v>2421.364699173082</v>
      </c>
      <c r="G20" s="5"/>
      <c r="H20" s="5">
        <v>1.0136847495804122</v>
      </c>
      <c r="K20" t="s">
        <v>6</v>
      </c>
      <c r="L20" s="14">
        <f t="shared" si="11"/>
        <v>261.72224369504306</v>
      </c>
      <c r="M20" s="14">
        <f t="shared" si="11"/>
        <v>115.56275592226439</v>
      </c>
      <c r="N20" s="14">
        <f t="shared" si="11"/>
        <v>124.47530535198757</v>
      </c>
      <c r="O20" s="14">
        <f t="shared" si="11"/>
        <v>184.76939005059944</v>
      </c>
      <c r="P20" s="51">
        <f t="shared" ref="P20:Q20" si="14">P12-P11</f>
        <v>340.40798733341808</v>
      </c>
      <c r="Q20" s="51">
        <f t="shared" si="14"/>
        <v>375.83572552729265</v>
      </c>
      <c r="R20" s="51">
        <f t="shared" si="11"/>
        <v>3.2158713752545198E-2</v>
      </c>
      <c r="S20" s="51">
        <f t="shared" si="11"/>
        <v>0.15317036609362522</v>
      </c>
      <c r="T20" s="10"/>
    </row>
    <row r="21" spans="1:26" x14ac:dyDescent="0.5">
      <c r="A21" s="14"/>
      <c r="B21" s="20">
        <v>1243.9134948096885</v>
      </c>
      <c r="C21" s="20"/>
      <c r="D21" s="20">
        <v>1115.7432432432433</v>
      </c>
      <c r="E21" s="20"/>
      <c r="F21" s="20">
        <v>2405.8257012524509</v>
      </c>
      <c r="G21" s="5"/>
      <c r="H21" s="5">
        <v>1.008903895574697</v>
      </c>
      <c r="K21" t="s">
        <v>7</v>
      </c>
      <c r="L21" s="14">
        <f t="shared" si="11"/>
        <v>171.24323386537139</v>
      </c>
      <c r="M21" s="14">
        <f t="shared" si="11"/>
        <v>569.47755620198882</v>
      </c>
      <c r="N21" s="14">
        <f t="shared" si="11"/>
        <v>225.12428229665079</v>
      </c>
      <c r="O21" s="14">
        <f t="shared" si="11"/>
        <v>371.56197767524191</v>
      </c>
      <c r="P21" s="51">
        <f t="shared" ref="P21:Q21" si="15">P13-P12</f>
        <v>396.36751616202218</v>
      </c>
      <c r="Q21" s="51">
        <f t="shared" si="15"/>
        <v>659.22452760548731</v>
      </c>
      <c r="R21" s="51">
        <f t="shared" si="11"/>
        <v>0.34730590344765244</v>
      </c>
      <c r="S21" s="51">
        <f t="shared" si="11"/>
        <v>0.20990735715977116</v>
      </c>
      <c r="T21" s="10"/>
    </row>
    <row r="22" spans="1:26" x14ac:dyDescent="0.5">
      <c r="A22" s="14"/>
      <c r="B22" s="20">
        <v>1180.7464788732395</v>
      </c>
      <c r="C22" s="20"/>
      <c r="D22" s="20">
        <v>1114.4539682539682</v>
      </c>
      <c r="E22" s="20"/>
      <c r="F22" s="20">
        <v>2386.9661185849527</v>
      </c>
      <c r="G22" s="5"/>
      <c r="H22" s="5">
        <v>1.0061935664961583</v>
      </c>
    </row>
    <row r="23" spans="1:26" x14ac:dyDescent="0.5">
      <c r="A23" s="14"/>
      <c r="B23" s="20">
        <v>1110.4635193133047</v>
      </c>
      <c r="C23" s="20"/>
      <c r="D23" s="20">
        <v>1082.3355817875211</v>
      </c>
      <c r="E23" s="20"/>
      <c r="F23" s="20">
        <v>2367.9898185857091</v>
      </c>
      <c r="G23" s="5"/>
      <c r="H23" s="5">
        <v>0.98245003774152273</v>
      </c>
      <c r="L23" s="47" t="s">
        <v>40</v>
      </c>
      <c r="M23" s="47" t="s">
        <v>22</v>
      </c>
      <c r="N23" s="48" t="s">
        <v>40</v>
      </c>
      <c r="O23" s="48" t="s">
        <v>22</v>
      </c>
      <c r="P23" s="63" t="s">
        <v>40</v>
      </c>
      <c r="Q23" s="63" t="s">
        <v>22</v>
      </c>
      <c r="R23" s="49" t="s">
        <v>40</v>
      </c>
      <c r="S23" s="49" t="s">
        <v>22</v>
      </c>
    </row>
    <row r="24" spans="1:26" x14ac:dyDescent="0.5">
      <c r="A24" s="14"/>
      <c r="B24" s="20">
        <v>1110.0962962962963</v>
      </c>
      <c r="C24" s="20"/>
      <c r="D24" s="20">
        <v>1066.2696078431372</v>
      </c>
      <c r="E24" s="20"/>
      <c r="F24" s="20">
        <v>2228.4507477465172</v>
      </c>
      <c r="G24" s="5"/>
      <c r="H24" s="5">
        <v>0.95612081066781485</v>
      </c>
      <c r="K24" t="s">
        <v>17</v>
      </c>
      <c r="L24" s="8" t="str">
        <f t="shared" ref="L24:L61" si="16">IF(A2&gt;L$13,A2,IF(A2&lt;L$9,A2,""))</f>
        <v/>
      </c>
      <c r="M24" s="8">
        <f t="shared" ref="M24:M61" si="17">IF(B2&gt;M$13,B2,IF(B2&lt;M$9,B2,""))</f>
        <v>2156.6148409893995</v>
      </c>
      <c r="N24" s="8" t="str">
        <f t="shared" ref="N24:N61" si="18">IF(C2&gt;N$13,C2,IF(C2&lt;N$9,C2,""))</f>
        <v/>
      </c>
      <c r="O24" s="8" t="str">
        <f t="shared" ref="O24:O61" si="19">IF(D2&gt;O$13,D2,IF(D2&lt;O$9,D2,""))</f>
        <v/>
      </c>
      <c r="P24" s="8" t="str">
        <f t="shared" ref="P24:P61" si="20">IF(E2&gt;P$13,E2,IF(E2&lt;P$9,E2,""))</f>
        <v/>
      </c>
      <c r="Q24" s="8">
        <f t="shared" ref="Q24:Q61" si="21">IF(F2&gt;Q$13,F2,IF(F2&lt;Q$9,F2,""))</f>
        <v>3951.8144780129928</v>
      </c>
      <c r="R24" s="8" t="str">
        <f t="shared" ref="R24:R61" si="22">IF(G2&gt;R$13,G2,IF(G2&lt;R$9,G2,""))</f>
        <v/>
      </c>
      <c r="S24" s="8" t="str">
        <f t="shared" ref="S24:S61" si="23">IF(H2&gt;S$13,H2,IF(H2&lt;S$9,H2,""))</f>
        <v/>
      </c>
    </row>
    <row r="25" spans="1:26" x14ac:dyDescent="0.5">
      <c r="A25" s="14"/>
      <c r="B25" s="20">
        <v>1092.7935779816514</v>
      </c>
      <c r="C25" s="20"/>
      <c r="D25" s="20">
        <v>1049.0952380952381</v>
      </c>
      <c r="E25" s="20"/>
      <c r="F25" s="20">
        <v>2191.4868321723911</v>
      </c>
      <c r="G25" s="5"/>
      <c r="H25" s="5">
        <v>0.93905147051107696</v>
      </c>
      <c r="L25" s="8" t="str">
        <f t="shared" si="16"/>
        <v/>
      </c>
      <c r="M25" s="8" t="str">
        <f t="shared" si="17"/>
        <v/>
      </c>
      <c r="N25" s="8" t="str">
        <f t="shared" si="18"/>
        <v/>
      </c>
      <c r="O25" s="8" t="str">
        <f t="shared" si="19"/>
        <v/>
      </c>
      <c r="P25" s="8" t="str">
        <f t="shared" si="20"/>
        <v/>
      </c>
      <c r="Q25" s="8">
        <f t="shared" si="21"/>
        <v>3797.9234752636175</v>
      </c>
      <c r="R25" s="8" t="str">
        <f t="shared" si="22"/>
        <v/>
      </c>
      <c r="S25" s="8" t="str">
        <f t="shared" si="23"/>
        <v/>
      </c>
    </row>
    <row r="26" spans="1:26" x14ac:dyDescent="0.5">
      <c r="A26" s="14"/>
      <c r="B26" s="20">
        <v>1068.2232142857142</v>
      </c>
      <c r="C26" s="20"/>
      <c r="D26" s="20">
        <v>1000.6286863270777</v>
      </c>
      <c r="E26" s="20"/>
      <c r="F26" s="20">
        <v>2180.0065998329155</v>
      </c>
      <c r="G26" s="5"/>
      <c r="H26" s="5">
        <v>0.92070148611225233</v>
      </c>
      <c r="L26" s="8" t="str">
        <f t="shared" si="16"/>
        <v/>
      </c>
      <c r="M26" s="8" t="str">
        <f t="shared" si="17"/>
        <v/>
      </c>
      <c r="N26" s="8" t="str">
        <f t="shared" si="18"/>
        <v/>
      </c>
      <c r="O26" s="8" t="str">
        <f t="shared" si="19"/>
        <v/>
      </c>
      <c r="P26" s="8" t="str">
        <f t="shared" si="20"/>
        <v/>
      </c>
      <c r="Q26" s="8" t="str">
        <f t="shared" si="21"/>
        <v/>
      </c>
      <c r="R26" s="8" t="str">
        <f t="shared" si="22"/>
        <v/>
      </c>
      <c r="S26" s="8" t="str">
        <f t="shared" si="23"/>
        <v/>
      </c>
    </row>
    <row r="27" spans="1:26" x14ac:dyDescent="0.5">
      <c r="A27" s="14"/>
      <c r="B27" s="20">
        <v>1065.5526315789473</v>
      </c>
      <c r="C27" s="20"/>
      <c r="D27" s="20">
        <v>994.952</v>
      </c>
      <c r="E27" s="20"/>
      <c r="F27" s="20">
        <v>2068.7056919959032</v>
      </c>
      <c r="G27" s="5"/>
      <c r="H27" s="5">
        <v>0.91730298262846188</v>
      </c>
      <c r="L27" s="8" t="str">
        <f t="shared" si="16"/>
        <v/>
      </c>
      <c r="M27" s="8" t="str">
        <f t="shared" si="17"/>
        <v/>
      </c>
      <c r="N27" s="8" t="str">
        <f t="shared" si="18"/>
        <v/>
      </c>
      <c r="O27" s="8" t="str">
        <f t="shared" si="19"/>
        <v/>
      </c>
      <c r="P27" s="8" t="str">
        <f t="shared" si="20"/>
        <v/>
      </c>
      <c r="Q27" s="8" t="str">
        <f t="shared" si="21"/>
        <v/>
      </c>
      <c r="R27" s="8" t="str">
        <f t="shared" si="22"/>
        <v/>
      </c>
      <c r="S27" s="8" t="str">
        <f t="shared" si="23"/>
        <v/>
      </c>
    </row>
    <row r="28" spans="1:26" x14ac:dyDescent="0.5">
      <c r="A28" s="14"/>
      <c r="B28" s="20">
        <v>1057.76</v>
      </c>
      <c r="C28" s="20"/>
      <c r="D28" s="20">
        <v>984.35229067930493</v>
      </c>
      <c r="E28" s="20"/>
      <c r="F28" s="20">
        <v>2066.5375350613363</v>
      </c>
      <c r="G28" s="5"/>
      <c r="H28" s="5">
        <v>0.91378228933642114</v>
      </c>
      <c r="L28" s="8" t="str">
        <f t="shared" si="16"/>
        <v/>
      </c>
      <c r="M28" s="8" t="str">
        <f t="shared" si="17"/>
        <v/>
      </c>
      <c r="N28" s="8" t="str">
        <f t="shared" si="18"/>
        <v/>
      </c>
      <c r="O28" s="8" t="str">
        <f t="shared" si="19"/>
        <v/>
      </c>
      <c r="P28" s="8" t="str">
        <f t="shared" si="20"/>
        <v/>
      </c>
      <c r="Q28" s="8" t="str">
        <f t="shared" si="21"/>
        <v/>
      </c>
      <c r="R28" s="8" t="str">
        <f t="shared" si="22"/>
        <v/>
      </c>
      <c r="S28" s="8" t="str">
        <f t="shared" si="23"/>
        <v/>
      </c>
      <c r="X28" t="s">
        <v>18</v>
      </c>
      <c r="Y28" t="s">
        <v>18</v>
      </c>
      <c r="Z28" t="s">
        <v>18</v>
      </c>
    </row>
    <row r="29" spans="1:26" x14ac:dyDescent="0.5">
      <c r="A29" s="14"/>
      <c r="B29" s="20">
        <v>1054.7777777777778</v>
      </c>
      <c r="C29" s="20"/>
      <c r="D29" s="20">
        <v>975.91211401425176</v>
      </c>
      <c r="E29" s="20"/>
      <c r="F29" s="20">
        <v>2052.712</v>
      </c>
      <c r="G29" s="5"/>
      <c r="H29" s="5">
        <v>0.90886420927094413</v>
      </c>
      <c r="L29" s="8" t="str">
        <f t="shared" si="16"/>
        <v/>
      </c>
      <c r="M29" s="8" t="str">
        <f t="shared" si="17"/>
        <v/>
      </c>
      <c r="N29" s="8" t="str">
        <f t="shared" si="18"/>
        <v/>
      </c>
      <c r="O29" s="8" t="str">
        <f t="shared" si="19"/>
        <v/>
      </c>
      <c r="P29" s="8" t="str">
        <f t="shared" si="20"/>
        <v/>
      </c>
      <c r="Q29" s="8" t="str">
        <f t="shared" si="21"/>
        <v/>
      </c>
      <c r="R29" s="8" t="str">
        <f t="shared" si="22"/>
        <v/>
      </c>
      <c r="S29" s="8" t="str">
        <f t="shared" si="23"/>
        <v/>
      </c>
      <c r="W29" t="s">
        <v>18</v>
      </c>
      <c r="X29" t="s">
        <v>18</v>
      </c>
      <c r="Y29" t="s">
        <v>18</v>
      </c>
      <c r="Z29" t="s">
        <v>18</v>
      </c>
    </row>
    <row r="30" spans="1:26" x14ac:dyDescent="0.5">
      <c r="A30" s="14"/>
      <c r="B30" s="20">
        <v>1048.481865284974</v>
      </c>
      <c r="C30" s="20"/>
      <c r="D30" s="20">
        <v>956.07401574803146</v>
      </c>
      <c r="E30" s="20"/>
      <c r="F30" s="20">
        <v>1983.1734923921258</v>
      </c>
      <c r="G30" s="5"/>
      <c r="H30" s="5">
        <v>0.90087993671509015</v>
      </c>
      <c r="L30" s="8" t="str">
        <f t="shared" si="16"/>
        <v/>
      </c>
      <c r="M30" s="8" t="str">
        <f t="shared" si="17"/>
        <v/>
      </c>
      <c r="N30" s="8" t="str">
        <f t="shared" si="18"/>
        <v/>
      </c>
      <c r="O30" s="8" t="str">
        <f t="shared" si="19"/>
        <v/>
      </c>
      <c r="P30" s="8" t="str">
        <f t="shared" si="20"/>
        <v/>
      </c>
      <c r="Q30" s="8" t="str">
        <f t="shared" si="21"/>
        <v/>
      </c>
      <c r="R30" s="8" t="str">
        <f t="shared" si="22"/>
        <v/>
      </c>
      <c r="S30" s="8" t="str">
        <f t="shared" si="23"/>
        <v/>
      </c>
      <c r="W30" t="s">
        <v>18</v>
      </c>
      <c r="X30" t="s">
        <v>18</v>
      </c>
      <c r="Y30" t="s">
        <v>18</v>
      </c>
      <c r="Z30" t="s">
        <v>18</v>
      </c>
    </row>
    <row r="31" spans="1:26" x14ac:dyDescent="0.5">
      <c r="A31" s="14"/>
      <c r="B31" s="20">
        <v>924.3574660633484</v>
      </c>
      <c r="C31" s="20"/>
      <c r="D31" s="20">
        <v>905.77818181818179</v>
      </c>
      <c r="E31" s="20"/>
      <c r="F31" s="20">
        <v>1908.7097567426533</v>
      </c>
      <c r="G31" s="5"/>
      <c r="H31" s="5">
        <v>0.89005829915162937</v>
      </c>
      <c r="L31" s="8" t="str">
        <f t="shared" si="16"/>
        <v/>
      </c>
      <c r="M31" s="8" t="str">
        <f t="shared" si="17"/>
        <v/>
      </c>
      <c r="N31" s="8" t="str">
        <f t="shared" si="18"/>
        <v/>
      </c>
      <c r="O31" s="8" t="str">
        <f t="shared" si="19"/>
        <v/>
      </c>
      <c r="P31" s="8" t="str">
        <f t="shared" si="20"/>
        <v/>
      </c>
      <c r="Q31" s="8" t="str">
        <f t="shared" si="21"/>
        <v/>
      </c>
      <c r="R31" s="8" t="str">
        <f t="shared" si="22"/>
        <v/>
      </c>
      <c r="S31" s="8" t="str">
        <f t="shared" si="23"/>
        <v/>
      </c>
      <c r="W31" t="s">
        <v>18</v>
      </c>
      <c r="X31" t="s">
        <v>18</v>
      </c>
      <c r="Y31" t="s">
        <v>18</v>
      </c>
      <c r="Z31" t="s">
        <v>18</v>
      </c>
    </row>
    <row r="32" spans="1:26" x14ac:dyDescent="0.5">
      <c r="A32" s="14"/>
      <c r="B32" s="20">
        <v>918.17352941176466</v>
      </c>
      <c r="C32" s="20"/>
      <c r="D32" s="20">
        <v>873.07719609582966</v>
      </c>
      <c r="E32" s="20"/>
      <c r="F32" s="20">
        <v>1823.9517112299463</v>
      </c>
      <c r="G32" s="5"/>
      <c r="H32" s="5">
        <v>0.83506403875567548</v>
      </c>
      <c r="L32" s="8" t="str">
        <f t="shared" si="16"/>
        <v/>
      </c>
      <c r="M32" s="8" t="str">
        <f t="shared" si="17"/>
        <v/>
      </c>
      <c r="N32" s="8" t="str">
        <f t="shared" si="18"/>
        <v/>
      </c>
      <c r="O32" s="8" t="str">
        <f t="shared" si="19"/>
        <v/>
      </c>
      <c r="P32" s="8" t="str">
        <f t="shared" si="20"/>
        <v/>
      </c>
      <c r="Q32" s="8" t="str">
        <f t="shared" si="21"/>
        <v/>
      </c>
      <c r="R32" s="8" t="str">
        <f t="shared" si="22"/>
        <v/>
      </c>
      <c r="S32" s="8" t="str">
        <f t="shared" si="23"/>
        <v/>
      </c>
      <c r="W32" t="s">
        <v>18</v>
      </c>
      <c r="X32" t="s">
        <v>18</v>
      </c>
      <c r="Y32" t="s">
        <v>18</v>
      </c>
      <c r="Z32" t="s">
        <v>18</v>
      </c>
    </row>
    <row r="33" spans="1:26" x14ac:dyDescent="0.5">
      <c r="A33" s="14"/>
      <c r="B33" s="20">
        <v>852.52439024390242</v>
      </c>
      <c r="C33" s="20"/>
      <c r="D33" s="20">
        <v>833.71158392434984</v>
      </c>
      <c r="E33" s="20"/>
      <c r="F33" s="20">
        <v>1686.2359741682521</v>
      </c>
      <c r="G33" s="5"/>
      <c r="H33" s="5">
        <v>0.7917632555909373</v>
      </c>
      <c r="L33" s="8" t="str">
        <f t="shared" si="16"/>
        <v/>
      </c>
      <c r="M33" s="8" t="str">
        <f t="shared" si="17"/>
        <v/>
      </c>
      <c r="N33" s="8" t="str">
        <f t="shared" si="18"/>
        <v/>
      </c>
      <c r="O33" s="8" t="str">
        <f t="shared" si="19"/>
        <v/>
      </c>
      <c r="P33" s="8" t="str">
        <f t="shared" si="20"/>
        <v/>
      </c>
      <c r="Q33" s="8" t="str">
        <f t="shared" si="21"/>
        <v/>
      </c>
      <c r="R33" s="8" t="str">
        <f t="shared" si="22"/>
        <v/>
      </c>
      <c r="S33" s="8" t="str">
        <f t="shared" si="23"/>
        <v/>
      </c>
      <c r="W33" t="s">
        <v>18</v>
      </c>
      <c r="X33" t="s">
        <v>18</v>
      </c>
      <c r="Y33" t="s">
        <v>18</v>
      </c>
    </row>
    <row r="34" spans="1:26" x14ac:dyDescent="0.5">
      <c r="A34" s="14"/>
      <c r="C34" s="20"/>
      <c r="G34" s="5"/>
      <c r="L34" s="8" t="str">
        <f t="shared" si="16"/>
        <v/>
      </c>
      <c r="M34" s="8" t="str">
        <f t="shared" si="17"/>
        <v/>
      </c>
      <c r="N34" s="8" t="str">
        <f t="shared" si="18"/>
        <v/>
      </c>
      <c r="O34" s="8" t="str">
        <f t="shared" si="19"/>
        <v/>
      </c>
      <c r="P34" s="8" t="str">
        <f t="shared" si="20"/>
        <v/>
      </c>
      <c r="Q34" s="8" t="str">
        <f t="shared" si="21"/>
        <v/>
      </c>
      <c r="R34" s="8" t="str">
        <f t="shared" si="22"/>
        <v/>
      </c>
      <c r="S34" s="8" t="str">
        <f t="shared" si="23"/>
        <v/>
      </c>
      <c r="W34" t="s">
        <v>18</v>
      </c>
      <c r="X34" t="s">
        <v>18</v>
      </c>
      <c r="Y34" t="s">
        <v>18</v>
      </c>
      <c r="Z34" t="s">
        <v>18</v>
      </c>
    </row>
    <row r="35" spans="1:26" x14ac:dyDescent="0.5">
      <c r="A35" s="14"/>
      <c r="C35" s="20"/>
      <c r="G35" s="5"/>
      <c r="L35" s="8" t="str">
        <f t="shared" si="16"/>
        <v/>
      </c>
      <c r="M35" s="8" t="str">
        <f t="shared" si="17"/>
        <v/>
      </c>
      <c r="N35" s="8" t="str">
        <f t="shared" si="18"/>
        <v/>
      </c>
      <c r="O35" s="8" t="str">
        <f t="shared" si="19"/>
        <v/>
      </c>
      <c r="P35" s="8" t="str">
        <f t="shared" si="20"/>
        <v/>
      </c>
      <c r="Q35" s="8" t="str">
        <f t="shared" si="21"/>
        <v/>
      </c>
      <c r="R35" s="8" t="str">
        <f t="shared" si="22"/>
        <v/>
      </c>
      <c r="S35" s="8" t="str">
        <f t="shared" si="23"/>
        <v/>
      </c>
      <c r="W35" t="s">
        <v>18</v>
      </c>
      <c r="X35" t="s">
        <v>18</v>
      </c>
      <c r="Y35" t="s">
        <v>18</v>
      </c>
      <c r="Z35" t="s">
        <v>18</v>
      </c>
    </row>
    <row r="36" spans="1:26" x14ac:dyDescent="0.5">
      <c r="A36" s="14"/>
      <c r="C36" s="20"/>
      <c r="G36" s="5"/>
      <c r="L36" s="8" t="str">
        <f t="shared" si="16"/>
        <v/>
      </c>
      <c r="M36" s="8" t="str">
        <f t="shared" si="17"/>
        <v/>
      </c>
      <c r="N36" s="8" t="str">
        <f t="shared" si="18"/>
        <v/>
      </c>
      <c r="O36" s="8" t="str">
        <f t="shared" si="19"/>
        <v/>
      </c>
      <c r="P36" s="8" t="str">
        <f t="shared" si="20"/>
        <v/>
      </c>
      <c r="Q36" s="8" t="str">
        <f t="shared" si="21"/>
        <v/>
      </c>
      <c r="R36" s="8" t="str">
        <f t="shared" si="22"/>
        <v/>
      </c>
      <c r="S36" s="8" t="str">
        <f t="shared" si="23"/>
        <v/>
      </c>
      <c r="W36" t="s">
        <v>18</v>
      </c>
      <c r="Y36" t="s">
        <v>18</v>
      </c>
    </row>
    <row r="37" spans="1:26" x14ac:dyDescent="0.5">
      <c r="A37" s="14"/>
      <c r="C37" s="20"/>
      <c r="G37" s="5"/>
      <c r="L37" s="8">
        <f t="shared" si="16"/>
        <v>0</v>
      </c>
      <c r="M37" s="8" t="str">
        <f t="shared" si="17"/>
        <v/>
      </c>
      <c r="N37" s="8">
        <f t="shared" si="18"/>
        <v>0</v>
      </c>
      <c r="O37" s="8" t="str">
        <f t="shared" si="19"/>
        <v/>
      </c>
      <c r="P37" s="8">
        <f t="shared" si="20"/>
        <v>0</v>
      </c>
      <c r="Q37" s="8" t="str">
        <f t="shared" si="21"/>
        <v/>
      </c>
      <c r="R37" s="8">
        <f t="shared" si="22"/>
        <v>0</v>
      </c>
      <c r="S37" s="8" t="str">
        <f t="shared" si="23"/>
        <v/>
      </c>
      <c r="W37" t="s">
        <v>18</v>
      </c>
      <c r="X37" t="s">
        <v>18</v>
      </c>
      <c r="Y37" t="s">
        <v>18</v>
      </c>
      <c r="Z37" t="s">
        <v>18</v>
      </c>
    </row>
    <row r="38" spans="1:26" x14ac:dyDescent="0.5">
      <c r="A38" s="14"/>
      <c r="C38" s="20"/>
      <c r="G38" s="5"/>
      <c r="L38" s="8">
        <f t="shared" si="16"/>
        <v>0</v>
      </c>
      <c r="M38" s="8" t="str">
        <f t="shared" si="17"/>
        <v/>
      </c>
      <c r="N38" s="8">
        <f t="shared" si="18"/>
        <v>0</v>
      </c>
      <c r="O38" s="8" t="str">
        <f t="shared" si="19"/>
        <v/>
      </c>
      <c r="P38" s="8">
        <f t="shared" si="20"/>
        <v>0</v>
      </c>
      <c r="Q38" s="8" t="str">
        <f t="shared" si="21"/>
        <v/>
      </c>
      <c r="R38" s="8">
        <f t="shared" si="22"/>
        <v>0</v>
      </c>
      <c r="S38" s="8" t="str">
        <f t="shared" si="23"/>
        <v/>
      </c>
      <c r="W38" t="s">
        <v>18</v>
      </c>
      <c r="X38" t="s">
        <v>18</v>
      </c>
      <c r="Y38" t="s">
        <v>18</v>
      </c>
      <c r="Z38" t="s">
        <v>18</v>
      </c>
    </row>
    <row r="39" spans="1:26" x14ac:dyDescent="0.5">
      <c r="A39" s="14"/>
      <c r="C39" s="20"/>
      <c r="G39" s="5"/>
      <c r="L39" s="8">
        <f t="shared" si="16"/>
        <v>0</v>
      </c>
      <c r="M39" s="8" t="str">
        <f t="shared" si="17"/>
        <v/>
      </c>
      <c r="N39" s="8">
        <f t="shared" si="18"/>
        <v>0</v>
      </c>
      <c r="O39" s="8" t="str">
        <f t="shared" si="19"/>
        <v/>
      </c>
      <c r="P39" s="8">
        <f t="shared" si="20"/>
        <v>0</v>
      </c>
      <c r="Q39" s="8" t="str">
        <f t="shared" si="21"/>
        <v/>
      </c>
      <c r="R39" s="8">
        <f t="shared" si="22"/>
        <v>0</v>
      </c>
      <c r="S39" s="8" t="str">
        <f t="shared" si="23"/>
        <v/>
      </c>
      <c r="X39" t="s">
        <v>18</v>
      </c>
      <c r="Z39" t="s">
        <v>18</v>
      </c>
    </row>
    <row r="40" spans="1:26" x14ac:dyDescent="0.5">
      <c r="A40" s="14"/>
      <c r="C40" s="20"/>
      <c r="G40" s="5"/>
      <c r="L40" s="8">
        <f t="shared" si="16"/>
        <v>0</v>
      </c>
      <c r="M40" s="8" t="str">
        <f t="shared" si="17"/>
        <v/>
      </c>
      <c r="N40" s="8">
        <f t="shared" si="18"/>
        <v>0</v>
      </c>
      <c r="O40" s="8" t="str">
        <f t="shared" si="19"/>
        <v/>
      </c>
      <c r="P40" s="8">
        <f t="shared" si="20"/>
        <v>0</v>
      </c>
      <c r="Q40" s="8" t="str">
        <f t="shared" si="21"/>
        <v/>
      </c>
      <c r="R40" s="8">
        <f t="shared" si="22"/>
        <v>0</v>
      </c>
      <c r="S40" s="8" t="str">
        <f t="shared" si="23"/>
        <v/>
      </c>
      <c r="W40" t="s">
        <v>18</v>
      </c>
      <c r="Y40" t="s">
        <v>18</v>
      </c>
    </row>
    <row r="41" spans="1:26" x14ac:dyDescent="0.5">
      <c r="A41" s="14"/>
      <c r="C41" s="20"/>
      <c r="G41" s="5"/>
      <c r="L41" s="8">
        <f t="shared" si="16"/>
        <v>0</v>
      </c>
      <c r="M41" s="8" t="str">
        <f t="shared" si="17"/>
        <v/>
      </c>
      <c r="N41" s="8">
        <f t="shared" si="18"/>
        <v>0</v>
      </c>
      <c r="O41" s="8" t="str">
        <f t="shared" si="19"/>
        <v/>
      </c>
      <c r="P41" s="8">
        <f t="shared" si="20"/>
        <v>0</v>
      </c>
      <c r="Q41" s="8" t="str">
        <f t="shared" si="21"/>
        <v/>
      </c>
      <c r="R41" s="8">
        <f t="shared" si="22"/>
        <v>0</v>
      </c>
      <c r="S41" s="8" t="str">
        <f t="shared" si="23"/>
        <v/>
      </c>
      <c r="Z41" t="s">
        <v>18</v>
      </c>
    </row>
    <row r="42" spans="1:26" x14ac:dyDescent="0.5">
      <c r="A42" s="14"/>
      <c r="C42" s="20"/>
      <c r="G42" s="5"/>
      <c r="L42" s="8">
        <f t="shared" si="16"/>
        <v>0</v>
      </c>
      <c r="M42" s="8" t="str">
        <f t="shared" si="17"/>
        <v/>
      </c>
      <c r="N42" s="8">
        <f t="shared" si="18"/>
        <v>0</v>
      </c>
      <c r="O42" s="8" t="str">
        <f t="shared" si="19"/>
        <v/>
      </c>
      <c r="P42" s="8">
        <f t="shared" si="20"/>
        <v>0</v>
      </c>
      <c r="Q42" s="8" t="str">
        <f t="shared" si="21"/>
        <v/>
      </c>
      <c r="R42" s="8">
        <f t="shared" si="22"/>
        <v>0</v>
      </c>
      <c r="S42" s="8" t="str">
        <f t="shared" si="23"/>
        <v/>
      </c>
      <c r="W42" t="s">
        <v>18</v>
      </c>
      <c r="X42" t="s">
        <v>18</v>
      </c>
      <c r="Y42" t="s">
        <v>18</v>
      </c>
      <c r="Z42" t="s">
        <v>18</v>
      </c>
    </row>
    <row r="43" spans="1:26" x14ac:dyDescent="0.5">
      <c r="A43" s="14"/>
      <c r="C43" s="20"/>
      <c r="G43" s="5"/>
      <c r="L43" s="8">
        <f t="shared" si="16"/>
        <v>0</v>
      </c>
      <c r="M43" s="8" t="str">
        <f t="shared" si="17"/>
        <v/>
      </c>
      <c r="N43" s="8">
        <f t="shared" si="18"/>
        <v>0</v>
      </c>
      <c r="O43" s="8" t="str">
        <f t="shared" si="19"/>
        <v/>
      </c>
      <c r="P43" s="8">
        <f t="shared" si="20"/>
        <v>0</v>
      </c>
      <c r="Q43" s="8" t="str">
        <f t="shared" si="21"/>
        <v/>
      </c>
      <c r="R43" s="8">
        <f t="shared" si="22"/>
        <v>0</v>
      </c>
      <c r="S43" s="8" t="str">
        <f t="shared" si="23"/>
        <v/>
      </c>
    </row>
    <row r="44" spans="1:26" x14ac:dyDescent="0.5">
      <c r="A44" s="14"/>
      <c r="C44" s="20"/>
      <c r="G44" s="5"/>
      <c r="L44" s="8">
        <f t="shared" si="16"/>
        <v>0</v>
      </c>
      <c r="M44" s="8" t="str">
        <f t="shared" si="17"/>
        <v/>
      </c>
      <c r="N44" s="8">
        <f t="shared" si="18"/>
        <v>0</v>
      </c>
      <c r="O44" s="8" t="str">
        <f t="shared" si="19"/>
        <v/>
      </c>
      <c r="P44" s="8">
        <f t="shared" si="20"/>
        <v>0</v>
      </c>
      <c r="Q44" s="8" t="str">
        <f t="shared" si="21"/>
        <v/>
      </c>
      <c r="R44" s="8">
        <f t="shared" si="22"/>
        <v>0</v>
      </c>
      <c r="S44" s="8" t="str">
        <f t="shared" si="23"/>
        <v/>
      </c>
    </row>
    <row r="45" spans="1:26" x14ac:dyDescent="0.5">
      <c r="A45" s="14"/>
      <c r="C45" s="20"/>
      <c r="G45" s="5"/>
      <c r="L45" s="8">
        <f t="shared" si="16"/>
        <v>0</v>
      </c>
      <c r="M45" s="8" t="str">
        <f t="shared" si="17"/>
        <v/>
      </c>
      <c r="N45" s="8">
        <f t="shared" si="18"/>
        <v>0</v>
      </c>
      <c r="O45" s="8" t="str">
        <f t="shared" si="19"/>
        <v/>
      </c>
      <c r="P45" s="8">
        <f t="shared" si="20"/>
        <v>0</v>
      </c>
      <c r="Q45" s="8" t="str">
        <f t="shared" si="21"/>
        <v/>
      </c>
      <c r="R45" s="8">
        <f t="shared" si="22"/>
        <v>0</v>
      </c>
      <c r="S45" s="8" t="str">
        <f t="shared" si="23"/>
        <v/>
      </c>
    </row>
    <row r="46" spans="1:26" x14ac:dyDescent="0.5">
      <c r="A46" s="14"/>
      <c r="C46" s="20"/>
      <c r="G46" s="5"/>
      <c r="L46" s="8">
        <f t="shared" si="16"/>
        <v>0</v>
      </c>
      <c r="M46" s="8" t="str">
        <f t="shared" si="17"/>
        <v/>
      </c>
      <c r="N46" s="8">
        <f t="shared" si="18"/>
        <v>0</v>
      </c>
      <c r="O46" s="8" t="str">
        <f t="shared" si="19"/>
        <v/>
      </c>
      <c r="P46" s="8">
        <f t="shared" si="20"/>
        <v>0</v>
      </c>
      <c r="Q46" s="8" t="str">
        <f t="shared" si="21"/>
        <v/>
      </c>
      <c r="R46" s="8">
        <f t="shared" si="22"/>
        <v>0</v>
      </c>
      <c r="S46" s="8" t="str">
        <f t="shared" si="23"/>
        <v/>
      </c>
    </row>
    <row r="47" spans="1:26" x14ac:dyDescent="0.5">
      <c r="A47" s="14"/>
      <c r="C47" s="20"/>
      <c r="L47" s="8">
        <f t="shared" si="16"/>
        <v>0</v>
      </c>
      <c r="M47" s="8" t="str">
        <f t="shared" si="17"/>
        <v/>
      </c>
      <c r="N47" s="8">
        <f t="shared" si="18"/>
        <v>0</v>
      </c>
      <c r="O47" s="8" t="str">
        <f t="shared" si="19"/>
        <v/>
      </c>
      <c r="P47" s="8">
        <f t="shared" si="20"/>
        <v>0</v>
      </c>
      <c r="Q47" s="8" t="str">
        <f t="shared" si="21"/>
        <v/>
      </c>
      <c r="R47" s="8">
        <f t="shared" si="22"/>
        <v>0</v>
      </c>
      <c r="S47" s="8" t="str">
        <f t="shared" si="23"/>
        <v/>
      </c>
    </row>
    <row r="48" spans="1:26" x14ac:dyDescent="0.5">
      <c r="A48" s="14"/>
      <c r="C48" s="20"/>
      <c r="L48" s="8">
        <f t="shared" si="16"/>
        <v>0</v>
      </c>
      <c r="M48" s="8" t="str">
        <f t="shared" si="17"/>
        <v/>
      </c>
      <c r="N48" s="8">
        <f t="shared" si="18"/>
        <v>0</v>
      </c>
      <c r="O48" s="8" t="str">
        <f t="shared" si="19"/>
        <v/>
      </c>
      <c r="P48" s="8">
        <f t="shared" si="20"/>
        <v>0</v>
      </c>
      <c r="Q48" s="8" t="str">
        <f t="shared" si="21"/>
        <v/>
      </c>
      <c r="R48" s="8">
        <f t="shared" si="22"/>
        <v>0</v>
      </c>
      <c r="S48" s="8" t="str">
        <f t="shared" si="23"/>
        <v/>
      </c>
    </row>
    <row r="49" spans="1:19" x14ac:dyDescent="0.5">
      <c r="A49" s="14"/>
      <c r="C49" s="20"/>
      <c r="L49" s="8">
        <f t="shared" si="16"/>
        <v>0</v>
      </c>
      <c r="M49" s="8" t="str">
        <f t="shared" si="17"/>
        <v/>
      </c>
      <c r="N49" s="8">
        <f t="shared" si="18"/>
        <v>0</v>
      </c>
      <c r="O49" s="8" t="str">
        <f t="shared" si="19"/>
        <v/>
      </c>
      <c r="P49" s="8">
        <f t="shared" si="20"/>
        <v>0</v>
      </c>
      <c r="Q49" s="8" t="str">
        <f t="shared" si="21"/>
        <v/>
      </c>
      <c r="R49" s="8">
        <f t="shared" si="22"/>
        <v>0</v>
      </c>
      <c r="S49" s="8" t="str">
        <f t="shared" si="23"/>
        <v/>
      </c>
    </row>
    <row r="50" spans="1:19" x14ac:dyDescent="0.5">
      <c r="A50" s="14"/>
      <c r="C50" s="20"/>
      <c r="L50" s="8">
        <f t="shared" si="16"/>
        <v>0</v>
      </c>
      <c r="M50" s="8" t="str">
        <f t="shared" si="17"/>
        <v/>
      </c>
      <c r="N50" s="8">
        <f t="shared" si="18"/>
        <v>0</v>
      </c>
      <c r="O50" s="8" t="str">
        <f t="shared" si="19"/>
        <v/>
      </c>
      <c r="P50" s="8">
        <f t="shared" si="20"/>
        <v>0</v>
      </c>
      <c r="Q50" s="8" t="str">
        <f t="shared" si="21"/>
        <v/>
      </c>
      <c r="R50" s="8">
        <f t="shared" si="22"/>
        <v>0</v>
      </c>
      <c r="S50" s="8" t="str">
        <f t="shared" si="23"/>
        <v/>
      </c>
    </row>
    <row r="51" spans="1:19" x14ac:dyDescent="0.5">
      <c r="L51" s="8">
        <f t="shared" si="16"/>
        <v>0</v>
      </c>
      <c r="M51" s="8" t="str">
        <f t="shared" si="17"/>
        <v/>
      </c>
      <c r="N51" s="8">
        <f t="shared" si="18"/>
        <v>0</v>
      </c>
      <c r="O51" s="8" t="str">
        <f t="shared" si="19"/>
        <v/>
      </c>
      <c r="P51" s="8">
        <f t="shared" si="20"/>
        <v>0</v>
      </c>
      <c r="Q51" s="8" t="str">
        <f t="shared" si="21"/>
        <v/>
      </c>
      <c r="R51" s="8">
        <f t="shared" si="22"/>
        <v>0</v>
      </c>
      <c r="S51" s="8" t="str">
        <f t="shared" si="23"/>
        <v/>
      </c>
    </row>
    <row r="52" spans="1:19" x14ac:dyDescent="0.5">
      <c r="L52" s="8">
        <f t="shared" si="16"/>
        <v>0</v>
      </c>
      <c r="M52" s="8" t="str">
        <f t="shared" si="17"/>
        <v/>
      </c>
      <c r="N52" s="8">
        <f t="shared" si="18"/>
        <v>0</v>
      </c>
      <c r="O52" s="8" t="str">
        <f t="shared" si="19"/>
        <v/>
      </c>
      <c r="P52" s="8">
        <f t="shared" si="20"/>
        <v>0</v>
      </c>
      <c r="Q52" s="8" t="str">
        <f t="shared" si="21"/>
        <v/>
      </c>
      <c r="R52" s="8">
        <f t="shared" si="22"/>
        <v>0</v>
      </c>
      <c r="S52" s="8" t="str">
        <f t="shared" si="23"/>
        <v/>
      </c>
    </row>
    <row r="53" spans="1:19" x14ac:dyDescent="0.5">
      <c r="L53" s="8">
        <f t="shared" si="16"/>
        <v>0</v>
      </c>
      <c r="M53" s="8" t="str">
        <f t="shared" si="17"/>
        <v/>
      </c>
      <c r="N53" s="8">
        <f t="shared" si="18"/>
        <v>0</v>
      </c>
      <c r="O53" s="8" t="str">
        <f t="shared" si="19"/>
        <v/>
      </c>
      <c r="P53" s="8">
        <f t="shared" si="20"/>
        <v>0</v>
      </c>
      <c r="Q53" s="8" t="str">
        <f t="shared" si="21"/>
        <v/>
      </c>
      <c r="R53" s="8">
        <f t="shared" si="22"/>
        <v>0</v>
      </c>
      <c r="S53" s="8" t="str">
        <f t="shared" si="23"/>
        <v/>
      </c>
    </row>
    <row r="54" spans="1:19" x14ac:dyDescent="0.5">
      <c r="L54" s="8">
        <f t="shared" si="16"/>
        <v>0</v>
      </c>
      <c r="M54" s="8" t="str">
        <f t="shared" si="17"/>
        <v/>
      </c>
      <c r="N54" s="8">
        <f t="shared" si="18"/>
        <v>0</v>
      </c>
      <c r="O54" s="8" t="str">
        <f t="shared" si="19"/>
        <v/>
      </c>
      <c r="P54" s="8">
        <f t="shared" si="20"/>
        <v>0</v>
      </c>
      <c r="Q54" s="8" t="str">
        <f t="shared" si="21"/>
        <v/>
      </c>
      <c r="R54" s="8">
        <f t="shared" si="22"/>
        <v>0</v>
      </c>
      <c r="S54" s="8" t="str">
        <f t="shared" si="23"/>
        <v/>
      </c>
    </row>
    <row r="55" spans="1:19" x14ac:dyDescent="0.5">
      <c r="L55" s="8">
        <f t="shared" si="16"/>
        <v>0</v>
      </c>
      <c r="M55" s="8" t="str">
        <f t="shared" si="17"/>
        <v/>
      </c>
      <c r="N55" s="8">
        <f t="shared" si="18"/>
        <v>0</v>
      </c>
      <c r="O55" s="8" t="str">
        <f t="shared" si="19"/>
        <v/>
      </c>
      <c r="P55" s="8">
        <f t="shared" si="20"/>
        <v>0</v>
      </c>
      <c r="Q55" s="8" t="str">
        <f t="shared" si="21"/>
        <v/>
      </c>
      <c r="R55" s="8">
        <f t="shared" si="22"/>
        <v>0</v>
      </c>
      <c r="S55" s="8" t="str">
        <f t="shared" si="23"/>
        <v/>
      </c>
    </row>
    <row r="56" spans="1:19" x14ac:dyDescent="0.5">
      <c r="L56" s="8">
        <f t="shared" si="16"/>
        <v>0</v>
      </c>
      <c r="M56" s="8">
        <f t="shared" si="17"/>
        <v>0</v>
      </c>
      <c r="N56" s="8">
        <f t="shared" si="18"/>
        <v>0</v>
      </c>
      <c r="O56" s="8">
        <f t="shared" si="19"/>
        <v>0</v>
      </c>
      <c r="P56" s="8">
        <f t="shared" si="20"/>
        <v>0</v>
      </c>
      <c r="Q56" s="8">
        <f t="shared" si="21"/>
        <v>0</v>
      </c>
      <c r="R56" s="8">
        <f t="shared" si="22"/>
        <v>0</v>
      </c>
      <c r="S56" s="8">
        <f t="shared" si="23"/>
        <v>0</v>
      </c>
    </row>
    <row r="57" spans="1:19" x14ac:dyDescent="0.5">
      <c r="L57" s="8">
        <f t="shared" si="16"/>
        <v>0</v>
      </c>
      <c r="M57" s="8">
        <f t="shared" si="17"/>
        <v>0</v>
      </c>
      <c r="N57" s="8">
        <f t="shared" si="18"/>
        <v>0</v>
      </c>
      <c r="O57" s="8">
        <f t="shared" si="19"/>
        <v>0</v>
      </c>
      <c r="P57" s="8">
        <f t="shared" si="20"/>
        <v>0</v>
      </c>
      <c r="Q57" s="8">
        <f t="shared" si="21"/>
        <v>0</v>
      </c>
      <c r="R57" s="8">
        <f t="shared" si="22"/>
        <v>0</v>
      </c>
      <c r="S57" s="8">
        <f t="shared" si="23"/>
        <v>0</v>
      </c>
    </row>
    <row r="58" spans="1:19" x14ac:dyDescent="0.5">
      <c r="L58" s="8">
        <f t="shared" si="16"/>
        <v>0</v>
      </c>
      <c r="M58" s="8">
        <f t="shared" si="17"/>
        <v>0</v>
      </c>
      <c r="N58" s="8">
        <f t="shared" si="18"/>
        <v>0</v>
      </c>
      <c r="O58" s="8">
        <f t="shared" si="19"/>
        <v>0</v>
      </c>
      <c r="P58" s="8">
        <f t="shared" si="20"/>
        <v>0</v>
      </c>
      <c r="Q58" s="8">
        <f t="shared" si="21"/>
        <v>0</v>
      </c>
      <c r="R58" s="8">
        <f t="shared" si="22"/>
        <v>0</v>
      </c>
      <c r="S58" s="8">
        <f t="shared" si="23"/>
        <v>0</v>
      </c>
    </row>
    <row r="59" spans="1:19" x14ac:dyDescent="0.5">
      <c r="L59" s="8">
        <f t="shared" si="16"/>
        <v>0</v>
      </c>
      <c r="M59" s="8">
        <f t="shared" si="17"/>
        <v>0</v>
      </c>
      <c r="N59" s="8">
        <f t="shared" si="18"/>
        <v>0</v>
      </c>
      <c r="O59" s="8">
        <f t="shared" si="19"/>
        <v>0</v>
      </c>
      <c r="P59" s="8">
        <f t="shared" si="20"/>
        <v>0</v>
      </c>
      <c r="Q59" s="8">
        <f t="shared" si="21"/>
        <v>0</v>
      </c>
      <c r="R59" s="8">
        <f t="shared" si="22"/>
        <v>0</v>
      </c>
      <c r="S59" s="8">
        <f t="shared" si="23"/>
        <v>0</v>
      </c>
    </row>
    <row r="60" spans="1:19" x14ac:dyDescent="0.5">
      <c r="L60" s="8">
        <f t="shared" si="16"/>
        <v>0</v>
      </c>
      <c r="M60" s="8">
        <f t="shared" si="17"/>
        <v>0</v>
      </c>
      <c r="N60" s="8">
        <f t="shared" si="18"/>
        <v>0</v>
      </c>
      <c r="O60" s="8">
        <f t="shared" si="19"/>
        <v>0</v>
      </c>
      <c r="P60" s="8">
        <f t="shared" si="20"/>
        <v>0</v>
      </c>
      <c r="Q60" s="8">
        <f t="shared" si="21"/>
        <v>0</v>
      </c>
      <c r="R60" s="8">
        <f t="shared" si="22"/>
        <v>0</v>
      </c>
      <c r="S60" s="8">
        <f t="shared" si="23"/>
        <v>0</v>
      </c>
    </row>
    <row r="61" spans="1:19" x14ac:dyDescent="0.5">
      <c r="L61" s="8">
        <f t="shared" si="16"/>
        <v>0</v>
      </c>
      <c r="M61" s="8">
        <f t="shared" si="17"/>
        <v>0</v>
      </c>
      <c r="N61" s="8">
        <f t="shared" si="18"/>
        <v>0</v>
      </c>
      <c r="O61" s="8">
        <f t="shared" si="19"/>
        <v>0</v>
      </c>
      <c r="P61" s="8">
        <f t="shared" si="20"/>
        <v>0</v>
      </c>
      <c r="Q61" s="8">
        <f t="shared" si="21"/>
        <v>0</v>
      </c>
      <c r="R61" s="8">
        <f t="shared" si="22"/>
        <v>0</v>
      </c>
      <c r="S61" s="8">
        <f t="shared" si="23"/>
        <v>0</v>
      </c>
    </row>
    <row r="62" spans="1:19" x14ac:dyDescent="0.5">
      <c r="L62" s="8">
        <f t="shared" ref="L62:O63" si="24">IF(A40&gt;L$13,A40,IF(A40&lt;L$9,A40,""))</f>
        <v>0</v>
      </c>
      <c r="M62" s="8">
        <f t="shared" si="24"/>
        <v>0</v>
      </c>
      <c r="N62" s="8">
        <f t="shared" si="24"/>
        <v>0</v>
      </c>
      <c r="O62" s="8">
        <f t="shared" si="24"/>
        <v>0</v>
      </c>
    </row>
    <row r="63" spans="1:19" x14ac:dyDescent="0.5">
      <c r="L63" s="8">
        <f t="shared" si="24"/>
        <v>0</v>
      </c>
      <c r="M63" s="8">
        <f t="shared" si="24"/>
        <v>0</v>
      </c>
      <c r="N63" s="8">
        <f t="shared" si="24"/>
        <v>0</v>
      </c>
      <c r="O63" s="8">
        <f t="shared" si="24"/>
        <v>0</v>
      </c>
    </row>
  </sheetData>
  <sortState ref="F2:F63">
    <sortCondition descending="1" ref="F1"/>
  </sortState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zoomScale="50" zoomScaleNormal="50" workbookViewId="0">
      <pane ySplit="1" topLeftCell="A2" activePane="bottomLeft" state="frozen"/>
      <selection pane="bottomLeft" activeCell="A2" sqref="A2:J27"/>
    </sheetView>
  </sheetViews>
  <sheetFormatPr defaultRowHeight="14.35" x14ac:dyDescent="0.5"/>
  <cols>
    <col min="1" max="1" width="8.9375" style="93"/>
    <col min="2" max="10" width="8.9375" style="8"/>
    <col min="20" max="21" width="8.9375" style="8"/>
  </cols>
  <sheetData>
    <row r="1" spans="1:21" ht="57.35" x14ac:dyDescent="0.5">
      <c r="A1" s="81" t="s">
        <v>24</v>
      </c>
      <c r="B1" s="81" t="s">
        <v>25</v>
      </c>
      <c r="C1" s="3" t="s">
        <v>26</v>
      </c>
      <c r="D1" s="47" t="s">
        <v>23</v>
      </c>
      <c r="E1" s="47" t="s">
        <v>57</v>
      </c>
      <c r="F1" s="48" t="s">
        <v>19</v>
      </c>
      <c r="G1" s="48" t="s">
        <v>58</v>
      </c>
      <c r="H1" s="82" t="s">
        <v>0</v>
      </c>
      <c r="I1" s="82" t="s">
        <v>101</v>
      </c>
      <c r="J1" s="81" t="s">
        <v>20</v>
      </c>
      <c r="K1" s="35"/>
      <c r="L1" s="111" t="s">
        <v>41</v>
      </c>
      <c r="M1" s="111" t="s">
        <v>34</v>
      </c>
      <c r="N1" s="111" t="s">
        <v>111</v>
      </c>
      <c r="O1" s="111" t="s">
        <v>112</v>
      </c>
      <c r="P1" s="111" t="s">
        <v>126</v>
      </c>
      <c r="Q1" s="111" t="s">
        <v>127</v>
      </c>
      <c r="T1" s="2" t="s">
        <v>26</v>
      </c>
      <c r="U1" s="2" t="s">
        <v>0</v>
      </c>
    </row>
    <row r="2" spans="1:21" x14ac:dyDescent="0.5">
      <c r="A2" s="88">
        <v>13</v>
      </c>
      <c r="B2" s="88" t="s">
        <v>40</v>
      </c>
      <c r="C2" s="88">
        <v>285044</v>
      </c>
      <c r="D2" s="88">
        <v>360455</v>
      </c>
      <c r="E2" s="88">
        <v>1417805</v>
      </c>
      <c r="F2" s="88">
        <v>486087</v>
      </c>
      <c r="G2" s="88">
        <v>2769407</v>
      </c>
      <c r="H2" s="88">
        <v>846542</v>
      </c>
      <c r="I2" s="88">
        <v>4187212</v>
      </c>
      <c r="J2" s="92">
        <v>0.51195255879688328</v>
      </c>
      <c r="K2" s="35" t="s">
        <v>59</v>
      </c>
      <c r="L2" s="107">
        <f>CORREL(D2:D23,E2:E23)</f>
        <v>0.3599711378684351</v>
      </c>
      <c r="M2" s="107">
        <f>CORREL(D24:D50,E24:E50)</f>
        <v>0.56994490760410998</v>
      </c>
      <c r="N2" s="107">
        <f>CORREL(D2:D18,E2:E18)</f>
        <v>0.85297918685955432</v>
      </c>
      <c r="O2" s="107">
        <f>CORREL(D24:D46,E24:E46)</f>
        <v>0.73549758558010359</v>
      </c>
      <c r="P2" s="35">
        <v>0.72760000000000002</v>
      </c>
      <c r="Q2" s="35">
        <v>0.54100000000000004</v>
      </c>
      <c r="T2" s="36">
        <v>285044</v>
      </c>
      <c r="U2" s="36">
        <v>846542</v>
      </c>
    </row>
    <row r="3" spans="1:21" x14ac:dyDescent="0.5">
      <c r="A3" s="88">
        <v>5</v>
      </c>
      <c r="B3" s="88" t="s">
        <v>40</v>
      </c>
      <c r="C3" s="88">
        <v>303626</v>
      </c>
      <c r="D3" s="88">
        <v>232020</v>
      </c>
      <c r="E3" s="88">
        <v>530793</v>
      </c>
      <c r="F3" s="88">
        <v>362105</v>
      </c>
      <c r="G3" s="88">
        <v>2408505</v>
      </c>
      <c r="H3" s="88">
        <v>594125</v>
      </c>
      <c r="I3" s="88">
        <v>2939298</v>
      </c>
      <c r="J3" s="92">
        <v>0.22038276856390168</v>
      </c>
      <c r="K3" s="35" t="s">
        <v>60</v>
      </c>
      <c r="L3" s="107">
        <f>CORREL(F2:F23,G2:G23)</f>
        <v>0.58020896058982618</v>
      </c>
      <c r="M3" s="107">
        <f>CORREL(F24:F50,G24:G50)</f>
        <v>0.82190803940987889</v>
      </c>
      <c r="N3" s="107">
        <f>CORREL(F2:F18,G2:G18)</f>
        <v>0.86908190981764255</v>
      </c>
      <c r="O3" s="107">
        <f>CORREL(F24:F46,G24:G46)</f>
        <v>0.83181866004674077</v>
      </c>
      <c r="P3" s="35">
        <v>0.75529999999999997</v>
      </c>
      <c r="Q3" s="35">
        <v>0.69189999999999996</v>
      </c>
      <c r="T3" s="36">
        <v>303626</v>
      </c>
      <c r="U3" s="36">
        <v>594125</v>
      </c>
    </row>
    <row r="4" spans="1:21" x14ac:dyDescent="0.5">
      <c r="A4" s="88">
        <v>6</v>
      </c>
      <c r="B4" s="88" t="s">
        <v>40</v>
      </c>
      <c r="C4" s="88">
        <v>310740</v>
      </c>
      <c r="D4" s="88">
        <v>345199</v>
      </c>
      <c r="E4" s="88">
        <v>819381</v>
      </c>
      <c r="F4" s="88">
        <v>520270</v>
      </c>
      <c r="G4" s="88">
        <v>3115935</v>
      </c>
      <c r="H4" s="88">
        <v>865469</v>
      </c>
      <c r="I4" s="88">
        <v>3935316</v>
      </c>
      <c r="J4" s="92">
        <v>0.2629647280832238</v>
      </c>
      <c r="K4" s="35" t="s">
        <v>61</v>
      </c>
      <c r="L4" s="107">
        <f>CORREL(H2:H23,J2:J23)</f>
        <v>-7.1886908711881872E-2</v>
      </c>
      <c r="M4" s="107">
        <f>CORREL(H24:H50,J24:J50)</f>
        <v>-6.9545833781096661E-2</v>
      </c>
      <c r="N4" s="107">
        <f>CORREL(H2:H18,J2:J18)</f>
        <v>-1.07278048676465E-2</v>
      </c>
      <c r="O4" s="107">
        <f>CORREL(H24:H46,J24:J46)</f>
        <v>0.19413000568620045</v>
      </c>
      <c r="P4" s="35">
        <v>4.8999999999999998E-3</v>
      </c>
      <c r="Q4" s="35">
        <v>2.76E-2</v>
      </c>
      <c r="T4" s="36">
        <v>310740</v>
      </c>
      <c r="U4" s="36">
        <v>865469</v>
      </c>
    </row>
    <row r="5" spans="1:21" x14ac:dyDescent="0.5">
      <c r="A5" s="88">
        <v>3</v>
      </c>
      <c r="B5" s="88" t="s">
        <v>40</v>
      </c>
      <c r="C5" s="88">
        <v>349703</v>
      </c>
      <c r="D5" s="88">
        <v>304867</v>
      </c>
      <c r="E5" s="88">
        <v>830274</v>
      </c>
      <c r="F5" s="88">
        <v>730171</v>
      </c>
      <c r="G5" s="88">
        <v>3779811</v>
      </c>
      <c r="H5" s="88">
        <v>1035038</v>
      </c>
      <c r="I5" s="88">
        <v>4610085</v>
      </c>
      <c r="J5" s="92">
        <v>0.21966018935867429</v>
      </c>
      <c r="K5" s="35" t="s">
        <v>134</v>
      </c>
      <c r="L5" s="35"/>
      <c r="M5" s="35"/>
      <c r="N5" s="107">
        <f>CORREL(H2:H18,I2:I18)</f>
        <v>0.87378107194869281</v>
      </c>
      <c r="O5" s="107">
        <f>CORREL(H24:H46,I24:I46)</f>
        <v>0.82533798969951067</v>
      </c>
      <c r="P5" s="107">
        <v>0.76349999999999996</v>
      </c>
      <c r="Q5" s="107">
        <v>0.68120000000000003</v>
      </c>
      <c r="T5" s="36">
        <v>349703</v>
      </c>
      <c r="U5" s="36">
        <v>1035038</v>
      </c>
    </row>
    <row r="6" spans="1:21" x14ac:dyDescent="0.5">
      <c r="A6" s="88">
        <v>2</v>
      </c>
      <c r="B6" s="88" t="s">
        <v>40</v>
      </c>
      <c r="C6" s="88">
        <v>380757</v>
      </c>
      <c r="D6" s="88">
        <v>1501069</v>
      </c>
      <c r="E6" s="88">
        <v>3734528</v>
      </c>
      <c r="F6" s="88">
        <v>1670070</v>
      </c>
      <c r="G6" s="88">
        <v>5911343</v>
      </c>
      <c r="H6" s="88">
        <v>3171139</v>
      </c>
      <c r="I6" s="88">
        <v>9645871</v>
      </c>
      <c r="J6" s="92">
        <v>0.6317562692606401</v>
      </c>
      <c r="T6" s="36">
        <v>380757</v>
      </c>
      <c r="U6" s="36">
        <v>3171139</v>
      </c>
    </row>
    <row r="7" spans="1:21" x14ac:dyDescent="0.5">
      <c r="A7" s="88">
        <v>14</v>
      </c>
      <c r="B7" s="88" t="s">
        <v>40</v>
      </c>
      <c r="C7" s="88">
        <v>383423</v>
      </c>
      <c r="D7" s="88">
        <v>321405</v>
      </c>
      <c r="E7" s="88">
        <v>565250</v>
      </c>
      <c r="F7" s="88">
        <v>536435</v>
      </c>
      <c r="G7" s="88">
        <v>5327339</v>
      </c>
      <c r="H7" s="88">
        <v>857840</v>
      </c>
      <c r="I7" s="88">
        <v>5892589</v>
      </c>
      <c r="J7" s="92">
        <v>0.10610362884734761</v>
      </c>
      <c r="T7" s="36">
        <v>383423</v>
      </c>
      <c r="U7" s="36">
        <v>857840</v>
      </c>
    </row>
    <row r="8" spans="1:21" x14ac:dyDescent="0.5">
      <c r="A8" s="88">
        <v>16</v>
      </c>
      <c r="B8" s="88" t="s">
        <v>40</v>
      </c>
      <c r="C8" s="88">
        <v>390854</v>
      </c>
      <c r="D8" s="88">
        <v>1544617</v>
      </c>
      <c r="E8" s="88">
        <v>3803804</v>
      </c>
      <c r="F8" s="88">
        <v>1482781</v>
      </c>
      <c r="G8" s="88">
        <v>5472604</v>
      </c>
      <c r="H8" s="88">
        <v>3027398</v>
      </c>
      <c r="I8" s="88">
        <v>9276408</v>
      </c>
      <c r="J8" s="92">
        <v>0.69506289875898197</v>
      </c>
      <c r="T8" s="36">
        <v>390854</v>
      </c>
      <c r="U8" s="36">
        <v>3027398</v>
      </c>
    </row>
    <row r="9" spans="1:21" x14ac:dyDescent="0.5">
      <c r="A9" s="88">
        <v>9</v>
      </c>
      <c r="B9" s="88" t="s">
        <v>40</v>
      </c>
      <c r="C9" s="88">
        <v>434539</v>
      </c>
      <c r="D9" s="88">
        <v>336320</v>
      </c>
      <c r="E9" s="88">
        <v>604928</v>
      </c>
      <c r="F9" s="88">
        <v>579673</v>
      </c>
      <c r="G9" s="88">
        <v>3557151</v>
      </c>
      <c r="H9" s="88">
        <v>915993</v>
      </c>
      <c r="I9" s="88">
        <v>4162079</v>
      </c>
      <c r="J9" s="92">
        <v>0.17005969102801652</v>
      </c>
      <c r="T9" s="36">
        <v>434539</v>
      </c>
      <c r="U9" s="36">
        <v>915993</v>
      </c>
    </row>
    <row r="10" spans="1:21" x14ac:dyDescent="0.5">
      <c r="A10" s="88">
        <v>32</v>
      </c>
      <c r="B10" s="88" t="s">
        <v>40</v>
      </c>
      <c r="C10" s="88">
        <v>466695</v>
      </c>
      <c r="D10" s="88">
        <v>253045</v>
      </c>
      <c r="E10" s="88">
        <v>574999</v>
      </c>
      <c r="F10" s="88">
        <v>563380</v>
      </c>
      <c r="G10" s="88">
        <v>6475214</v>
      </c>
      <c r="H10" s="88">
        <v>816425</v>
      </c>
      <c r="I10" s="88">
        <v>7050213</v>
      </c>
      <c r="J10" s="92">
        <v>8.8799999505807845E-2</v>
      </c>
      <c r="T10" s="36">
        <v>466695</v>
      </c>
      <c r="U10" s="36">
        <v>816425</v>
      </c>
    </row>
    <row r="11" spans="1:21" x14ac:dyDescent="0.5">
      <c r="A11" s="88">
        <v>31</v>
      </c>
      <c r="B11" s="88" t="s">
        <v>40</v>
      </c>
      <c r="C11" s="88">
        <v>594905</v>
      </c>
      <c r="D11" s="88">
        <v>1319396</v>
      </c>
      <c r="E11" s="88">
        <v>2717741</v>
      </c>
      <c r="F11" s="88">
        <v>1859148</v>
      </c>
      <c r="G11" s="88">
        <v>7102172</v>
      </c>
      <c r="H11" s="88">
        <v>3178544</v>
      </c>
      <c r="I11" s="88">
        <v>9819913</v>
      </c>
      <c r="J11" s="92">
        <v>0.38266335988483524</v>
      </c>
      <c r="T11" s="36">
        <v>594905</v>
      </c>
      <c r="U11" s="36">
        <v>3178544</v>
      </c>
    </row>
    <row r="12" spans="1:21" x14ac:dyDescent="0.5">
      <c r="A12" s="88">
        <v>28</v>
      </c>
      <c r="B12" s="88" t="s">
        <v>40</v>
      </c>
      <c r="C12" s="88">
        <v>666865</v>
      </c>
      <c r="D12" s="88">
        <v>1345926</v>
      </c>
      <c r="E12" s="88">
        <v>2035156</v>
      </c>
      <c r="F12" s="88">
        <v>2450434</v>
      </c>
      <c r="G12" s="88">
        <v>10549789</v>
      </c>
      <c r="H12" s="88">
        <v>3796360</v>
      </c>
      <c r="I12" s="88">
        <v>12584945</v>
      </c>
      <c r="J12" s="92">
        <v>0.19290964018332499</v>
      </c>
      <c r="T12" s="36">
        <v>666865</v>
      </c>
      <c r="U12" s="36">
        <v>3796360</v>
      </c>
    </row>
    <row r="13" spans="1:21" x14ac:dyDescent="0.5">
      <c r="A13" s="88">
        <v>26</v>
      </c>
      <c r="B13" s="88" t="s">
        <v>40</v>
      </c>
      <c r="C13" s="88">
        <v>692236</v>
      </c>
      <c r="D13" s="88">
        <v>1660819</v>
      </c>
      <c r="E13" s="88">
        <v>1945252</v>
      </c>
      <c r="F13" s="88">
        <v>3261889</v>
      </c>
      <c r="G13" s="88">
        <v>12922623</v>
      </c>
      <c r="H13" s="88">
        <v>4922708</v>
      </c>
      <c r="I13" s="88">
        <v>14867875</v>
      </c>
      <c r="J13" s="92">
        <v>0.15053073977318693</v>
      </c>
      <c r="T13" s="36">
        <v>692236</v>
      </c>
      <c r="U13" s="36">
        <v>4922708</v>
      </c>
    </row>
    <row r="14" spans="1:21" x14ac:dyDescent="0.5">
      <c r="A14" s="88">
        <v>36</v>
      </c>
      <c r="B14" s="88" t="s">
        <v>40</v>
      </c>
      <c r="C14" s="88">
        <v>701967</v>
      </c>
      <c r="D14" s="88">
        <v>969434</v>
      </c>
      <c r="E14" s="88">
        <v>2330814</v>
      </c>
      <c r="F14" s="88">
        <v>2083404</v>
      </c>
      <c r="G14" s="88">
        <v>17682729</v>
      </c>
      <c r="H14" s="88">
        <v>3052838</v>
      </c>
      <c r="I14" s="88">
        <v>20013543</v>
      </c>
      <c r="J14" s="92">
        <v>0.13181302501440811</v>
      </c>
      <c r="T14" s="36">
        <v>701967</v>
      </c>
      <c r="U14" s="36">
        <v>3052838</v>
      </c>
    </row>
    <row r="15" spans="1:21" x14ac:dyDescent="0.5">
      <c r="A15" s="88">
        <v>49</v>
      </c>
      <c r="B15" s="88" t="s">
        <v>40</v>
      </c>
      <c r="C15" s="88">
        <v>854396</v>
      </c>
      <c r="D15" s="88">
        <v>508457</v>
      </c>
      <c r="E15" s="88">
        <v>2209216</v>
      </c>
      <c r="F15" s="88">
        <v>1002563</v>
      </c>
      <c r="G15" s="88">
        <v>5386498</v>
      </c>
      <c r="H15" s="88">
        <v>1511020</v>
      </c>
      <c r="I15" s="88">
        <v>7595714</v>
      </c>
      <c r="J15" s="92">
        <v>0.4101395749149076</v>
      </c>
      <c r="T15" s="36">
        <v>834228</v>
      </c>
      <c r="U15" s="36">
        <v>4688950</v>
      </c>
    </row>
    <row r="16" spans="1:21" x14ac:dyDescent="0.5">
      <c r="A16" s="88">
        <v>46</v>
      </c>
      <c r="B16" s="88" t="s">
        <v>40</v>
      </c>
      <c r="C16" s="88">
        <v>869313</v>
      </c>
      <c r="D16" s="88">
        <v>1616327</v>
      </c>
      <c r="E16" s="88">
        <v>2596331</v>
      </c>
      <c r="F16" s="88">
        <v>3048352</v>
      </c>
      <c r="G16" s="88">
        <v>17100594</v>
      </c>
      <c r="H16" s="88">
        <v>4664679</v>
      </c>
      <c r="I16" s="88">
        <v>19696925</v>
      </c>
      <c r="J16" s="92">
        <v>0.1518269482334941</v>
      </c>
      <c r="T16" s="36">
        <v>854396</v>
      </c>
      <c r="U16" s="36">
        <v>1511020</v>
      </c>
    </row>
    <row r="17" spans="1:21" x14ac:dyDescent="0.5">
      <c r="A17" s="88">
        <v>24</v>
      </c>
      <c r="B17" s="88" t="s">
        <v>40</v>
      </c>
      <c r="C17" s="88">
        <v>1175514</v>
      </c>
      <c r="D17" s="88">
        <v>1770207</v>
      </c>
      <c r="E17" s="88">
        <v>3303697</v>
      </c>
      <c r="F17" s="88">
        <v>2254367</v>
      </c>
      <c r="G17" s="88">
        <v>9425623</v>
      </c>
      <c r="H17" s="88">
        <v>4024574</v>
      </c>
      <c r="I17" s="88">
        <v>12729320</v>
      </c>
      <c r="J17" s="92">
        <v>0.35050171219451487</v>
      </c>
      <c r="T17" s="36">
        <v>869313</v>
      </c>
      <c r="U17" s="36">
        <v>4664679</v>
      </c>
    </row>
    <row r="18" spans="1:21" x14ac:dyDescent="0.5">
      <c r="A18" s="88">
        <v>23</v>
      </c>
      <c r="B18" s="88" t="s">
        <v>40</v>
      </c>
      <c r="C18" s="88">
        <v>2015875</v>
      </c>
      <c r="D18" s="88">
        <v>1139269</v>
      </c>
      <c r="E18" s="88">
        <v>1644842</v>
      </c>
      <c r="F18" s="88">
        <v>3644107</v>
      </c>
      <c r="G18" s="88">
        <v>15548109</v>
      </c>
      <c r="H18" s="88">
        <v>4783376</v>
      </c>
      <c r="I18" s="88">
        <v>17192951</v>
      </c>
      <c r="J18" s="92">
        <v>0.10579048551820674</v>
      </c>
      <c r="T18" s="67">
        <v>893965</v>
      </c>
      <c r="U18" s="67">
        <v>2289398</v>
      </c>
    </row>
    <row r="19" spans="1:21" x14ac:dyDescent="0.5">
      <c r="A19" s="67">
        <v>27</v>
      </c>
      <c r="B19" s="67" t="s">
        <v>40</v>
      </c>
      <c r="C19" s="67">
        <v>834228</v>
      </c>
      <c r="D19" s="67">
        <v>1721146</v>
      </c>
      <c r="E19" s="67">
        <v>2509506</v>
      </c>
      <c r="F19" s="67">
        <v>2967804</v>
      </c>
      <c r="G19" s="67">
        <v>19012482</v>
      </c>
      <c r="H19" s="67">
        <v>4688950</v>
      </c>
      <c r="I19" s="67">
        <v>21521988</v>
      </c>
      <c r="J19" s="72">
        <v>0.13199255099886484</v>
      </c>
      <c r="T19" s="67">
        <v>1113373</v>
      </c>
      <c r="U19" s="67">
        <v>1891722</v>
      </c>
    </row>
    <row r="20" spans="1:21" x14ac:dyDescent="0.5">
      <c r="A20" s="67">
        <v>48</v>
      </c>
      <c r="B20" s="67" t="s">
        <v>40</v>
      </c>
      <c r="C20" s="67">
        <v>893965</v>
      </c>
      <c r="D20" s="67">
        <v>911887</v>
      </c>
      <c r="E20" s="67">
        <v>7209716</v>
      </c>
      <c r="F20" s="67">
        <v>1377511</v>
      </c>
      <c r="G20" s="67">
        <v>20930365</v>
      </c>
      <c r="H20" s="67">
        <v>2289398</v>
      </c>
      <c r="I20" s="67">
        <v>28140081</v>
      </c>
      <c r="J20" s="72">
        <v>0.34446202920971519</v>
      </c>
      <c r="T20" s="67">
        <v>1157711</v>
      </c>
      <c r="U20" s="67">
        <v>2707057</v>
      </c>
    </row>
    <row r="21" spans="1:21" x14ac:dyDescent="0.5">
      <c r="A21" s="67">
        <v>47</v>
      </c>
      <c r="B21" s="67" t="s">
        <v>40</v>
      </c>
      <c r="C21" s="67">
        <v>1113373</v>
      </c>
      <c r="D21" s="67">
        <v>859844</v>
      </c>
      <c r="E21" s="67">
        <v>6040567</v>
      </c>
      <c r="F21" s="67">
        <v>1031878</v>
      </c>
      <c r="G21" s="67">
        <v>21004159</v>
      </c>
      <c r="H21" s="67">
        <v>1891722</v>
      </c>
      <c r="I21" s="67">
        <v>27044726</v>
      </c>
      <c r="J21" s="72">
        <v>0.28758909128425469</v>
      </c>
      <c r="T21" s="36">
        <v>1175514</v>
      </c>
      <c r="U21" s="36">
        <v>4024574</v>
      </c>
    </row>
    <row r="22" spans="1:21" x14ac:dyDescent="0.5">
      <c r="A22" s="67">
        <v>22</v>
      </c>
      <c r="B22" s="67" t="s">
        <v>40</v>
      </c>
      <c r="C22" s="67">
        <v>1157711</v>
      </c>
      <c r="D22" s="67">
        <v>1176263</v>
      </c>
      <c r="E22" s="67">
        <v>11916809</v>
      </c>
      <c r="F22" s="67">
        <v>1530794</v>
      </c>
      <c r="G22" s="67">
        <v>23087989</v>
      </c>
      <c r="H22" s="67">
        <v>2707057</v>
      </c>
      <c r="I22" s="67">
        <v>35004798</v>
      </c>
      <c r="J22" s="72">
        <v>0.51614755187210115</v>
      </c>
      <c r="T22" s="67">
        <v>1524124</v>
      </c>
      <c r="U22" s="67">
        <v>3673100</v>
      </c>
    </row>
    <row r="23" spans="1:21" x14ac:dyDescent="0.5">
      <c r="A23" s="67">
        <v>25</v>
      </c>
      <c r="B23" s="67" t="s">
        <v>40</v>
      </c>
      <c r="C23" s="67">
        <v>1524124</v>
      </c>
      <c r="D23" s="67">
        <v>1113514</v>
      </c>
      <c r="E23" s="67">
        <v>7006569</v>
      </c>
      <c r="F23" s="67">
        <v>2559586</v>
      </c>
      <c r="G23" s="67">
        <v>28237883</v>
      </c>
      <c r="H23" s="67">
        <v>3673100</v>
      </c>
      <c r="I23" s="67">
        <v>35244452</v>
      </c>
      <c r="J23" s="72">
        <v>0.24812656812835437</v>
      </c>
      <c r="T23" s="36">
        <v>2015875</v>
      </c>
      <c r="U23" s="36">
        <v>4783376</v>
      </c>
    </row>
    <row r="24" spans="1:21" x14ac:dyDescent="0.5">
      <c r="A24" s="88">
        <v>7</v>
      </c>
      <c r="B24" s="88" t="s">
        <v>22</v>
      </c>
      <c r="C24" s="88">
        <v>4120682</v>
      </c>
      <c r="D24" s="88">
        <v>682902</v>
      </c>
      <c r="E24" s="88">
        <v>1246173</v>
      </c>
      <c r="F24" s="88">
        <v>3693224</v>
      </c>
      <c r="G24" s="88">
        <v>7607078</v>
      </c>
      <c r="H24" s="88">
        <v>4376126</v>
      </c>
      <c r="I24" s="88">
        <v>8853251</v>
      </c>
      <c r="J24" s="92">
        <v>0.16381756569342393</v>
      </c>
      <c r="T24" s="36">
        <v>4120682</v>
      </c>
      <c r="U24" s="36">
        <v>4376126</v>
      </c>
    </row>
    <row r="25" spans="1:21" x14ac:dyDescent="0.5">
      <c r="A25" s="88">
        <v>4</v>
      </c>
      <c r="B25" s="88" t="s">
        <v>22</v>
      </c>
      <c r="C25" s="88">
        <v>4834350</v>
      </c>
      <c r="D25" s="88">
        <v>1013973</v>
      </c>
      <c r="E25" s="88">
        <v>674941</v>
      </c>
      <c r="F25" s="88">
        <v>3175737</v>
      </c>
      <c r="G25" s="88">
        <v>3153206</v>
      </c>
      <c r="H25" s="88">
        <v>4189710</v>
      </c>
      <c r="I25" s="88">
        <v>3828147</v>
      </c>
      <c r="J25" s="92">
        <v>0.21404912967944373</v>
      </c>
      <c r="T25" s="36">
        <v>4834350</v>
      </c>
      <c r="U25" s="36">
        <v>4189710</v>
      </c>
    </row>
    <row r="26" spans="1:21" x14ac:dyDescent="0.5">
      <c r="A26" s="88">
        <v>1</v>
      </c>
      <c r="B26" s="88" t="s">
        <v>22</v>
      </c>
      <c r="C26" s="88">
        <v>5055791</v>
      </c>
      <c r="D26" s="88">
        <v>677902</v>
      </c>
      <c r="E26" s="88">
        <v>928081</v>
      </c>
      <c r="F26" s="88">
        <v>3800329</v>
      </c>
      <c r="G26" s="88">
        <v>5908933</v>
      </c>
      <c r="H26" s="88">
        <v>4478231</v>
      </c>
      <c r="I26" s="88">
        <v>6837014</v>
      </c>
      <c r="J26" s="92">
        <v>0.157064058773386</v>
      </c>
      <c r="T26" s="36">
        <v>5055791</v>
      </c>
      <c r="U26" s="36">
        <v>4478231</v>
      </c>
    </row>
    <row r="27" spans="1:21" x14ac:dyDescent="0.5">
      <c r="A27" s="88">
        <v>12</v>
      </c>
      <c r="B27" s="88" t="s">
        <v>22</v>
      </c>
      <c r="C27" s="88">
        <v>6597052</v>
      </c>
      <c r="D27" s="88">
        <v>799415</v>
      </c>
      <c r="E27" s="88">
        <v>707855</v>
      </c>
      <c r="F27" s="88">
        <v>3630935</v>
      </c>
      <c r="G27" s="88">
        <v>5031602</v>
      </c>
      <c r="H27" s="88">
        <v>4430350</v>
      </c>
      <c r="I27" s="88">
        <v>5739457</v>
      </c>
      <c r="J27" s="92">
        <v>0.14068183453301752</v>
      </c>
      <c r="T27" s="36">
        <v>6597052</v>
      </c>
      <c r="U27" s="36">
        <v>4430350</v>
      </c>
    </row>
    <row r="28" spans="1:21" x14ac:dyDescent="0.5">
      <c r="A28" s="93">
        <v>8</v>
      </c>
      <c r="B28" s="93" t="s">
        <v>22</v>
      </c>
      <c r="C28" s="93">
        <v>9240783</v>
      </c>
      <c r="D28" s="93">
        <v>2904784</v>
      </c>
      <c r="E28" s="93">
        <v>1238010</v>
      </c>
      <c r="F28" s="93">
        <v>10680311</v>
      </c>
      <c r="G28" s="93">
        <v>9036741</v>
      </c>
      <c r="H28" s="93">
        <v>13585095</v>
      </c>
      <c r="I28" s="88">
        <v>10274751</v>
      </c>
      <c r="J28" s="96">
        <v>0.13699739762376725</v>
      </c>
      <c r="T28" s="36">
        <v>9240783</v>
      </c>
      <c r="U28" s="36">
        <v>13585095</v>
      </c>
    </row>
    <row r="29" spans="1:21" x14ac:dyDescent="0.5">
      <c r="A29" s="93">
        <v>11</v>
      </c>
      <c r="B29" s="93" t="s">
        <v>22</v>
      </c>
      <c r="C29" s="93">
        <v>10167502</v>
      </c>
      <c r="D29" s="93">
        <v>4391145</v>
      </c>
      <c r="E29" s="93">
        <v>1782766</v>
      </c>
      <c r="F29" s="93">
        <v>11607483</v>
      </c>
      <c r="G29" s="93">
        <v>8364314</v>
      </c>
      <c r="H29" s="93">
        <v>15998628</v>
      </c>
      <c r="I29" s="88">
        <v>10147080</v>
      </c>
      <c r="J29" s="96">
        <v>0.21313953541198954</v>
      </c>
      <c r="T29" s="8">
        <v>10167502</v>
      </c>
      <c r="U29" s="8">
        <v>15998628</v>
      </c>
    </row>
    <row r="30" spans="1:21" x14ac:dyDescent="0.5">
      <c r="A30" s="93">
        <v>10</v>
      </c>
      <c r="B30" s="93" t="s">
        <v>22</v>
      </c>
      <c r="C30" s="93">
        <v>10258618</v>
      </c>
      <c r="D30" s="93">
        <v>1752633</v>
      </c>
      <c r="E30" s="93">
        <v>788029</v>
      </c>
      <c r="F30" s="93">
        <v>6544357</v>
      </c>
      <c r="G30" s="93">
        <v>3045202</v>
      </c>
      <c r="H30" s="93">
        <v>8296990</v>
      </c>
      <c r="I30" s="88">
        <v>3833231</v>
      </c>
      <c r="J30" s="96">
        <v>0.25877725024481135</v>
      </c>
      <c r="T30" s="8">
        <v>10258618</v>
      </c>
      <c r="U30" s="8">
        <v>8296990</v>
      </c>
    </row>
    <row r="31" spans="1:21" x14ac:dyDescent="0.5">
      <c r="A31" s="93">
        <v>15</v>
      </c>
      <c r="B31" s="93" t="s">
        <v>22</v>
      </c>
      <c r="C31" s="93">
        <v>11497457</v>
      </c>
      <c r="D31" s="93">
        <v>1859516</v>
      </c>
      <c r="E31" s="93">
        <v>481828</v>
      </c>
      <c r="F31" s="93">
        <v>7011549</v>
      </c>
      <c r="G31" s="93">
        <v>3796556</v>
      </c>
      <c r="H31" s="93">
        <v>8871065</v>
      </c>
      <c r="I31" s="88">
        <v>4278384</v>
      </c>
      <c r="J31" s="96">
        <v>0.12691186433177859</v>
      </c>
      <c r="T31" s="8">
        <v>11497457</v>
      </c>
      <c r="U31" s="8">
        <v>8871065</v>
      </c>
    </row>
    <row r="32" spans="1:21" x14ac:dyDescent="0.5">
      <c r="A32" s="93">
        <v>17</v>
      </c>
      <c r="B32" s="93" t="s">
        <v>22</v>
      </c>
      <c r="C32" s="93">
        <v>11761707</v>
      </c>
      <c r="D32" s="93">
        <v>1759370</v>
      </c>
      <c r="E32" s="93">
        <v>489418</v>
      </c>
      <c r="F32" s="93">
        <v>7253954</v>
      </c>
      <c r="G32" s="93">
        <v>4018469</v>
      </c>
      <c r="H32" s="93">
        <v>9013324</v>
      </c>
      <c r="I32" s="88">
        <v>4507887</v>
      </c>
      <c r="J32" s="96">
        <v>0.12179215517153423</v>
      </c>
      <c r="T32" s="8">
        <v>11761707</v>
      </c>
      <c r="U32" s="8">
        <v>9013324</v>
      </c>
    </row>
    <row r="33" spans="1:21" x14ac:dyDescent="0.5">
      <c r="A33" s="93">
        <v>19</v>
      </c>
      <c r="B33" s="93" t="s">
        <v>22</v>
      </c>
      <c r="C33" s="93">
        <v>12177882</v>
      </c>
      <c r="D33" s="93">
        <v>4157375</v>
      </c>
      <c r="E33" s="93">
        <v>1135385</v>
      </c>
      <c r="F33" s="93">
        <v>13739194</v>
      </c>
      <c r="G33" s="93">
        <v>9654268</v>
      </c>
      <c r="H33" s="93">
        <v>17896569</v>
      </c>
      <c r="I33" s="88">
        <v>10789653</v>
      </c>
      <c r="J33" s="96">
        <v>0.11760446260659016</v>
      </c>
      <c r="T33" s="8">
        <v>12177882</v>
      </c>
      <c r="U33" s="8">
        <v>17896569</v>
      </c>
    </row>
    <row r="34" spans="1:21" x14ac:dyDescent="0.5">
      <c r="A34" s="93">
        <v>18</v>
      </c>
      <c r="B34" s="93" t="s">
        <v>22</v>
      </c>
      <c r="C34" s="93">
        <v>12487252</v>
      </c>
      <c r="D34" s="93">
        <v>4425655</v>
      </c>
      <c r="E34" s="93">
        <v>1849113</v>
      </c>
      <c r="F34" s="93">
        <v>14603411</v>
      </c>
      <c r="G34" s="93">
        <v>9503971</v>
      </c>
      <c r="H34" s="93">
        <v>19029066</v>
      </c>
      <c r="I34" s="88">
        <v>11353084</v>
      </c>
      <c r="J34" s="96">
        <v>0.19456214670688704</v>
      </c>
      <c r="T34" s="8">
        <v>12487252</v>
      </c>
      <c r="U34" s="8">
        <v>19029066</v>
      </c>
    </row>
    <row r="35" spans="1:21" x14ac:dyDescent="0.5">
      <c r="A35" s="93">
        <v>37</v>
      </c>
      <c r="B35" s="93" t="s">
        <v>22</v>
      </c>
      <c r="C35" s="93">
        <v>14213084</v>
      </c>
      <c r="D35" s="93">
        <v>7974257</v>
      </c>
      <c r="E35" s="93">
        <v>2533574</v>
      </c>
      <c r="F35" s="93">
        <v>20986837</v>
      </c>
      <c r="G35" s="93">
        <v>7836916</v>
      </c>
      <c r="H35" s="93">
        <v>28961094</v>
      </c>
      <c r="I35" s="88">
        <v>10370490</v>
      </c>
      <c r="J35" s="96">
        <v>0.323287119576119</v>
      </c>
      <c r="T35" s="8">
        <v>14213084</v>
      </c>
      <c r="U35" s="8">
        <v>28961094</v>
      </c>
    </row>
    <row r="36" spans="1:21" x14ac:dyDescent="0.5">
      <c r="A36" s="93">
        <v>38</v>
      </c>
      <c r="B36" s="93" t="s">
        <v>22</v>
      </c>
      <c r="C36" s="93">
        <v>14975297</v>
      </c>
      <c r="D36" s="93">
        <v>2592654</v>
      </c>
      <c r="E36" s="93">
        <v>1540264</v>
      </c>
      <c r="F36" s="93">
        <v>7613233</v>
      </c>
      <c r="G36" s="93">
        <v>3078014</v>
      </c>
      <c r="H36" s="93">
        <v>10205887</v>
      </c>
      <c r="I36" s="88">
        <v>4618278</v>
      </c>
      <c r="J36" s="96">
        <v>0.50040838020879697</v>
      </c>
      <c r="T36" s="8">
        <v>14975297</v>
      </c>
      <c r="U36" s="8">
        <v>10205887</v>
      </c>
    </row>
    <row r="37" spans="1:21" x14ac:dyDescent="0.5">
      <c r="A37" s="93">
        <v>34</v>
      </c>
      <c r="B37" s="93" t="s">
        <v>22</v>
      </c>
      <c r="C37" s="93">
        <v>19318116</v>
      </c>
      <c r="D37" s="93">
        <v>7327873</v>
      </c>
      <c r="E37" s="93">
        <v>2214635</v>
      </c>
      <c r="F37" s="93">
        <v>22065693</v>
      </c>
      <c r="G37" s="93">
        <v>8433915</v>
      </c>
      <c r="H37" s="93">
        <v>29393566</v>
      </c>
      <c r="I37" s="88">
        <v>10648550</v>
      </c>
      <c r="J37" s="96">
        <v>0.26258682948547618</v>
      </c>
      <c r="T37" s="8">
        <v>19318116</v>
      </c>
      <c r="U37" s="8">
        <v>29393566</v>
      </c>
    </row>
    <row r="38" spans="1:21" x14ac:dyDescent="0.5">
      <c r="A38" s="93">
        <v>33</v>
      </c>
      <c r="B38" s="93" t="s">
        <v>22</v>
      </c>
      <c r="C38" s="93">
        <v>19897006</v>
      </c>
      <c r="D38" s="93">
        <v>3301448</v>
      </c>
      <c r="E38" s="93">
        <v>4492588</v>
      </c>
      <c r="F38" s="93">
        <v>11674264</v>
      </c>
      <c r="G38" s="93">
        <v>12467564</v>
      </c>
      <c r="H38" s="93">
        <v>14975712</v>
      </c>
      <c r="I38" s="88">
        <v>16960152</v>
      </c>
      <c r="J38" s="96">
        <v>0.3603420844681447</v>
      </c>
      <c r="T38" s="8">
        <v>19897006</v>
      </c>
      <c r="U38" s="8">
        <v>14975712</v>
      </c>
    </row>
    <row r="39" spans="1:21" x14ac:dyDescent="0.5">
      <c r="A39" s="93">
        <v>29</v>
      </c>
      <c r="B39" s="93" t="s">
        <v>22</v>
      </c>
      <c r="C39" s="93">
        <v>19900930</v>
      </c>
      <c r="D39" s="93">
        <v>7178289</v>
      </c>
      <c r="E39" s="93">
        <v>4488033</v>
      </c>
      <c r="F39" s="93">
        <v>21102586</v>
      </c>
      <c r="G39" s="93">
        <v>14466512</v>
      </c>
      <c r="H39" s="93">
        <v>28280875</v>
      </c>
      <c r="I39" s="88">
        <v>18954545</v>
      </c>
      <c r="J39" s="96">
        <v>0.31023601266151785</v>
      </c>
      <c r="T39" s="93">
        <v>19900930</v>
      </c>
      <c r="U39" s="93">
        <v>28280875</v>
      </c>
    </row>
    <row r="40" spans="1:21" x14ac:dyDescent="0.5">
      <c r="A40" s="93">
        <v>30</v>
      </c>
      <c r="B40" s="93" t="s">
        <v>22</v>
      </c>
      <c r="C40" s="93">
        <v>20249519</v>
      </c>
      <c r="D40" s="93">
        <v>2705407</v>
      </c>
      <c r="E40" s="93">
        <v>723102</v>
      </c>
      <c r="F40" s="93">
        <v>8827984</v>
      </c>
      <c r="G40" s="93">
        <v>4327241</v>
      </c>
      <c r="H40" s="93">
        <v>11533391</v>
      </c>
      <c r="I40" s="88">
        <v>5050343</v>
      </c>
      <c r="J40" s="96">
        <v>0.16710462856124722</v>
      </c>
      <c r="T40" s="8">
        <v>20249519</v>
      </c>
      <c r="U40" s="8">
        <v>11533391</v>
      </c>
    </row>
    <row r="41" spans="1:21" x14ac:dyDescent="0.5">
      <c r="A41" s="93">
        <v>35</v>
      </c>
      <c r="B41" s="93" t="s">
        <v>22</v>
      </c>
      <c r="C41" s="93">
        <v>21326539</v>
      </c>
      <c r="D41" s="93">
        <v>8133222</v>
      </c>
      <c r="E41" s="93">
        <v>3400588</v>
      </c>
      <c r="F41" s="93">
        <v>25160868</v>
      </c>
      <c r="G41" s="93">
        <v>10013899</v>
      </c>
      <c r="H41" s="93">
        <v>33294090</v>
      </c>
      <c r="I41" s="88">
        <v>13414487</v>
      </c>
      <c r="J41" s="96">
        <v>0.33958680829515059</v>
      </c>
      <c r="T41" s="8">
        <v>21326539</v>
      </c>
      <c r="U41" s="8">
        <v>33294090</v>
      </c>
    </row>
    <row r="42" spans="1:21" x14ac:dyDescent="0.5">
      <c r="A42" s="93">
        <v>39</v>
      </c>
      <c r="B42" s="93" t="s">
        <v>22</v>
      </c>
      <c r="C42" s="93">
        <v>26486507</v>
      </c>
      <c r="D42" s="93">
        <v>2756771</v>
      </c>
      <c r="E42" s="93">
        <v>1481507</v>
      </c>
      <c r="F42" s="93">
        <v>11340973</v>
      </c>
      <c r="G42" s="93">
        <v>4774198</v>
      </c>
      <c r="H42" s="93">
        <v>14097744</v>
      </c>
      <c r="I42" s="88">
        <v>6255705</v>
      </c>
      <c r="J42" s="96">
        <v>0.31031536605729382</v>
      </c>
      <c r="T42" s="97">
        <v>26050220</v>
      </c>
      <c r="U42" s="97">
        <v>40317123</v>
      </c>
    </row>
    <row r="43" spans="1:21" x14ac:dyDescent="0.5">
      <c r="A43" s="93">
        <v>41</v>
      </c>
      <c r="B43" s="93" t="s">
        <v>22</v>
      </c>
      <c r="C43" s="93">
        <v>27418058</v>
      </c>
      <c r="D43" s="93">
        <v>10469400</v>
      </c>
      <c r="E43" s="93">
        <v>4713645</v>
      </c>
      <c r="F43" s="93">
        <v>30793597</v>
      </c>
      <c r="G43" s="93">
        <v>17236990</v>
      </c>
      <c r="H43" s="93">
        <v>41262997</v>
      </c>
      <c r="I43" s="88">
        <v>21950635</v>
      </c>
      <c r="J43" s="96">
        <v>0.273461027708434</v>
      </c>
      <c r="T43" s="8">
        <v>26486507</v>
      </c>
      <c r="U43" s="8">
        <v>14097744</v>
      </c>
    </row>
    <row r="44" spans="1:21" x14ac:dyDescent="0.5">
      <c r="A44" s="93">
        <v>40</v>
      </c>
      <c r="B44" s="93" t="s">
        <v>22</v>
      </c>
      <c r="C44" s="93">
        <v>28506586</v>
      </c>
      <c r="D44" s="93">
        <v>5108427</v>
      </c>
      <c r="E44" s="93">
        <v>774472</v>
      </c>
      <c r="F44" s="93">
        <v>14215087</v>
      </c>
      <c r="G44" s="93">
        <v>4874619</v>
      </c>
      <c r="H44" s="93">
        <v>19323514</v>
      </c>
      <c r="I44" s="88">
        <v>5649091</v>
      </c>
      <c r="J44" s="96">
        <v>0.15887846824541568</v>
      </c>
      <c r="T44" s="97">
        <v>27418058</v>
      </c>
      <c r="U44" s="97">
        <v>41262997</v>
      </c>
    </row>
    <row r="45" spans="1:21" x14ac:dyDescent="0.5">
      <c r="A45" s="93">
        <v>43</v>
      </c>
      <c r="B45" s="93" t="s">
        <v>22</v>
      </c>
      <c r="C45" s="93">
        <v>29325214</v>
      </c>
      <c r="D45" s="93">
        <v>9284457</v>
      </c>
      <c r="E45" s="93">
        <v>2533425</v>
      </c>
      <c r="F45" s="93">
        <v>30754902</v>
      </c>
      <c r="G45" s="93">
        <v>14773251</v>
      </c>
      <c r="H45" s="93">
        <v>40039359</v>
      </c>
      <c r="I45" s="88">
        <v>17306676</v>
      </c>
      <c r="J45" s="96">
        <v>0.17148730499468262</v>
      </c>
      <c r="T45" s="8">
        <v>28506586</v>
      </c>
      <c r="U45" s="8">
        <v>19323514</v>
      </c>
    </row>
    <row r="46" spans="1:21" x14ac:dyDescent="0.5">
      <c r="A46" s="93">
        <v>42</v>
      </c>
      <c r="B46" s="93" t="s">
        <v>22</v>
      </c>
      <c r="C46" s="93">
        <v>30795157</v>
      </c>
      <c r="D46" s="93">
        <v>8805768</v>
      </c>
      <c r="E46" s="93">
        <v>2962435</v>
      </c>
      <c r="F46" s="93">
        <v>35219677</v>
      </c>
      <c r="G46" s="93">
        <v>16701978</v>
      </c>
      <c r="H46" s="93">
        <v>44025445</v>
      </c>
      <c r="I46" s="88">
        <v>19664413</v>
      </c>
      <c r="J46" s="96">
        <v>0.17737030907357201</v>
      </c>
      <c r="T46" s="93">
        <v>29325214</v>
      </c>
      <c r="U46" s="93">
        <v>40039359</v>
      </c>
    </row>
    <row r="47" spans="1:21" x14ac:dyDescent="0.5">
      <c r="A47" s="97">
        <v>21</v>
      </c>
      <c r="B47" s="97" t="s">
        <v>22</v>
      </c>
      <c r="C47" s="97">
        <v>26050220</v>
      </c>
      <c r="D47" s="97">
        <v>9597927</v>
      </c>
      <c r="E47" s="97">
        <v>3536419</v>
      </c>
      <c r="F47" s="97">
        <v>30719196</v>
      </c>
      <c r="G47" s="97">
        <v>17713887</v>
      </c>
      <c r="H47" s="97">
        <v>40317123</v>
      </c>
      <c r="I47" s="67">
        <v>21250306</v>
      </c>
      <c r="J47" s="98">
        <v>0.19964104998524604</v>
      </c>
      <c r="T47" s="93">
        <v>30795157</v>
      </c>
      <c r="U47" s="93">
        <v>44025445</v>
      </c>
    </row>
    <row r="48" spans="1:21" x14ac:dyDescent="0.5">
      <c r="A48" s="97">
        <v>44</v>
      </c>
      <c r="B48" s="97" t="s">
        <v>22</v>
      </c>
      <c r="C48" s="97">
        <v>36454902</v>
      </c>
      <c r="D48" s="97">
        <v>3147425</v>
      </c>
      <c r="E48" s="97">
        <v>3163804</v>
      </c>
      <c r="F48" s="97">
        <v>17451853</v>
      </c>
      <c r="G48" s="97">
        <v>19338714</v>
      </c>
      <c r="H48" s="97">
        <v>20599278</v>
      </c>
      <c r="I48" s="67">
        <v>22502518</v>
      </c>
      <c r="J48" s="98">
        <v>0.16359950304865153</v>
      </c>
      <c r="T48" s="97">
        <v>36454902</v>
      </c>
      <c r="U48" s="97">
        <v>20599278</v>
      </c>
    </row>
    <row r="49" spans="1:21" x14ac:dyDescent="0.5">
      <c r="A49" s="97">
        <v>20</v>
      </c>
      <c r="B49" s="97" t="s">
        <v>22</v>
      </c>
      <c r="C49" s="97">
        <v>38054735</v>
      </c>
      <c r="D49" s="97">
        <v>14427350</v>
      </c>
      <c r="E49" s="97">
        <v>1032253</v>
      </c>
      <c r="F49" s="97">
        <v>65425073</v>
      </c>
      <c r="G49" s="97">
        <v>20521733</v>
      </c>
      <c r="H49" s="97">
        <v>79852423</v>
      </c>
      <c r="I49" s="67">
        <v>21553986</v>
      </c>
      <c r="J49" s="98">
        <v>5.030047900925326E-2</v>
      </c>
      <c r="T49" s="97">
        <v>38054735</v>
      </c>
      <c r="U49" s="97">
        <v>79852423</v>
      </c>
    </row>
    <row r="50" spans="1:21" x14ac:dyDescent="0.5">
      <c r="A50" s="97">
        <v>45</v>
      </c>
      <c r="B50" s="97" t="s">
        <v>22</v>
      </c>
      <c r="C50" s="97">
        <v>46186099</v>
      </c>
      <c r="D50" s="97">
        <v>9846946</v>
      </c>
      <c r="E50" s="97">
        <v>6219255</v>
      </c>
      <c r="F50" s="97">
        <v>40963292</v>
      </c>
      <c r="G50" s="97">
        <v>20750842</v>
      </c>
      <c r="H50" s="97">
        <v>50810238</v>
      </c>
      <c r="I50" s="67">
        <v>26970097</v>
      </c>
      <c r="J50" s="98">
        <v>0.29971097076446346</v>
      </c>
      <c r="T50" s="97">
        <v>46186099</v>
      </c>
      <c r="U50" s="97">
        <v>50810238</v>
      </c>
    </row>
  </sheetData>
  <sortState ref="A2:J23">
    <sortCondition sortBy="fontColor" ref="C2:C23" dxfId="0"/>
  </sortState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zoomScale="70" zoomScaleNormal="70" workbookViewId="0">
      <selection activeCell="G47" sqref="G47"/>
    </sheetView>
  </sheetViews>
  <sheetFormatPr defaultRowHeight="14.35" x14ac:dyDescent="0.5"/>
  <cols>
    <col min="2" max="11" width="10.41015625" customWidth="1"/>
  </cols>
  <sheetData>
    <row r="1" spans="1:11" x14ac:dyDescent="0.5">
      <c r="B1" s="203" t="s">
        <v>2</v>
      </c>
      <c r="C1" s="204"/>
      <c r="D1" s="204"/>
      <c r="E1" s="204"/>
      <c r="F1" s="205"/>
      <c r="G1" s="203" t="s">
        <v>135</v>
      </c>
      <c r="H1" s="204"/>
      <c r="I1" s="204"/>
      <c r="J1" s="204"/>
      <c r="K1" s="205"/>
    </row>
    <row r="2" spans="1:11" ht="28.7" x14ac:dyDescent="0.5">
      <c r="A2" s="40" t="s">
        <v>136</v>
      </c>
      <c r="B2" s="125" t="s">
        <v>137</v>
      </c>
      <c r="C2" s="126" t="s">
        <v>138</v>
      </c>
      <c r="D2" s="127" t="s">
        <v>139</v>
      </c>
      <c r="E2" s="128" t="s">
        <v>140</v>
      </c>
      <c r="F2" s="129" t="s">
        <v>20</v>
      </c>
      <c r="G2" s="125" t="s">
        <v>137</v>
      </c>
      <c r="H2" s="126" t="s">
        <v>138</v>
      </c>
      <c r="I2" s="127" t="s">
        <v>139</v>
      </c>
      <c r="J2" s="128" t="s">
        <v>140</v>
      </c>
      <c r="K2" s="129" t="s">
        <v>20</v>
      </c>
    </row>
    <row r="3" spans="1:11" x14ac:dyDescent="0.5">
      <c r="A3" t="s">
        <v>132</v>
      </c>
      <c r="B3" s="130">
        <v>5.3705531787650009E-2</v>
      </c>
      <c r="C3" s="131">
        <v>5.9452140859811001E-2</v>
      </c>
      <c r="D3" s="132">
        <v>0.22033348622040383</v>
      </c>
      <c r="E3" s="132"/>
      <c r="F3" s="133">
        <v>9.5535098914355299E-2</v>
      </c>
      <c r="G3" s="134">
        <v>18.302473153716331</v>
      </c>
      <c r="H3" s="135">
        <v>22.476068313572874</v>
      </c>
      <c r="I3" s="136">
        <v>1.6466622125852359</v>
      </c>
      <c r="J3" s="136"/>
      <c r="K3" s="137">
        <v>8.523332708309086</v>
      </c>
    </row>
    <row r="4" spans="1:11" x14ac:dyDescent="0.5">
      <c r="A4" t="s">
        <v>141</v>
      </c>
      <c r="B4" s="138">
        <v>0.57431138874502297</v>
      </c>
      <c r="C4" s="132">
        <v>0.77753879780581192</v>
      </c>
      <c r="D4" s="132">
        <v>0.33403542550702814</v>
      </c>
      <c r="E4" s="132"/>
      <c r="F4" s="139">
        <v>0.59524867369338064</v>
      </c>
      <c r="G4" s="140">
        <v>-0.80236846682503316</v>
      </c>
      <c r="H4" s="136">
        <v>2.8567392788998234</v>
      </c>
      <c r="I4" s="136">
        <v>3.8993732411595325</v>
      </c>
      <c r="J4" s="136"/>
      <c r="K4" s="141">
        <v>-5.3388903217069679</v>
      </c>
    </row>
    <row r="5" spans="1:11" x14ac:dyDescent="0.5">
      <c r="A5" t="s">
        <v>142</v>
      </c>
      <c r="B5" s="138">
        <v>0.95333187611343972</v>
      </c>
      <c r="C5" s="132">
        <v>0.33283606855083947</v>
      </c>
      <c r="D5" s="132">
        <v>0.45513334678026396</v>
      </c>
      <c r="E5" s="132"/>
      <c r="F5" s="133">
        <v>9.3461488909296328E-2</v>
      </c>
      <c r="G5" s="140">
        <v>2.0048751613687661</v>
      </c>
      <c r="H5" s="136">
        <v>9.561248711699406</v>
      </c>
      <c r="I5" s="136">
        <v>3.4919501366283092</v>
      </c>
      <c r="J5" s="136"/>
      <c r="K5" s="137">
        <v>-11.868662006136148</v>
      </c>
    </row>
    <row r="6" spans="1:11" x14ac:dyDescent="0.5">
      <c r="A6" t="s">
        <v>143</v>
      </c>
      <c r="B6" s="138">
        <v>0.2222675955616718</v>
      </c>
      <c r="C6" s="132">
        <v>0.94937809913168025</v>
      </c>
      <c r="D6" s="131">
        <v>5.4826445324359145E-2</v>
      </c>
      <c r="E6" s="132"/>
      <c r="F6" s="142">
        <v>5.0211390875801715E-11</v>
      </c>
      <c r="G6" s="140">
        <v>5.5927816131753225</v>
      </c>
      <c r="H6" s="136">
        <v>-2.5624544753287166</v>
      </c>
      <c r="I6" s="135">
        <v>20.641114381642858</v>
      </c>
      <c r="J6" s="136"/>
      <c r="K6" s="143">
        <v>-51.924046515126321</v>
      </c>
    </row>
    <row r="7" spans="1:11" x14ac:dyDescent="0.5">
      <c r="A7" t="s">
        <v>144</v>
      </c>
      <c r="B7" s="138">
        <v>0.15396704481458987</v>
      </c>
      <c r="C7" s="132">
        <v>0.46513642427419122</v>
      </c>
      <c r="D7" s="144">
        <v>4.456943561374987E-3</v>
      </c>
      <c r="E7" s="132"/>
      <c r="F7" s="133">
        <v>9.0188553263165563E-2</v>
      </c>
      <c r="G7" s="140">
        <v>7.7395772583818596</v>
      </c>
      <c r="H7" s="136">
        <v>7.506968605779023</v>
      </c>
      <c r="I7" s="145">
        <v>26.077408881296975</v>
      </c>
      <c r="J7" s="136"/>
      <c r="K7" s="137">
        <v>-12.776620862256912</v>
      </c>
    </row>
    <row r="8" spans="1:11" x14ac:dyDescent="0.5">
      <c r="A8" t="s">
        <v>145</v>
      </c>
      <c r="B8" s="138">
        <v>0.61416853300178653</v>
      </c>
      <c r="C8" s="131">
        <v>8.7554849736917004E-2</v>
      </c>
      <c r="D8" s="132">
        <v>0.59182200783192673</v>
      </c>
      <c r="E8" s="132"/>
      <c r="F8" s="139">
        <v>0.6881115981016912</v>
      </c>
      <c r="G8" s="140">
        <v>-7.4264161817048784</v>
      </c>
      <c r="H8" s="135">
        <v>-32.147408717563543</v>
      </c>
      <c r="I8" s="136">
        <v>2.0573524780528802</v>
      </c>
      <c r="J8" s="136"/>
      <c r="K8" s="141">
        <v>-16.944175294125809</v>
      </c>
    </row>
    <row r="9" spans="1:11" x14ac:dyDescent="0.5">
      <c r="A9" t="s">
        <v>146</v>
      </c>
      <c r="B9" s="146">
        <v>8.0901268638200387E-4</v>
      </c>
      <c r="C9" s="147">
        <v>2.4367591071963006E-3</v>
      </c>
      <c r="D9" s="148">
        <v>2.9292852874716692E-5</v>
      </c>
      <c r="E9" s="149">
        <v>2.751395324001725E-3</v>
      </c>
      <c r="F9" s="142">
        <v>7.1288089978381973E-6</v>
      </c>
      <c r="G9" s="150">
        <v>32.054796845532749</v>
      </c>
      <c r="H9" s="151">
        <v>29.527408915030069</v>
      </c>
      <c r="I9" s="145">
        <v>40.265580095891202</v>
      </c>
      <c r="J9" s="152">
        <v>25.842258652094724</v>
      </c>
      <c r="K9" s="143">
        <v>-27.432589627928749</v>
      </c>
    </row>
    <row r="10" spans="1:11" x14ac:dyDescent="0.5">
      <c r="A10" t="s">
        <v>147</v>
      </c>
      <c r="B10" s="153">
        <v>6.9051293762985022E-2</v>
      </c>
      <c r="C10" s="147">
        <v>4.1065196010444727E-2</v>
      </c>
      <c r="D10" s="132">
        <v>0.11353448590051116</v>
      </c>
      <c r="E10" s="132"/>
      <c r="F10" s="139">
        <v>0.16442029161300112</v>
      </c>
      <c r="G10" s="154">
        <v>-8.1715342069536714</v>
      </c>
      <c r="H10" s="151">
        <v>-15.180900473842874</v>
      </c>
      <c r="I10" s="136">
        <v>-5.4234019495194135</v>
      </c>
      <c r="J10" s="136"/>
      <c r="K10" s="141">
        <v>-5.5419167559896714</v>
      </c>
    </row>
    <row r="11" spans="1:11" x14ac:dyDescent="0.5">
      <c r="A11" t="s">
        <v>148</v>
      </c>
      <c r="B11" s="138">
        <v>0.87322465873590538</v>
      </c>
      <c r="C11" s="132">
        <v>0.93948507132230297</v>
      </c>
      <c r="D11" s="131">
        <v>0.11545002776757082</v>
      </c>
      <c r="E11" s="132"/>
      <c r="F11" s="155">
        <v>2.9475990215273177E-3</v>
      </c>
      <c r="G11" s="140">
        <v>8.8421131936480304</v>
      </c>
      <c r="H11" s="136">
        <v>2.589994877713115</v>
      </c>
      <c r="I11" s="135">
        <v>24.421159834701029</v>
      </c>
      <c r="J11" s="136"/>
      <c r="K11" s="143">
        <v>-22.985565657262029</v>
      </c>
    </row>
    <row r="12" spans="1:11" x14ac:dyDescent="0.5">
      <c r="A12" t="s">
        <v>149</v>
      </c>
      <c r="B12" s="146">
        <v>3.4248710046411578E-2</v>
      </c>
      <c r="C12" s="132">
        <v>0.39048291330688745</v>
      </c>
      <c r="D12" s="144">
        <v>6.4035635148307552E-4</v>
      </c>
      <c r="E12" s="132"/>
      <c r="F12" s="142">
        <v>1.4726702362621728E-5</v>
      </c>
      <c r="G12" s="150">
        <v>8.5710550548219064</v>
      </c>
      <c r="H12" s="136">
        <v>2.2122392836573765</v>
      </c>
      <c r="I12" s="145">
        <v>27.079982830427955</v>
      </c>
      <c r="J12" s="136"/>
      <c r="K12" s="143">
        <v>-21.152928511922269</v>
      </c>
    </row>
    <row r="13" spans="1:11" x14ac:dyDescent="0.5">
      <c r="A13" t="s">
        <v>150</v>
      </c>
      <c r="B13" s="153">
        <v>6.946688768356972E-2</v>
      </c>
      <c r="C13" s="156">
        <v>5.8325612971722493E-2</v>
      </c>
      <c r="D13" s="132">
        <v>0.40108865004435545</v>
      </c>
      <c r="E13" s="132"/>
      <c r="F13" s="155">
        <v>9.7590182450893077E-3</v>
      </c>
      <c r="G13" s="51">
        <v>20.798275917651875</v>
      </c>
      <c r="H13" s="51">
        <v>20.09536222126162</v>
      </c>
      <c r="I13" s="51">
        <v>0.92097022071971957</v>
      </c>
      <c r="J13" s="136"/>
      <c r="K13" s="157">
        <v>33.581989399362506</v>
      </c>
    </row>
    <row r="14" spans="1:11" ht="14.7" thickBot="1" x14ac:dyDescent="0.55000000000000004">
      <c r="A14" t="s">
        <v>151</v>
      </c>
      <c r="B14" s="158">
        <v>1.2493602431409538E-2</v>
      </c>
      <c r="C14" s="159">
        <v>0.99814526811945703</v>
      </c>
      <c r="D14" s="160">
        <v>2.5247294186466582E-2</v>
      </c>
      <c r="E14" s="159"/>
      <c r="F14" s="161">
        <v>1.0633180741735676E-3</v>
      </c>
      <c r="G14" s="162">
        <v>15.594711493882981</v>
      </c>
      <c r="H14" s="163">
        <v>-4.5840130505709631</v>
      </c>
      <c r="I14" s="164">
        <v>14.032040703079396</v>
      </c>
      <c r="J14" s="163"/>
      <c r="K14" s="165">
        <v>-32.676145672437173</v>
      </c>
    </row>
    <row r="15" spans="1:11" ht="14.7" thickBot="1" x14ac:dyDescent="0.55000000000000004"/>
    <row r="16" spans="1:11" x14ac:dyDescent="0.5">
      <c r="F16" s="166"/>
      <c r="G16" s="204" t="s">
        <v>135</v>
      </c>
      <c r="H16" s="204"/>
      <c r="I16" s="204"/>
      <c r="J16" s="204"/>
      <c r="K16" s="205"/>
    </row>
    <row r="17" spans="6:11" ht="28.7" x14ac:dyDescent="0.5">
      <c r="F17" s="167" t="s">
        <v>136</v>
      </c>
      <c r="G17" s="168" t="s">
        <v>137</v>
      </c>
      <c r="H17" s="126" t="s">
        <v>138</v>
      </c>
      <c r="I17" s="127" t="s">
        <v>139</v>
      </c>
      <c r="J17" s="128" t="s">
        <v>140</v>
      </c>
      <c r="K17" s="129" t="s">
        <v>20</v>
      </c>
    </row>
    <row r="18" spans="6:11" x14ac:dyDescent="0.5">
      <c r="F18" s="169" t="s">
        <v>151</v>
      </c>
      <c r="G18" s="170">
        <v>15.594711493882981</v>
      </c>
      <c r="H18" s="171"/>
      <c r="I18" s="172">
        <v>14.032040703079396</v>
      </c>
      <c r="J18" s="171"/>
      <c r="K18" s="173">
        <v>-32.676145672437173</v>
      </c>
    </row>
    <row r="19" spans="6:11" x14ac:dyDescent="0.5">
      <c r="F19" s="169" t="s">
        <v>149</v>
      </c>
      <c r="G19" s="170">
        <v>8.5710550548219064</v>
      </c>
      <c r="H19" s="171"/>
      <c r="I19" s="172">
        <v>27.079982830427955</v>
      </c>
      <c r="J19" s="171"/>
      <c r="K19" s="173">
        <v>-21.152928511922269</v>
      </c>
    </row>
    <row r="20" spans="6:11" x14ac:dyDescent="0.5">
      <c r="F20" s="169" t="s">
        <v>147</v>
      </c>
      <c r="G20" s="174"/>
      <c r="H20" s="175">
        <v>-15.180900473842874</v>
      </c>
      <c r="I20" s="171"/>
      <c r="J20" s="171"/>
      <c r="K20" s="176"/>
    </row>
    <row r="21" spans="6:11" x14ac:dyDescent="0.5">
      <c r="F21" s="169" t="s">
        <v>146</v>
      </c>
      <c r="G21" s="170">
        <v>32.054796845532749</v>
      </c>
      <c r="H21" s="175">
        <v>29.527408915030069</v>
      </c>
      <c r="I21" s="172">
        <v>40.265580095891202</v>
      </c>
      <c r="J21" s="177">
        <v>25.842258652094724</v>
      </c>
      <c r="K21" s="173">
        <v>-27.432589627928749</v>
      </c>
    </row>
    <row r="22" spans="6:11" ht="14.7" thickBot="1" x14ac:dyDescent="0.55000000000000004">
      <c r="F22" s="178" t="s">
        <v>144</v>
      </c>
      <c r="G22" s="163"/>
      <c r="H22" s="163"/>
      <c r="I22" s="179">
        <v>26.077408881296975</v>
      </c>
      <c r="J22" s="163"/>
      <c r="K22" s="180"/>
    </row>
    <row r="23" spans="6:11" ht="14.7" thickBot="1" x14ac:dyDescent="0.55000000000000004"/>
    <row r="24" spans="6:11" x14ac:dyDescent="0.5">
      <c r="F24" s="166"/>
      <c r="G24" s="204" t="s">
        <v>135</v>
      </c>
      <c r="H24" s="204"/>
      <c r="I24" s="204"/>
      <c r="J24" s="204"/>
      <c r="K24" s="205"/>
    </row>
    <row r="25" spans="6:11" ht="28.7" x14ac:dyDescent="0.5">
      <c r="F25" s="167" t="s">
        <v>136</v>
      </c>
      <c r="G25" s="168" t="s">
        <v>137</v>
      </c>
      <c r="H25" s="126" t="s">
        <v>138</v>
      </c>
      <c r="I25" s="127" t="s">
        <v>139</v>
      </c>
      <c r="J25" s="128" t="s">
        <v>140</v>
      </c>
      <c r="K25" s="129" t="s">
        <v>20</v>
      </c>
    </row>
    <row r="26" spans="6:11" x14ac:dyDescent="0.5">
      <c r="F26" s="169" t="s">
        <v>151</v>
      </c>
      <c r="G26" s="170">
        <v>15.594711493882981</v>
      </c>
      <c r="H26" s="171"/>
      <c r="I26" s="172">
        <v>14.032040703079396</v>
      </c>
      <c r="J26" s="171"/>
      <c r="K26" s="173">
        <v>-32.676145672437173</v>
      </c>
    </row>
    <row r="27" spans="6:11" x14ac:dyDescent="0.5">
      <c r="F27" s="169" t="s">
        <v>150</v>
      </c>
      <c r="G27" s="174"/>
      <c r="H27" s="174"/>
      <c r="I27" s="174"/>
      <c r="J27" s="171"/>
      <c r="K27" s="38">
        <v>33.581989399362506</v>
      </c>
    </row>
    <row r="28" spans="6:11" x14ac:dyDescent="0.5">
      <c r="F28" s="169" t="s">
        <v>149</v>
      </c>
      <c r="G28" s="170">
        <v>8.5710550548219064</v>
      </c>
      <c r="H28" s="171"/>
      <c r="I28" s="172">
        <v>27.079982830427955</v>
      </c>
      <c r="J28" s="171"/>
      <c r="K28" s="173">
        <v>-21.152928511922269</v>
      </c>
    </row>
    <row r="29" spans="6:11" x14ac:dyDescent="0.5">
      <c r="F29" s="169" t="s">
        <v>148</v>
      </c>
      <c r="G29" s="171"/>
      <c r="H29" s="171"/>
      <c r="I29" s="181"/>
      <c r="J29" s="171"/>
      <c r="K29" s="173">
        <v>-22.985565657262029</v>
      </c>
    </row>
    <row r="30" spans="6:11" x14ac:dyDescent="0.5">
      <c r="F30" s="169" t="s">
        <v>146</v>
      </c>
      <c r="G30" s="170">
        <v>32.054796845532749</v>
      </c>
      <c r="H30" s="175">
        <v>29.527408915030069</v>
      </c>
      <c r="I30" s="172">
        <v>40.265580095891202</v>
      </c>
      <c r="J30" s="177">
        <v>25.842258652094724</v>
      </c>
      <c r="K30" s="173">
        <v>-27.432589627928749</v>
      </c>
    </row>
    <row r="31" spans="6:11" ht="14.7" thickBot="1" x14ac:dyDescent="0.55000000000000004">
      <c r="F31" s="178" t="s">
        <v>143</v>
      </c>
      <c r="G31" s="163"/>
      <c r="H31" s="163"/>
      <c r="I31" s="182"/>
      <c r="J31" s="163"/>
      <c r="K31" s="183">
        <v>-51.924046515126321</v>
      </c>
    </row>
  </sheetData>
  <mergeCells count="4">
    <mergeCell ref="B1:F1"/>
    <mergeCell ref="G1:K1"/>
    <mergeCell ref="G16:K16"/>
    <mergeCell ref="G24:K24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zoomScale="60" zoomScaleNormal="60" workbookViewId="0">
      <selection activeCell="T32" sqref="T32"/>
    </sheetView>
  </sheetViews>
  <sheetFormatPr defaultRowHeight="14.35" x14ac:dyDescent="0.5"/>
  <cols>
    <col min="1" max="2" width="8.9375" style="18"/>
    <col min="5" max="5" width="11.5859375" style="8" customWidth="1"/>
    <col min="6" max="6" width="11.9375" style="8" customWidth="1"/>
  </cols>
  <sheetData>
    <row r="1" spans="1:6" ht="43" x14ac:dyDescent="0.5">
      <c r="A1" s="30" t="s">
        <v>124</v>
      </c>
      <c r="B1" s="30" t="s">
        <v>125</v>
      </c>
      <c r="E1" s="48" t="s">
        <v>40</v>
      </c>
      <c r="F1" s="48" t="s">
        <v>22</v>
      </c>
    </row>
    <row r="2" spans="1:6" x14ac:dyDescent="0.5">
      <c r="A2" s="57">
        <v>35244452</v>
      </c>
      <c r="B2" s="18">
        <v>26970097</v>
      </c>
      <c r="D2" t="s">
        <v>3</v>
      </c>
      <c r="E2" s="14">
        <f>MIN(A2:A60)</f>
        <v>2939298</v>
      </c>
      <c r="F2" s="14">
        <f>MIN(B2:B60)</f>
        <v>3828147</v>
      </c>
    </row>
    <row r="3" spans="1:6" x14ac:dyDescent="0.5">
      <c r="A3" s="57">
        <v>35004798</v>
      </c>
      <c r="B3" s="18">
        <v>22502518</v>
      </c>
      <c r="D3" t="s">
        <v>4</v>
      </c>
      <c r="E3" s="14">
        <f>QUARTILE(A2:A60,1)-E2</f>
        <v>3242697</v>
      </c>
      <c r="F3" s="14">
        <f>QUARTILE(B2:B60,1)-F2</f>
        <v>1866127</v>
      </c>
    </row>
    <row r="4" spans="1:6" x14ac:dyDescent="0.5">
      <c r="A4" s="57">
        <v>28140081</v>
      </c>
      <c r="B4" s="18">
        <v>21950635</v>
      </c>
      <c r="D4" t="s">
        <v>5</v>
      </c>
      <c r="E4" s="14">
        <f>MEDIAN(A2:A60)-QUARTILE(A2:A60,1)</f>
        <v>5020434</v>
      </c>
      <c r="F4" s="14">
        <f>MEDIAN(B2:B60)-QUARTILE(B2:B60,1)</f>
        <v>4676216</v>
      </c>
    </row>
    <row r="5" spans="1:6" x14ac:dyDescent="0.5">
      <c r="A5" s="57">
        <v>27044726</v>
      </c>
      <c r="B5" s="18">
        <v>21553986</v>
      </c>
      <c r="D5" t="s">
        <v>6</v>
      </c>
      <c r="E5" s="14">
        <f>QUARTILE(A2:A60,3)-MEDIAN(A2:A60)</f>
        <v>8731959.5</v>
      </c>
      <c r="F5" s="14">
        <f>QUARTILE(B2:B60,3)-MEDIAN(B2:B60)</f>
        <v>7760120.5</v>
      </c>
    </row>
    <row r="6" spans="1:6" x14ac:dyDescent="0.5">
      <c r="A6" s="57">
        <v>21521988</v>
      </c>
      <c r="B6" s="18">
        <v>21250306</v>
      </c>
      <c r="D6" t="s">
        <v>7</v>
      </c>
      <c r="E6" s="14">
        <f>MAX(A2:A60)-QUARTILE(A2:A60,3)</f>
        <v>15310063.5</v>
      </c>
      <c r="F6" s="14">
        <f>MAX(B2:B60)-QUARTILE(B2:B60,3)</f>
        <v>8839486.5</v>
      </c>
    </row>
    <row r="7" spans="1:6" x14ac:dyDescent="0.5">
      <c r="A7" s="57">
        <v>20013543</v>
      </c>
      <c r="B7" s="18">
        <v>19664413</v>
      </c>
    </row>
    <row r="8" spans="1:6" x14ac:dyDescent="0.5">
      <c r="A8" s="57">
        <v>19696925</v>
      </c>
      <c r="B8" s="18">
        <v>18954545</v>
      </c>
      <c r="E8" s="48" t="s">
        <v>40</v>
      </c>
      <c r="F8" s="48" t="s">
        <v>22</v>
      </c>
    </row>
    <row r="9" spans="1:6" x14ac:dyDescent="0.5">
      <c r="A9" s="57">
        <v>17192951</v>
      </c>
      <c r="B9" s="18">
        <v>17306676</v>
      </c>
      <c r="C9" t="s">
        <v>10</v>
      </c>
      <c r="D9" t="s">
        <v>3</v>
      </c>
      <c r="E9" s="51">
        <f t="array" ref="E9">MIN(IF(A2:A23&gt;=E2-1.5*(E11-E2),A2:A23,""))</f>
        <v>2939298</v>
      </c>
      <c r="F9" s="51">
        <f t="array" ref="F9">MIN(IF(B2:B28&gt;=F2-1.5*(F11-F2),B2:B28,""))</f>
        <v>3828147</v>
      </c>
    </row>
    <row r="10" spans="1:6" x14ac:dyDescent="0.5">
      <c r="A10" s="57">
        <v>14867875</v>
      </c>
      <c r="B10" s="18">
        <v>16960152</v>
      </c>
      <c r="D10" t="s">
        <v>11</v>
      </c>
      <c r="E10" s="51">
        <f>QUARTILE(A2:A60,1)</f>
        <v>6181995</v>
      </c>
      <c r="F10" s="51">
        <f>QUARTILE(B2:B60,1)</f>
        <v>5694274</v>
      </c>
    </row>
    <row r="11" spans="1:6" x14ac:dyDescent="0.5">
      <c r="A11" s="57">
        <v>12729320</v>
      </c>
      <c r="B11" s="18">
        <v>13414487</v>
      </c>
      <c r="D11" t="s">
        <v>12</v>
      </c>
      <c r="E11" s="51">
        <f>MEDIAN(A2:A60)</f>
        <v>11202429</v>
      </c>
      <c r="F11" s="51">
        <f>MEDIAN(B2:B60)</f>
        <v>10370490</v>
      </c>
    </row>
    <row r="12" spans="1:6" x14ac:dyDescent="0.5">
      <c r="A12" s="57">
        <v>12584945</v>
      </c>
      <c r="B12" s="18">
        <v>11353084</v>
      </c>
      <c r="D12" t="s">
        <v>13</v>
      </c>
      <c r="E12" s="51">
        <f>QUARTILE(A2:A60,3)</f>
        <v>19934388.5</v>
      </c>
      <c r="F12" s="51">
        <f>QUARTILE(B2:B60,3)</f>
        <v>18130610.5</v>
      </c>
    </row>
    <row r="13" spans="1:6" x14ac:dyDescent="0.5">
      <c r="A13" s="57">
        <v>9819913</v>
      </c>
      <c r="B13" s="18">
        <v>10789653</v>
      </c>
      <c r="C13" t="s">
        <v>14</v>
      </c>
      <c r="D13" t="s">
        <v>15</v>
      </c>
      <c r="E13" s="51">
        <f t="array" ref="E13">MAX(IF(A2:A23&lt;=E11+1.5*(E11-E9),A2:A23,""))</f>
        <v>21521988</v>
      </c>
      <c r="F13" s="51">
        <f t="array" ref="F13">MAX(IF(B2:B28&lt;=F11+1.5*(F11-F9),B2:B28,""))</f>
        <v>19664413</v>
      </c>
    </row>
    <row r="14" spans="1:6" x14ac:dyDescent="0.5">
      <c r="A14" s="57">
        <v>9645871</v>
      </c>
      <c r="B14" s="18">
        <v>10648550</v>
      </c>
      <c r="C14" s="13"/>
      <c r="D14" s="13" t="s">
        <v>16</v>
      </c>
      <c r="E14" s="12">
        <f>AVERAGE(A2:A60)</f>
        <v>14234377.363636363</v>
      </c>
      <c r="F14" s="12">
        <f>AVERAGE(B2:B60)</f>
        <v>11983785.592592593</v>
      </c>
    </row>
    <row r="15" spans="1:6" x14ac:dyDescent="0.5">
      <c r="A15" s="57">
        <v>9276408</v>
      </c>
      <c r="B15" s="18">
        <v>10370490</v>
      </c>
    </row>
    <row r="16" spans="1:6" x14ac:dyDescent="0.5">
      <c r="A16" s="57">
        <v>7595714</v>
      </c>
      <c r="B16" s="18">
        <v>10274751</v>
      </c>
      <c r="E16" s="48" t="s">
        <v>40</v>
      </c>
      <c r="F16" s="48" t="s">
        <v>22</v>
      </c>
    </row>
    <row r="17" spans="1:6" x14ac:dyDescent="0.5">
      <c r="A17" s="57">
        <v>7050213</v>
      </c>
      <c r="B17" s="18">
        <v>10147080</v>
      </c>
      <c r="D17" t="s">
        <v>3</v>
      </c>
      <c r="E17" s="14">
        <f t="shared" ref="E17:F17" si="0">E9</f>
        <v>2939298</v>
      </c>
      <c r="F17" s="14">
        <f t="shared" si="0"/>
        <v>3828147</v>
      </c>
    </row>
    <row r="18" spans="1:6" x14ac:dyDescent="0.5">
      <c r="A18" s="57">
        <v>5892589</v>
      </c>
      <c r="B18" s="18">
        <v>8853251</v>
      </c>
      <c r="D18" t="s">
        <v>4</v>
      </c>
      <c r="E18" s="14">
        <f t="shared" ref="E18:F21" si="1">E10-E9</f>
        <v>3242697</v>
      </c>
      <c r="F18" s="14">
        <f t="shared" si="1"/>
        <v>1866127</v>
      </c>
    </row>
    <row r="19" spans="1:6" x14ac:dyDescent="0.5">
      <c r="A19" s="57">
        <v>4610085</v>
      </c>
      <c r="B19" s="18">
        <v>6837014</v>
      </c>
      <c r="D19" t="s">
        <v>5</v>
      </c>
      <c r="E19" s="14">
        <f t="shared" si="1"/>
        <v>5020434</v>
      </c>
      <c r="F19" s="14">
        <f t="shared" si="1"/>
        <v>4676216</v>
      </c>
    </row>
    <row r="20" spans="1:6" x14ac:dyDescent="0.5">
      <c r="A20" s="57">
        <v>4187212</v>
      </c>
      <c r="B20" s="18">
        <v>6255705</v>
      </c>
      <c r="D20" t="s">
        <v>6</v>
      </c>
      <c r="E20" s="14">
        <f t="shared" si="1"/>
        <v>8731959.5</v>
      </c>
      <c r="F20" s="14">
        <f t="shared" si="1"/>
        <v>7760120.5</v>
      </c>
    </row>
    <row r="21" spans="1:6" x14ac:dyDescent="0.5">
      <c r="A21" s="57">
        <v>4162079</v>
      </c>
      <c r="B21" s="18">
        <v>5739457</v>
      </c>
      <c r="D21" t="s">
        <v>7</v>
      </c>
      <c r="E21" s="14">
        <f t="shared" si="1"/>
        <v>1587599.5</v>
      </c>
      <c r="F21" s="14">
        <f t="shared" si="1"/>
        <v>1533802.5</v>
      </c>
    </row>
    <row r="22" spans="1:6" x14ac:dyDescent="0.5">
      <c r="A22" s="57">
        <v>3935316</v>
      </c>
      <c r="B22" s="18">
        <v>5649091</v>
      </c>
    </row>
    <row r="23" spans="1:6" x14ac:dyDescent="0.5">
      <c r="A23" s="57">
        <v>2939298</v>
      </c>
      <c r="B23" s="18">
        <v>5050343</v>
      </c>
      <c r="E23" s="48" t="s">
        <v>40</v>
      </c>
      <c r="F23" s="48" t="s">
        <v>22</v>
      </c>
    </row>
    <row r="24" spans="1:6" x14ac:dyDescent="0.5">
      <c r="A24" s="20"/>
      <c r="B24" s="18">
        <v>4618278</v>
      </c>
      <c r="D24" t="s">
        <v>17</v>
      </c>
      <c r="E24" s="8">
        <f t="shared" ref="E24:E63" si="2">IF(A2&gt;E$13,A2,IF(A2&lt;E$9,A2,""))</f>
        <v>35244452</v>
      </c>
      <c r="F24" s="8">
        <f t="shared" ref="F24:F63" si="3">IF(B2&gt;F$13,B2,IF(B2&lt;F$9,B2,""))</f>
        <v>26970097</v>
      </c>
    </row>
    <row r="25" spans="1:6" x14ac:dyDescent="0.5">
      <c r="A25" s="20"/>
      <c r="B25" s="18">
        <v>4507887</v>
      </c>
      <c r="E25" s="8">
        <f t="shared" si="2"/>
        <v>35004798</v>
      </c>
      <c r="F25" s="8">
        <f t="shared" si="3"/>
        <v>22502518</v>
      </c>
    </row>
    <row r="26" spans="1:6" x14ac:dyDescent="0.5">
      <c r="A26" s="20"/>
      <c r="B26" s="18">
        <v>4278384</v>
      </c>
      <c r="E26" s="8">
        <f t="shared" si="2"/>
        <v>28140081</v>
      </c>
      <c r="F26" s="8">
        <f t="shared" si="3"/>
        <v>21950635</v>
      </c>
    </row>
    <row r="27" spans="1:6" x14ac:dyDescent="0.5">
      <c r="A27" s="20"/>
      <c r="B27" s="18">
        <v>3833231</v>
      </c>
      <c r="E27" s="8">
        <f t="shared" si="2"/>
        <v>27044726</v>
      </c>
      <c r="F27" s="8">
        <f t="shared" si="3"/>
        <v>21553986</v>
      </c>
    </row>
    <row r="28" spans="1:6" x14ac:dyDescent="0.5">
      <c r="A28" s="20"/>
      <c r="B28" s="18">
        <v>3828147</v>
      </c>
      <c r="E28" s="8" t="str">
        <f t="shared" si="2"/>
        <v/>
      </c>
      <c r="F28" s="8">
        <f t="shared" si="3"/>
        <v>21250306</v>
      </c>
    </row>
    <row r="29" spans="1:6" x14ac:dyDescent="0.5">
      <c r="A29" s="20"/>
      <c r="E29" s="8" t="str">
        <f t="shared" si="2"/>
        <v/>
      </c>
      <c r="F29" s="8" t="str">
        <f t="shared" si="3"/>
        <v/>
      </c>
    </row>
    <row r="30" spans="1:6" x14ac:dyDescent="0.5">
      <c r="A30" s="20"/>
      <c r="E30" s="8" t="str">
        <f t="shared" si="2"/>
        <v/>
      </c>
      <c r="F30" s="8" t="str">
        <f t="shared" si="3"/>
        <v/>
      </c>
    </row>
    <row r="31" spans="1:6" x14ac:dyDescent="0.5">
      <c r="A31" s="20"/>
      <c r="E31" s="8" t="str">
        <f t="shared" si="2"/>
        <v/>
      </c>
      <c r="F31" s="8" t="str">
        <f t="shared" si="3"/>
        <v/>
      </c>
    </row>
    <row r="32" spans="1:6" x14ac:dyDescent="0.5">
      <c r="A32" s="20"/>
      <c r="E32" s="8" t="str">
        <f t="shared" si="2"/>
        <v/>
      </c>
      <c r="F32" s="8" t="str">
        <f t="shared" si="3"/>
        <v/>
      </c>
    </row>
    <row r="33" spans="1:6" x14ac:dyDescent="0.5">
      <c r="A33" s="20"/>
      <c r="E33" s="8" t="str">
        <f t="shared" si="2"/>
        <v/>
      </c>
      <c r="F33" s="8" t="str">
        <f t="shared" si="3"/>
        <v/>
      </c>
    </row>
    <row r="34" spans="1:6" x14ac:dyDescent="0.5">
      <c r="A34" s="20"/>
      <c r="E34" s="8" t="str">
        <f t="shared" si="2"/>
        <v/>
      </c>
      <c r="F34" s="8" t="str">
        <f t="shared" si="3"/>
        <v/>
      </c>
    </row>
    <row r="35" spans="1:6" x14ac:dyDescent="0.5">
      <c r="A35" s="20"/>
      <c r="E35" s="8" t="str">
        <f t="shared" si="2"/>
        <v/>
      </c>
      <c r="F35" s="8" t="str">
        <f t="shared" si="3"/>
        <v/>
      </c>
    </row>
    <row r="36" spans="1:6" x14ac:dyDescent="0.5">
      <c r="A36" s="20"/>
      <c r="E36" s="8" t="str">
        <f t="shared" si="2"/>
        <v/>
      </c>
      <c r="F36" s="8" t="str">
        <f t="shared" si="3"/>
        <v/>
      </c>
    </row>
    <row r="37" spans="1:6" x14ac:dyDescent="0.5">
      <c r="A37" s="20"/>
      <c r="E37" s="8" t="str">
        <f t="shared" si="2"/>
        <v/>
      </c>
      <c r="F37" s="8" t="str">
        <f t="shared" si="3"/>
        <v/>
      </c>
    </row>
    <row r="38" spans="1:6" x14ac:dyDescent="0.5">
      <c r="A38" s="20"/>
      <c r="E38" s="8" t="str">
        <f t="shared" si="2"/>
        <v/>
      </c>
      <c r="F38" s="8" t="str">
        <f t="shared" si="3"/>
        <v/>
      </c>
    </row>
    <row r="39" spans="1:6" x14ac:dyDescent="0.5">
      <c r="A39" s="20"/>
      <c r="E39" s="8" t="str">
        <f t="shared" si="2"/>
        <v/>
      </c>
      <c r="F39" s="8" t="str">
        <f t="shared" si="3"/>
        <v/>
      </c>
    </row>
    <row r="40" spans="1:6" x14ac:dyDescent="0.5">
      <c r="A40" s="20"/>
      <c r="E40" s="8" t="str">
        <f t="shared" si="2"/>
        <v/>
      </c>
      <c r="F40" s="8" t="str">
        <f t="shared" si="3"/>
        <v/>
      </c>
    </row>
    <row r="41" spans="1:6" x14ac:dyDescent="0.5">
      <c r="A41" s="20"/>
      <c r="E41" s="8" t="str">
        <f t="shared" si="2"/>
        <v/>
      </c>
      <c r="F41" s="8" t="str">
        <f t="shared" si="3"/>
        <v/>
      </c>
    </row>
    <row r="42" spans="1:6" x14ac:dyDescent="0.5">
      <c r="A42" s="20"/>
      <c r="E42" s="8" t="str">
        <f t="shared" si="2"/>
        <v/>
      </c>
      <c r="F42" s="8" t="str">
        <f t="shared" si="3"/>
        <v/>
      </c>
    </row>
    <row r="43" spans="1:6" x14ac:dyDescent="0.5">
      <c r="A43" s="20"/>
      <c r="E43" s="8" t="str">
        <f t="shared" si="2"/>
        <v/>
      </c>
      <c r="F43" s="8" t="str">
        <f t="shared" si="3"/>
        <v/>
      </c>
    </row>
    <row r="44" spans="1:6" x14ac:dyDescent="0.5">
      <c r="A44" s="20"/>
      <c r="E44" s="8" t="str">
        <f t="shared" si="2"/>
        <v/>
      </c>
      <c r="F44" s="8" t="str">
        <f t="shared" si="3"/>
        <v/>
      </c>
    </row>
    <row r="45" spans="1:6" x14ac:dyDescent="0.5">
      <c r="A45" s="20"/>
      <c r="E45" s="8" t="str">
        <f t="shared" si="2"/>
        <v/>
      </c>
      <c r="F45" s="8" t="str">
        <f t="shared" si="3"/>
        <v/>
      </c>
    </row>
    <row r="46" spans="1:6" x14ac:dyDescent="0.5">
      <c r="A46" s="20"/>
      <c r="E46" s="8">
        <f t="shared" si="2"/>
        <v>0</v>
      </c>
      <c r="F46" s="8" t="str">
        <f t="shared" si="3"/>
        <v/>
      </c>
    </row>
    <row r="47" spans="1:6" x14ac:dyDescent="0.5">
      <c r="A47" s="20"/>
      <c r="E47" s="8">
        <f t="shared" si="2"/>
        <v>0</v>
      </c>
      <c r="F47" s="8" t="str">
        <f t="shared" si="3"/>
        <v/>
      </c>
    </row>
    <row r="48" spans="1:6" x14ac:dyDescent="0.5">
      <c r="A48" s="20"/>
      <c r="E48" s="8">
        <f t="shared" si="2"/>
        <v>0</v>
      </c>
      <c r="F48" s="8" t="str">
        <f t="shared" si="3"/>
        <v/>
      </c>
    </row>
    <row r="49" spans="1:6" x14ac:dyDescent="0.5">
      <c r="A49" s="20"/>
      <c r="E49" s="8">
        <f t="shared" si="2"/>
        <v>0</v>
      </c>
      <c r="F49" s="8" t="str">
        <f t="shared" si="3"/>
        <v/>
      </c>
    </row>
    <row r="50" spans="1:6" x14ac:dyDescent="0.5">
      <c r="A50" s="20"/>
      <c r="E50" s="8">
        <f t="shared" si="2"/>
        <v>0</v>
      </c>
      <c r="F50" s="8" t="str">
        <f t="shared" si="3"/>
        <v/>
      </c>
    </row>
    <row r="51" spans="1:6" x14ac:dyDescent="0.5">
      <c r="E51" s="8">
        <f t="shared" si="2"/>
        <v>0</v>
      </c>
      <c r="F51" s="8">
        <f t="shared" si="3"/>
        <v>0</v>
      </c>
    </row>
    <row r="52" spans="1:6" x14ac:dyDescent="0.5">
      <c r="E52" s="8">
        <f t="shared" si="2"/>
        <v>0</v>
      </c>
      <c r="F52" s="8">
        <f t="shared" si="3"/>
        <v>0</v>
      </c>
    </row>
    <row r="53" spans="1:6" x14ac:dyDescent="0.5">
      <c r="E53" s="8">
        <f t="shared" si="2"/>
        <v>0</v>
      </c>
      <c r="F53" s="8">
        <f t="shared" si="3"/>
        <v>0</v>
      </c>
    </row>
    <row r="54" spans="1:6" x14ac:dyDescent="0.5">
      <c r="E54" s="8">
        <f t="shared" si="2"/>
        <v>0</v>
      </c>
      <c r="F54" s="8">
        <f t="shared" si="3"/>
        <v>0</v>
      </c>
    </row>
    <row r="55" spans="1:6" x14ac:dyDescent="0.5">
      <c r="E55" s="8">
        <f t="shared" si="2"/>
        <v>0</v>
      </c>
      <c r="F55" s="8">
        <f t="shared" si="3"/>
        <v>0</v>
      </c>
    </row>
    <row r="56" spans="1:6" x14ac:dyDescent="0.5">
      <c r="E56" s="8">
        <f t="shared" si="2"/>
        <v>0</v>
      </c>
      <c r="F56" s="8">
        <f t="shared" si="3"/>
        <v>0</v>
      </c>
    </row>
    <row r="57" spans="1:6" x14ac:dyDescent="0.5">
      <c r="E57" s="8">
        <f t="shared" si="2"/>
        <v>0</v>
      </c>
      <c r="F57" s="8">
        <f t="shared" si="3"/>
        <v>0</v>
      </c>
    </row>
    <row r="58" spans="1:6" x14ac:dyDescent="0.5">
      <c r="E58" s="8">
        <f t="shared" si="2"/>
        <v>0</v>
      </c>
      <c r="F58" s="8">
        <f t="shared" si="3"/>
        <v>0</v>
      </c>
    </row>
    <row r="59" spans="1:6" x14ac:dyDescent="0.5">
      <c r="E59" s="8">
        <f t="shared" si="2"/>
        <v>0</v>
      </c>
      <c r="F59" s="8">
        <f t="shared" si="3"/>
        <v>0</v>
      </c>
    </row>
    <row r="60" spans="1:6" x14ac:dyDescent="0.5">
      <c r="E60" s="8">
        <f t="shared" si="2"/>
        <v>0</v>
      </c>
      <c r="F60" s="8">
        <f t="shared" si="3"/>
        <v>0</v>
      </c>
    </row>
    <row r="61" spans="1:6" x14ac:dyDescent="0.5">
      <c r="E61" s="8">
        <f t="shared" si="2"/>
        <v>0</v>
      </c>
      <c r="F61" s="8">
        <f t="shared" si="3"/>
        <v>0</v>
      </c>
    </row>
    <row r="62" spans="1:6" x14ac:dyDescent="0.5">
      <c r="E62" s="8">
        <f t="shared" si="2"/>
        <v>0</v>
      </c>
      <c r="F62" s="8">
        <f t="shared" si="3"/>
        <v>0</v>
      </c>
    </row>
    <row r="63" spans="1:6" x14ac:dyDescent="0.5">
      <c r="E63" s="8">
        <f t="shared" si="2"/>
        <v>0</v>
      </c>
      <c r="F63" s="8">
        <f t="shared" si="3"/>
        <v>0</v>
      </c>
    </row>
  </sheetData>
  <sortState ref="B2:B63">
    <sortCondition descending="1" ref="B1"/>
  </sortState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3"/>
  <sheetViews>
    <sheetView zoomScale="61" zoomScaleNormal="61" workbookViewId="0">
      <selection activeCell="J34" sqref="J34"/>
    </sheetView>
  </sheetViews>
  <sheetFormatPr defaultRowHeight="14.35" x14ac:dyDescent="0.5"/>
  <cols>
    <col min="1" max="1" width="9" style="18" bestFit="1" customWidth="1"/>
    <col min="2" max="6" width="8.9375" style="18"/>
    <col min="7" max="8" width="9.234375" style="19" customWidth="1"/>
    <col min="9" max="9" width="9.234375" customWidth="1"/>
    <col min="12" max="13" width="10.234375" style="8" bestFit="1" customWidth="1"/>
    <col min="14" max="14" width="11.5859375" style="8" customWidth="1"/>
    <col min="15" max="15" width="11.9375" style="8" customWidth="1"/>
    <col min="16" max="17" width="10.29296875" style="8" bestFit="1" customWidth="1"/>
    <col min="18" max="19" width="8.9375" style="8"/>
  </cols>
  <sheetData>
    <row r="1" spans="1:23" ht="28.7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2" t="s">
        <v>2</v>
      </c>
      <c r="L1" s="47" t="s">
        <v>40</v>
      </c>
      <c r="M1" s="47" t="s">
        <v>22</v>
      </c>
      <c r="N1" s="48" t="s">
        <v>40</v>
      </c>
      <c r="O1" s="48" t="s">
        <v>22</v>
      </c>
      <c r="P1" s="63" t="s">
        <v>40</v>
      </c>
      <c r="Q1" s="63" t="s">
        <v>22</v>
      </c>
      <c r="R1" s="49" t="s">
        <v>40</v>
      </c>
      <c r="S1" s="49" t="s">
        <v>22</v>
      </c>
      <c r="T1" s="3"/>
    </row>
    <row r="2" spans="1:23" x14ac:dyDescent="0.5">
      <c r="A2" s="35">
        <v>11916809</v>
      </c>
      <c r="B2" s="20">
        <v>6219255</v>
      </c>
      <c r="C2" s="20">
        <v>28237883</v>
      </c>
      <c r="D2" s="18">
        <v>20750842</v>
      </c>
      <c r="E2" s="18">
        <v>35244452</v>
      </c>
      <c r="F2" s="18">
        <v>26970097</v>
      </c>
      <c r="G2" s="5">
        <v>0.69506289875898197</v>
      </c>
      <c r="H2" s="5">
        <v>0.50040838020879697</v>
      </c>
      <c r="I2" s="28">
        <f>TTEST(A6:A23,B9:B28,2,3)</f>
        <v>8.7554849736917004E-2</v>
      </c>
      <c r="K2" t="s">
        <v>3</v>
      </c>
      <c r="L2" s="14">
        <f t="shared" ref="L2:S2" si="0">MIN(A2:A60)</f>
        <v>530793</v>
      </c>
      <c r="M2" s="14">
        <f t="shared" si="0"/>
        <v>481828</v>
      </c>
      <c r="N2" s="14">
        <f t="shared" si="0"/>
        <v>2408505</v>
      </c>
      <c r="O2" s="14">
        <f t="shared" si="0"/>
        <v>3045202</v>
      </c>
      <c r="P2" s="14">
        <f t="shared" si="0"/>
        <v>2939298</v>
      </c>
      <c r="Q2" s="14">
        <f t="shared" si="0"/>
        <v>3828147</v>
      </c>
      <c r="R2" s="5">
        <f t="shared" si="0"/>
        <v>8.8799999505807845E-2</v>
      </c>
      <c r="S2" s="5">
        <f t="shared" si="0"/>
        <v>5.030047900925326E-2</v>
      </c>
      <c r="T2" s="6"/>
    </row>
    <row r="3" spans="1:23" x14ac:dyDescent="0.5">
      <c r="A3" s="35">
        <v>7209716</v>
      </c>
      <c r="B3" s="20">
        <v>4713645</v>
      </c>
      <c r="C3" s="20">
        <v>23087989</v>
      </c>
      <c r="D3" s="18">
        <v>20521733</v>
      </c>
      <c r="E3" s="18">
        <v>35004798</v>
      </c>
      <c r="F3" s="18">
        <v>22502518</v>
      </c>
      <c r="G3" s="5">
        <v>0.6317562692606401</v>
      </c>
      <c r="H3" s="5">
        <v>0.3603420844681447</v>
      </c>
      <c r="I3" s="7"/>
      <c r="K3" t="s">
        <v>4</v>
      </c>
      <c r="L3" s="14">
        <f t="shared" ref="L3:S3" si="1">QUARTILE(A2:A60,1)-L2</f>
        <v>446363.75</v>
      </c>
      <c r="M3" s="14">
        <f t="shared" si="1"/>
        <v>376227</v>
      </c>
      <c r="N3" s="14">
        <f t="shared" si="1"/>
        <v>2933623.75</v>
      </c>
      <c r="O3" s="14">
        <f t="shared" si="1"/>
        <v>1779206.5</v>
      </c>
      <c r="P3" s="14">
        <f t="shared" si="1"/>
        <v>3242697</v>
      </c>
      <c r="Q3" s="14">
        <f t="shared" si="1"/>
        <v>1866127</v>
      </c>
      <c r="R3" s="5">
        <f t="shared" si="1"/>
        <v>6.2054792382455884E-2</v>
      </c>
      <c r="S3" s="5">
        <f t="shared" si="1"/>
        <v>0.10767078450014757</v>
      </c>
      <c r="T3" s="6"/>
    </row>
    <row r="4" spans="1:23" x14ac:dyDescent="0.5">
      <c r="A4" s="35">
        <v>7006569</v>
      </c>
      <c r="B4" s="20">
        <v>4492588</v>
      </c>
      <c r="C4" s="20">
        <v>21004159</v>
      </c>
      <c r="D4" s="18">
        <v>19338714</v>
      </c>
      <c r="E4" s="18">
        <v>28140081</v>
      </c>
      <c r="F4" s="18">
        <v>21950635</v>
      </c>
      <c r="G4" s="5">
        <v>0.51614755187210115</v>
      </c>
      <c r="H4" s="5">
        <v>0.33958680829515059</v>
      </c>
      <c r="I4" s="24">
        <f>TTEST(C9:C23,D8:D28,2,3)</f>
        <v>0.59182200783192673</v>
      </c>
      <c r="K4" t="s">
        <v>5</v>
      </c>
      <c r="L4" s="14">
        <f t="shared" ref="L4:S4" si="2">MEDIAN(A2:A60)-QUARTILE(A2:A60,1)</f>
        <v>1292858.25</v>
      </c>
      <c r="M4" s="14">
        <f t="shared" si="2"/>
        <v>682209</v>
      </c>
      <c r="N4" s="14">
        <f t="shared" si="2"/>
        <v>2921768.75</v>
      </c>
      <c r="O4" s="14">
        <f t="shared" si="2"/>
        <v>3609506.5</v>
      </c>
      <c r="P4" s="14">
        <f t="shared" si="2"/>
        <v>5020434</v>
      </c>
      <c r="Q4" s="14">
        <f t="shared" si="2"/>
        <v>4676216</v>
      </c>
      <c r="R4" s="5">
        <f t="shared" si="2"/>
        <v>8.3399876457864286E-2</v>
      </c>
      <c r="S4" s="5">
        <f t="shared" si="2"/>
        <v>3.6590883197486213E-2</v>
      </c>
      <c r="T4" s="6"/>
    </row>
    <row r="5" spans="1:23" x14ac:dyDescent="0.5">
      <c r="A5" s="35">
        <v>6040567</v>
      </c>
      <c r="B5" s="20">
        <v>4488033</v>
      </c>
      <c r="C5" s="20">
        <v>20930365</v>
      </c>
      <c r="D5" s="18">
        <v>17713887</v>
      </c>
      <c r="E5" s="18">
        <v>27044726</v>
      </c>
      <c r="F5" s="18">
        <v>21553986</v>
      </c>
      <c r="G5" s="5">
        <v>0.51195255879688328</v>
      </c>
      <c r="H5" s="5">
        <v>0.323287119576119</v>
      </c>
      <c r="K5" t="s">
        <v>6</v>
      </c>
      <c r="L5" s="14">
        <f t="shared" ref="L5:S5" si="3">QUARTILE(A2:A60,3)-MEDIAN(A2:A60)</f>
        <v>1356805.25</v>
      </c>
      <c r="M5" s="14">
        <f t="shared" si="3"/>
        <v>1522855.5</v>
      </c>
      <c r="N5" s="14">
        <f t="shared" si="3"/>
        <v>9273297.75</v>
      </c>
      <c r="O5" s="14">
        <f t="shared" si="3"/>
        <v>6185966.5</v>
      </c>
      <c r="P5" s="14">
        <f t="shared" si="3"/>
        <v>8731959.5</v>
      </c>
      <c r="Q5" s="14">
        <f t="shared" si="3"/>
        <v>7760120.5</v>
      </c>
      <c r="R5" s="5">
        <f t="shared" si="3"/>
        <v>0.14036827961612713</v>
      </c>
      <c r="S5" s="5">
        <f t="shared" si="3"/>
        <v>9.2023852529561689E-2</v>
      </c>
      <c r="T5" s="6"/>
    </row>
    <row r="6" spans="1:23" x14ac:dyDescent="0.5">
      <c r="A6" s="35">
        <v>3803804</v>
      </c>
      <c r="B6" s="20">
        <v>3536419</v>
      </c>
      <c r="C6" s="20">
        <v>19012482</v>
      </c>
      <c r="D6" s="18">
        <v>17236990</v>
      </c>
      <c r="E6" s="18">
        <v>21521988</v>
      </c>
      <c r="F6" s="18">
        <v>21250306</v>
      </c>
      <c r="G6" s="5">
        <v>0.4101395749149076</v>
      </c>
      <c r="H6" s="5">
        <v>0.31031536605729382</v>
      </c>
      <c r="I6" s="61">
        <f>TTEST(E6:E23,F7:F28,2,3)</f>
        <v>0.61416853300178653</v>
      </c>
      <c r="K6" t="s">
        <v>7</v>
      </c>
      <c r="L6" s="14">
        <f t="shared" ref="L6:S6" si="4">MAX(A2:A60)-QUARTILE(A2:A60,3)</f>
        <v>8289988.75</v>
      </c>
      <c r="M6" s="14">
        <f t="shared" si="4"/>
        <v>3156135.5</v>
      </c>
      <c r="N6" s="14">
        <f t="shared" si="4"/>
        <v>10700687.75</v>
      </c>
      <c r="O6" s="14">
        <f t="shared" si="4"/>
        <v>6130960.5</v>
      </c>
      <c r="P6" s="14">
        <f t="shared" si="4"/>
        <v>15310063.5</v>
      </c>
      <c r="Q6" s="14">
        <f t="shared" si="4"/>
        <v>8839486.5</v>
      </c>
      <c r="R6" s="5">
        <f t="shared" si="4"/>
        <v>0.32043995079672682</v>
      </c>
      <c r="S6" s="5">
        <f t="shared" si="4"/>
        <v>0.21382238097234824</v>
      </c>
      <c r="T6" s="6"/>
    </row>
    <row r="7" spans="1:23" x14ac:dyDescent="0.5">
      <c r="A7" s="35">
        <v>3734528</v>
      </c>
      <c r="B7" s="20">
        <v>3400588</v>
      </c>
      <c r="C7" s="20">
        <v>17682729</v>
      </c>
      <c r="D7" s="18">
        <v>16701978</v>
      </c>
      <c r="E7" s="18">
        <v>20013543</v>
      </c>
      <c r="F7" s="18">
        <v>19664413</v>
      </c>
      <c r="G7" s="5">
        <v>0.38266335988483524</v>
      </c>
      <c r="H7" s="5">
        <v>0.31023601266151785</v>
      </c>
      <c r="P7" s="14"/>
      <c r="Q7" s="14"/>
    </row>
    <row r="8" spans="1:23" ht="43" x14ac:dyDescent="0.5">
      <c r="A8" s="35">
        <v>3303697</v>
      </c>
      <c r="B8" s="20">
        <v>3163804</v>
      </c>
      <c r="C8" s="20">
        <v>17100594</v>
      </c>
      <c r="D8" s="18">
        <v>14773251</v>
      </c>
      <c r="E8" s="18">
        <v>19696925</v>
      </c>
      <c r="F8" s="18">
        <v>18954545</v>
      </c>
      <c r="G8" s="5">
        <v>0.35050171219451487</v>
      </c>
      <c r="H8" s="5">
        <v>0.29971097076446346</v>
      </c>
      <c r="I8" s="50">
        <f>TTEST(G6:G23,H3:H28,2,3)</f>
        <v>0.6881115981016912</v>
      </c>
      <c r="L8" s="47" t="s">
        <v>40</v>
      </c>
      <c r="M8" s="47" t="s">
        <v>22</v>
      </c>
      <c r="N8" s="48" t="s">
        <v>40</v>
      </c>
      <c r="O8" s="48" t="s">
        <v>22</v>
      </c>
      <c r="P8" s="64" t="s">
        <v>40</v>
      </c>
      <c r="Q8" s="64" t="s">
        <v>22</v>
      </c>
      <c r="R8" s="49" t="s">
        <v>40</v>
      </c>
      <c r="S8" s="49" t="s">
        <v>22</v>
      </c>
      <c r="T8" s="3" t="s">
        <v>8</v>
      </c>
      <c r="U8" s="9" t="s">
        <v>9</v>
      </c>
      <c r="V8" s="40" t="s">
        <v>97</v>
      </c>
      <c r="W8" s="40" t="s">
        <v>98</v>
      </c>
    </row>
    <row r="9" spans="1:23" x14ac:dyDescent="0.5">
      <c r="A9" s="35">
        <v>2717741</v>
      </c>
      <c r="B9" s="20">
        <v>2962435</v>
      </c>
      <c r="C9" s="20">
        <v>15548109</v>
      </c>
      <c r="D9" s="18">
        <v>14466512</v>
      </c>
      <c r="E9" s="18">
        <v>17192951</v>
      </c>
      <c r="F9" s="18">
        <v>17306676</v>
      </c>
      <c r="G9" s="5">
        <v>0.34446202920971519</v>
      </c>
      <c r="H9" s="5">
        <v>0.273461027708434</v>
      </c>
      <c r="J9" t="s">
        <v>10</v>
      </c>
      <c r="K9" t="s">
        <v>3</v>
      </c>
      <c r="L9" s="51">
        <f t="array" ref="L9">MIN(IF(A2:A23&gt;=L2-1.5*(L11-L2),A2:A23,""))</f>
        <v>530793</v>
      </c>
      <c r="M9" s="51">
        <f t="array" ref="M9">MIN(IF(B2:B28&gt;=M2-1.5*(M11-M2),B2:B28,""))</f>
        <v>481828</v>
      </c>
      <c r="N9" s="51">
        <f t="array" ref="N9">MIN(IF(C2:C23&gt;=N2-1.5*(N11-N2),C2:C23,""))</f>
        <v>2408505</v>
      </c>
      <c r="O9" s="51">
        <f t="array" ref="O9">MIN(IF(D2:D28&gt;=O2-1.5*(O11-O2),D2:D28,""))</f>
        <v>3045202</v>
      </c>
      <c r="P9" s="14">
        <f t="array" ref="P9">MIN(IF(E2:E23&gt;=P2-1.5*(P11-P2),E2:E23,""))</f>
        <v>2939298</v>
      </c>
      <c r="Q9" s="14">
        <f t="array" ref="Q9">MIN(IF(F2:F28&gt;=Q2-1.5*(Q11-Q2),F2:F28,""))</f>
        <v>3828147</v>
      </c>
      <c r="R9" s="51">
        <f t="array" ref="R9">MIN(IF(G2:G23&gt;=R2-1.5*(R11-R2),G2:G23,""))</f>
        <v>8.8799999505807845E-2</v>
      </c>
      <c r="S9" s="51">
        <f t="array" ref="S9">MIN(IF(H2:H28&gt;=S2-1.5*(S11-S2),H2:H28,""))</f>
        <v>5.030047900925326E-2</v>
      </c>
      <c r="T9" s="10"/>
    </row>
    <row r="10" spans="1:23" x14ac:dyDescent="0.5">
      <c r="A10" s="35">
        <v>2596331</v>
      </c>
      <c r="B10" s="20">
        <v>2533574</v>
      </c>
      <c r="C10" s="20">
        <v>12922623</v>
      </c>
      <c r="D10" s="18">
        <v>12467564</v>
      </c>
      <c r="E10" s="18">
        <v>14867875</v>
      </c>
      <c r="F10" s="18">
        <v>16960152</v>
      </c>
      <c r="G10" s="5">
        <v>0.28758909128425469</v>
      </c>
      <c r="H10" s="5">
        <v>0.26258682948547618</v>
      </c>
      <c r="K10" t="s">
        <v>11</v>
      </c>
      <c r="L10" s="51">
        <f t="shared" ref="L10:S10" si="5">QUARTILE(A2:A60,1)</f>
        <v>977156.75</v>
      </c>
      <c r="M10" s="51">
        <f t="shared" si="5"/>
        <v>858055</v>
      </c>
      <c r="N10" s="51">
        <f t="shared" si="5"/>
        <v>5342128.75</v>
      </c>
      <c r="O10" s="51">
        <f t="shared" si="5"/>
        <v>4824408.5</v>
      </c>
      <c r="P10" s="14">
        <f t="shared" si="5"/>
        <v>6181995</v>
      </c>
      <c r="Q10" s="14">
        <f t="shared" si="5"/>
        <v>5694274</v>
      </c>
      <c r="R10" s="51">
        <f t="shared" si="5"/>
        <v>0.15085479188826373</v>
      </c>
      <c r="S10" s="51">
        <f t="shared" si="5"/>
        <v>0.15797126350940083</v>
      </c>
      <c r="T10" s="10"/>
    </row>
    <row r="11" spans="1:23" x14ac:dyDescent="0.5">
      <c r="A11" s="35">
        <v>2509506</v>
      </c>
      <c r="B11" s="20">
        <v>2533425</v>
      </c>
      <c r="C11" s="20">
        <v>10549789</v>
      </c>
      <c r="D11" s="18">
        <v>10013899</v>
      </c>
      <c r="E11" s="18">
        <v>12729320</v>
      </c>
      <c r="F11" s="18">
        <v>13414487</v>
      </c>
      <c r="G11" s="5">
        <v>0.2629647280832238</v>
      </c>
      <c r="H11" s="5">
        <v>0.25877725024481135</v>
      </c>
      <c r="K11" t="s">
        <v>12</v>
      </c>
      <c r="L11" s="51">
        <f t="shared" ref="L11:S11" si="6">MEDIAN(A2:A60)</f>
        <v>2270015</v>
      </c>
      <c r="M11" s="51">
        <f t="shared" si="6"/>
        <v>1540264</v>
      </c>
      <c r="N11" s="51">
        <f t="shared" si="6"/>
        <v>8263897.5</v>
      </c>
      <c r="O11" s="51">
        <f t="shared" si="6"/>
        <v>8433915</v>
      </c>
      <c r="P11" s="14">
        <f t="shared" si="6"/>
        <v>11202429</v>
      </c>
      <c r="Q11" s="14">
        <f t="shared" si="6"/>
        <v>10370490</v>
      </c>
      <c r="R11" s="51">
        <f t="shared" si="6"/>
        <v>0.23425466834612801</v>
      </c>
      <c r="S11" s="51">
        <f t="shared" si="6"/>
        <v>0.19456214670688704</v>
      </c>
      <c r="T11" s="11">
        <f>(M11-L11)/L11*100</f>
        <v>-32.147408717563543</v>
      </c>
      <c r="U11" s="12">
        <f>(O11-N11)/N11*100</f>
        <v>2.0573524780528802</v>
      </c>
      <c r="V11" s="12">
        <f>(Q11-P11)/P11*100</f>
        <v>-7.4264161817048784</v>
      </c>
      <c r="W11" s="12">
        <f>(S11-R11)/R11*100</f>
        <v>-16.944175294125809</v>
      </c>
    </row>
    <row r="12" spans="1:23" x14ac:dyDescent="0.5">
      <c r="A12" s="35">
        <v>2330814</v>
      </c>
      <c r="B12" s="20">
        <v>2214635</v>
      </c>
      <c r="C12" s="20">
        <v>9425623</v>
      </c>
      <c r="D12" s="18">
        <v>9654268</v>
      </c>
      <c r="E12" s="18">
        <v>12584945</v>
      </c>
      <c r="F12" s="18">
        <v>11353084</v>
      </c>
      <c r="G12" s="5">
        <v>0.24812656812835437</v>
      </c>
      <c r="H12" s="5">
        <v>0.21404912967944373</v>
      </c>
      <c r="K12" t="s">
        <v>13</v>
      </c>
      <c r="L12" s="51">
        <f t="shared" ref="L12:S12" si="7">QUARTILE(A2:A60,3)</f>
        <v>3626820.25</v>
      </c>
      <c r="M12" s="51">
        <f t="shared" si="7"/>
        <v>3063119.5</v>
      </c>
      <c r="N12" s="51">
        <f t="shared" si="7"/>
        <v>17537195.25</v>
      </c>
      <c r="O12" s="51">
        <f t="shared" si="7"/>
        <v>14619881.5</v>
      </c>
      <c r="P12" s="14">
        <f t="shared" si="7"/>
        <v>19934388.5</v>
      </c>
      <c r="Q12" s="14">
        <f t="shared" si="7"/>
        <v>18130610.5</v>
      </c>
      <c r="R12" s="51">
        <f t="shared" si="7"/>
        <v>0.37462294796225515</v>
      </c>
      <c r="S12" s="51">
        <f t="shared" si="7"/>
        <v>0.28658599923644873</v>
      </c>
      <c r="T12" s="10"/>
    </row>
    <row r="13" spans="1:23" x14ac:dyDescent="0.5">
      <c r="A13" s="35">
        <v>2209216</v>
      </c>
      <c r="B13" s="20">
        <v>1849113</v>
      </c>
      <c r="C13" s="20">
        <v>7102172</v>
      </c>
      <c r="D13" s="18">
        <v>9503971</v>
      </c>
      <c r="E13" s="18">
        <v>9819913</v>
      </c>
      <c r="F13" s="18">
        <v>10789653</v>
      </c>
      <c r="G13" s="5">
        <v>0.22038276856390168</v>
      </c>
      <c r="H13" s="5">
        <v>0.21313953541198954</v>
      </c>
      <c r="J13" t="s">
        <v>14</v>
      </c>
      <c r="K13" t="s">
        <v>15</v>
      </c>
      <c r="L13" s="51">
        <f t="array" ref="L13">MAX(IF(A2:A23&lt;=L11+1.5*(L11-L9),A2:A23,""))</f>
        <v>3803804</v>
      </c>
      <c r="M13" s="51">
        <f t="array" ref="M13">MAX(IF(B2:B28&lt;=M11+1.5*(M11-M9),B2:B28,""))</f>
        <v>2962435</v>
      </c>
      <c r="N13" s="51">
        <f t="array" ref="N13">MAX(IF(C2:C23&lt;=N11+1.5*(N11-N9),C2:C23,""))</f>
        <v>15548109</v>
      </c>
      <c r="O13" s="51">
        <f t="array" ref="O13">MAX(IF(D2:D28&lt;=O11+1.5*(O11-O9),D2:D28,""))</f>
        <v>14773251</v>
      </c>
      <c r="P13" s="14">
        <f t="array" ref="P13">MAX(IF(E2:E23&lt;=P11+1.5*(P11-P9),E2:E23,""))</f>
        <v>21521988</v>
      </c>
      <c r="Q13" s="14">
        <f t="array" ref="Q13">MAX(IF(F2:F28&lt;=Q11+1.5*(Q11-Q9),F2:F28,""))</f>
        <v>19664413</v>
      </c>
      <c r="R13" s="51">
        <f t="array" ref="R13">MAX(IF(G2:G23&lt;=R11+1.5*(R11-R9),G2:G23,""))</f>
        <v>0.4101395749149076</v>
      </c>
      <c r="S13" s="51">
        <f t="array" ref="S13">MAX(IF(H2:H28&lt;=S11+1.5*(S11-S9),H2:H28,""))</f>
        <v>0.3603420844681447</v>
      </c>
      <c r="T13" s="10"/>
    </row>
    <row r="14" spans="1:23" x14ac:dyDescent="0.5">
      <c r="A14" s="35">
        <v>2035156</v>
      </c>
      <c r="B14" s="20">
        <v>1782766</v>
      </c>
      <c r="C14" s="20">
        <v>6475214</v>
      </c>
      <c r="D14" s="18">
        <v>9036741</v>
      </c>
      <c r="E14" s="18">
        <v>9645871</v>
      </c>
      <c r="F14" s="18">
        <v>10648550</v>
      </c>
      <c r="G14" s="5">
        <v>0.21966018935867429</v>
      </c>
      <c r="H14" s="5">
        <v>0.19964104998524604</v>
      </c>
      <c r="J14" s="13"/>
      <c r="K14" s="13" t="s">
        <v>16</v>
      </c>
      <c r="L14" s="12">
        <f t="shared" ref="L14:S14" si="8">AVERAGE(A2:A60)</f>
        <v>3015817.1818181816</v>
      </c>
      <c r="M14" s="12">
        <f t="shared" si="8"/>
        <v>2115985.111111111</v>
      </c>
      <c r="N14" s="12">
        <f t="shared" si="8"/>
        <v>11218560.181818182</v>
      </c>
      <c r="O14" s="12">
        <f t="shared" si="8"/>
        <v>9867800.4814814813</v>
      </c>
      <c r="P14" s="21">
        <f t="shared" si="8"/>
        <v>14234377.363636363</v>
      </c>
      <c r="Q14" s="21">
        <f t="shared" si="8"/>
        <v>11983785.592592593</v>
      </c>
      <c r="R14" s="12">
        <f t="shared" si="8"/>
        <v>0.28687436406425665</v>
      </c>
      <c r="S14" s="12">
        <f t="shared" si="8"/>
        <v>0.21902643492296645</v>
      </c>
      <c r="T14" s="11">
        <f>(M14-L14)/L14*100</f>
        <v>-29.837089467226196</v>
      </c>
      <c r="U14" s="12">
        <f>(O14-N14)/N14*100</f>
        <v>-12.040401606311871</v>
      </c>
      <c r="V14" s="12">
        <f>(Q14-P14)/P14*100</f>
        <v>-15.810960420321651</v>
      </c>
      <c r="W14" s="12">
        <f>(S14-R14)/R14*100</f>
        <v>-23.650746682297839</v>
      </c>
    </row>
    <row r="15" spans="1:23" x14ac:dyDescent="0.5">
      <c r="A15" s="35">
        <v>1945252</v>
      </c>
      <c r="B15" s="20">
        <v>1540264</v>
      </c>
      <c r="C15" s="20">
        <v>5911343</v>
      </c>
      <c r="D15" s="18">
        <v>8433915</v>
      </c>
      <c r="E15" s="18">
        <v>9276408</v>
      </c>
      <c r="F15" s="18">
        <v>10370490</v>
      </c>
      <c r="G15" s="5">
        <v>0.19290964018332499</v>
      </c>
      <c r="H15" s="5">
        <v>0.19456214670688704</v>
      </c>
      <c r="P15" s="14"/>
      <c r="Q15" s="14"/>
    </row>
    <row r="16" spans="1:23" x14ac:dyDescent="0.5">
      <c r="A16" s="35">
        <v>1644842</v>
      </c>
      <c r="B16" s="20">
        <v>1481507</v>
      </c>
      <c r="C16" s="20">
        <v>5472604</v>
      </c>
      <c r="D16" s="18">
        <v>8364314</v>
      </c>
      <c r="E16" s="18">
        <v>7595714</v>
      </c>
      <c r="F16" s="18">
        <v>10274751</v>
      </c>
      <c r="G16" s="5">
        <v>0.17005969102801652</v>
      </c>
      <c r="H16" s="5">
        <v>0.17737030907357201</v>
      </c>
      <c r="L16" s="47" t="s">
        <v>40</v>
      </c>
      <c r="M16" s="47" t="s">
        <v>22</v>
      </c>
      <c r="N16" s="48" t="s">
        <v>40</v>
      </c>
      <c r="O16" s="48" t="s">
        <v>22</v>
      </c>
      <c r="P16" s="64" t="s">
        <v>40</v>
      </c>
      <c r="Q16" s="64" t="s">
        <v>22</v>
      </c>
      <c r="R16" s="49" t="s">
        <v>40</v>
      </c>
      <c r="S16" s="49" t="s">
        <v>22</v>
      </c>
      <c r="T16" s="3"/>
    </row>
    <row r="17" spans="1:26" x14ac:dyDescent="0.5">
      <c r="A17" s="35">
        <v>1417805</v>
      </c>
      <c r="B17" s="20">
        <v>1246173</v>
      </c>
      <c r="C17" s="20">
        <v>5386498</v>
      </c>
      <c r="D17" s="18">
        <v>7836916</v>
      </c>
      <c r="E17" s="18">
        <v>7050213</v>
      </c>
      <c r="F17" s="18">
        <v>10147080</v>
      </c>
      <c r="G17" s="5">
        <v>0.1518269482334941</v>
      </c>
      <c r="H17" s="5">
        <v>0.17148730499468262</v>
      </c>
      <c r="K17" t="s">
        <v>3</v>
      </c>
      <c r="L17" s="14">
        <f t="shared" ref="L17:S17" si="9">L9</f>
        <v>530793</v>
      </c>
      <c r="M17" s="14">
        <f t="shared" si="9"/>
        <v>481828</v>
      </c>
      <c r="N17" s="14">
        <f t="shared" si="9"/>
        <v>2408505</v>
      </c>
      <c r="O17" s="14">
        <f t="shared" si="9"/>
        <v>3045202</v>
      </c>
      <c r="P17" s="14">
        <f t="shared" ref="P17:Q17" si="10">P9</f>
        <v>2939298</v>
      </c>
      <c r="Q17" s="14">
        <f t="shared" si="10"/>
        <v>3828147</v>
      </c>
      <c r="R17" s="51">
        <f t="shared" si="9"/>
        <v>8.8799999505807845E-2</v>
      </c>
      <c r="S17" s="51">
        <f t="shared" si="9"/>
        <v>5.030047900925326E-2</v>
      </c>
      <c r="T17" s="10"/>
    </row>
    <row r="18" spans="1:26" x14ac:dyDescent="0.5">
      <c r="A18" s="35">
        <v>830274</v>
      </c>
      <c r="B18" s="20">
        <v>1238010</v>
      </c>
      <c r="C18" s="20">
        <v>5327339</v>
      </c>
      <c r="D18" s="18">
        <v>7607078</v>
      </c>
      <c r="E18" s="18">
        <v>5892589</v>
      </c>
      <c r="F18" s="18">
        <v>8853251</v>
      </c>
      <c r="G18" s="5">
        <v>0.15053073977318693</v>
      </c>
      <c r="H18" s="5">
        <v>0.16710462856124722</v>
      </c>
      <c r="K18" t="s">
        <v>4</v>
      </c>
      <c r="L18" s="14">
        <f t="shared" ref="L18:S21" si="11">L10-L9</f>
        <v>446363.75</v>
      </c>
      <c r="M18" s="14">
        <f t="shared" si="11"/>
        <v>376227</v>
      </c>
      <c r="N18" s="14">
        <f t="shared" si="11"/>
        <v>2933623.75</v>
      </c>
      <c r="O18" s="14">
        <f t="shared" si="11"/>
        <v>1779206.5</v>
      </c>
      <c r="P18" s="14">
        <f t="shared" ref="P18:Q18" si="12">P10-P9</f>
        <v>3242697</v>
      </c>
      <c r="Q18" s="14">
        <f t="shared" si="12"/>
        <v>1866127</v>
      </c>
      <c r="R18" s="51">
        <f t="shared" si="11"/>
        <v>6.2054792382455884E-2</v>
      </c>
      <c r="S18" s="51">
        <f t="shared" si="11"/>
        <v>0.10767078450014757</v>
      </c>
      <c r="T18" s="10"/>
    </row>
    <row r="19" spans="1:26" x14ac:dyDescent="0.5">
      <c r="A19" s="35">
        <v>819381</v>
      </c>
      <c r="B19" s="20">
        <v>1135385</v>
      </c>
      <c r="C19" s="20">
        <v>3779811</v>
      </c>
      <c r="D19" s="18">
        <v>5908933</v>
      </c>
      <c r="E19" s="18">
        <v>4610085</v>
      </c>
      <c r="F19" s="18">
        <v>6837014</v>
      </c>
      <c r="G19" s="5">
        <v>0.13199255099886484</v>
      </c>
      <c r="H19" s="5">
        <v>0.16381756569342393</v>
      </c>
      <c r="K19" t="s">
        <v>5</v>
      </c>
      <c r="L19" s="14">
        <f t="shared" si="11"/>
        <v>1292858.25</v>
      </c>
      <c r="M19" s="14">
        <f t="shared" si="11"/>
        <v>682209</v>
      </c>
      <c r="N19" s="14">
        <f t="shared" si="11"/>
        <v>2921768.75</v>
      </c>
      <c r="O19" s="14">
        <f t="shared" si="11"/>
        <v>3609506.5</v>
      </c>
      <c r="P19" s="14">
        <f t="shared" ref="P19:Q19" si="13">P11-P10</f>
        <v>5020434</v>
      </c>
      <c r="Q19" s="14">
        <f t="shared" si="13"/>
        <v>4676216</v>
      </c>
      <c r="R19" s="51">
        <f t="shared" si="11"/>
        <v>8.3399876457864286E-2</v>
      </c>
      <c r="S19" s="51">
        <f t="shared" si="11"/>
        <v>3.6590883197486213E-2</v>
      </c>
      <c r="T19" s="10"/>
    </row>
    <row r="20" spans="1:26" x14ac:dyDescent="0.5">
      <c r="A20" s="35">
        <v>604928</v>
      </c>
      <c r="B20" s="20">
        <v>1032253</v>
      </c>
      <c r="C20" s="20">
        <v>3557151</v>
      </c>
      <c r="D20" s="18">
        <v>5031602</v>
      </c>
      <c r="E20" s="18">
        <v>4187212</v>
      </c>
      <c r="F20" s="18">
        <v>6255705</v>
      </c>
      <c r="G20" s="5">
        <v>0.13181302501440811</v>
      </c>
      <c r="H20" s="5">
        <v>0.16359950304865153</v>
      </c>
      <c r="K20" t="s">
        <v>6</v>
      </c>
      <c r="L20" s="14">
        <f t="shared" si="11"/>
        <v>1356805.25</v>
      </c>
      <c r="M20" s="14">
        <f t="shared" si="11"/>
        <v>1522855.5</v>
      </c>
      <c r="N20" s="14">
        <f t="shared" si="11"/>
        <v>9273297.75</v>
      </c>
      <c r="O20" s="14">
        <f t="shared" si="11"/>
        <v>6185966.5</v>
      </c>
      <c r="P20" s="14">
        <f t="shared" ref="P20:Q20" si="14">P12-P11</f>
        <v>8731959.5</v>
      </c>
      <c r="Q20" s="14">
        <f t="shared" si="14"/>
        <v>7760120.5</v>
      </c>
      <c r="R20" s="51">
        <f t="shared" si="11"/>
        <v>0.14036827961612713</v>
      </c>
      <c r="S20" s="51">
        <f t="shared" si="11"/>
        <v>9.2023852529561689E-2</v>
      </c>
      <c r="T20" s="10"/>
    </row>
    <row r="21" spans="1:26" x14ac:dyDescent="0.5">
      <c r="A21" s="35">
        <v>574999</v>
      </c>
      <c r="B21" s="20">
        <v>928081</v>
      </c>
      <c r="C21" s="20">
        <v>3115935</v>
      </c>
      <c r="D21" s="18">
        <v>4874619</v>
      </c>
      <c r="E21" s="18">
        <v>4162079</v>
      </c>
      <c r="F21" s="18">
        <v>5739457</v>
      </c>
      <c r="G21" s="5">
        <v>0.10610362884734761</v>
      </c>
      <c r="H21" s="5">
        <v>0.15887846824541568</v>
      </c>
      <c r="K21" t="s">
        <v>7</v>
      </c>
      <c r="L21" s="14">
        <f t="shared" si="11"/>
        <v>176983.75</v>
      </c>
      <c r="M21" s="14">
        <f t="shared" si="11"/>
        <v>-100684.5</v>
      </c>
      <c r="N21" s="14">
        <f t="shared" si="11"/>
        <v>-1989086.25</v>
      </c>
      <c r="O21" s="14">
        <f t="shared" si="11"/>
        <v>153369.5</v>
      </c>
      <c r="P21" s="14">
        <f t="shared" ref="P21:Q21" si="15">P13-P12</f>
        <v>1587599.5</v>
      </c>
      <c r="Q21" s="14">
        <f t="shared" si="15"/>
        <v>1533802.5</v>
      </c>
      <c r="R21" s="51">
        <f t="shared" si="11"/>
        <v>3.5516626952652453E-2</v>
      </c>
      <c r="S21" s="51">
        <f t="shared" si="11"/>
        <v>7.3756085231695967E-2</v>
      </c>
      <c r="T21" s="10"/>
    </row>
    <row r="22" spans="1:26" x14ac:dyDescent="0.5">
      <c r="A22" s="35">
        <v>565250</v>
      </c>
      <c r="B22" s="20">
        <v>788029</v>
      </c>
      <c r="C22" s="20">
        <v>2769407</v>
      </c>
      <c r="D22" s="18">
        <v>4774198</v>
      </c>
      <c r="E22" s="18">
        <v>3935316</v>
      </c>
      <c r="F22" s="18">
        <v>5649091</v>
      </c>
      <c r="G22" s="5">
        <v>0.10579048551820674</v>
      </c>
      <c r="H22" s="5">
        <v>0.157064058773386</v>
      </c>
    </row>
    <row r="23" spans="1:26" x14ac:dyDescent="0.5">
      <c r="A23" s="35">
        <v>530793</v>
      </c>
      <c r="B23" s="20">
        <v>774472</v>
      </c>
      <c r="C23" s="20">
        <v>2408505</v>
      </c>
      <c r="D23" s="18">
        <v>4327241</v>
      </c>
      <c r="E23" s="18">
        <v>2939298</v>
      </c>
      <c r="F23" s="18">
        <v>5050343</v>
      </c>
      <c r="G23" s="5">
        <v>8.8799999505807845E-2</v>
      </c>
      <c r="H23" s="5">
        <v>0.14068183453301752</v>
      </c>
      <c r="L23" s="47" t="s">
        <v>40</v>
      </c>
      <c r="M23" s="47" t="s">
        <v>22</v>
      </c>
      <c r="N23" s="48" t="s">
        <v>40</v>
      </c>
      <c r="O23" s="48" t="s">
        <v>22</v>
      </c>
      <c r="P23" s="63" t="s">
        <v>40</v>
      </c>
      <c r="Q23" s="63" t="s">
        <v>22</v>
      </c>
      <c r="R23" s="49" t="s">
        <v>40</v>
      </c>
      <c r="S23" s="49" t="s">
        <v>22</v>
      </c>
    </row>
    <row r="24" spans="1:26" x14ac:dyDescent="0.5">
      <c r="A24" s="35"/>
      <c r="B24" s="20">
        <v>723102</v>
      </c>
      <c r="C24" s="20"/>
      <c r="D24" s="18">
        <v>4018469</v>
      </c>
      <c r="F24" s="18">
        <v>4618278</v>
      </c>
      <c r="G24" s="5"/>
      <c r="H24" s="5">
        <v>0.13699739762376725</v>
      </c>
      <c r="K24" t="s">
        <v>17</v>
      </c>
      <c r="L24" s="8">
        <f t="shared" ref="L24:L61" si="16">IF(A2&gt;L$13,A2,IF(A2&lt;L$9,A2,""))</f>
        <v>11916809</v>
      </c>
      <c r="M24" s="8">
        <f t="shared" ref="M24:M61" si="17">IF(B2&gt;M$13,B2,IF(B2&lt;M$9,B2,""))</f>
        <v>6219255</v>
      </c>
      <c r="N24" s="8">
        <f t="shared" ref="N24:N61" si="18">IF(C2&gt;N$13,C2,IF(C2&lt;N$9,C2,""))</f>
        <v>28237883</v>
      </c>
      <c r="O24" s="8">
        <f t="shared" ref="O24:O61" si="19">IF(D2&gt;O$13,D2,IF(D2&lt;O$9,D2,""))</f>
        <v>20750842</v>
      </c>
      <c r="P24" s="8">
        <f t="shared" ref="P24:P61" si="20">IF(E2&gt;P$13,E2,IF(E2&lt;P$9,E2,""))</f>
        <v>35244452</v>
      </c>
      <c r="Q24" s="8">
        <f t="shared" ref="Q24:Q61" si="21">IF(F2&gt;Q$13,F2,IF(F2&lt;Q$9,F2,""))</f>
        <v>26970097</v>
      </c>
      <c r="R24" s="8">
        <f t="shared" ref="R24:R61" si="22">IF(G2&gt;R$13,G2,IF(G2&lt;R$9,G2,""))</f>
        <v>0.69506289875898197</v>
      </c>
      <c r="S24" s="8">
        <f t="shared" ref="S24:S61" si="23">IF(H2&gt;S$13,H2,IF(H2&lt;S$9,H2,""))</f>
        <v>0.50040838020879697</v>
      </c>
    </row>
    <row r="25" spans="1:26" x14ac:dyDescent="0.5">
      <c r="A25" s="35"/>
      <c r="B25" s="20">
        <v>707855</v>
      </c>
      <c r="C25" s="20"/>
      <c r="D25" s="18">
        <v>3796556</v>
      </c>
      <c r="F25" s="18">
        <v>4507887</v>
      </c>
      <c r="G25" s="5"/>
      <c r="H25" s="5">
        <v>0.12691186433177859</v>
      </c>
      <c r="L25" s="8">
        <f t="shared" si="16"/>
        <v>7209716</v>
      </c>
      <c r="M25" s="8">
        <f t="shared" si="17"/>
        <v>4713645</v>
      </c>
      <c r="N25" s="8">
        <f t="shared" si="18"/>
        <v>23087989</v>
      </c>
      <c r="O25" s="8">
        <f t="shared" si="19"/>
        <v>20521733</v>
      </c>
      <c r="P25" s="8">
        <f t="shared" si="20"/>
        <v>35004798</v>
      </c>
      <c r="Q25" s="8">
        <f t="shared" si="21"/>
        <v>22502518</v>
      </c>
      <c r="R25" s="8">
        <f t="shared" si="22"/>
        <v>0.6317562692606401</v>
      </c>
      <c r="S25" s="8" t="str">
        <f t="shared" si="23"/>
        <v/>
      </c>
    </row>
    <row r="26" spans="1:26" x14ac:dyDescent="0.5">
      <c r="A26"/>
      <c r="B26" s="20">
        <v>674941</v>
      </c>
      <c r="C26" s="20"/>
      <c r="D26" s="18">
        <v>3153206</v>
      </c>
      <c r="F26" s="18">
        <v>4278384</v>
      </c>
      <c r="G26" s="5"/>
      <c r="H26" s="5">
        <v>0.12179215517153423</v>
      </c>
      <c r="L26" s="8">
        <f t="shared" si="16"/>
        <v>7006569</v>
      </c>
      <c r="M26" s="8">
        <f t="shared" si="17"/>
        <v>4492588</v>
      </c>
      <c r="N26" s="8">
        <f t="shared" si="18"/>
        <v>21004159</v>
      </c>
      <c r="O26" s="8">
        <f t="shared" si="19"/>
        <v>19338714</v>
      </c>
      <c r="P26" s="8">
        <f t="shared" si="20"/>
        <v>28140081</v>
      </c>
      <c r="Q26" s="8">
        <f t="shared" si="21"/>
        <v>21950635</v>
      </c>
      <c r="R26" s="8">
        <f t="shared" si="22"/>
        <v>0.51614755187210115</v>
      </c>
      <c r="S26" s="8" t="str">
        <f t="shared" si="23"/>
        <v/>
      </c>
    </row>
    <row r="27" spans="1:26" x14ac:dyDescent="0.5">
      <c r="A27"/>
      <c r="B27" s="20">
        <v>489418</v>
      </c>
      <c r="C27" s="20"/>
      <c r="D27" s="18">
        <v>3078014</v>
      </c>
      <c r="F27" s="18">
        <v>3833231</v>
      </c>
      <c r="G27" s="5"/>
      <c r="H27" s="5">
        <v>0.11760446260659016</v>
      </c>
      <c r="L27" s="8">
        <f t="shared" si="16"/>
        <v>6040567</v>
      </c>
      <c r="M27" s="8">
        <f t="shared" si="17"/>
        <v>4488033</v>
      </c>
      <c r="N27" s="8">
        <f t="shared" si="18"/>
        <v>20930365</v>
      </c>
      <c r="O27" s="8">
        <f t="shared" si="19"/>
        <v>17713887</v>
      </c>
      <c r="P27" s="8">
        <f t="shared" si="20"/>
        <v>27044726</v>
      </c>
      <c r="Q27" s="8">
        <f t="shared" si="21"/>
        <v>21553986</v>
      </c>
      <c r="R27" s="8">
        <f t="shared" si="22"/>
        <v>0.51195255879688328</v>
      </c>
      <c r="S27" s="8" t="str">
        <f t="shared" si="23"/>
        <v/>
      </c>
    </row>
    <row r="28" spans="1:26" x14ac:dyDescent="0.5">
      <c r="A28"/>
      <c r="B28" s="20">
        <v>481828</v>
      </c>
      <c r="C28" s="20"/>
      <c r="D28" s="18">
        <v>3045202</v>
      </c>
      <c r="F28" s="18">
        <v>3828147</v>
      </c>
      <c r="G28" s="5"/>
      <c r="H28" s="5">
        <v>5.030047900925326E-2</v>
      </c>
      <c r="L28" s="8" t="str">
        <f t="shared" si="16"/>
        <v/>
      </c>
      <c r="M28" s="8">
        <f t="shared" si="17"/>
        <v>3536419</v>
      </c>
      <c r="N28" s="8">
        <f t="shared" si="18"/>
        <v>19012482</v>
      </c>
      <c r="O28" s="8">
        <f t="shared" si="19"/>
        <v>17236990</v>
      </c>
      <c r="P28" s="8" t="str">
        <f t="shared" si="20"/>
        <v/>
      </c>
      <c r="Q28" s="8">
        <f t="shared" si="21"/>
        <v>21250306</v>
      </c>
      <c r="R28" s="8" t="str">
        <f t="shared" si="22"/>
        <v/>
      </c>
      <c r="S28" s="8" t="str">
        <f t="shared" si="23"/>
        <v/>
      </c>
      <c r="X28" t="s">
        <v>18</v>
      </c>
      <c r="Y28" t="s">
        <v>18</v>
      </c>
      <c r="Z28" t="s">
        <v>18</v>
      </c>
    </row>
    <row r="29" spans="1:26" x14ac:dyDescent="0.5">
      <c r="A29"/>
      <c r="C29" s="20"/>
      <c r="L29" s="8" t="str">
        <f t="shared" si="16"/>
        <v/>
      </c>
      <c r="M29" s="8">
        <f t="shared" si="17"/>
        <v>3400588</v>
      </c>
      <c r="N29" s="8">
        <f t="shared" si="18"/>
        <v>17682729</v>
      </c>
      <c r="O29" s="8">
        <f t="shared" si="19"/>
        <v>16701978</v>
      </c>
      <c r="P29" s="8" t="str">
        <f t="shared" si="20"/>
        <v/>
      </c>
      <c r="Q29" s="8" t="str">
        <f t="shared" si="21"/>
        <v/>
      </c>
      <c r="R29" s="8" t="str">
        <f t="shared" si="22"/>
        <v/>
      </c>
      <c r="S29" s="8" t="str">
        <f t="shared" si="23"/>
        <v/>
      </c>
      <c r="W29" t="s">
        <v>18</v>
      </c>
      <c r="X29" t="s">
        <v>18</v>
      </c>
      <c r="Y29" t="s">
        <v>18</v>
      </c>
      <c r="Z29" t="s">
        <v>18</v>
      </c>
    </row>
    <row r="30" spans="1:26" x14ac:dyDescent="0.5">
      <c r="A30"/>
      <c r="C30" s="20"/>
      <c r="L30" s="8" t="str">
        <f t="shared" si="16"/>
        <v/>
      </c>
      <c r="M30" s="8">
        <f t="shared" si="17"/>
        <v>3163804</v>
      </c>
      <c r="N30" s="8">
        <f t="shared" si="18"/>
        <v>17100594</v>
      </c>
      <c r="O30" s="8" t="str">
        <f t="shared" si="19"/>
        <v/>
      </c>
      <c r="P30" s="8" t="str">
        <f t="shared" si="20"/>
        <v/>
      </c>
      <c r="Q30" s="8" t="str">
        <f t="shared" si="21"/>
        <v/>
      </c>
      <c r="R30" s="8" t="str">
        <f t="shared" si="22"/>
        <v/>
      </c>
      <c r="S30" s="8" t="str">
        <f t="shared" si="23"/>
        <v/>
      </c>
      <c r="W30" t="s">
        <v>18</v>
      </c>
      <c r="X30" t="s">
        <v>18</v>
      </c>
      <c r="Y30" t="s">
        <v>18</v>
      </c>
      <c r="Z30" t="s">
        <v>18</v>
      </c>
    </row>
    <row r="31" spans="1:26" x14ac:dyDescent="0.5">
      <c r="A31"/>
      <c r="C31" s="20"/>
      <c r="L31" s="8" t="str">
        <f t="shared" si="16"/>
        <v/>
      </c>
      <c r="M31" s="8" t="str">
        <f t="shared" si="17"/>
        <v/>
      </c>
      <c r="N31" s="8" t="str">
        <f t="shared" si="18"/>
        <v/>
      </c>
      <c r="O31" s="8" t="str">
        <f t="shared" si="19"/>
        <v/>
      </c>
      <c r="P31" s="8" t="str">
        <f t="shared" si="20"/>
        <v/>
      </c>
      <c r="Q31" s="8" t="str">
        <f t="shared" si="21"/>
        <v/>
      </c>
      <c r="R31" s="8" t="str">
        <f t="shared" si="22"/>
        <v/>
      </c>
      <c r="S31" s="8" t="str">
        <f t="shared" si="23"/>
        <v/>
      </c>
      <c r="W31" t="s">
        <v>18</v>
      </c>
      <c r="X31" t="s">
        <v>18</v>
      </c>
      <c r="Y31" t="s">
        <v>18</v>
      </c>
      <c r="Z31" t="s">
        <v>18</v>
      </c>
    </row>
    <row r="32" spans="1:26" x14ac:dyDescent="0.5">
      <c r="A32"/>
      <c r="C32" s="20"/>
      <c r="L32" s="8" t="str">
        <f t="shared" si="16"/>
        <v/>
      </c>
      <c r="M32" s="8" t="str">
        <f t="shared" si="17"/>
        <v/>
      </c>
      <c r="N32" s="8" t="str">
        <f t="shared" si="18"/>
        <v/>
      </c>
      <c r="O32" s="8" t="str">
        <f t="shared" si="19"/>
        <v/>
      </c>
      <c r="P32" s="8" t="str">
        <f t="shared" si="20"/>
        <v/>
      </c>
      <c r="Q32" s="8" t="str">
        <f t="shared" si="21"/>
        <v/>
      </c>
      <c r="R32" s="8" t="str">
        <f t="shared" si="22"/>
        <v/>
      </c>
      <c r="S32" s="8" t="str">
        <f t="shared" si="23"/>
        <v/>
      </c>
      <c r="W32" t="s">
        <v>18</v>
      </c>
      <c r="X32" t="s">
        <v>18</v>
      </c>
      <c r="Y32" t="s">
        <v>18</v>
      </c>
      <c r="Z32" t="s">
        <v>18</v>
      </c>
    </row>
    <row r="33" spans="1:26" x14ac:dyDescent="0.5">
      <c r="A33"/>
      <c r="C33" s="20"/>
      <c r="L33" s="8" t="str">
        <f t="shared" si="16"/>
        <v/>
      </c>
      <c r="M33" s="8" t="str">
        <f t="shared" si="17"/>
        <v/>
      </c>
      <c r="N33" s="8" t="str">
        <f t="shared" si="18"/>
        <v/>
      </c>
      <c r="O33" s="8" t="str">
        <f t="shared" si="19"/>
        <v/>
      </c>
      <c r="P33" s="8" t="str">
        <f t="shared" si="20"/>
        <v/>
      </c>
      <c r="Q33" s="8" t="str">
        <f t="shared" si="21"/>
        <v/>
      </c>
      <c r="R33" s="8" t="str">
        <f t="shared" si="22"/>
        <v/>
      </c>
      <c r="S33" s="8" t="str">
        <f t="shared" si="23"/>
        <v/>
      </c>
      <c r="W33" t="s">
        <v>18</v>
      </c>
      <c r="X33" t="s">
        <v>18</v>
      </c>
      <c r="Y33" t="s">
        <v>18</v>
      </c>
    </row>
    <row r="34" spans="1:26" x14ac:dyDescent="0.5">
      <c r="A34"/>
      <c r="C34" s="20"/>
      <c r="L34" s="8" t="str">
        <f t="shared" si="16"/>
        <v/>
      </c>
      <c r="M34" s="8" t="str">
        <f t="shared" si="17"/>
        <v/>
      </c>
      <c r="N34" s="8" t="str">
        <f t="shared" si="18"/>
        <v/>
      </c>
      <c r="O34" s="8" t="str">
        <f t="shared" si="19"/>
        <v/>
      </c>
      <c r="P34" s="8" t="str">
        <f t="shared" si="20"/>
        <v/>
      </c>
      <c r="Q34" s="8" t="str">
        <f t="shared" si="21"/>
        <v/>
      </c>
      <c r="R34" s="8" t="str">
        <f t="shared" si="22"/>
        <v/>
      </c>
      <c r="S34" s="8" t="str">
        <f t="shared" si="23"/>
        <v/>
      </c>
      <c r="W34" t="s">
        <v>18</v>
      </c>
      <c r="X34" t="s">
        <v>18</v>
      </c>
      <c r="Y34" t="s">
        <v>18</v>
      </c>
      <c r="Z34" t="s">
        <v>18</v>
      </c>
    </row>
    <row r="35" spans="1:26" x14ac:dyDescent="0.5">
      <c r="A35"/>
      <c r="C35" s="20"/>
      <c r="L35" s="8" t="str">
        <f t="shared" si="16"/>
        <v/>
      </c>
      <c r="M35" s="8" t="str">
        <f t="shared" si="17"/>
        <v/>
      </c>
      <c r="N35" s="8" t="str">
        <f t="shared" si="18"/>
        <v/>
      </c>
      <c r="O35" s="8" t="str">
        <f t="shared" si="19"/>
        <v/>
      </c>
      <c r="P35" s="8" t="str">
        <f t="shared" si="20"/>
        <v/>
      </c>
      <c r="Q35" s="8" t="str">
        <f t="shared" si="21"/>
        <v/>
      </c>
      <c r="R35" s="8" t="str">
        <f t="shared" si="22"/>
        <v/>
      </c>
      <c r="S35" s="8" t="str">
        <f t="shared" si="23"/>
        <v/>
      </c>
      <c r="W35" t="s">
        <v>18</v>
      </c>
      <c r="X35" t="s">
        <v>18</v>
      </c>
      <c r="Y35" t="s">
        <v>18</v>
      </c>
      <c r="Z35" t="s">
        <v>18</v>
      </c>
    </row>
    <row r="36" spans="1:26" x14ac:dyDescent="0.5">
      <c r="A36"/>
      <c r="C36" s="20"/>
      <c r="L36" s="8" t="str">
        <f t="shared" si="16"/>
        <v/>
      </c>
      <c r="M36" s="8" t="str">
        <f t="shared" si="17"/>
        <v/>
      </c>
      <c r="N36" s="8" t="str">
        <f t="shared" si="18"/>
        <v/>
      </c>
      <c r="O36" s="8" t="str">
        <f t="shared" si="19"/>
        <v/>
      </c>
      <c r="P36" s="8" t="str">
        <f t="shared" si="20"/>
        <v/>
      </c>
      <c r="Q36" s="8" t="str">
        <f t="shared" si="21"/>
        <v/>
      </c>
      <c r="R36" s="8" t="str">
        <f t="shared" si="22"/>
        <v/>
      </c>
      <c r="S36" s="8" t="str">
        <f t="shared" si="23"/>
        <v/>
      </c>
      <c r="W36" t="s">
        <v>18</v>
      </c>
      <c r="Y36" t="s">
        <v>18</v>
      </c>
    </row>
    <row r="37" spans="1:26" x14ac:dyDescent="0.5">
      <c r="A37"/>
      <c r="C37" s="20"/>
      <c r="L37" s="8" t="str">
        <f t="shared" si="16"/>
        <v/>
      </c>
      <c r="M37" s="8" t="str">
        <f t="shared" si="17"/>
        <v/>
      </c>
      <c r="N37" s="8" t="str">
        <f t="shared" si="18"/>
        <v/>
      </c>
      <c r="O37" s="8" t="str">
        <f t="shared" si="19"/>
        <v/>
      </c>
      <c r="P37" s="8" t="str">
        <f t="shared" si="20"/>
        <v/>
      </c>
      <c r="Q37" s="8" t="str">
        <f t="shared" si="21"/>
        <v/>
      </c>
      <c r="R37" s="8" t="str">
        <f t="shared" si="22"/>
        <v/>
      </c>
      <c r="S37" s="8" t="str">
        <f t="shared" si="23"/>
        <v/>
      </c>
      <c r="W37" t="s">
        <v>18</v>
      </c>
      <c r="X37" t="s">
        <v>18</v>
      </c>
      <c r="Y37" t="s">
        <v>18</v>
      </c>
      <c r="Z37" t="s">
        <v>18</v>
      </c>
    </row>
    <row r="38" spans="1:26" x14ac:dyDescent="0.5">
      <c r="A38"/>
      <c r="C38" s="20"/>
      <c r="L38" s="8" t="str">
        <f t="shared" si="16"/>
        <v/>
      </c>
      <c r="M38" s="8" t="str">
        <f t="shared" si="17"/>
        <v/>
      </c>
      <c r="N38" s="8" t="str">
        <f t="shared" si="18"/>
        <v/>
      </c>
      <c r="O38" s="8" t="str">
        <f t="shared" si="19"/>
        <v/>
      </c>
      <c r="P38" s="8" t="str">
        <f t="shared" si="20"/>
        <v/>
      </c>
      <c r="Q38" s="8" t="str">
        <f t="shared" si="21"/>
        <v/>
      </c>
      <c r="R38" s="8" t="str">
        <f t="shared" si="22"/>
        <v/>
      </c>
      <c r="S38" s="8" t="str">
        <f t="shared" si="23"/>
        <v/>
      </c>
      <c r="W38" t="s">
        <v>18</v>
      </c>
      <c r="X38" t="s">
        <v>18</v>
      </c>
      <c r="Y38" t="s">
        <v>18</v>
      </c>
      <c r="Z38" t="s">
        <v>18</v>
      </c>
    </row>
    <row r="39" spans="1:26" x14ac:dyDescent="0.5">
      <c r="A39"/>
      <c r="C39" s="20"/>
      <c r="L39" s="8" t="str">
        <f t="shared" si="16"/>
        <v/>
      </c>
      <c r="M39" s="8" t="str">
        <f t="shared" si="17"/>
        <v/>
      </c>
      <c r="N39" s="8" t="str">
        <f t="shared" si="18"/>
        <v/>
      </c>
      <c r="O39" s="8" t="str">
        <f t="shared" si="19"/>
        <v/>
      </c>
      <c r="P39" s="8" t="str">
        <f t="shared" si="20"/>
        <v/>
      </c>
      <c r="Q39" s="8" t="str">
        <f t="shared" si="21"/>
        <v/>
      </c>
      <c r="R39" s="8" t="str">
        <f t="shared" si="22"/>
        <v/>
      </c>
      <c r="S39" s="8" t="str">
        <f t="shared" si="23"/>
        <v/>
      </c>
      <c r="X39" t="s">
        <v>18</v>
      </c>
      <c r="Z39" t="s">
        <v>18</v>
      </c>
    </row>
    <row r="40" spans="1:26" x14ac:dyDescent="0.5">
      <c r="A40"/>
      <c r="C40" s="20"/>
      <c r="L40" s="8" t="str">
        <f t="shared" si="16"/>
        <v/>
      </c>
      <c r="M40" s="8" t="str">
        <f t="shared" si="17"/>
        <v/>
      </c>
      <c r="N40" s="8" t="str">
        <f t="shared" si="18"/>
        <v/>
      </c>
      <c r="O40" s="8" t="str">
        <f t="shared" si="19"/>
        <v/>
      </c>
      <c r="P40" s="8" t="str">
        <f t="shared" si="20"/>
        <v/>
      </c>
      <c r="Q40" s="8" t="str">
        <f t="shared" si="21"/>
        <v/>
      </c>
      <c r="R40" s="8" t="str">
        <f t="shared" si="22"/>
        <v/>
      </c>
      <c r="S40" s="8" t="str">
        <f t="shared" si="23"/>
        <v/>
      </c>
      <c r="W40" t="s">
        <v>18</v>
      </c>
      <c r="Y40" t="s">
        <v>18</v>
      </c>
    </row>
    <row r="41" spans="1:26" x14ac:dyDescent="0.5">
      <c r="A41"/>
      <c r="C41" s="20"/>
      <c r="L41" s="8" t="str">
        <f t="shared" si="16"/>
        <v/>
      </c>
      <c r="M41" s="8" t="str">
        <f t="shared" si="17"/>
        <v/>
      </c>
      <c r="N41" s="8" t="str">
        <f t="shared" si="18"/>
        <v/>
      </c>
      <c r="O41" s="8" t="str">
        <f t="shared" si="19"/>
        <v/>
      </c>
      <c r="P41" s="8" t="str">
        <f t="shared" si="20"/>
        <v/>
      </c>
      <c r="Q41" s="8" t="str">
        <f t="shared" si="21"/>
        <v/>
      </c>
      <c r="R41" s="8" t="str">
        <f t="shared" si="22"/>
        <v/>
      </c>
      <c r="S41" s="8" t="str">
        <f t="shared" si="23"/>
        <v/>
      </c>
      <c r="Z41" t="s">
        <v>18</v>
      </c>
    </row>
    <row r="42" spans="1:26" x14ac:dyDescent="0.5">
      <c r="A42"/>
      <c r="C42" s="20"/>
      <c r="L42" s="8" t="str">
        <f t="shared" si="16"/>
        <v/>
      </c>
      <c r="M42" s="8" t="str">
        <f t="shared" si="17"/>
        <v/>
      </c>
      <c r="N42" s="8" t="str">
        <f t="shared" si="18"/>
        <v/>
      </c>
      <c r="O42" s="8" t="str">
        <f t="shared" si="19"/>
        <v/>
      </c>
      <c r="P42" s="8" t="str">
        <f t="shared" si="20"/>
        <v/>
      </c>
      <c r="Q42" s="8" t="str">
        <f t="shared" si="21"/>
        <v/>
      </c>
      <c r="R42" s="8" t="str">
        <f t="shared" si="22"/>
        <v/>
      </c>
      <c r="S42" s="8" t="str">
        <f t="shared" si="23"/>
        <v/>
      </c>
      <c r="W42" t="s">
        <v>18</v>
      </c>
      <c r="X42" t="s">
        <v>18</v>
      </c>
      <c r="Y42" t="s">
        <v>18</v>
      </c>
      <c r="Z42" t="s">
        <v>18</v>
      </c>
    </row>
    <row r="43" spans="1:26" x14ac:dyDescent="0.5">
      <c r="A43"/>
      <c r="C43" s="20"/>
      <c r="L43" s="8" t="str">
        <f t="shared" si="16"/>
        <v/>
      </c>
      <c r="M43" s="8" t="str">
        <f t="shared" si="17"/>
        <v/>
      </c>
      <c r="N43" s="8" t="str">
        <f t="shared" si="18"/>
        <v/>
      </c>
      <c r="O43" s="8" t="str">
        <f t="shared" si="19"/>
        <v/>
      </c>
      <c r="P43" s="8" t="str">
        <f t="shared" si="20"/>
        <v/>
      </c>
      <c r="Q43" s="8" t="str">
        <f t="shared" si="21"/>
        <v/>
      </c>
      <c r="R43" s="8" t="str">
        <f t="shared" si="22"/>
        <v/>
      </c>
      <c r="S43" s="8" t="str">
        <f t="shared" si="23"/>
        <v/>
      </c>
    </row>
    <row r="44" spans="1:26" x14ac:dyDescent="0.5">
      <c r="A44"/>
      <c r="C44" s="20"/>
      <c r="L44" s="8" t="str">
        <f t="shared" si="16"/>
        <v/>
      </c>
      <c r="M44" s="8" t="str">
        <f t="shared" si="17"/>
        <v/>
      </c>
      <c r="N44" s="8" t="str">
        <f t="shared" si="18"/>
        <v/>
      </c>
      <c r="O44" s="8" t="str">
        <f t="shared" si="19"/>
        <v/>
      </c>
      <c r="P44" s="8" t="str">
        <f t="shared" si="20"/>
        <v/>
      </c>
      <c r="Q44" s="8" t="str">
        <f t="shared" si="21"/>
        <v/>
      </c>
      <c r="R44" s="8" t="str">
        <f t="shared" si="22"/>
        <v/>
      </c>
      <c r="S44" s="8" t="str">
        <f t="shared" si="23"/>
        <v/>
      </c>
    </row>
    <row r="45" spans="1:26" x14ac:dyDescent="0.5">
      <c r="A45"/>
      <c r="C45" s="20"/>
      <c r="L45" s="8" t="str">
        <f t="shared" si="16"/>
        <v/>
      </c>
      <c r="M45" s="8" t="str">
        <f t="shared" si="17"/>
        <v/>
      </c>
      <c r="N45" s="8" t="str">
        <f t="shared" si="18"/>
        <v/>
      </c>
      <c r="O45" s="8" t="str">
        <f t="shared" si="19"/>
        <v/>
      </c>
      <c r="P45" s="8" t="str">
        <f t="shared" si="20"/>
        <v/>
      </c>
      <c r="Q45" s="8" t="str">
        <f t="shared" si="21"/>
        <v/>
      </c>
      <c r="R45" s="8" t="str">
        <f t="shared" si="22"/>
        <v/>
      </c>
      <c r="S45" s="8" t="str">
        <f t="shared" si="23"/>
        <v/>
      </c>
    </row>
    <row r="46" spans="1:26" x14ac:dyDescent="0.5">
      <c r="A46"/>
      <c r="C46" s="20"/>
      <c r="L46" s="8">
        <f t="shared" si="16"/>
        <v>0</v>
      </c>
      <c r="M46" s="8" t="str">
        <f t="shared" si="17"/>
        <v/>
      </c>
      <c r="N46" s="8">
        <f t="shared" si="18"/>
        <v>0</v>
      </c>
      <c r="O46" s="8" t="str">
        <f t="shared" si="19"/>
        <v/>
      </c>
      <c r="P46" s="8">
        <f t="shared" si="20"/>
        <v>0</v>
      </c>
      <c r="Q46" s="8" t="str">
        <f t="shared" si="21"/>
        <v/>
      </c>
      <c r="R46" s="8">
        <f t="shared" si="22"/>
        <v>0</v>
      </c>
      <c r="S46" s="8" t="str">
        <f t="shared" si="23"/>
        <v/>
      </c>
    </row>
    <row r="47" spans="1:26" x14ac:dyDescent="0.5">
      <c r="A47"/>
      <c r="C47" s="20"/>
      <c r="L47" s="8">
        <f t="shared" si="16"/>
        <v>0</v>
      </c>
      <c r="M47" s="8" t="str">
        <f t="shared" si="17"/>
        <v/>
      </c>
      <c r="N47" s="8">
        <f t="shared" si="18"/>
        <v>0</v>
      </c>
      <c r="O47" s="8" t="str">
        <f t="shared" si="19"/>
        <v/>
      </c>
      <c r="P47" s="8">
        <f t="shared" si="20"/>
        <v>0</v>
      </c>
      <c r="Q47" s="8" t="str">
        <f t="shared" si="21"/>
        <v/>
      </c>
      <c r="R47" s="8">
        <f t="shared" si="22"/>
        <v>0</v>
      </c>
      <c r="S47" s="8" t="str">
        <f t="shared" si="23"/>
        <v/>
      </c>
    </row>
    <row r="48" spans="1:26" x14ac:dyDescent="0.5">
      <c r="A48"/>
      <c r="C48" s="20"/>
      <c r="L48" s="8">
        <f t="shared" si="16"/>
        <v>0</v>
      </c>
      <c r="M48" s="8" t="str">
        <f t="shared" si="17"/>
        <v/>
      </c>
      <c r="N48" s="8">
        <f t="shared" si="18"/>
        <v>0</v>
      </c>
      <c r="O48" s="8" t="str">
        <f t="shared" si="19"/>
        <v/>
      </c>
      <c r="P48" s="8">
        <f t="shared" si="20"/>
        <v>0</v>
      </c>
      <c r="Q48" s="8" t="str">
        <f t="shared" si="21"/>
        <v/>
      </c>
      <c r="R48" s="8">
        <f t="shared" si="22"/>
        <v>0</v>
      </c>
      <c r="S48" s="8" t="str">
        <f t="shared" si="23"/>
        <v/>
      </c>
    </row>
    <row r="49" spans="1:19" x14ac:dyDescent="0.5">
      <c r="A49"/>
      <c r="C49" s="20"/>
      <c r="L49" s="8">
        <f t="shared" si="16"/>
        <v>0</v>
      </c>
      <c r="M49" s="8" t="str">
        <f t="shared" si="17"/>
        <v/>
      </c>
      <c r="N49" s="8">
        <f t="shared" si="18"/>
        <v>0</v>
      </c>
      <c r="O49" s="8" t="str">
        <f t="shared" si="19"/>
        <v/>
      </c>
      <c r="P49" s="8">
        <f t="shared" si="20"/>
        <v>0</v>
      </c>
      <c r="Q49" s="8" t="str">
        <f t="shared" si="21"/>
        <v/>
      </c>
      <c r="R49" s="8">
        <f t="shared" si="22"/>
        <v>0</v>
      </c>
      <c r="S49" s="8" t="str">
        <f t="shared" si="23"/>
        <v/>
      </c>
    </row>
    <row r="50" spans="1:19" x14ac:dyDescent="0.5">
      <c r="A50"/>
      <c r="C50" s="20"/>
      <c r="L50" s="8">
        <f t="shared" si="16"/>
        <v>0</v>
      </c>
      <c r="M50" s="8" t="str">
        <f t="shared" si="17"/>
        <v/>
      </c>
      <c r="N50" s="8">
        <f t="shared" si="18"/>
        <v>0</v>
      </c>
      <c r="O50" s="8" t="str">
        <f t="shared" si="19"/>
        <v/>
      </c>
      <c r="P50" s="8">
        <f t="shared" si="20"/>
        <v>0</v>
      </c>
      <c r="Q50" s="8" t="str">
        <f t="shared" si="21"/>
        <v/>
      </c>
      <c r="R50" s="8">
        <f t="shared" si="22"/>
        <v>0</v>
      </c>
      <c r="S50" s="8" t="str">
        <f t="shared" si="23"/>
        <v/>
      </c>
    </row>
    <row r="51" spans="1:19" x14ac:dyDescent="0.5">
      <c r="L51" s="8">
        <f t="shared" si="16"/>
        <v>0</v>
      </c>
      <c r="M51" s="8">
        <f t="shared" si="17"/>
        <v>0</v>
      </c>
      <c r="N51" s="8">
        <f t="shared" si="18"/>
        <v>0</v>
      </c>
      <c r="O51" s="8">
        <f t="shared" si="19"/>
        <v>0</v>
      </c>
      <c r="P51" s="8">
        <f t="shared" si="20"/>
        <v>0</v>
      </c>
      <c r="Q51" s="8">
        <f t="shared" si="21"/>
        <v>0</v>
      </c>
      <c r="R51" s="8">
        <f t="shared" si="22"/>
        <v>0</v>
      </c>
      <c r="S51" s="8">
        <f t="shared" si="23"/>
        <v>0</v>
      </c>
    </row>
    <row r="52" spans="1:19" x14ac:dyDescent="0.5">
      <c r="L52" s="8">
        <f t="shared" si="16"/>
        <v>0</v>
      </c>
      <c r="M52" s="8">
        <f t="shared" si="17"/>
        <v>0</v>
      </c>
      <c r="N52" s="8">
        <f t="shared" si="18"/>
        <v>0</v>
      </c>
      <c r="O52" s="8">
        <f t="shared" si="19"/>
        <v>0</v>
      </c>
      <c r="P52" s="8">
        <f t="shared" si="20"/>
        <v>0</v>
      </c>
      <c r="Q52" s="8">
        <f t="shared" si="21"/>
        <v>0</v>
      </c>
      <c r="R52" s="8">
        <f t="shared" si="22"/>
        <v>0</v>
      </c>
      <c r="S52" s="8">
        <f t="shared" si="23"/>
        <v>0</v>
      </c>
    </row>
    <row r="53" spans="1:19" x14ac:dyDescent="0.5">
      <c r="L53" s="8">
        <f t="shared" si="16"/>
        <v>0</v>
      </c>
      <c r="M53" s="8">
        <f t="shared" si="17"/>
        <v>0</v>
      </c>
      <c r="N53" s="8">
        <f t="shared" si="18"/>
        <v>0</v>
      </c>
      <c r="O53" s="8">
        <f t="shared" si="19"/>
        <v>0</v>
      </c>
      <c r="P53" s="8">
        <f t="shared" si="20"/>
        <v>0</v>
      </c>
      <c r="Q53" s="8">
        <f t="shared" si="21"/>
        <v>0</v>
      </c>
      <c r="R53" s="8">
        <f t="shared" si="22"/>
        <v>0</v>
      </c>
      <c r="S53" s="8">
        <f t="shared" si="23"/>
        <v>0</v>
      </c>
    </row>
    <row r="54" spans="1:19" x14ac:dyDescent="0.5">
      <c r="L54" s="8">
        <f t="shared" si="16"/>
        <v>0</v>
      </c>
      <c r="M54" s="8">
        <f t="shared" si="17"/>
        <v>0</v>
      </c>
      <c r="N54" s="8">
        <f t="shared" si="18"/>
        <v>0</v>
      </c>
      <c r="O54" s="8">
        <f t="shared" si="19"/>
        <v>0</v>
      </c>
      <c r="P54" s="8">
        <f t="shared" si="20"/>
        <v>0</v>
      </c>
      <c r="Q54" s="8">
        <f t="shared" si="21"/>
        <v>0</v>
      </c>
      <c r="R54" s="8">
        <f t="shared" si="22"/>
        <v>0</v>
      </c>
      <c r="S54" s="8">
        <f t="shared" si="23"/>
        <v>0</v>
      </c>
    </row>
    <row r="55" spans="1:19" x14ac:dyDescent="0.5">
      <c r="L55" s="8">
        <f t="shared" si="16"/>
        <v>0</v>
      </c>
      <c r="M55" s="8">
        <f t="shared" si="17"/>
        <v>0</v>
      </c>
      <c r="N55" s="8">
        <f t="shared" si="18"/>
        <v>0</v>
      </c>
      <c r="O55" s="8">
        <f t="shared" si="19"/>
        <v>0</v>
      </c>
      <c r="P55" s="8">
        <f t="shared" si="20"/>
        <v>0</v>
      </c>
      <c r="Q55" s="8">
        <f t="shared" si="21"/>
        <v>0</v>
      </c>
      <c r="R55" s="8">
        <f t="shared" si="22"/>
        <v>0</v>
      </c>
      <c r="S55" s="8">
        <f t="shared" si="23"/>
        <v>0</v>
      </c>
    </row>
    <row r="56" spans="1:19" x14ac:dyDescent="0.5">
      <c r="L56" s="8">
        <f t="shared" si="16"/>
        <v>0</v>
      </c>
      <c r="M56" s="8">
        <f t="shared" si="17"/>
        <v>0</v>
      </c>
      <c r="N56" s="8">
        <f t="shared" si="18"/>
        <v>0</v>
      </c>
      <c r="O56" s="8">
        <f t="shared" si="19"/>
        <v>0</v>
      </c>
      <c r="P56" s="8">
        <f t="shared" si="20"/>
        <v>0</v>
      </c>
      <c r="Q56" s="8">
        <f t="shared" si="21"/>
        <v>0</v>
      </c>
      <c r="R56" s="8">
        <f t="shared" si="22"/>
        <v>0</v>
      </c>
      <c r="S56" s="8">
        <f t="shared" si="23"/>
        <v>0</v>
      </c>
    </row>
    <row r="57" spans="1:19" x14ac:dyDescent="0.5">
      <c r="L57" s="8">
        <f t="shared" si="16"/>
        <v>0</v>
      </c>
      <c r="M57" s="8">
        <f t="shared" si="17"/>
        <v>0</v>
      </c>
      <c r="N57" s="8">
        <f t="shared" si="18"/>
        <v>0</v>
      </c>
      <c r="O57" s="8">
        <f t="shared" si="19"/>
        <v>0</v>
      </c>
      <c r="P57" s="8">
        <f t="shared" si="20"/>
        <v>0</v>
      </c>
      <c r="Q57" s="8">
        <f t="shared" si="21"/>
        <v>0</v>
      </c>
      <c r="R57" s="8">
        <f t="shared" si="22"/>
        <v>0</v>
      </c>
      <c r="S57" s="8">
        <f t="shared" si="23"/>
        <v>0</v>
      </c>
    </row>
    <row r="58" spans="1:19" x14ac:dyDescent="0.5">
      <c r="L58" s="8">
        <f t="shared" si="16"/>
        <v>0</v>
      </c>
      <c r="M58" s="8">
        <f t="shared" si="17"/>
        <v>0</v>
      </c>
      <c r="N58" s="8">
        <f t="shared" si="18"/>
        <v>0</v>
      </c>
      <c r="O58" s="8">
        <f t="shared" si="19"/>
        <v>0</v>
      </c>
      <c r="P58" s="8">
        <f t="shared" si="20"/>
        <v>0</v>
      </c>
      <c r="Q58" s="8">
        <f t="shared" si="21"/>
        <v>0</v>
      </c>
      <c r="R58" s="8">
        <f t="shared" si="22"/>
        <v>0</v>
      </c>
      <c r="S58" s="8">
        <f t="shared" si="23"/>
        <v>0</v>
      </c>
    </row>
    <row r="59" spans="1:19" x14ac:dyDescent="0.5">
      <c r="L59" s="8">
        <f t="shared" si="16"/>
        <v>0</v>
      </c>
      <c r="M59" s="8">
        <f t="shared" si="17"/>
        <v>0</v>
      </c>
      <c r="N59" s="8">
        <f t="shared" si="18"/>
        <v>0</v>
      </c>
      <c r="O59" s="8">
        <f t="shared" si="19"/>
        <v>0</v>
      </c>
      <c r="P59" s="8">
        <f t="shared" si="20"/>
        <v>0</v>
      </c>
      <c r="Q59" s="8">
        <f t="shared" si="21"/>
        <v>0</v>
      </c>
      <c r="R59" s="8">
        <f t="shared" si="22"/>
        <v>0</v>
      </c>
      <c r="S59" s="8">
        <f t="shared" si="23"/>
        <v>0</v>
      </c>
    </row>
    <row r="60" spans="1:19" x14ac:dyDescent="0.5">
      <c r="L60" s="8">
        <f t="shared" si="16"/>
        <v>0</v>
      </c>
      <c r="M60" s="8">
        <f t="shared" si="17"/>
        <v>0</v>
      </c>
      <c r="N60" s="8">
        <f t="shared" si="18"/>
        <v>0</v>
      </c>
      <c r="O60" s="8">
        <f t="shared" si="19"/>
        <v>0</v>
      </c>
      <c r="P60" s="8">
        <f t="shared" si="20"/>
        <v>0</v>
      </c>
      <c r="Q60" s="8">
        <f t="shared" si="21"/>
        <v>0</v>
      </c>
      <c r="R60" s="8">
        <f t="shared" si="22"/>
        <v>0</v>
      </c>
      <c r="S60" s="8">
        <f t="shared" si="23"/>
        <v>0</v>
      </c>
    </row>
    <row r="61" spans="1:19" x14ac:dyDescent="0.5">
      <c r="L61" s="8">
        <f t="shared" si="16"/>
        <v>0</v>
      </c>
      <c r="M61" s="8">
        <f t="shared" si="17"/>
        <v>0</v>
      </c>
      <c r="N61" s="8">
        <f t="shared" si="18"/>
        <v>0</v>
      </c>
      <c r="O61" s="8">
        <f t="shared" si="19"/>
        <v>0</v>
      </c>
      <c r="P61" s="8">
        <f t="shared" si="20"/>
        <v>0</v>
      </c>
      <c r="Q61" s="8">
        <f t="shared" si="21"/>
        <v>0</v>
      </c>
      <c r="R61" s="8">
        <f t="shared" si="22"/>
        <v>0</v>
      </c>
      <c r="S61" s="8">
        <f t="shared" si="23"/>
        <v>0</v>
      </c>
    </row>
    <row r="62" spans="1:19" x14ac:dyDescent="0.5">
      <c r="L62" s="8">
        <f t="shared" ref="L62:O63" si="24">IF(A40&gt;L$13,A40,IF(A40&lt;L$9,A40,""))</f>
        <v>0</v>
      </c>
      <c r="M62" s="8">
        <f t="shared" si="24"/>
        <v>0</v>
      </c>
      <c r="N62" s="8">
        <f t="shared" si="24"/>
        <v>0</v>
      </c>
      <c r="O62" s="8">
        <f t="shared" si="24"/>
        <v>0</v>
      </c>
    </row>
    <row r="63" spans="1:19" x14ac:dyDescent="0.5">
      <c r="L63" s="8">
        <f t="shared" si="24"/>
        <v>0</v>
      </c>
      <c r="M63" s="8">
        <f t="shared" si="24"/>
        <v>0</v>
      </c>
      <c r="N63" s="8">
        <f t="shared" si="24"/>
        <v>0</v>
      </c>
      <c r="O63" s="8">
        <f t="shared" si="24"/>
        <v>0</v>
      </c>
    </row>
  </sheetData>
  <sortState ref="F2:F63">
    <sortCondition descending="1" ref="F1"/>
  </sortState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9"/>
  <sheetViews>
    <sheetView zoomScale="49" zoomScaleNormal="49" workbookViewId="0">
      <pane ySplit="1" topLeftCell="A2" activePane="bottomLeft" state="frozen"/>
      <selection pane="bottomLeft" activeCell="T43" sqref="T43"/>
    </sheetView>
  </sheetViews>
  <sheetFormatPr defaultRowHeight="14.35" x14ac:dyDescent="0.5"/>
  <cols>
    <col min="1" max="11" width="8.9375" style="8"/>
    <col min="12" max="12" width="8.9375" style="105"/>
    <col min="13" max="14" width="8.9375" style="8"/>
    <col min="27" max="28" width="8.9375" style="8"/>
  </cols>
  <sheetData>
    <row r="1" spans="1:29" ht="57.35" x14ac:dyDescent="0.5">
      <c r="A1" s="40" t="s">
        <v>24</v>
      </c>
      <c r="B1" s="40" t="s">
        <v>25</v>
      </c>
      <c r="C1" s="2" t="s">
        <v>26</v>
      </c>
      <c r="D1" s="56" t="s">
        <v>27</v>
      </c>
      <c r="E1" s="56" t="s">
        <v>62</v>
      </c>
      <c r="F1" s="58" t="s">
        <v>63</v>
      </c>
      <c r="G1" s="58" t="s">
        <v>64</v>
      </c>
      <c r="H1" s="29" t="s">
        <v>28</v>
      </c>
      <c r="I1" s="29" t="s">
        <v>65</v>
      </c>
      <c r="J1" s="63" t="s">
        <v>30</v>
      </c>
      <c r="K1" s="63" t="s">
        <v>92</v>
      </c>
      <c r="L1" s="103" t="s">
        <v>66</v>
      </c>
      <c r="M1" s="40" t="s">
        <v>67</v>
      </c>
      <c r="N1" s="40" t="s">
        <v>68</v>
      </c>
      <c r="P1" s="9" t="s">
        <v>41</v>
      </c>
      <c r="Q1" s="9" t="s">
        <v>34</v>
      </c>
      <c r="R1" s="9" t="s">
        <v>111</v>
      </c>
      <c r="S1" s="9" t="s">
        <v>112</v>
      </c>
      <c r="T1" s="9" t="s">
        <v>113</v>
      </c>
      <c r="U1" s="9" t="s">
        <v>114</v>
      </c>
      <c r="AA1" s="2" t="s">
        <v>26</v>
      </c>
      <c r="AB1" s="2" t="s">
        <v>30</v>
      </c>
      <c r="AC1" s="35"/>
    </row>
    <row r="2" spans="1:29" x14ac:dyDescent="0.5">
      <c r="A2" s="36">
        <v>33</v>
      </c>
      <c r="B2" s="36" t="s">
        <v>40</v>
      </c>
      <c r="C2" s="36">
        <v>242909</v>
      </c>
      <c r="D2" s="20">
        <v>927.66666666666663</v>
      </c>
      <c r="E2" s="20">
        <v>1822.0796019900497</v>
      </c>
      <c r="F2" s="20">
        <v>868.60869565217388</v>
      </c>
      <c r="G2" s="20">
        <v>1909.5652173913043</v>
      </c>
      <c r="H2" s="20">
        <v>728.65714285714284</v>
      </c>
      <c r="I2" s="20">
        <v>608.47714285714289</v>
      </c>
      <c r="J2" s="20">
        <v>808.75</v>
      </c>
      <c r="K2" s="20">
        <v>4340.121962238497</v>
      </c>
      <c r="L2" s="117">
        <v>3.0312347122463241</v>
      </c>
      <c r="M2" s="20">
        <v>912.57407407407402</v>
      </c>
      <c r="N2" s="20">
        <v>1844.437037037037</v>
      </c>
      <c r="O2" t="s">
        <v>35</v>
      </c>
      <c r="P2" s="107">
        <f>CORREL(D2:D28,E2:E28)</f>
        <v>0.71289035877394025</v>
      </c>
      <c r="Q2" s="107">
        <f>CORREL(D29:D49,E29:E49)</f>
        <v>-0.35498386723560399</v>
      </c>
      <c r="R2" s="107">
        <f>CORREL(D2:D25,E2:E25)</f>
        <v>0.46616533721684583</v>
      </c>
      <c r="S2" s="107">
        <f>CORREL(D29:D48,E29:E48)</f>
        <v>-8.9342010119209295E-2</v>
      </c>
      <c r="T2" s="35">
        <v>0.21729999999999999</v>
      </c>
      <c r="U2" s="35">
        <v>8.0000000000000002E-3</v>
      </c>
      <c r="AA2" s="36">
        <v>138154</v>
      </c>
      <c r="AB2" s="20">
        <v>1075.8737024221452</v>
      </c>
      <c r="AC2" s="35"/>
    </row>
    <row r="3" spans="1:29" x14ac:dyDescent="0.5">
      <c r="A3" s="36">
        <v>26</v>
      </c>
      <c r="B3" s="36" t="s">
        <v>40</v>
      </c>
      <c r="C3" s="36">
        <v>350563</v>
      </c>
      <c r="D3" s="20">
        <v>965.09452736318406</v>
      </c>
      <c r="E3" s="20">
        <v>1605.5671641791046</v>
      </c>
      <c r="F3" s="20">
        <v>900.69491525423734</v>
      </c>
      <c r="G3" s="20">
        <v>1696</v>
      </c>
      <c r="H3" s="20">
        <v>923.17570093457948</v>
      </c>
      <c r="I3" s="20">
        <v>514.56822429906538</v>
      </c>
      <c r="J3" s="20">
        <v>932.1056603773585</v>
      </c>
      <c r="K3" s="20">
        <v>3816.1353884781702</v>
      </c>
      <c r="L3" s="117">
        <v>3.160102751687567</v>
      </c>
      <c r="M3" s="20">
        <v>950.48076923076928</v>
      </c>
      <c r="N3" s="20">
        <v>1626.0884615384616</v>
      </c>
      <c r="O3" t="s">
        <v>69</v>
      </c>
      <c r="P3" s="107">
        <f>CORREL(F2:F28,G2:G28)</f>
        <v>0.70249329731591681</v>
      </c>
      <c r="Q3" s="107">
        <f>CORREL(F29:F49,G29:G49)</f>
        <v>-0.30737121066820405</v>
      </c>
      <c r="R3" s="107">
        <f>CORREL(F2:F25,G2:G25)</f>
        <v>0.440837133493032</v>
      </c>
      <c r="S3" s="107">
        <f>CORREL(F29:F48,G29:G48)</f>
        <v>-9.7552243779533879E-2</v>
      </c>
      <c r="T3" s="35">
        <v>0.1943</v>
      </c>
      <c r="U3" s="35">
        <v>9.4999999999999998E-3</v>
      </c>
      <c r="AA3" s="36">
        <v>179032</v>
      </c>
      <c r="AB3" s="20">
        <v>1451.9462616822429</v>
      </c>
      <c r="AC3" s="35"/>
    </row>
    <row r="4" spans="1:29" x14ac:dyDescent="0.5">
      <c r="A4" s="36">
        <v>27</v>
      </c>
      <c r="B4" s="36" t="s">
        <v>40</v>
      </c>
      <c r="C4" s="36">
        <v>196854</v>
      </c>
      <c r="D4" s="20">
        <v>1377.7326732673268</v>
      </c>
      <c r="E4" s="20">
        <v>972.86633663366342</v>
      </c>
      <c r="F4" s="20">
        <v>1029.4716981132076</v>
      </c>
      <c r="G4" s="20">
        <v>964.03773584905662</v>
      </c>
      <c r="H4" s="20">
        <v>827.7844827586207</v>
      </c>
      <c r="I4" s="20">
        <v>377.0625</v>
      </c>
      <c r="J4" s="20">
        <v>997.15716272600832</v>
      </c>
      <c r="K4" s="20">
        <v>2313.96657248272</v>
      </c>
      <c r="L4" s="117">
        <v>2.5752531014063176</v>
      </c>
      <c r="M4" s="20">
        <v>1305.349019607843</v>
      </c>
      <c r="N4" s="20">
        <v>971.03137254901958</v>
      </c>
      <c r="O4" t="s">
        <v>36</v>
      </c>
      <c r="P4" s="107">
        <f>CORREL(H2:H28,I2:I28)</f>
        <v>0.64737562987035657</v>
      </c>
      <c r="Q4" s="107">
        <f>CORREL(H29:H49,I29:I49)</f>
        <v>0.22935402355511011</v>
      </c>
      <c r="R4" s="107">
        <f>CORREL(H2:H25,I2:I25)</f>
        <v>0.53874999277497504</v>
      </c>
      <c r="S4" s="107">
        <f>CORREL(H29:H48,I29:I48)</f>
        <v>0.3343612951645667</v>
      </c>
      <c r="T4" s="35">
        <v>0.2903</v>
      </c>
      <c r="U4" s="35">
        <v>0.1118</v>
      </c>
      <c r="AA4" s="36">
        <v>195074</v>
      </c>
      <c r="AB4" s="20">
        <v>1138.9831223628692</v>
      </c>
      <c r="AC4" s="35"/>
    </row>
    <row r="5" spans="1:29" x14ac:dyDescent="0.5">
      <c r="A5" s="36">
        <v>35</v>
      </c>
      <c r="B5" s="36" t="s">
        <v>40</v>
      </c>
      <c r="C5" s="36">
        <v>755895</v>
      </c>
      <c r="D5" s="20">
        <v>612.16428571428571</v>
      </c>
      <c r="E5" s="20">
        <v>1189.1857142857143</v>
      </c>
      <c r="F5" s="20">
        <v>890.95348837209303</v>
      </c>
      <c r="G5" s="20">
        <v>1157.0232558139535</v>
      </c>
      <c r="H5" s="20">
        <v>1299.7510373443984</v>
      </c>
      <c r="I5" s="20">
        <v>467.44398340248961</v>
      </c>
      <c r="J5" s="20">
        <v>1031.2594339622642</v>
      </c>
      <c r="K5" s="20">
        <v>2813.6529535021573</v>
      </c>
      <c r="L5" s="117">
        <v>2.5278503034728614</v>
      </c>
      <c r="M5" s="20">
        <v>677.67213114754099</v>
      </c>
      <c r="N5" s="20">
        <v>1181.6284153005465</v>
      </c>
      <c r="O5" t="s">
        <v>70</v>
      </c>
      <c r="P5" s="107">
        <f>CORREL(J2:J28,L2:L28)</f>
        <v>0.34140452942965915</v>
      </c>
      <c r="Q5" s="107">
        <f>CORREL(J29:J49,L29:L49)</f>
        <v>-0.42030121269894932</v>
      </c>
      <c r="R5" s="120">
        <f>CORREL(J2:J25,L2:L25)</f>
        <v>6.3810176768190809E-3</v>
      </c>
      <c r="S5" s="120">
        <f>CORREL(J29:J48,L29:L48)</f>
        <v>-0.33156976083204903</v>
      </c>
      <c r="T5" s="121">
        <v>4.0000000000000003E-5</v>
      </c>
      <c r="U5" s="35">
        <v>0.1099</v>
      </c>
      <c r="AA5" s="36">
        <v>196854</v>
      </c>
      <c r="AB5" s="20">
        <v>997.15716272600832</v>
      </c>
      <c r="AC5" s="35"/>
    </row>
    <row r="6" spans="1:29" x14ac:dyDescent="0.5">
      <c r="A6" s="36">
        <v>23</v>
      </c>
      <c r="B6" s="36" t="s">
        <v>40</v>
      </c>
      <c r="C6" s="36">
        <v>1337796</v>
      </c>
      <c r="D6" s="20">
        <v>794.27312775330392</v>
      </c>
      <c r="E6" s="20">
        <v>2664.0396475770926</v>
      </c>
      <c r="F6" s="20">
        <v>800.49180327868851</v>
      </c>
      <c r="G6" s="20">
        <v>3052.3606557377047</v>
      </c>
      <c r="H6" s="20">
        <v>1197.5666666666666</v>
      </c>
      <c r="I6" s="20">
        <v>1058.8333333333333</v>
      </c>
      <c r="J6" s="20">
        <v>1057.7487922705313</v>
      </c>
      <c r="K6" s="20">
        <v>6775.2336366481304</v>
      </c>
      <c r="L6" s="117">
        <v>2.5936926124140829</v>
      </c>
      <c r="M6" s="20">
        <v>795.59027777777783</v>
      </c>
      <c r="N6" s="20">
        <v>2746.2881944444443</v>
      </c>
      <c r="O6" t="s">
        <v>133</v>
      </c>
      <c r="P6" s="35"/>
      <c r="Q6" s="35"/>
      <c r="R6" s="35">
        <f>CORREL(J2:J25,K2:K25)</f>
        <v>0.38524855079851106</v>
      </c>
      <c r="S6" s="35">
        <f>CORREL(J29:J48,K29:K48)</f>
        <v>-9.4339385721319904E-3</v>
      </c>
      <c r="T6" s="35">
        <v>0.1484</v>
      </c>
      <c r="U6" s="121">
        <v>9.0000000000000006E-5</v>
      </c>
      <c r="AA6" s="36">
        <v>221530</v>
      </c>
      <c r="AB6" s="20">
        <v>1349.9137254901962</v>
      </c>
      <c r="AC6" s="35"/>
    </row>
    <row r="7" spans="1:29" x14ac:dyDescent="0.5">
      <c r="A7" s="36">
        <v>25</v>
      </c>
      <c r="B7" s="36" t="s">
        <v>40</v>
      </c>
      <c r="C7" s="36">
        <v>138154</v>
      </c>
      <c r="D7" s="20">
        <v>1362.047619047619</v>
      </c>
      <c r="E7" s="20">
        <v>969.70476190476188</v>
      </c>
      <c r="F7" s="20">
        <v>1018.0869565217391</v>
      </c>
      <c r="G7" s="20">
        <v>959.41304347826087</v>
      </c>
      <c r="H7" s="20">
        <v>897.49378881987582</v>
      </c>
      <c r="I7" s="20">
        <v>428.3975155279503</v>
      </c>
      <c r="J7" s="20">
        <v>1075.8737024221452</v>
      </c>
      <c r="K7" s="20">
        <v>2357.5153209109731</v>
      </c>
      <c r="L7" s="117">
        <v>2.2592462226519459</v>
      </c>
      <c r="M7" s="20">
        <v>1300.2421875</v>
      </c>
      <c r="N7" s="20">
        <v>967.85546875</v>
      </c>
      <c r="AA7" s="36">
        <v>232117</v>
      </c>
      <c r="AB7" s="20">
        <v>1701.2351351351351</v>
      </c>
      <c r="AC7" s="35"/>
    </row>
    <row r="8" spans="1:29" x14ac:dyDescent="0.5">
      <c r="A8" s="36">
        <v>34</v>
      </c>
      <c r="B8" s="36" t="s">
        <v>40</v>
      </c>
      <c r="C8" s="36">
        <v>273269</v>
      </c>
      <c r="D8" s="20">
        <v>1143.5819209039548</v>
      </c>
      <c r="E8" s="20">
        <v>1566.5141242937852</v>
      </c>
      <c r="F8" s="20">
        <v>950.79032258064512</v>
      </c>
      <c r="G8" s="20">
        <v>1619.2096774193549</v>
      </c>
      <c r="H8" s="20">
        <v>1066.4481707317073</v>
      </c>
      <c r="I8" s="20">
        <v>794.21036585365857</v>
      </c>
      <c r="J8" s="20">
        <v>1077.8800705467372</v>
      </c>
      <c r="K8" s="20">
        <v>3979.9341675667988</v>
      </c>
      <c r="L8" s="117">
        <v>1.9896291566529052</v>
      </c>
      <c r="M8" s="20">
        <v>1093.5690376569037</v>
      </c>
      <c r="N8" s="20">
        <v>1580.18410041841</v>
      </c>
      <c r="AA8" s="36">
        <v>242909</v>
      </c>
      <c r="AB8" s="20">
        <v>808.75</v>
      </c>
      <c r="AC8" s="35"/>
    </row>
    <row r="9" spans="1:29" x14ac:dyDescent="0.5">
      <c r="A9" s="36">
        <v>18</v>
      </c>
      <c r="B9" s="36" t="s">
        <v>40</v>
      </c>
      <c r="C9" s="36">
        <v>698654</v>
      </c>
      <c r="D9" s="20">
        <v>749.14285714285711</v>
      </c>
      <c r="E9" s="20">
        <v>1718.3082706766918</v>
      </c>
      <c r="F9" s="20">
        <v>673.91304347826087</v>
      </c>
      <c r="G9" s="20">
        <v>1581.6304347826087</v>
      </c>
      <c r="H9" s="20">
        <v>1368.2764227642276</v>
      </c>
      <c r="I9" s="20">
        <v>587.92682926829264</v>
      </c>
      <c r="J9" s="20">
        <v>1099.3694117647058</v>
      </c>
      <c r="K9" s="20">
        <v>3887.8655347275935</v>
      </c>
      <c r="L9" s="117">
        <v>2.8629146923550253</v>
      </c>
      <c r="M9" s="20">
        <v>729.81005586592175</v>
      </c>
      <c r="N9" s="20">
        <v>1683.1843575418995</v>
      </c>
      <c r="AA9" s="36">
        <v>273269</v>
      </c>
      <c r="AB9" s="20">
        <v>1077.8800705467372</v>
      </c>
      <c r="AC9" s="35"/>
    </row>
    <row r="10" spans="1:29" x14ac:dyDescent="0.5">
      <c r="A10" s="36">
        <v>19</v>
      </c>
      <c r="B10" s="36" t="s">
        <v>40</v>
      </c>
      <c r="C10" s="36">
        <v>195074</v>
      </c>
      <c r="D10" s="20">
        <v>1225.9357142857143</v>
      </c>
      <c r="E10" s="20">
        <v>1437.5714285714287</v>
      </c>
      <c r="F10" s="20">
        <v>993.78846153846155</v>
      </c>
      <c r="G10" s="20">
        <v>1596.1346153846155</v>
      </c>
      <c r="H10" s="20">
        <v>1122.5886524822695</v>
      </c>
      <c r="I10" s="20">
        <v>700.0283687943263</v>
      </c>
      <c r="J10" s="20">
        <v>1138.9831223628692</v>
      </c>
      <c r="K10" s="20">
        <v>3733.7344127503702</v>
      </c>
      <c r="L10" s="117">
        <v>2.1149366097118656</v>
      </c>
      <c r="M10" s="20">
        <v>1163.0625</v>
      </c>
      <c r="N10" s="20">
        <v>1480.515625</v>
      </c>
      <c r="AA10" s="36">
        <v>291969</v>
      </c>
      <c r="AB10" s="20">
        <v>1290.9427374301677</v>
      </c>
      <c r="AC10" s="35"/>
    </row>
    <row r="11" spans="1:29" x14ac:dyDescent="0.5">
      <c r="A11" s="36">
        <v>12</v>
      </c>
      <c r="B11" s="36" t="s">
        <v>40</v>
      </c>
      <c r="C11" s="36">
        <v>468368</v>
      </c>
      <c r="D11" s="20">
        <v>1438.2067510548522</v>
      </c>
      <c r="E11" s="20">
        <v>1468.7510548523207</v>
      </c>
      <c r="F11" s="20">
        <v>1281.0972222222222</v>
      </c>
      <c r="G11" s="20">
        <v>2020.0555555555557</v>
      </c>
      <c r="H11" s="20">
        <v>1011.9105839416059</v>
      </c>
      <c r="I11" s="20">
        <v>637.56569343065689</v>
      </c>
      <c r="J11" s="20">
        <v>1152.4165694282381</v>
      </c>
      <c r="K11" s="20">
        <v>4126.3723038385333</v>
      </c>
      <c r="L11" s="117">
        <v>2.5051698553488295</v>
      </c>
      <c r="M11" s="20">
        <v>1401.598705501618</v>
      </c>
      <c r="N11" s="20">
        <v>1597.210355987055</v>
      </c>
      <c r="AA11" s="36">
        <v>306295</v>
      </c>
      <c r="AB11" s="20">
        <v>1217.8963282937366</v>
      </c>
      <c r="AC11" s="35"/>
    </row>
    <row r="12" spans="1:29" x14ac:dyDescent="0.5">
      <c r="A12" s="36">
        <v>39</v>
      </c>
      <c r="B12" s="36" t="s">
        <v>40</v>
      </c>
      <c r="C12" s="36">
        <v>306295</v>
      </c>
      <c r="D12" s="20">
        <v>1635.5324675324675</v>
      </c>
      <c r="E12" s="20">
        <v>1768.6796536796537</v>
      </c>
      <c r="F12" s="20">
        <v>1254.7101449275362</v>
      </c>
      <c r="G12" s="20">
        <v>1829.4057971014493</v>
      </c>
      <c r="H12" s="20">
        <v>1059.7268370607028</v>
      </c>
      <c r="I12" s="20">
        <v>802.75399361022369</v>
      </c>
      <c r="J12" s="20">
        <v>1217.8963282937366</v>
      </c>
      <c r="K12" s="20">
        <v>4400.8394443913267</v>
      </c>
      <c r="L12" s="117">
        <v>2.2206637162271519</v>
      </c>
      <c r="M12" s="20">
        <v>1547.9433333333334</v>
      </c>
      <c r="N12" s="20">
        <v>1782.6466666666668</v>
      </c>
      <c r="AA12" s="36">
        <v>306921</v>
      </c>
      <c r="AB12" s="20">
        <v>1809.1513828238719</v>
      </c>
      <c r="AC12" s="35"/>
    </row>
    <row r="13" spans="1:29" x14ac:dyDescent="0.5">
      <c r="A13" s="36">
        <v>41</v>
      </c>
      <c r="B13" s="36" t="s">
        <v>40</v>
      </c>
      <c r="C13" s="36">
        <v>291969</v>
      </c>
      <c r="D13" s="20">
        <v>1485.1666666666667</v>
      </c>
      <c r="E13" s="20">
        <v>1251.7863247863247</v>
      </c>
      <c r="F13" s="20">
        <v>1227.675</v>
      </c>
      <c r="G13" s="20">
        <v>1323.0875000000001</v>
      </c>
      <c r="H13" s="20">
        <v>1190.4776119402984</v>
      </c>
      <c r="I13" s="20">
        <v>781.21393034825871</v>
      </c>
      <c r="J13" s="20">
        <v>1290.9427374301677</v>
      </c>
      <c r="K13" s="20">
        <v>3356.0877551345834</v>
      </c>
      <c r="L13" s="117">
        <v>1.6256139067223607</v>
      </c>
      <c r="M13" s="20">
        <v>1419.563694267516</v>
      </c>
      <c r="N13" s="20">
        <v>1269.9522292993631</v>
      </c>
      <c r="AA13" s="36">
        <v>308662</v>
      </c>
      <c r="AB13" s="20">
        <v>1341.1527777777778</v>
      </c>
      <c r="AC13" s="35"/>
    </row>
    <row r="14" spans="1:29" x14ac:dyDescent="0.5">
      <c r="A14" s="36">
        <v>10</v>
      </c>
      <c r="B14" s="36" t="s">
        <v>40</v>
      </c>
      <c r="C14" s="36">
        <v>308662</v>
      </c>
      <c r="D14" s="20">
        <v>1841.2857142857142</v>
      </c>
      <c r="E14" s="20">
        <v>1103.7142857142858</v>
      </c>
      <c r="F14" s="20">
        <v>1495</v>
      </c>
      <c r="G14" s="20">
        <v>1171</v>
      </c>
      <c r="H14" s="20">
        <v>1148.7973273942093</v>
      </c>
      <c r="I14" s="20">
        <v>428.47884187082406</v>
      </c>
      <c r="J14" s="20">
        <v>1341.1527777777778</v>
      </c>
      <c r="K14" s="20">
        <v>2703.1931275851098</v>
      </c>
      <c r="L14" s="117">
        <v>2.6058761949486606</v>
      </c>
      <c r="M14" s="20">
        <v>1775.1608040201006</v>
      </c>
      <c r="N14" s="20">
        <v>1116.5628140703518</v>
      </c>
      <c r="AA14" s="36">
        <v>343167</v>
      </c>
      <c r="AB14" s="20">
        <v>1975.7414187643021</v>
      </c>
      <c r="AC14" s="35"/>
    </row>
    <row r="15" spans="1:29" x14ac:dyDescent="0.5">
      <c r="A15" s="36">
        <v>40</v>
      </c>
      <c r="B15" s="36" t="s">
        <v>40</v>
      </c>
      <c r="C15" s="36">
        <v>221530</v>
      </c>
      <c r="D15" s="20">
        <v>1887.0670103092784</v>
      </c>
      <c r="E15" s="20">
        <v>1967.8556701030927</v>
      </c>
      <c r="F15" s="20">
        <v>1543.1960784313726</v>
      </c>
      <c r="G15" s="20">
        <v>2144.9215686274511</v>
      </c>
      <c r="H15" s="20">
        <v>1130.5576923076924</v>
      </c>
      <c r="I15" s="20">
        <v>850.68653846153848</v>
      </c>
      <c r="J15" s="20">
        <v>1349.9137254901962</v>
      </c>
      <c r="K15" s="20">
        <v>4963.4637771920825</v>
      </c>
      <c r="L15" s="117">
        <v>2.3565840001886</v>
      </c>
      <c r="M15" s="20">
        <v>1815.4857142857143</v>
      </c>
      <c r="N15" s="20">
        <v>2004.7142857142858</v>
      </c>
      <c r="AA15" s="36">
        <v>350563</v>
      </c>
      <c r="AB15" s="20">
        <v>932.1056603773585</v>
      </c>
      <c r="AC15" s="35"/>
    </row>
    <row r="16" spans="1:29" x14ac:dyDescent="0.5">
      <c r="A16" s="36">
        <v>13</v>
      </c>
      <c r="B16" s="36" t="s">
        <v>40</v>
      </c>
      <c r="C16" s="36">
        <v>179032</v>
      </c>
      <c r="D16" s="20">
        <v>1624.4480000000001</v>
      </c>
      <c r="E16" s="20">
        <v>1973.04</v>
      </c>
      <c r="F16" s="20">
        <v>1458.9756097560976</v>
      </c>
      <c r="G16" s="20">
        <v>1891.5365853658536</v>
      </c>
      <c r="H16" s="20">
        <v>1368.5458015267175</v>
      </c>
      <c r="I16" s="20">
        <v>642.62977099236639</v>
      </c>
      <c r="J16" s="20">
        <v>1451.9462616822429</v>
      </c>
      <c r="K16" s="20">
        <v>4507.2063563582196</v>
      </c>
      <c r="L16" s="117">
        <v>3.0389342771009202</v>
      </c>
      <c r="M16" s="20">
        <v>1583.5783132530121</v>
      </c>
      <c r="N16" s="20">
        <v>1952.9096385542168</v>
      </c>
      <c r="AA16" s="36">
        <v>364630</v>
      </c>
      <c r="AB16" s="20">
        <v>1596.1811263318114</v>
      </c>
      <c r="AC16" s="35"/>
    </row>
    <row r="17" spans="1:29" x14ac:dyDescent="0.5">
      <c r="A17" s="36">
        <v>9</v>
      </c>
      <c r="B17" s="36" t="s">
        <v>40</v>
      </c>
      <c r="C17" s="36">
        <v>383265</v>
      </c>
      <c r="D17" s="20">
        <v>2330.5329341317365</v>
      </c>
      <c r="E17" s="20">
        <v>1438.4251497005987</v>
      </c>
      <c r="F17" s="20">
        <v>1965.3157894736842</v>
      </c>
      <c r="G17" s="20">
        <v>1433.3947368421052</v>
      </c>
      <c r="H17" s="20">
        <v>1210.2846003898635</v>
      </c>
      <c r="I17" s="20">
        <v>471.16374269005848</v>
      </c>
      <c r="J17" s="20">
        <v>1510.8036211699164</v>
      </c>
      <c r="K17" s="20">
        <v>3342.9836292327623</v>
      </c>
      <c r="L17" s="117">
        <v>3.050940793363301</v>
      </c>
      <c r="M17" s="20">
        <v>2262.8341463414636</v>
      </c>
      <c r="N17" s="20">
        <v>1437.4926829268293</v>
      </c>
      <c r="AA17" s="36">
        <v>383265</v>
      </c>
      <c r="AB17" s="20">
        <v>1510.8036211699164</v>
      </c>
      <c r="AC17" s="35"/>
    </row>
    <row r="18" spans="1:29" x14ac:dyDescent="0.5">
      <c r="A18" s="36">
        <v>46</v>
      </c>
      <c r="B18" s="36" t="s">
        <v>40</v>
      </c>
      <c r="C18" s="36">
        <v>364630</v>
      </c>
      <c r="D18" s="20">
        <v>2228.7857142857142</v>
      </c>
      <c r="E18" s="20">
        <v>2181.2559523809523</v>
      </c>
      <c r="F18" s="20">
        <v>1829.3181818181818</v>
      </c>
      <c r="G18" s="20">
        <v>2489.681818181818</v>
      </c>
      <c r="H18" s="20">
        <v>1334.3033707865168</v>
      </c>
      <c r="I18" s="20">
        <v>784.08314606741578</v>
      </c>
      <c r="J18" s="20">
        <v>1596.1811263318114</v>
      </c>
      <c r="K18" s="20">
        <v>5455.0209166301865</v>
      </c>
      <c r="L18" s="117">
        <v>2.8635596609692708</v>
      </c>
      <c r="M18" s="20">
        <v>2145.8773584905662</v>
      </c>
      <c r="N18" s="20">
        <v>2245.2688679245284</v>
      </c>
      <c r="AA18" s="36">
        <v>468368</v>
      </c>
      <c r="AB18" s="20">
        <v>1152.4165694282381</v>
      </c>
      <c r="AC18" s="35"/>
    </row>
    <row r="19" spans="1:29" x14ac:dyDescent="0.5">
      <c r="A19" s="36">
        <v>11</v>
      </c>
      <c r="B19" s="36" t="s">
        <v>40</v>
      </c>
      <c r="C19" s="36">
        <v>232117</v>
      </c>
      <c r="D19" s="20">
        <v>2064.387755102041</v>
      </c>
      <c r="E19" s="20">
        <v>1896.591836734694</v>
      </c>
      <c r="F19" s="20">
        <v>1731.0967741935483</v>
      </c>
      <c r="G19" s="20">
        <v>2107.7096774193546</v>
      </c>
      <c r="H19" s="20">
        <v>1549.7219917012449</v>
      </c>
      <c r="I19" s="20">
        <v>772.71369294605813</v>
      </c>
      <c r="J19" s="20">
        <v>1701.2351351351351</v>
      </c>
      <c r="K19" s="20">
        <v>4777.0152071001066</v>
      </c>
      <c r="L19" s="117">
        <v>2.5201126874961286</v>
      </c>
      <c r="M19" s="20">
        <v>1984.2945736434108</v>
      </c>
      <c r="N19" s="20">
        <v>1947.3255813953488</v>
      </c>
      <c r="AA19" s="75">
        <v>509167</v>
      </c>
      <c r="AB19" s="77">
        <v>1387.1723122238586</v>
      </c>
      <c r="AC19" s="35"/>
    </row>
    <row r="20" spans="1:29" x14ac:dyDescent="0.5">
      <c r="A20" s="36">
        <v>47</v>
      </c>
      <c r="B20" s="36" t="s">
        <v>40</v>
      </c>
      <c r="C20" s="36">
        <v>306921</v>
      </c>
      <c r="D20" s="20">
        <v>2870.7382550335569</v>
      </c>
      <c r="E20" s="20">
        <v>3022.0536912751677</v>
      </c>
      <c r="F20" s="20">
        <v>2095.3666666666668</v>
      </c>
      <c r="G20" s="20">
        <v>3014.8666666666668</v>
      </c>
      <c r="H20" s="20">
        <v>1442.3117154811716</v>
      </c>
      <c r="I20" s="20">
        <v>784.42468619246858</v>
      </c>
      <c r="J20" s="20">
        <v>1809.1513828238719</v>
      </c>
      <c r="K20" s="20">
        <v>6821.345044134303</v>
      </c>
      <c r="L20" s="117">
        <v>3.8499431287416375</v>
      </c>
      <c r="M20" s="20">
        <v>2648.1435406698565</v>
      </c>
      <c r="N20" s="20">
        <v>3019.9904306220096</v>
      </c>
      <c r="AA20" s="88">
        <v>515762</v>
      </c>
      <c r="AB20" s="90">
        <v>2427.2201492537315</v>
      </c>
      <c r="AC20" s="35"/>
    </row>
    <row r="21" spans="1:29" x14ac:dyDescent="0.5">
      <c r="A21" s="36">
        <v>4</v>
      </c>
      <c r="B21" s="36" t="s">
        <v>40</v>
      </c>
      <c r="C21" s="36">
        <v>343167</v>
      </c>
      <c r="D21" s="20">
        <v>2686.9266666666667</v>
      </c>
      <c r="E21" s="20">
        <v>1489.2533333333333</v>
      </c>
      <c r="F21" s="20">
        <v>2147.3809523809523</v>
      </c>
      <c r="G21" s="20">
        <v>1413.5</v>
      </c>
      <c r="H21" s="20">
        <v>1510.8979591836735</v>
      </c>
      <c r="I21" s="20">
        <v>578.58775510204077</v>
      </c>
      <c r="J21" s="20">
        <v>1975.7414187643021</v>
      </c>
      <c r="K21" s="20">
        <v>3481.3410884353739</v>
      </c>
      <c r="L21" s="117">
        <v>2.5453049752270367</v>
      </c>
      <c r="M21" s="20">
        <v>2568.9010416666665</v>
      </c>
      <c r="N21" s="20">
        <v>1472.6822916666667</v>
      </c>
      <c r="AA21" s="88">
        <v>542360</v>
      </c>
      <c r="AB21" s="90">
        <v>2576.8652968036531</v>
      </c>
      <c r="AC21" s="35"/>
    </row>
    <row r="22" spans="1:29" x14ac:dyDescent="0.5">
      <c r="A22" s="88">
        <v>37</v>
      </c>
      <c r="B22" s="88" t="s">
        <v>40</v>
      </c>
      <c r="C22" s="88">
        <v>571463</v>
      </c>
      <c r="D22" s="90">
        <v>4155.0886075949365</v>
      </c>
      <c r="E22" s="90">
        <v>3153.8481012658226</v>
      </c>
      <c r="F22" s="90">
        <v>3160.8857142857141</v>
      </c>
      <c r="G22" s="90">
        <v>3116.6</v>
      </c>
      <c r="H22" s="90">
        <v>1686.0219435736676</v>
      </c>
      <c r="I22" s="90">
        <v>683.68652037617551</v>
      </c>
      <c r="J22" s="90">
        <v>2217.589651022864</v>
      </c>
      <c r="K22" s="90">
        <v>6954.1346216419979</v>
      </c>
      <c r="L22" s="118">
        <v>4.603123171884568</v>
      </c>
      <c r="M22" s="90">
        <v>3974.7927461139898</v>
      </c>
      <c r="N22" s="90">
        <v>3147.0932642487046</v>
      </c>
      <c r="AA22" s="88">
        <v>571463</v>
      </c>
      <c r="AB22" s="90">
        <v>2217.589651022864</v>
      </c>
      <c r="AC22" s="35"/>
    </row>
    <row r="23" spans="1:29" s="73" customFormat="1" x14ac:dyDescent="0.5">
      <c r="A23" s="88">
        <v>48</v>
      </c>
      <c r="B23" s="88" t="s">
        <v>40</v>
      </c>
      <c r="C23" s="88">
        <v>515762</v>
      </c>
      <c r="D23" s="90">
        <v>3134.5352112676055</v>
      </c>
      <c r="E23" s="90">
        <v>2001.9859154929577</v>
      </c>
      <c r="F23" s="90">
        <v>2554.2745098039218</v>
      </c>
      <c r="G23" s="90">
        <v>2262.3921568627452</v>
      </c>
      <c r="H23" s="90">
        <v>2115.5043731778424</v>
      </c>
      <c r="I23" s="90">
        <v>1009.6793002915452</v>
      </c>
      <c r="J23" s="90">
        <v>2427.2201492537315</v>
      </c>
      <c r="K23" s="90">
        <v>5274.0573726472485</v>
      </c>
      <c r="L23" s="118">
        <v>2.0509462032778094</v>
      </c>
      <c r="M23" s="90">
        <v>2981.2020725388602</v>
      </c>
      <c r="N23" s="90">
        <v>2070.7979274611398</v>
      </c>
      <c r="AA23" s="36">
        <v>698654</v>
      </c>
      <c r="AB23" s="20">
        <v>1099.3694117647058</v>
      </c>
      <c r="AC23" s="122"/>
    </row>
    <row r="24" spans="1:29" x14ac:dyDescent="0.5">
      <c r="A24" s="88">
        <v>5</v>
      </c>
      <c r="B24" s="88" t="s">
        <v>40</v>
      </c>
      <c r="C24" s="88">
        <v>542360</v>
      </c>
      <c r="D24" s="90">
        <v>3362.5714285714284</v>
      </c>
      <c r="E24" s="90">
        <v>1667.1904761904761</v>
      </c>
      <c r="F24" s="90">
        <v>2735.125</v>
      </c>
      <c r="G24" s="90">
        <v>1910.6458333333333</v>
      </c>
      <c r="H24" s="90">
        <v>2173.094696969697</v>
      </c>
      <c r="I24" s="90">
        <v>726.625</v>
      </c>
      <c r="J24" s="90">
        <v>2576.8652968036531</v>
      </c>
      <c r="K24" s="90">
        <v>4304.4613095238092</v>
      </c>
      <c r="L24" s="118">
        <v>2.3868578354896179</v>
      </c>
      <c r="M24" s="90">
        <v>3189.4827586206898</v>
      </c>
      <c r="N24" s="90">
        <v>1734.3505747126437</v>
      </c>
      <c r="AA24" s="36">
        <v>755895</v>
      </c>
      <c r="AB24" s="20">
        <v>1031.2594339622642</v>
      </c>
      <c r="AC24" s="35"/>
    </row>
    <row r="25" spans="1:29" x14ac:dyDescent="0.5">
      <c r="A25" s="88">
        <v>1</v>
      </c>
      <c r="B25" s="88" t="s">
        <v>40</v>
      </c>
      <c r="C25" s="88">
        <v>1499830</v>
      </c>
      <c r="D25" s="90">
        <v>2807.2542372881358</v>
      </c>
      <c r="E25" s="90">
        <v>1643.0056497175142</v>
      </c>
      <c r="F25" s="90">
        <v>2680.8070175438597</v>
      </c>
      <c r="G25" s="90">
        <v>2003.9298245614036</v>
      </c>
      <c r="H25" s="90">
        <v>2997.9686800894856</v>
      </c>
      <c r="I25" s="90">
        <v>1022.1208053691275</v>
      </c>
      <c r="J25" s="90">
        <v>2921.8531571218796</v>
      </c>
      <c r="K25" s="90">
        <v>4669.0562796480453</v>
      </c>
      <c r="L25" s="118">
        <v>1.6934623264008146</v>
      </c>
      <c r="M25" s="90">
        <v>2776.4529914529912</v>
      </c>
      <c r="N25" s="90">
        <v>1730.9230769230769</v>
      </c>
      <c r="AA25" s="75">
        <v>1285083</v>
      </c>
      <c r="AB25" s="77">
        <v>2212.0485527544351</v>
      </c>
      <c r="AC25" s="35"/>
    </row>
    <row r="26" spans="1:29" x14ac:dyDescent="0.5">
      <c r="A26" s="75">
        <v>24</v>
      </c>
      <c r="B26" s="75" t="s">
        <v>40</v>
      </c>
      <c r="C26" s="75">
        <v>509167</v>
      </c>
      <c r="D26" s="77">
        <v>1910.7041420118344</v>
      </c>
      <c r="E26" s="77">
        <v>2779.0118343195268</v>
      </c>
      <c r="F26" s="77">
        <v>1692.5098039215686</v>
      </c>
      <c r="G26" s="77">
        <v>3614.7843137254904</v>
      </c>
      <c r="H26" s="77">
        <v>1160.4858387799563</v>
      </c>
      <c r="I26" s="77">
        <v>1027.3464052287582</v>
      </c>
      <c r="J26" s="77">
        <v>1387.1723122238586</v>
      </c>
      <c r="K26" s="77">
        <v>7421.1425532737758</v>
      </c>
      <c r="L26" s="119">
        <v>2.893628746622372</v>
      </c>
      <c r="M26" s="77">
        <v>1860.1227272727272</v>
      </c>
      <c r="N26" s="77">
        <v>2972.7590909090909</v>
      </c>
      <c r="AA26" s="36">
        <v>1337796</v>
      </c>
      <c r="AB26" s="20">
        <v>1057.7487922705313</v>
      </c>
      <c r="AC26" s="35"/>
    </row>
    <row r="27" spans="1:29" x14ac:dyDescent="0.5">
      <c r="A27" s="75">
        <v>50</v>
      </c>
      <c r="B27" s="75" t="s">
        <v>40</v>
      </c>
      <c r="C27" s="75">
        <v>2231586</v>
      </c>
      <c r="D27" s="77">
        <v>4933.559782608696</v>
      </c>
      <c r="E27" s="77">
        <v>6366.978260869565</v>
      </c>
      <c r="F27" s="77">
        <v>3642.2711864406779</v>
      </c>
      <c r="G27" s="77">
        <v>7146.3898305084749</v>
      </c>
      <c r="H27" s="77">
        <v>2867.8176328502414</v>
      </c>
      <c r="I27" s="77">
        <v>1425.268115942029</v>
      </c>
      <c r="J27" s="77">
        <v>3265.3800186741364</v>
      </c>
      <c r="K27" s="77">
        <v>14938.636207320069</v>
      </c>
      <c r="L27" s="119">
        <v>4.5999893168609622</v>
      </c>
      <c r="M27" s="77">
        <v>4620.0370370370374</v>
      </c>
      <c r="N27" s="77">
        <v>6556.2181069958851</v>
      </c>
      <c r="AA27" s="88">
        <v>1499830</v>
      </c>
      <c r="AB27" s="90">
        <v>2921.8531571218796</v>
      </c>
      <c r="AC27" s="35"/>
    </row>
    <row r="28" spans="1:29" x14ac:dyDescent="0.5">
      <c r="A28" s="75">
        <v>49</v>
      </c>
      <c r="B28" s="75" t="s">
        <v>40</v>
      </c>
      <c r="C28" s="75">
        <v>1285083</v>
      </c>
      <c r="D28" s="77">
        <v>4111.6258064516132</v>
      </c>
      <c r="E28" s="77">
        <v>6467.5870967741939</v>
      </c>
      <c r="F28" s="77">
        <v>3503.8108108108108</v>
      </c>
      <c r="G28" s="77">
        <v>7185.8108108108108</v>
      </c>
      <c r="H28" s="77">
        <v>1822.7087599544936</v>
      </c>
      <c r="I28" s="77">
        <v>1128.4050056882822</v>
      </c>
      <c r="J28" s="77">
        <v>2212.0485527544351</v>
      </c>
      <c r="K28" s="77">
        <v>14781.802913273286</v>
      </c>
      <c r="L28" s="119">
        <v>5.8542763975397936</v>
      </c>
      <c r="M28" s="77">
        <v>3994.4947916666665</v>
      </c>
      <c r="N28" s="77">
        <v>6605.994791666667</v>
      </c>
      <c r="AA28" s="75">
        <v>2231586</v>
      </c>
      <c r="AB28" s="77">
        <v>3265.3800186741364</v>
      </c>
      <c r="AC28" s="35"/>
    </row>
    <row r="29" spans="1:29" x14ac:dyDescent="0.5">
      <c r="A29" s="36">
        <v>20</v>
      </c>
      <c r="B29" s="36" t="s">
        <v>22</v>
      </c>
      <c r="C29" s="36">
        <v>8902060</v>
      </c>
      <c r="D29" s="20">
        <v>5119.1396396396394</v>
      </c>
      <c r="E29" s="20">
        <v>2225.6801801801803</v>
      </c>
      <c r="F29" s="20">
        <v>7164.2666666666664</v>
      </c>
      <c r="G29" s="20">
        <v>2124.2833333333333</v>
      </c>
      <c r="H29" s="20">
        <v>9227.9086419753094</v>
      </c>
      <c r="I29" s="20">
        <v>567.97283950617282</v>
      </c>
      <c r="J29" s="20">
        <v>7719.953420669578</v>
      </c>
      <c r="K29" s="20">
        <v>4917.936353019687</v>
      </c>
      <c r="L29" s="117">
        <v>3.8806545483673061</v>
      </c>
      <c r="M29" s="20">
        <v>5554.2730496453896</v>
      </c>
      <c r="N29" s="20">
        <v>2204.1063829787236</v>
      </c>
      <c r="AA29" s="36">
        <v>5001182</v>
      </c>
      <c r="AB29" s="20">
        <v>9023.1884816753918</v>
      </c>
      <c r="AC29" s="35"/>
    </row>
    <row r="30" spans="1:29" x14ac:dyDescent="0.5">
      <c r="A30" s="36">
        <v>32</v>
      </c>
      <c r="B30" s="36" t="s">
        <v>22</v>
      </c>
      <c r="C30" s="36">
        <v>7392972</v>
      </c>
      <c r="D30" s="20">
        <v>4929.416666666667</v>
      </c>
      <c r="E30" s="20">
        <v>1661.6008771929824</v>
      </c>
      <c r="F30" s="20">
        <v>6750.1428571428569</v>
      </c>
      <c r="G30" s="20">
        <v>2039.0714285714287</v>
      </c>
      <c r="H30" s="20">
        <v>9615.096837944664</v>
      </c>
      <c r="I30" s="20">
        <v>891.23913043478262</v>
      </c>
      <c r="J30" s="20">
        <v>8059.6886075949369</v>
      </c>
      <c r="K30" s="20">
        <v>4591.9114361991942</v>
      </c>
      <c r="L30" s="117">
        <v>1.9478854000653432</v>
      </c>
      <c r="M30" s="20">
        <v>5288.4330985915494</v>
      </c>
      <c r="N30" s="20">
        <v>1736.0316901408451</v>
      </c>
      <c r="AA30" s="36">
        <v>7392972</v>
      </c>
      <c r="AB30" s="20">
        <v>8059.6886075949369</v>
      </c>
      <c r="AC30" s="35"/>
    </row>
    <row r="31" spans="1:29" x14ac:dyDescent="0.5">
      <c r="A31" s="36">
        <v>15</v>
      </c>
      <c r="B31" s="36" t="s">
        <v>22</v>
      </c>
      <c r="C31" s="36">
        <v>5001182</v>
      </c>
      <c r="D31" s="20">
        <v>6651.9370629370633</v>
      </c>
      <c r="E31" s="20">
        <v>1867.4405594405594</v>
      </c>
      <c r="F31" s="20">
        <v>9160.0238095238092</v>
      </c>
      <c r="G31" s="20">
        <v>2045.0238095238096</v>
      </c>
      <c r="H31" s="20">
        <v>10715.279187817259</v>
      </c>
      <c r="I31" s="20">
        <v>936.93908629441626</v>
      </c>
      <c r="J31" s="20">
        <v>9023.1884816753918</v>
      </c>
      <c r="K31" s="20">
        <v>4849.4034552587855</v>
      </c>
      <c r="L31" s="117">
        <v>2.0361587905377219</v>
      </c>
      <c r="M31" s="20">
        <v>7221.3405405405401</v>
      </c>
      <c r="N31" s="20">
        <v>1907.7567567567567</v>
      </c>
      <c r="AA31" s="36">
        <v>8281289</v>
      </c>
      <c r="AB31" s="20">
        <v>9509.3418803418808</v>
      </c>
      <c r="AC31" s="35"/>
    </row>
    <row r="32" spans="1:29" x14ac:dyDescent="0.5">
      <c r="A32" s="36">
        <v>45</v>
      </c>
      <c r="B32" s="36" t="s">
        <v>22</v>
      </c>
      <c r="C32" s="36">
        <v>10458088</v>
      </c>
      <c r="D32" s="20">
        <v>6119.673913043478</v>
      </c>
      <c r="E32" s="20">
        <v>3126.5</v>
      </c>
      <c r="F32" s="20">
        <v>8299.0294117647063</v>
      </c>
      <c r="G32" s="20">
        <v>3298.794117647059</v>
      </c>
      <c r="H32" s="20">
        <v>10871.045725646123</v>
      </c>
      <c r="I32" s="20">
        <v>1019.2047713717694</v>
      </c>
      <c r="J32" s="20">
        <v>9481.4437086092712</v>
      </c>
      <c r="K32" s="20">
        <v>7444.4988890188288</v>
      </c>
      <c r="L32" s="117">
        <v>3.1132036982337374</v>
      </c>
      <c r="M32" s="20">
        <v>6707.7539682539682</v>
      </c>
      <c r="N32" s="20">
        <v>3172.9920634920636</v>
      </c>
      <c r="AA32" s="36">
        <v>8902060</v>
      </c>
      <c r="AB32" s="20">
        <v>7719.953420669578</v>
      </c>
      <c r="AC32" s="35"/>
    </row>
    <row r="33" spans="1:29" x14ac:dyDescent="0.5">
      <c r="A33" s="36">
        <v>44</v>
      </c>
      <c r="B33" s="36" t="s">
        <v>22</v>
      </c>
      <c r="C33" s="36">
        <v>8281289</v>
      </c>
      <c r="D33" s="20">
        <v>7238.8010204081629</v>
      </c>
      <c r="E33" s="20">
        <v>2446.2551020408164</v>
      </c>
      <c r="F33" s="20">
        <v>9294.734375</v>
      </c>
      <c r="G33" s="20">
        <v>2532.21875</v>
      </c>
      <c r="H33" s="20">
        <v>10547.262443438914</v>
      </c>
      <c r="I33" s="20">
        <v>976.80769230769226</v>
      </c>
      <c r="J33" s="20">
        <v>9509.3418803418808</v>
      </c>
      <c r="K33" s="20">
        <v>5955.2815443485088</v>
      </c>
      <c r="L33" s="117">
        <v>2.5259991337559553</v>
      </c>
      <c r="M33" s="20">
        <v>7744.876923076923</v>
      </c>
      <c r="N33" s="20">
        <v>2467.4153846153845</v>
      </c>
      <c r="AA33" s="36">
        <v>10458088</v>
      </c>
      <c r="AB33" s="20">
        <v>9481.4437086092712</v>
      </c>
      <c r="AC33" s="35"/>
    </row>
    <row r="34" spans="1:29" x14ac:dyDescent="0.5">
      <c r="A34" s="36">
        <v>31</v>
      </c>
      <c r="B34" s="36" t="s">
        <v>22</v>
      </c>
      <c r="C34" s="36">
        <v>12131228</v>
      </c>
      <c r="D34" s="20">
        <v>9836.2071428571435</v>
      </c>
      <c r="E34" s="20">
        <v>2311.5928571428572</v>
      </c>
      <c r="F34" s="20">
        <v>13685.115384615385</v>
      </c>
      <c r="G34" s="20">
        <v>2951.3076923076924</v>
      </c>
      <c r="H34" s="20">
        <v>14593.4</v>
      </c>
      <c r="I34" s="20">
        <v>1397.616129032258</v>
      </c>
      <c r="J34" s="20">
        <v>13172.607569721116</v>
      </c>
      <c r="K34" s="20">
        <v>6660.516678482807</v>
      </c>
      <c r="L34" s="117">
        <v>1.7779194921383032</v>
      </c>
      <c r="M34" s="20">
        <v>10878.619791666666</v>
      </c>
      <c r="N34" s="20">
        <v>2484.8489583333335</v>
      </c>
      <c r="AA34" s="36">
        <v>12131228</v>
      </c>
      <c r="AB34" s="20">
        <v>13172.607569721116</v>
      </c>
      <c r="AC34" s="35"/>
    </row>
    <row r="35" spans="1:29" x14ac:dyDescent="0.5">
      <c r="A35" s="36">
        <v>30</v>
      </c>
      <c r="B35" s="36" t="s">
        <v>22</v>
      </c>
      <c r="C35" s="36">
        <v>14585416</v>
      </c>
      <c r="D35" s="20">
        <v>8182.0280373831774</v>
      </c>
      <c r="E35" s="20">
        <v>2193.5560747663553</v>
      </c>
      <c r="F35" s="20">
        <v>10887.403225806451</v>
      </c>
      <c r="G35" s="20">
        <v>2579.016129032258</v>
      </c>
      <c r="H35" s="20">
        <v>16186.73831775701</v>
      </c>
      <c r="I35" s="20">
        <v>1051.0046728971963</v>
      </c>
      <c r="J35" s="20">
        <v>13286.785511363636</v>
      </c>
      <c r="K35" s="20">
        <v>5823.5768766958099</v>
      </c>
      <c r="L35" s="117">
        <v>2.1694907609219198</v>
      </c>
      <c r="M35" s="20">
        <v>8789.757246376812</v>
      </c>
      <c r="N35" s="20">
        <v>2280.144927536232</v>
      </c>
      <c r="AA35" s="36">
        <v>12533104</v>
      </c>
      <c r="AB35" s="20">
        <v>17489.939301972685</v>
      </c>
      <c r="AC35" s="35"/>
    </row>
    <row r="36" spans="1:29" x14ac:dyDescent="0.5">
      <c r="A36" s="36">
        <v>16</v>
      </c>
      <c r="B36" s="36" t="s">
        <v>22</v>
      </c>
      <c r="C36" s="36">
        <v>16019481</v>
      </c>
      <c r="D36" s="20">
        <v>11233.047120418849</v>
      </c>
      <c r="E36" s="20">
        <v>2170.9947643979058</v>
      </c>
      <c r="F36" s="20">
        <v>15543.392156862745</v>
      </c>
      <c r="G36" s="20">
        <v>2462.9215686274511</v>
      </c>
      <c r="H36" s="20">
        <v>18886.488505747126</v>
      </c>
      <c r="I36" s="20">
        <v>1162.2988505747126</v>
      </c>
      <c r="J36" s="20">
        <v>16119.869491525424</v>
      </c>
      <c r="K36" s="20">
        <v>5796.2151836000694</v>
      </c>
      <c r="L36" s="117">
        <v>1.9207766813343445</v>
      </c>
      <c r="M36" s="20">
        <v>12141.42561983471</v>
      </c>
      <c r="N36" s="20">
        <v>2232.5165289256197</v>
      </c>
      <c r="AA36" s="36">
        <v>13378561</v>
      </c>
      <c r="AB36" s="20">
        <v>18316.115808823528</v>
      </c>
      <c r="AC36" s="35"/>
    </row>
    <row r="37" spans="1:29" x14ac:dyDescent="0.5">
      <c r="A37" s="36">
        <v>42</v>
      </c>
      <c r="B37" s="36" t="s">
        <v>22</v>
      </c>
      <c r="C37" s="36">
        <v>12533104</v>
      </c>
      <c r="D37" s="20">
        <v>11318.756302521009</v>
      </c>
      <c r="E37" s="20">
        <v>2325.9495798319326</v>
      </c>
      <c r="F37" s="20">
        <v>15479.957142857143</v>
      </c>
      <c r="G37" s="20">
        <v>2872.1857142857143</v>
      </c>
      <c r="H37" s="20">
        <v>19351.789361702129</v>
      </c>
      <c r="I37" s="20">
        <v>1435.6</v>
      </c>
      <c r="J37" s="20">
        <v>17489.939301972685</v>
      </c>
      <c r="K37" s="20">
        <v>6633.7352941176468</v>
      </c>
      <c r="L37" s="117">
        <v>1.7611167868899829</v>
      </c>
      <c r="M37" s="20">
        <v>12859.9417989418</v>
      </c>
      <c r="N37" s="20">
        <v>2528.2592592592591</v>
      </c>
      <c r="AA37" s="36">
        <v>14585416</v>
      </c>
      <c r="AB37" s="20">
        <v>13286.785511363636</v>
      </c>
      <c r="AC37" s="35"/>
    </row>
    <row r="38" spans="1:29" x14ac:dyDescent="0.5">
      <c r="A38" s="8">
        <v>14</v>
      </c>
      <c r="B38" s="36" t="s">
        <v>22</v>
      </c>
      <c r="C38" s="8">
        <v>13378561</v>
      </c>
      <c r="D38" s="14">
        <v>14823.831578947369</v>
      </c>
      <c r="E38" s="14">
        <v>2305.9052631578948</v>
      </c>
      <c r="F38" s="14">
        <v>18580.5</v>
      </c>
      <c r="G38" s="14">
        <v>2569.3809523809523</v>
      </c>
      <c r="H38" s="14">
        <v>20407.23717948718</v>
      </c>
      <c r="I38" s="14">
        <v>1131.9551282051282</v>
      </c>
      <c r="J38" s="14">
        <v>18316.115808823528</v>
      </c>
      <c r="K38" s="14">
        <v>6007.2413437439745</v>
      </c>
      <c r="L38" s="34">
        <v>2.0792374093554633</v>
      </c>
      <c r="M38" s="14">
        <v>15503.918103448275</v>
      </c>
      <c r="N38" s="14">
        <v>2353.6034482758619</v>
      </c>
      <c r="AA38" s="36">
        <v>16019481</v>
      </c>
      <c r="AB38" s="20">
        <v>16119.869491525424</v>
      </c>
      <c r="AC38" s="35"/>
    </row>
    <row r="39" spans="1:29" x14ac:dyDescent="0.5">
      <c r="A39" s="8">
        <v>22</v>
      </c>
      <c r="B39" s="36" t="s">
        <v>22</v>
      </c>
      <c r="C39" s="8">
        <v>29819672</v>
      </c>
      <c r="D39" s="14">
        <v>13897.39226519337</v>
      </c>
      <c r="E39" s="14">
        <v>2422.453038674033</v>
      </c>
      <c r="F39" s="14">
        <v>18815.246575342466</v>
      </c>
      <c r="G39" s="14">
        <v>2354.205479452055</v>
      </c>
      <c r="H39" s="14">
        <v>21954.187082405344</v>
      </c>
      <c r="I39" s="14">
        <v>780.26503340757233</v>
      </c>
      <c r="J39" s="14">
        <v>19553.87055476529</v>
      </c>
      <c r="K39" s="14">
        <v>5556.9235515336604</v>
      </c>
      <c r="L39" s="34">
        <v>3.0795159077980112</v>
      </c>
      <c r="M39" s="14">
        <v>15310.791338582678</v>
      </c>
      <c r="N39" s="14">
        <v>2402.8385826771655</v>
      </c>
      <c r="AA39" s="36">
        <v>17436848</v>
      </c>
      <c r="AB39" s="20">
        <v>20097.802197802197</v>
      </c>
      <c r="AC39" s="35"/>
    </row>
    <row r="40" spans="1:29" x14ac:dyDescent="0.5">
      <c r="A40" s="8">
        <v>28</v>
      </c>
      <c r="B40" s="36" t="s">
        <v>22</v>
      </c>
      <c r="C40" s="8">
        <v>17436848</v>
      </c>
      <c r="D40" s="14">
        <v>13761.941964285714</v>
      </c>
      <c r="E40" s="14">
        <v>1356.7276785714287</v>
      </c>
      <c r="F40" s="14">
        <v>18595.887096774193</v>
      </c>
      <c r="G40" s="14">
        <v>1412.4516129032259</v>
      </c>
      <c r="H40" s="14">
        <v>24406.495726495727</v>
      </c>
      <c r="I40" s="14">
        <v>920.40740740740739</v>
      </c>
      <c r="J40" s="14">
        <v>20097.802197802197</v>
      </c>
      <c r="K40" s="14">
        <v>3689.5866988820621</v>
      </c>
      <c r="L40" s="34">
        <v>1.4871758759127478</v>
      </c>
      <c r="M40" s="14">
        <v>14809.86013986014</v>
      </c>
      <c r="N40" s="14">
        <v>1368.8076923076924</v>
      </c>
      <c r="AA40" s="8">
        <v>18774750</v>
      </c>
      <c r="AB40" s="14">
        <v>22455.974820143885</v>
      </c>
    </row>
    <row r="41" spans="1:29" x14ac:dyDescent="0.5">
      <c r="A41" s="8">
        <v>2</v>
      </c>
      <c r="B41" s="36" t="s">
        <v>22</v>
      </c>
      <c r="C41" s="8">
        <v>23394426</v>
      </c>
      <c r="D41" s="14">
        <v>16088.768115942028</v>
      </c>
      <c r="E41" s="14">
        <v>2404.9227053140098</v>
      </c>
      <c r="F41" s="14">
        <v>20448.692307692309</v>
      </c>
      <c r="G41" s="14">
        <v>2579.6538461538462</v>
      </c>
      <c r="H41" s="14">
        <v>22353.462277091905</v>
      </c>
      <c r="I41" s="14">
        <v>746.76268861454048</v>
      </c>
      <c r="J41" s="14">
        <v>20940.669028340082</v>
      </c>
      <c r="K41" s="14">
        <v>5731.3392400823968</v>
      </c>
      <c r="L41" s="34">
        <v>3.2674421180988165</v>
      </c>
      <c r="M41" s="14">
        <v>16964.119691119689</v>
      </c>
      <c r="N41" s="14">
        <v>2440.0038610038609</v>
      </c>
      <c r="AA41" s="8">
        <v>20549667</v>
      </c>
      <c r="AB41" s="14">
        <v>22465.818079096047</v>
      </c>
    </row>
    <row r="42" spans="1:29" x14ac:dyDescent="0.5">
      <c r="A42" s="8">
        <v>6</v>
      </c>
      <c r="B42" s="36" t="s">
        <v>22</v>
      </c>
      <c r="C42" s="8">
        <v>23647680</v>
      </c>
      <c r="D42" s="14">
        <v>13801.734375</v>
      </c>
      <c r="E42" s="14">
        <v>1498.81640625</v>
      </c>
      <c r="F42" s="14">
        <v>20329.754385964912</v>
      </c>
      <c r="G42" s="14">
        <v>1797.6140350877192</v>
      </c>
      <c r="H42" s="14">
        <v>25105.276635514019</v>
      </c>
      <c r="I42" s="14">
        <v>1019.3401869158879</v>
      </c>
      <c r="J42" s="14">
        <v>21371.890330188678</v>
      </c>
      <c r="K42" s="14">
        <v>4315.7706282536074</v>
      </c>
      <c r="L42" s="34">
        <v>1.5237602243941044</v>
      </c>
      <c r="M42" s="14">
        <v>14990.543130990416</v>
      </c>
      <c r="N42" s="14">
        <v>1553.2300319488818</v>
      </c>
      <c r="AA42" s="8">
        <v>23329149</v>
      </c>
      <c r="AB42" s="14">
        <v>25461.640067911714</v>
      </c>
    </row>
    <row r="43" spans="1:29" x14ac:dyDescent="0.5">
      <c r="A43" s="8">
        <v>17</v>
      </c>
      <c r="B43" s="36" t="s">
        <v>22</v>
      </c>
      <c r="C43" s="8">
        <v>18774750</v>
      </c>
      <c r="D43" s="14">
        <v>13011.137254901962</v>
      </c>
      <c r="E43" s="14">
        <v>2130.5490196078431</v>
      </c>
      <c r="F43" s="14">
        <v>18595.839285714286</v>
      </c>
      <c r="G43" s="14">
        <v>2681.8928571428573</v>
      </c>
      <c r="H43" s="14">
        <v>27243.374639769452</v>
      </c>
      <c r="I43" s="14">
        <v>1501.6051873198846</v>
      </c>
      <c r="J43" s="14">
        <v>22455.974820143885</v>
      </c>
      <c r="K43" s="14">
        <v>6314.0470640705853</v>
      </c>
      <c r="L43" s="34">
        <v>1.5172280511550902</v>
      </c>
      <c r="M43" s="14">
        <v>14507.516746411484</v>
      </c>
      <c r="N43" s="14">
        <v>2278.2775119617227</v>
      </c>
      <c r="AA43" s="8">
        <v>23394426</v>
      </c>
      <c r="AB43" s="14">
        <v>20940.669028340082</v>
      </c>
    </row>
    <row r="44" spans="1:29" x14ac:dyDescent="0.5">
      <c r="A44" s="8">
        <v>3</v>
      </c>
      <c r="B44" s="36" t="s">
        <v>22</v>
      </c>
      <c r="C44" s="8">
        <v>20549667</v>
      </c>
      <c r="D44" s="14">
        <v>16522.113445378152</v>
      </c>
      <c r="E44" s="14">
        <v>2284.8277310924368</v>
      </c>
      <c r="F44" s="14">
        <v>22245.1</v>
      </c>
      <c r="G44" s="14">
        <v>2403.04</v>
      </c>
      <c r="H44" s="14">
        <v>24853.820770519262</v>
      </c>
      <c r="I44" s="14">
        <v>809.54606365159134</v>
      </c>
      <c r="J44" s="14">
        <v>22465.818079096047</v>
      </c>
      <c r="K44" s="14">
        <v>5497.4137947440286</v>
      </c>
      <c r="L44" s="34">
        <v>2.8477078673519562</v>
      </c>
      <c r="M44" s="14">
        <v>17515.6875</v>
      </c>
      <c r="N44" s="14">
        <v>2305.3506944444443</v>
      </c>
      <c r="AA44" s="8">
        <v>23647680</v>
      </c>
      <c r="AB44" s="14">
        <v>21371.890330188678</v>
      </c>
    </row>
    <row r="45" spans="1:29" x14ac:dyDescent="0.5">
      <c r="A45" s="8">
        <v>8</v>
      </c>
      <c r="B45" s="36" t="s">
        <v>22</v>
      </c>
      <c r="C45" s="8">
        <v>28220897</v>
      </c>
      <c r="D45" s="14">
        <v>15343.700389105059</v>
      </c>
      <c r="E45" s="14">
        <v>1662.2529182879377</v>
      </c>
      <c r="F45" s="14">
        <v>24253.151515151516</v>
      </c>
      <c r="G45" s="14">
        <v>2088.0454545454545</v>
      </c>
      <c r="H45" s="14">
        <v>27524.83130081301</v>
      </c>
      <c r="I45" s="14">
        <v>1023.0589430894308</v>
      </c>
      <c r="J45" s="14">
        <v>23418.719018404907</v>
      </c>
      <c r="K45" s="14">
        <v>4773.3573159228226</v>
      </c>
      <c r="L45" s="34">
        <v>1.7098300911791755</v>
      </c>
      <c r="M45" s="14">
        <v>17164.207430340557</v>
      </c>
      <c r="N45" s="14">
        <v>1749.2569659442725</v>
      </c>
      <c r="AA45" s="8">
        <v>26008618</v>
      </c>
      <c r="AB45" s="14">
        <v>24242.940316686967</v>
      </c>
    </row>
    <row r="46" spans="1:29" x14ac:dyDescent="0.5">
      <c r="A46" s="8">
        <v>7</v>
      </c>
      <c r="B46" s="36" t="s">
        <v>22</v>
      </c>
      <c r="C46" s="8">
        <v>26008618</v>
      </c>
      <c r="D46" s="14">
        <v>17911.669421487604</v>
      </c>
      <c r="E46" s="14">
        <v>1662.1942148760331</v>
      </c>
      <c r="F46" s="14">
        <v>24888.84</v>
      </c>
      <c r="G46" s="14">
        <v>1884.38</v>
      </c>
      <c r="H46" s="14">
        <v>27078.238185255199</v>
      </c>
      <c r="I46" s="14">
        <v>951.13988657844993</v>
      </c>
      <c r="J46" s="14">
        <v>24242.940316686967</v>
      </c>
      <c r="K46" s="14">
        <v>4497.7141014544832</v>
      </c>
      <c r="L46" s="34">
        <v>1.7875811434464131</v>
      </c>
      <c r="M46" s="14">
        <v>19106.390410958906</v>
      </c>
      <c r="N46" s="14">
        <v>1700.2397260273972</v>
      </c>
      <c r="AA46" s="8">
        <v>28220897</v>
      </c>
      <c r="AB46" s="14">
        <v>23418.719018404907</v>
      </c>
    </row>
    <row r="47" spans="1:29" x14ac:dyDescent="0.5">
      <c r="A47" s="8">
        <v>43</v>
      </c>
      <c r="B47" s="36" t="s">
        <v>22</v>
      </c>
      <c r="C47" s="8">
        <v>23329149</v>
      </c>
      <c r="D47" s="14">
        <v>19890.811023622045</v>
      </c>
      <c r="E47" s="14">
        <v>2426.3779527559054</v>
      </c>
      <c r="F47" s="14">
        <v>27022.691176470587</v>
      </c>
      <c r="G47" s="14">
        <v>2381.9117647058824</v>
      </c>
      <c r="H47" s="14">
        <v>26990.657710280375</v>
      </c>
      <c r="I47" s="14">
        <v>979.24299065420564</v>
      </c>
      <c r="J47" s="14">
        <v>25461.640067911714</v>
      </c>
      <c r="K47" s="14">
        <v>5787.532708115994</v>
      </c>
      <c r="L47" s="34">
        <v>2.4682204526427376</v>
      </c>
      <c r="M47" s="14">
        <v>21396.922360248449</v>
      </c>
      <c r="N47" s="14">
        <v>2416.9875776397516</v>
      </c>
      <c r="AA47" s="8">
        <v>29819672</v>
      </c>
      <c r="AB47" s="14">
        <v>19553.87055476529</v>
      </c>
    </row>
    <row r="48" spans="1:29" x14ac:dyDescent="0.5">
      <c r="A48" s="8">
        <v>21</v>
      </c>
      <c r="B48" s="36" t="s">
        <v>22</v>
      </c>
      <c r="C48" s="8">
        <v>31326171</v>
      </c>
      <c r="D48" s="14">
        <v>16150.411290322581</v>
      </c>
      <c r="E48" s="14">
        <v>2727.1451612903224</v>
      </c>
      <c r="F48" s="14">
        <v>24957.031746031746</v>
      </c>
      <c r="G48" s="14">
        <v>3216.1587301587301</v>
      </c>
      <c r="H48" s="14">
        <v>32572.554216867469</v>
      </c>
      <c r="I48" s="14">
        <v>1563.3927710843373</v>
      </c>
      <c r="J48" s="14">
        <v>26301.935261707989</v>
      </c>
      <c r="K48" s="14">
        <v>7506.6966625333898</v>
      </c>
      <c r="L48" s="34">
        <v>1.8077388101399188</v>
      </c>
      <c r="M48" s="14">
        <v>17934.389067524116</v>
      </c>
      <c r="N48" s="14">
        <v>2826.2057877813504</v>
      </c>
      <c r="AA48" s="8">
        <v>31326171</v>
      </c>
      <c r="AB48" s="14">
        <v>26301.935261707989</v>
      </c>
    </row>
    <row r="49" spans="1:14" x14ac:dyDescent="0.5">
      <c r="A49" s="74">
        <v>29</v>
      </c>
      <c r="B49" s="75" t="s">
        <v>22</v>
      </c>
      <c r="C49" s="74">
        <v>12045606</v>
      </c>
      <c r="D49" s="78">
        <v>42748.324999999997</v>
      </c>
      <c r="E49" s="78">
        <v>1392.175</v>
      </c>
      <c r="F49" s="78">
        <v>55860.57575757576</v>
      </c>
      <c r="G49" s="78">
        <v>1718.1515151515152</v>
      </c>
      <c r="H49" s="78">
        <v>63247.968586387433</v>
      </c>
      <c r="I49" s="78">
        <v>1087.7068062827225</v>
      </c>
      <c r="J49" s="78">
        <v>54071.596354166664</v>
      </c>
      <c r="K49" s="78">
        <v>4198.0333214342372</v>
      </c>
      <c r="L49" s="104">
        <v>1.3311601147801375</v>
      </c>
      <c r="M49" s="78">
        <v>44990.316062176164</v>
      </c>
      <c r="N49" s="78">
        <v>1447.9119170984457</v>
      </c>
    </row>
  </sheetData>
  <sortState ref="AA2:AB49">
    <sortCondition ref="AA2:AA49"/>
  </sortState>
  <pageMargins left="0.7" right="0.7" top="0.75" bottom="0.75" header="0.3" footer="0.3"/>
  <pageSetup orientation="portrait" horizontalDpi="4294967295" verticalDpi="4294967295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zoomScale="58" zoomScaleNormal="58" workbookViewId="0">
      <selection activeCell="N14" sqref="N14"/>
    </sheetView>
  </sheetViews>
  <sheetFormatPr defaultRowHeight="14.35" x14ac:dyDescent="0.5"/>
  <cols>
    <col min="1" max="1" width="10.234375" style="18" bestFit="1" customWidth="1"/>
    <col min="2" max="2" width="9.234375" style="18" bestFit="1" customWidth="1"/>
    <col min="5" max="6" width="11.29296875" style="8" bestFit="1" customWidth="1"/>
  </cols>
  <sheetData>
    <row r="1" spans="1:6" ht="28.7" x14ac:dyDescent="0.5">
      <c r="A1" s="1" t="s">
        <v>116</v>
      </c>
      <c r="B1" s="53" t="s">
        <v>118</v>
      </c>
      <c r="E1" s="1" t="s">
        <v>22</v>
      </c>
      <c r="F1" s="53" t="s">
        <v>40</v>
      </c>
    </row>
    <row r="2" spans="1:6" x14ac:dyDescent="0.5">
      <c r="A2" s="20">
        <v>54071.596354166664</v>
      </c>
      <c r="B2" s="90">
        <v>14938.636207320069</v>
      </c>
      <c r="D2" t="s">
        <v>3</v>
      </c>
      <c r="E2" s="14">
        <f>MIN(A2:A60)</f>
        <v>7719.953420669578</v>
      </c>
      <c r="F2" s="14">
        <f>MIN(B2:B60)</f>
        <v>2313.96657248272</v>
      </c>
    </row>
    <row r="3" spans="1:6" x14ac:dyDescent="0.5">
      <c r="A3" s="20">
        <v>26301.935261707989</v>
      </c>
      <c r="B3" s="90">
        <v>14781.802913273286</v>
      </c>
      <c r="D3" t="s">
        <v>4</v>
      </c>
      <c r="E3" s="14">
        <f>QUARTILE(A2:A60,1)-E2</f>
        <v>5452.6541490515383</v>
      </c>
      <c r="F3" s="14">
        <f>QUARTILE(B2:B60,1)-F2</f>
        <v>1293.5711781101518</v>
      </c>
    </row>
    <row r="4" spans="1:6" x14ac:dyDescent="0.5">
      <c r="A4" s="20">
        <v>25461.640067911714</v>
      </c>
      <c r="B4" s="90">
        <v>7421.1425532737758</v>
      </c>
      <c r="D4" t="s">
        <v>5</v>
      </c>
      <c r="E4" s="14">
        <f>MEDIAN(A2:A60)-QUARTILE(A2:A60,1)</f>
        <v>6381.2629850441735</v>
      </c>
      <c r="F4" s="14">
        <f>MEDIAN(B2:B60)-QUARTILE(B2:B60,1)</f>
        <v>732.58421164562515</v>
      </c>
    </row>
    <row r="5" spans="1:6" x14ac:dyDescent="0.5">
      <c r="A5" s="20">
        <v>24242.940316686967</v>
      </c>
      <c r="B5" s="90">
        <v>6954.1346216419979</v>
      </c>
      <c r="D5" t="s">
        <v>6</v>
      </c>
      <c r="E5" s="14">
        <f>QUARTILE(A2:A60,3)-MEDIAN(A2:A60)</f>
        <v>2911.947524330757</v>
      </c>
      <c r="F5" s="14">
        <f>QUARTILE(B2:B60,3)-MEDIAN(B2:B60)</f>
        <v>1024.4171824002206</v>
      </c>
    </row>
    <row r="6" spans="1:6" x14ac:dyDescent="0.5">
      <c r="A6" s="20">
        <v>23418.719018404907</v>
      </c>
      <c r="B6" s="20">
        <v>6821.345044134303</v>
      </c>
      <c r="D6" t="s">
        <v>7</v>
      </c>
      <c r="E6" s="14">
        <f>MAX(A2:A60)-QUARTILE(A2:A60,3)</f>
        <v>31605.778275070617</v>
      </c>
      <c r="F6" s="14">
        <f>MAX(B2:B60)-QUARTILE(B2:B60,3)</f>
        <v>9574.0970626813505</v>
      </c>
    </row>
    <row r="7" spans="1:6" x14ac:dyDescent="0.5">
      <c r="A7" s="20">
        <v>22465.818079096047</v>
      </c>
      <c r="B7" s="20">
        <v>6775.2336366481304</v>
      </c>
    </row>
    <row r="8" spans="1:6" x14ac:dyDescent="0.5">
      <c r="A8" s="20">
        <v>22455.974820143885</v>
      </c>
      <c r="B8" s="20">
        <v>5455.0209166301865</v>
      </c>
      <c r="E8" s="1" t="s">
        <v>22</v>
      </c>
      <c r="F8" s="53" t="s">
        <v>40</v>
      </c>
    </row>
    <row r="9" spans="1:6" x14ac:dyDescent="0.5">
      <c r="A9" s="20">
        <v>21371.890330188678</v>
      </c>
      <c r="B9" s="90">
        <v>5274.0573726472485</v>
      </c>
      <c r="C9" t="s">
        <v>10</v>
      </c>
      <c r="D9" t="s">
        <v>3</v>
      </c>
      <c r="E9" s="14">
        <f t="array" ref="E9">MIN(IF(A2:A22&gt;=E2-1.5*(E11-E2),A2:A22,""))</f>
        <v>7719.953420669578</v>
      </c>
      <c r="F9" s="14">
        <f t="array" ref="F9">MIN(IF(B2:B28&gt;=F2-1.5*(F11-F2),B2:B28,""))</f>
        <v>2313.96657248272</v>
      </c>
    </row>
    <row r="10" spans="1:6" x14ac:dyDescent="0.5">
      <c r="A10" s="20">
        <v>20940.669028340082</v>
      </c>
      <c r="B10" s="20">
        <v>4963.4637771920825</v>
      </c>
      <c r="D10" t="s">
        <v>11</v>
      </c>
      <c r="E10" s="14">
        <f>QUARTILE(A2:A60,1)</f>
        <v>13172.607569721116</v>
      </c>
      <c r="F10" s="14">
        <f>QUARTILE(B2:B60,1)</f>
        <v>3607.5377505928718</v>
      </c>
    </row>
    <row r="11" spans="1:6" x14ac:dyDescent="0.5">
      <c r="A11" s="20">
        <v>20097.802197802197</v>
      </c>
      <c r="B11" s="20">
        <v>4777.0152071001066</v>
      </c>
      <c r="D11" t="s">
        <v>12</v>
      </c>
      <c r="E11" s="14">
        <f>MEDIAN(A2:A60)</f>
        <v>19553.87055476529</v>
      </c>
      <c r="F11" s="14">
        <f>MEDIAN(B2:B60)</f>
        <v>4340.121962238497</v>
      </c>
    </row>
    <row r="12" spans="1:6" x14ac:dyDescent="0.5">
      <c r="A12" s="20">
        <v>19553.87055476529</v>
      </c>
      <c r="B12" s="90">
        <v>4669.0562796480453</v>
      </c>
      <c r="D12" t="s">
        <v>13</v>
      </c>
      <c r="E12" s="14">
        <f>QUARTILE(A2:A60,3)</f>
        <v>22465.818079096047</v>
      </c>
      <c r="F12" s="14">
        <f>QUARTILE(B2:B60,3)</f>
        <v>5364.5391446387175</v>
      </c>
    </row>
    <row r="13" spans="1:6" x14ac:dyDescent="0.5">
      <c r="A13" s="20">
        <v>18316.115808823528</v>
      </c>
      <c r="B13" s="20">
        <v>4507.2063563582196</v>
      </c>
      <c r="C13" t="s">
        <v>14</v>
      </c>
      <c r="D13" t="s">
        <v>15</v>
      </c>
      <c r="E13" s="14">
        <f t="array" ref="E13">MAX(IF(A2:A22&lt;=E11+1.5*(E11-E9),A2:A22,""))</f>
        <v>26301.935261707989</v>
      </c>
      <c r="F13" s="14">
        <f t="array" ref="F13">MAX(IF(B2:B28&lt;=F11+1.5*(F11-F9),B2:B28,""))</f>
        <v>6954.1346216419979</v>
      </c>
    </row>
    <row r="14" spans="1:6" x14ac:dyDescent="0.5">
      <c r="A14" s="20">
        <v>17489.939301972685</v>
      </c>
      <c r="B14" s="20">
        <v>4400.8394443913267</v>
      </c>
      <c r="C14" s="13"/>
      <c r="D14" s="13" t="s">
        <v>16</v>
      </c>
      <c r="E14" s="21">
        <f>AVERAGE(A2:A60)</f>
        <v>19169.609038643426</v>
      </c>
      <c r="F14" s="21">
        <f>AVERAGE(B2:B60)</f>
        <v>5196.1599946913429</v>
      </c>
    </row>
    <row r="15" spans="1:6" x14ac:dyDescent="0.5">
      <c r="A15" s="20">
        <v>16119.869491525424</v>
      </c>
      <c r="B15" s="20">
        <v>4340.121962238497</v>
      </c>
    </row>
    <row r="16" spans="1:6" x14ac:dyDescent="0.5">
      <c r="A16" s="20">
        <v>13286.785511363636</v>
      </c>
      <c r="B16" s="90">
        <v>4304.4613095238092</v>
      </c>
      <c r="E16" s="1" t="s">
        <v>22</v>
      </c>
      <c r="F16" s="53" t="s">
        <v>40</v>
      </c>
    </row>
    <row r="17" spans="1:6" x14ac:dyDescent="0.5">
      <c r="A17" s="20">
        <v>13172.607569721116</v>
      </c>
      <c r="B17" s="20">
        <v>4126.3723038385333</v>
      </c>
      <c r="D17" t="s">
        <v>3</v>
      </c>
      <c r="E17" s="14">
        <f t="shared" ref="E17:F17" si="0">E9</f>
        <v>7719.953420669578</v>
      </c>
      <c r="F17" s="14">
        <f t="shared" si="0"/>
        <v>2313.96657248272</v>
      </c>
    </row>
    <row r="18" spans="1:6" x14ac:dyDescent="0.5">
      <c r="A18" s="20">
        <v>9509.3418803418808</v>
      </c>
      <c r="B18" s="20">
        <v>3979.9341675667988</v>
      </c>
      <c r="D18" t="s">
        <v>4</v>
      </c>
      <c r="E18" s="14">
        <f t="shared" ref="E18:F21" si="1">E10-E9</f>
        <v>5452.6541490515383</v>
      </c>
      <c r="F18" s="14">
        <f t="shared" si="1"/>
        <v>1293.5711781101518</v>
      </c>
    </row>
    <row r="19" spans="1:6" x14ac:dyDescent="0.5">
      <c r="A19" s="20">
        <v>9481.4437086092712</v>
      </c>
      <c r="B19" s="20">
        <v>3887.8655347275935</v>
      </c>
      <c r="D19" t="s">
        <v>5</v>
      </c>
      <c r="E19" s="14">
        <f t="shared" si="1"/>
        <v>6381.2629850441735</v>
      </c>
      <c r="F19" s="14">
        <f t="shared" si="1"/>
        <v>732.58421164562515</v>
      </c>
    </row>
    <row r="20" spans="1:6" x14ac:dyDescent="0.5">
      <c r="A20" s="20">
        <v>9023.1884816753918</v>
      </c>
      <c r="B20" s="20">
        <v>3816.1353884781702</v>
      </c>
      <c r="D20" t="s">
        <v>6</v>
      </c>
      <c r="E20" s="14">
        <f t="shared" si="1"/>
        <v>2911.947524330757</v>
      </c>
      <c r="F20" s="14">
        <f t="shared" si="1"/>
        <v>1024.4171824002206</v>
      </c>
    </row>
    <row r="21" spans="1:6" x14ac:dyDescent="0.5">
      <c r="A21" s="20">
        <v>8059.6886075949369</v>
      </c>
      <c r="B21" s="20">
        <v>3733.7344127503702</v>
      </c>
      <c r="D21" t="s">
        <v>7</v>
      </c>
      <c r="E21" s="14">
        <f t="shared" si="1"/>
        <v>3836.1171826119426</v>
      </c>
      <c r="F21" s="14">
        <f t="shared" si="1"/>
        <v>1589.5954770032804</v>
      </c>
    </row>
    <row r="22" spans="1:6" x14ac:dyDescent="0.5">
      <c r="A22" s="20">
        <v>7719.953420669578</v>
      </c>
      <c r="B22" s="20">
        <v>3481.3410884353739</v>
      </c>
    </row>
    <row r="23" spans="1:6" x14ac:dyDescent="0.5">
      <c r="A23" s="44"/>
      <c r="B23" s="20">
        <v>3356.0877551345834</v>
      </c>
      <c r="E23" s="1" t="s">
        <v>22</v>
      </c>
      <c r="F23" s="53" t="s">
        <v>40</v>
      </c>
    </row>
    <row r="24" spans="1:6" x14ac:dyDescent="0.5">
      <c r="A24" s="44"/>
      <c r="B24" s="20">
        <v>3342.9836292327623</v>
      </c>
      <c r="D24" t="s">
        <v>17</v>
      </c>
      <c r="E24" s="14">
        <f t="shared" ref="E24:E63" si="2">IF(A2&gt;E$13,A2,IF(A2&lt;E$9,A2,""))</f>
        <v>54071.596354166664</v>
      </c>
      <c r="F24" s="8">
        <f t="shared" ref="F24:F63" si="3">IF(B2&gt;F$13,B2,IF(B2&lt;F$9,B2,""))</f>
        <v>14938.636207320069</v>
      </c>
    </row>
    <row r="25" spans="1:6" x14ac:dyDescent="0.5">
      <c r="A25" s="20"/>
      <c r="B25" s="20">
        <v>2813.6529535021573</v>
      </c>
      <c r="E25" s="8" t="str">
        <f t="shared" si="2"/>
        <v/>
      </c>
      <c r="F25" s="8">
        <f t="shared" si="3"/>
        <v>14781.802913273286</v>
      </c>
    </row>
    <row r="26" spans="1:6" x14ac:dyDescent="0.5">
      <c r="A26" s="20"/>
      <c r="B26" s="20">
        <v>2703.1931275851098</v>
      </c>
      <c r="E26" s="8" t="str">
        <f t="shared" si="2"/>
        <v/>
      </c>
      <c r="F26" s="8">
        <f t="shared" si="3"/>
        <v>7421.1425532737758</v>
      </c>
    </row>
    <row r="27" spans="1:6" x14ac:dyDescent="0.5">
      <c r="A27" s="20"/>
      <c r="B27" s="20">
        <v>2357.5153209109731</v>
      </c>
      <c r="E27" s="8" t="str">
        <f t="shared" si="2"/>
        <v/>
      </c>
      <c r="F27" s="8" t="str">
        <f t="shared" si="3"/>
        <v/>
      </c>
    </row>
    <row r="28" spans="1:6" x14ac:dyDescent="0.5">
      <c r="A28" s="20"/>
      <c r="B28" s="20">
        <v>2313.96657248272</v>
      </c>
      <c r="E28" s="8" t="str">
        <f t="shared" si="2"/>
        <v/>
      </c>
      <c r="F28" s="8" t="str">
        <f t="shared" si="3"/>
        <v/>
      </c>
    </row>
    <row r="29" spans="1:6" x14ac:dyDescent="0.5">
      <c r="A29" s="4"/>
      <c r="B29" s="52"/>
      <c r="E29" s="8" t="str">
        <f t="shared" si="2"/>
        <v/>
      </c>
      <c r="F29" s="8" t="str">
        <f t="shared" si="3"/>
        <v/>
      </c>
    </row>
    <row r="30" spans="1:6" x14ac:dyDescent="0.5">
      <c r="A30" s="4"/>
      <c r="B30" s="52"/>
      <c r="E30" s="8" t="str">
        <f t="shared" si="2"/>
        <v/>
      </c>
      <c r="F30" s="8" t="str">
        <f t="shared" si="3"/>
        <v/>
      </c>
    </row>
    <row r="31" spans="1:6" x14ac:dyDescent="0.5">
      <c r="A31" s="4"/>
      <c r="B31" s="52"/>
      <c r="E31" s="8" t="str">
        <f t="shared" si="2"/>
        <v/>
      </c>
      <c r="F31" s="8" t="str">
        <f t="shared" si="3"/>
        <v/>
      </c>
    </row>
    <row r="32" spans="1:6" x14ac:dyDescent="0.5">
      <c r="A32" s="4"/>
      <c r="B32" s="52"/>
      <c r="E32" s="8" t="str">
        <f t="shared" si="2"/>
        <v/>
      </c>
      <c r="F32" s="8" t="str">
        <f t="shared" si="3"/>
        <v/>
      </c>
    </row>
    <row r="33" spans="1:6" x14ac:dyDescent="0.5">
      <c r="A33" s="4"/>
      <c r="B33" s="52"/>
      <c r="E33" s="8" t="str">
        <f t="shared" si="2"/>
        <v/>
      </c>
      <c r="F33" s="8" t="str">
        <f t="shared" si="3"/>
        <v/>
      </c>
    </row>
    <row r="34" spans="1:6" x14ac:dyDescent="0.5">
      <c r="B34" s="52"/>
      <c r="E34" s="8" t="str">
        <f t="shared" si="2"/>
        <v/>
      </c>
      <c r="F34" s="8" t="str">
        <f t="shared" si="3"/>
        <v/>
      </c>
    </row>
    <row r="35" spans="1:6" x14ac:dyDescent="0.5">
      <c r="B35" s="52"/>
      <c r="E35" s="8" t="str">
        <f t="shared" si="2"/>
        <v/>
      </c>
      <c r="F35" s="8" t="str">
        <f t="shared" si="3"/>
        <v/>
      </c>
    </row>
    <row r="36" spans="1:6" x14ac:dyDescent="0.5">
      <c r="B36" s="52"/>
      <c r="E36" s="8" t="str">
        <f t="shared" si="2"/>
        <v/>
      </c>
      <c r="F36" s="8" t="str">
        <f t="shared" si="3"/>
        <v/>
      </c>
    </row>
    <row r="37" spans="1:6" x14ac:dyDescent="0.5">
      <c r="B37" s="52"/>
      <c r="E37" s="8" t="str">
        <f t="shared" si="2"/>
        <v/>
      </c>
      <c r="F37" s="8" t="str">
        <f t="shared" si="3"/>
        <v/>
      </c>
    </row>
    <row r="38" spans="1:6" x14ac:dyDescent="0.5">
      <c r="B38" s="52"/>
      <c r="E38" s="8" t="str">
        <f t="shared" si="2"/>
        <v/>
      </c>
      <c r="F38" s="8" t="str">
        <f t="shared" si="3"/>
        <v/>
      </c>
    </row>
    <row r="39" spans="1:6" x14ac:dyDescent="0.5">
      <c r="B39" s="52"/>
      <c r="E39" s="8" t="str">
        <f t="shared" si="2"/>
        <v/>
      </c>
      <c r="F39" s="8" t="str">
        <f t="shared" si="3"/>
        <v/>
      </c>
    </row>
    <row r="40" spans="1:6" x14ac:dyDescent="0.5">
      <c r="B40" s="52"/>
      <c r="E40" s="8" t="str">
        <f t="shared" si="2"/>
        <v/>
      </c>
      <c r="F40" s="8" t="str">
        <f t="shared" si="3"/>
        <v/>
      </c>
    </row>
    <row r="41" spans="1:6" x14ac:dyDescent="0.5">
      <c r="B41" s="52"/>
      <c r="E41" s="8" t="str">
        <f t="shared" si="2"/>
        <v/>
      </c>
      <c r="F41" s="8" t="str">
        <f t="shared" si="3"/>
        <v/>
      </c>
    </row>
    <row r="42" spans="1:6" x14ac:dyDescent="0.5">
      <c r="B42" s="52"/>
      <c r="E42" s="8" t="str">
        <f t="shared" si="2"/>
        <v/>
      </c>
      <c r="F42" s="8" t="str">
        <f t="shared" si="3"/>
        <v/>
      </c>
    </row>
    <row r="43" spans="1:6" x14ac:dyDescent="0.5">
      <c r="B43" s="52"/>
      <c r="E43" s="8" t="str">
        <f t="shared" si="2"/>
        <v/>
      </c>
      <c r="F43" s="8" t="str">
        <f t="shared" si="3"/>
        <v/>
      </c>
    </row>
    <row r="44" spans="1:6" x14ac:dyDescent="0.5">
      <c r="B44" s="52"/>
      <c r="E44" s="8" t="str">
        <f t="shared" si="2"/>
        <v/>
      </c>
      <c r="F44" s="8" t="str">
        <f t="shared" si="3"/>
        <v/>
      </c>
    </row>
    <row r="45" spans="1:6" x14ac:dyDescent="0.5">
      <c r="B45" s="52"/>
      <c r="E45" s="8">
        <f t="shared" si="2"/>
        <v>0</v>
      </c>
      <c r="F45" s="8" t="str">
        <f t="shared" si="3"/>
        <v/>
      </c>
    </row>
    <row r="46" spans="1:6" x14ac:dyDescent="0.5">
      <c r="B46" s="52"/>
      <c r="E46" s="8">
        <f t="shared" si="2"/>
        <v>0</v>
      </c>
      <c r="F46" s="8" t="str">
        <f t="shared" si="3"/>
        <v/>
      </c>
    </row>
    <row r="47" spans="1:6" x14ac:dyDescent="0.5">
      <c r="B47" s="52"/>
      <c r="E47" s="8">
        <f t="shared" si="2"/>
        <v>0</v>
      </c>
      <c r="F47" s="8" t="str">
        <f t="shared" si="3"/>
        <v/>
      </c>
    </row>
    <row r="48" spans="1:6" x14ac:dyDescent="0.5">
      <c r="B48" s="52"/>
      <c r="E48" s="8">
        <f t="shared" si="2"/>
        <v>0</v>
      </c>
      <c r="F48" s="8" t="str">
        <f t="shared" si="3"/>
        <v/>
      </c>
    </row>
    <row r="49" spans="2:6" x14ac:dyDescent="0.5">
      <c r="B49" s="52"/>
      <c r="E49" s="8">
        <f t="shared" si="2"/>
        <v>0</v>
      </c>
      <c r="F49" s="8" t="str">
        <f t="shared" si="3"/>
        <v/>
      </c>
    </row>
    <row r="50" spans="2:6" x14ac:dyDescent="0.5">
      <c r="B50" s="52"/>
      <c r="E50" s="8">
        <f t="shared" si="2"/>
        <v>0</v>
      </c>
      <c r="F50" s="8" t="str">
        <f t="shared" si="3"/>
        <v/>
      </c>
    </row>
    <row r="51" spans="2:6" x14ac:dyDescent="0.5">
      <c r="B51" s="52"/>
      <c r="E51" s="8">
        <f t="shared" si="2"/>
        <v>0</v>
      </c>
      <c r="F51" s="8">
        <f t="shared" si="3"/>
        <v>0</v>
      </c>
    </row>
    <row r="52" spans="2:6" x14ac:dyDescent="0.5">
      <c r="E52" s="8">
        <f t="shared" si="2"/>
        <v>0</v>
      </c>
      <c r="F52" s="8">
        <f t="shared" si="3"/>
        <v>0</v>
      </c>
    </row>
    <row r="53" spans="2:6" x14ac:dyDescent="0.5">
      <c r="E53" s="8">
        <f t="shared" si="2"/>
        <v>0</v>
      </c>
      <c r="F53" s="8">
        <f t="shared" si="3"/>
        <v>0</v>
      </c>
    </row>
    <row r="54" spans="2:6" x14ac:dyDescent="0.5">
      <c r="E54" s="8">
        <f t="shared" si="2"/>
        <v>0</v>
      </c>
      <c r="F54" s="8">
        <f t="shared" si="3"/>
        <v>0</v>
      </c>
    </row>
    <row r="55" spans="2:6" x14ac:dyDescent="0.5">
      <c r="E55" s="8">
        <f t="shared" si="2"/>
        <v>0</v>
      </c>
      <c r="F55" s="8">
        <f t="shared" si="3"/>
        <v>0</v>
      </c>
    </row>
    <row r="56" spans="2:6" x14ac:dyDescent="0.5">
      <c r="E56" s="8">
        <f t="shared" si="2"/>
        <v>0</v>
      </c>
      <c r="F56" s="8">
        <f t="shared" si="3"/>
        <v>0</v>
      </c>
    </row>
    <row r="57" spans="2:6" x14ac:dyDescent="0.5">
      <c r="E57" s="8">
        <f t="shared" si="2"/>
        <v>0</v>
      </c>
      <c r="F57" s="8">
        <f t="shared" si="3"/>
        <v>0</v>
      </c>
    </row>
    <row r="58" spans="2:6" x14ac:dyDescent="0.5">
      <c r="E58" s="8">
        <f t="shared" si="2"/>
        <v>0</v>
      </c>
      <c r="F58" s="8">
        <f t="shared" si="3"/>
        <v>0</v>
      </c>
    </row>
    <row r="59" spans="2:6" x14ac:dyDescent="0.5">
      <c r="E59" s="8">
        <f t="shared" si="2"/>
        <v>0</v>
      </c>
      <c r="F59" s="8">
        <f t="shared" si="3"/>
        <v>0</v>
      </c>
    </row>
    <row r="60" spans="2:6" x14ac:dyDescent="0.5">
      <c r="E60" s="8">
        <f t="shared" si="2"/>
        <v>0</v>
      </c>
      <c r="F60" s="8">
        <f t="shared" si="3"/>
        <v>0</v>
      </c>
    </row>
    <row r="61" spans="2:6" x14ac:dyDescent="0.5">
      <c r="E61" s="8">
        <f t="shared" si="2"/>
        <v>0</v>
      </c>
      <c r="F61" s="8">
        <f t="shared" si="3"/>
        <v>0</v>
      </c>
    </row>
    <row r="62" spans="2:6" x14ac:dyDescent="0.5">
      <c r="E62" s="8">
        <f t="shared" si="2"/>
        <v>0</v>
      </c>
      <c r="F62" s="8">
        <f t="shared" si="3"/>
        <v>0</v>
      </c>
    </row>
    <row r="63" spans="2:6" x14ac:dyDescent="0.5">
      <c r="E63" s="8">
        <f t="shared" si="2"/>
        <v>0</v>
      </c>
      <c r="F63" s="8">
        <f t="shared" si="3"/>
        <v>0</v>
      </c>
    </row>
  </sheetData>
  <sortState ref="B2:B63">
    <sortCondition descending="1" ref="B1"/>
  </sortState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zoomScale="57" zoomScaleNormal="57" workbookViewId="0">
      <selection activeCell="AF22" sqref="AF22"/>
    </sheetView>
  </sheetViews>
  <sheetFormatPr defaultRowHeight="14.35" x14ac:dyDescent="0.5"/>
  <cols>
    <col min="1" max="1" width="9.234375" style="18" bestFit="1" customWidth="1"/>
    <col min="2" max="2" width="10.234375" style="18" bestFit="1" customWidth="1"/>
    <col min="3" max="4" width="9.234375" style="18" bestFit="1" customWidth="1"/>
    <col min="5" max="5" width="9.46875" style="19" customWidth="1"/>
    <col min="6" max="10" width="9.234375" style="19" customWidth="1"/>
    <col min="11" max="11" width="9.234375" customWidth="1"/>
    <col min="14" max="16" width="11.29296875" style="8" bestFit="1" customWidth="1"/>
    <col min="17" max="17" width="10.29296875" style="8" bestFit="1" customWidth="1"/>
    <col min="18" max="23" width="9.234375" style="8" bestFit="1" customWidth="1"/>
  </cols>
  <sheetData>
    <row r="1" spans="1:28" ht="28.7" x14ac:dyDescent="0.5">
      <c r="A1" s="1" t="s">
        <v>38</v>
      </c>
      <c r="B1" s="1" t="s">
        <v>1</v>
      </c>
      <c r="C1" s="53" t="s">
        <v>71</v>
      </c>
      <c r="D1" s="53" t="s">
        <v>72</v>
      </c>
      <c r="E1" s="22" t="s">
        <v>39</v>
      </c>
      <c r="F1" s="22" t="s">
        <v>73</v>
      </c>
      <c r="G1" s="62" t="s">
        <v>90</v>
      </c>
      <c r="H1" s="62" t="s">
        <v>91</v>
      </c>
      <c r="I1" s="31" t="s">
        <v>102</v>
      </c>
      <c r="J1" s="31" t="s">
        <v>103</v>
      </c>
      <c r="K1" s="2" t="s">
        <v>2</v>
      </c>
      <c r="N1" s="1" t="s">
        <v>40</v>
      </c>
      <c r="O1" s="1" t="s">
        <v>22</v>
      </c>
      <c r="P1" s="53" t="s">
        <v>40</v>
      </c>
      <c r="Q1" s="53" t="s">
        <v>22</v>
      </c>
      <c r="R1" s="22" t="s">
        <v>40</v>
      </c>
      <c r="S1" s="22" t="s">
        <v>22</v>
      </c>
      <c r="T1" s="62" t="s">
        <v>74</v>
      </c>
      <c r="U1" s="62" t="s">
        <v>22</v>
      </c>
      <c r="V1" s="31" t="s">
        <v>74</v>
      </c>
      <c r="W1" s="31" t="s">
        <v>22</v>
      </c>
      <c r="X1" s="3"/>
    </row>
    <row r="2" spans="1:28" x14ac:dyDescent="0.5">
      <c r="A2" s="44">
        <v>6467.5870967741939</v>
      </c>
      <c r="B2" s="44">
        <v>3126.5</v>
      </c>
      <c r="C2" s="44">
        <v>7185.8108108108108</v>
      </c>
      <c r="D2" s="44">
        <v>3298.794117647059</v>
      </c>
      <c r="E2" s="20">
        <v>1425.268115942029</v>
      </c>
      <c r="F2" s="44">
        <v>1563.3927710843373</v>
      </c>
      <c r="G2" s="20">
        <v>14938.636207320069</v>
      </c>
      <c r="H2" s="44">
        <v>7506.6966625333898</v>
      </c>
      <c r="I2" s="4">
        <v>5.7316185803600037</v>
      </c>
      <c r="J2" s="4">
        <v>3.9186384019970224</v>
      </c>
      <c r="K2" s="106">
        <f>TTEST(A6:A28,B2:B22,2,3)</f>
        <v>2.4367591071963006E-3</v>
      </c>
      <c r="M2" t="s">
        <v>3</v>
      </c>
      <c r="N2" s="14">
        <f t="shared" ref="N2:W2" si="0">MIN(A2:A60)</f>
        <v>969.70476190476188</v>
      </c>
      <c r="O2" s="14">
        <f t="shared" si="0"/>
        <v>1356.7276785714287</v>
      </c>
      <c r="P2" s="14">
        <f t="shared" si="0"/>
        <v>959.41304347826087</v>
      </c>
      <c r="Q2" s="14">
        <f t="shared" si="0"/>
        <v>1412.4516129032259</v>
      </c>
      <c r="R2" s="14">
        <f t="shared" si="0"/>
        <v>377.0625</v>
      </c>
      <c r="S2" s="14">
        <f t="shared" si="0"/>
        <v>567.97283950617282</v>
      </c>
      <c r="T2" s="14">
        <f t="shared" si="0"/>
        <v>2313.96657248272</v>
      </c>
      <c r="U2" s="14">
        <f t="shared" si="0"/>
        <v>3689.5866988820621</v>
      </c>
      <c r="V2" s="5">
        <f t="shared" si="0"/>
        <v>1.6023604753544125</v>
      </c>
      <c r="W2" s="5">
        <f t="shared" si="0"/>
        <v>1.2799175218529786</v>
      </c>
      <c r="X2" s="6"/>
    </row>
    <row r="3" spans="1:28" x14ac:dyDescent="0.5">
      <c r="A3" s="44">
        <v>6366.978260869565</v>
      </c>
      <c r="B3" s="44">
        <v>2727.1451612903224</v>
      </c>
      <c r="C3" s="44">
        <v>7146.3898305084749</v>
      </c>
      <c r="D3" s="44">
        <v>3216.1587301587301</v>
      </c>
      <c r="E3" s="20">
        <v>1128.4050056882822</v>
      </c>
      <c r="F3" s="44">
        <v>1501.6051873198846</v>
      </c>
      <c r="G3" s="20">
        <v>14781.802913273286</v>
      </c>
      <c r="H3" s="44">
        <v>7444.4988890188288</v>
      </c>
      <c r="I3" s="4">
        <v>4.61300319264818</v>
      </c>
      <c r="J3" s="4">
        <v>3.2204644688071293</v>
      </c>
      <c r="K3" s="7"/>
      <c r="M3" t="s">
        <v>4</v>
      </c>
      <c r="N3" s="14">
        <f t="shared" ref="N3:W3" si="1">QUARTILE(A2:A60,1)-N2</f>
        <v>483.88334037169784</v>
      </c>
      <c r="O3" s="14">
        <f t="shared" si="1"/>
        <v>305.52523971650908</v>
      </c>
      <c r="P3" s="14">
        <f t="shared" si="1"/>
        <v>548.0995423340961</v>
      </c>
      <c r="Q3" s="14">
        <f t="shared" si="1"/>
        <v>632.57219662058378</v>
      </c>
      <c r="R3" s="14">
        <f t="shared" si="1"/>
        <v>206.19479218516676</v>
      </c>
      <c r="S3" s="14">
        <f t="shared" si="1"/>
        <v>352.43456790123457</v>
      </c>
      <c r="T3" s="14">
        <f t="shared" si="1"/>
        <v>1293.5711781101518</v>
      </c>
      <c r="U3" s="14">
        <f t="shared" si="1"/>
        <v>1083.7706170407605</v>
      </c>
      <c r="V3" s="5">
        <f t="shared" si="1"/>
        <v>0.6766362114286657</v>
      </c>
      <c r="W3" s="5">
        <f t="shared" si="1"/>
        <v>0.34486952440290031</v>
      </c>
      <c r="X3" s="6"/>
    </row>
    <row r="4" spans="1:28" x14ac:dyDescent="0.5">
      <c r="A4" s="44">
        <v>3153.8481012658226</v>
      </c>
      <c r="B4" s="44">
        <v>2446.2551020408164</v>
      </c>
      <c r="C4" s="44">
        <v>3614.7843137254904</v>
      </c>
      <c r="D4" s="44">
        <v>2951.3076923076924</v>
      </c>
      <c r="E4" s="20">
        <v>1058.8333333333333</v>
      </c>
      <c r="F4" s="44">
        <v>1435.6</v>
      </c>
      <c r="G4" s="20">
        <v>7421.1425532737758</v>
      </c>
      <c r="H4" s="44">
        <v>6660.516678482807</v>
      </c>
      <c r="I4" s="4">
        <v>4.4672144066460922</v>
      </c>
      <c r="J4" s="4">
        <v>3.1046541046376248</v>
      </c>
      <c r="K4" s="101">
        <f>TTEST(C5:C28,D2:D22,2,3)</f>
        <v>2.751395324001725E-3</v>
      </c>
      <c r="M4" t="s">
        <v>5</v>
      </c>
      <c r="N4" s="14">
        <f t="shared" ref="N4:W4" si="2">MEDIAN(A2:A60)-QUARTILE(A2:A60,1)</f>
        <v>264.72016840023207</v>
      </c>
      <c r="O4" s="14">
        <f t="shared" si="2"/>
        <v>563.42726189224254</v>
      </c>
      <c r="P4" s="14">
        <f t="shared" si="2"/>
        <v>402.05263157894728</v>
      </c>
      <c r="Q4" s="14">
        <f t="shared" si="2"/>
        <v>358.01619047619033</v>
      </c>
      <c r="R4" s="14">
        <f t="shared" si="2"/>
        <v>143.36770781483324</v>
      </c>
      <c r="S4" s="14">
        <f t="shared" si="2"/>
        <v>98.797363964362034</v>
      </c>
      <c r="T4" s="14">
        <f t="shared" si="2"/>
        <v>732.58421164562515</v>
      </c>
      <c r="U4" s="14">
        <f t="shared" si="2"/>
        <v>957.98192415957419</v>
      </c>
      <c r="V4" s="5">
        <f t="shared" si="2"/>
        <v>0.29494878683083536</v>
      </c>
      <c r="W4" s="5">
        <f t="shared" si="2"/>
        <v>0.24305852833488273</v>
      </c>
      <c r="X4" s="6"/>
    </row>
    <row r="5" spans="1:28" x14ac:dyDescent="0.5">
      <c r="A5" s="44">
        <v>3022.0536912751677</v>
      </c>
      <c r="B5" s="44">
        <v>2426.3779527559054</v>
      </c>
      <c r="C5" s="44">
        <v>3116.6</v>
      </c>
      <c r="D5" s="44">
        <v>2872.1857142857143</v>
      </c>
      <c r="E5" s="20">
        <v>1027.3464052287582</v>
      </c>
      <c r="F5" s="44">
        <v>1397.616129032258</v>
      </c>
      <c r="G5" s="20">
        <v>6954.1346216419979</v>
      </c>
      <c r="H5" s="44">
        <v>6633.7352941176468</v>
      </c>
      <c r="I5" s="4">
        <v>3.8525734139550885</v>
      </c>
      <c r="J5" s="4">
        <v>3.0675876799438222</v>
      </c>
      <c r="K5" s="23"/>
      <c r="M5" t="s">
        <v>6</v>
      </c>
      <c r="N5" s="14">
        <f t="shared" ref="N5:W5" si="3">QUARTILE(A2:A60,3)-MEDIAN(A2:A60)</f>
        <v>373.31266326026343</v>
      </c>
      <c r="O5" s="14">
        <f t="shared" si="3"/>
        <v>179.24252513382953</v>
      </c>
      <c r="P5" s="14">
        <f t="shared" si="3"/>
        <v>466.47177013097712</v>
      </c>
      <c r="Q5" s="14">
        <f t="shared" si="3"/>
        <v>176.61384615384623</v>
      </c>
      <c r="R5" s="14">
        <f t="shared" si="3"/>
        <v>100.09526603588108</v>
      </c>
      <c r="S5" s="14">
        <f t="shared" si="3"/>
        <v>112.75035683335875</v>
      </c>
      <c r="T5" s="14">
        <f t="shared" si="3"/>
        <v>1024.4171824002206</v>
      </c>
      <c r="U5" s="14">
        <f t="shared" si="3"/>
        <v>275.90210366157771</v>
      </c>
      <c r="V5" s="5">
        <f t="shared" si="3"/>
        <v>0.44976018401000895</v>
      </c>
      <c r="W5" s="5">
        <f t="shared" si="3"/>
        <v>0.63649086881047579</v>
      </c>
      <c r="X5" s="6"/>
    </row>
    <row r="6" spans="1:28" x14ac:dyDescent="0.5">
      <c r="A6" s="44">
        <v>2779.0118343195268</v>
      </c>
      <c r="B6" s="44">
        <v>2422.453038674033</v>
      </c>
      <c r="C6" s="44">
        <v>3052.3606557377047</v>
      </c>
      <c r="D6" s="44">
        <v>2681.8928571428573</v>
      </c>
      <c r="E6" s="20">
        <v>1022.1208053691275</v>
      </c>
      <c r="F6" s="44">
        <v>1162.2988505747126</v>
      </c>
      <c r="G6" s="20">
        <v>6821.345044134303</v>
      </c>
      <c r="H6" s="44">
        <v>6314.0470640705853</v>
      </c>
      <c r="I6" s="4">
        <v>3.1202221364643656</v>
      </c>
      <c r="J6" s="4">
        <v>2.8223566683609622</v>
      </c>
      <c r="K6" s="102">
        <f>TTEST(E3:E28,F2:F22,2,3)</f>
        <v>2.9292852874716692E-5</v>
      </c>
      <c r="M6" t="s">
        <v>7</v>
      </c>
      <c r="N6" s="14">
        <f t="shared" ref="N6:W6" si="4">MAX(A2:A60)-QUARTILE(A2:A60,3)</f>
        <v>4375.9661628372387</v>
      </c>
      <c r="O6" s="14">
        <f t="shared" si="4"/>
        <v>721.57729468599018</v>
      </c>
      <c r="P6" s="14">
        <f t="shared" si="4"/>
        <v>4809.7738232885295</v>
      </c>
      <c r="Q6" s="14">
        <f t="shared" si="4"/>
        <v>719.14027149321282</v>
      </c>
      <c r="R6" s="14">
        <f t="shared" si="4"/>
        <v>598.54784990614792</v>
      </c>
      <c r="S6" s="14">
        <f t="shared" si="4"/>
        <v>431.43764287920908</v>
      </c>
      <c r="T6" s="14">
        <f t="shared" si="4"/>
        <v>9574.0970626813505</v>
      </c>
      <c r="U6" s="14">
        <f t="shared" si="4"/>
        <v>1499.4553187894153</v>
      </c>
      <c r="V6" s="5">
        <f t="shared" si="4"/>
        <v>2.7079129227360812</v>
      </c>
      <c r="W6" s="5">
        <f t="shared" si="4"/>
        <v>1.414301958595785</v>
      </c>
      <c r="X6" s="6"/>
    </row>
    <row r="7" spans="1:28" x14ac:dyDescent="0.5">
      <c r="A7" s="44">
        <v>2664.0396475770926</v>
      </c>
      <c r="B7" s="44">
        <v>2404.9227053140098</v>
      </c>
      <c r="C7" s="44">
        <v>3014.8666666666668</v>
      </c>
      <c r="D7" s="44">
        <v>2579.6538461538462</v>
      </c>
      <c r="E7" s="20">
        <v>1009.6793002915452</v>
      </c>
      <c r="F7" s="44">
        <v>1131.9551282051282</v>
      </c>
      <c r="G7" s="20">
        <v>6775.2336366481304</v>
      </c>
      <c r="H7" s="44">
        <v>6007.2413437439745</v>
      </c>
      <c r="I7" s="4">
        <v>3.0702592520000715</v>
      </c>
      <c r="J7" s="4">
        <v>2.5043364434012374</v>
      </c>
      <c r="K7" s="100">
        <f>TTEST(G5:G28,H2:H22,2,3)</f>
        <v>8.0901268638200387E-4</v>
      </c>
      <c r="T7" s="14"/>
      <c r="U7" s="14"/>
    </row>
    <row r="8" spans="1:28" ht="43" x14ac:dyDescent="0.5">
      <c r="A8" s="44">
        <v>2181.2559523809523</v>
      </c>
      <c r="B8" s="44">
        <v>2325.9495798319326</v>
      </c>
      <c r="C8" s="44">
        <v>2489.681818181818</v>
      </c>
      <c r="D8" s="44">
        <v>2579.016129032258</v>
      </c>
      <c r="E8" s="20">
        <v>850.68653846153848</v>
      </c>
      <c r="F8" s="44">
        <v>1087.7068062827225</v>
      </c>
      <c r="G8" s="20">
        <v>5455.0209166301865</v>
      </c>
      <c r="H8" s="44">
        <v>5955.2815443485088</v>
      </c>
      <c r="I8" s="4">
        <v>3.0529198649456042</v>
      </c>
      <c r="J8" s="4">
        <v>2.4778098754987341</v>
      </c>
      <c r="K8" s="32">
        <f>TTEST(I5:I28,J7:J22,2,3)</f>
        <v>7.1288089978381973E-6</v>
      </c>
      <c r="N8" s="1" t="s">
        <v>40</v>
      </c>
      <c r="O8" s="1" t="s">
        <v>22</v>
      </c>
      <c r="P8" s="53" t="s">
        <v>40</v>
      </c>
      <c r="Q8" s="53" t="s">
        <v>22</v>
      </c>
      <c r="R8" s="22" t="s">
        <v>40</v>
      </c>
      <c r="S8" s="22" t="s">
        <v>22</v>
      </c>
      <c r="T8" s="65" t="s">
        <v>74</v>
      </c>
      <c r="U8" s="65" t="s">
        <v>22</v>
      </c>
      <c r="V8" s="31" t="s">
        <v>74</v>
      </c>
      <c r="W8" s="31" t="s">
        <v>22</v>
      </c>
      <c r="X8" s="3" t="s">
        <v>8</v>
      </c>
      <c r="Y8" s="9" t="s">
        <v>75</v>
      </c>
      <c r="Z8" s="9" t="s">
        <v>9</v>
      </c>
      <c r="AA8" s="40" t="s">
        <v>97</v>
      </c>
      <c r="AB8" s="40" t="s">
        <v>98</v>
      </c>
    </row>
    <row r="9" spans="1:28" x14ac:dyDescent="0.5">
      <c r="A9" s="44">
        <v>2001.9859154929577</v>
      </c>
      <c r="B9" s="44">
        <v>2311.5928571428572</v>
      </c>
      <c r="C9" s="44">
        <v>2262.3921568627452</v>
      </c>
      <c r="D9" s="44">
        <v>2569.3809523809523</v>
      </c>
      <c r="E9" s="20">
        <v>802.75399361022369</v>
      </c>
      <c r="F9" s="44">
        <v>1051.0046728971963</v>
      </c>
      <c r="G9" s="20">
        <v>5274.0573726472485</v>
      </c>
      <c r="H9" s="44">
        <v>5823.5768766958099</v>
      </c>
      <c r="I9" s="4">
        <v>2.9944914503022408</v>
      </c>
      <c r="J9" s="4">
        <v>2.0871040170731168</v>
      </c>
      <c r="L9" t="s">
        <v>10</v>
      </c>
      <c r="M9" t="s">
        <v>3</v>
      </c>
      <c r="N9" s="14">
        <f t="array" ref="N9">MIN(IF(A2:A28&gt;=N2-1.5*(N11-N2),A2:A28,""))</f>
        <v>969.70476190476188</v>
      </c>
      <c r="O9" s="14">
        <f t="array" ref="O9">MIN(IF(B2:B22&gt;=O2-1.5*(O11-O2),B2:B22,""))</f>
        <v>1356.7276785714287</v>
      </c>
      <c r="P9" s="14">
        <f t="array" ref="P9">MIN(IF(C2:C28&gt;=P2-1.5*(P11-P2),C2:C28,""))</f>
        <v>959.41304347826087</v>
      </c>
      <c r="Q9" s="14">
        <f t="array" ref="Q9">MIN(IF(D2:D22&gt;=Q2-1.5*(Q11-Q2),D2:D22,""))</f>
        <v>1412.4516129032259</v>
      </c>
      <c r="R9" s="14">
        <f t="array" ref="R9">MIN(IF(E2:E28&gt;=R2-1.5*(R11-R2),E2:E28,""))</f>
        <v>377.0625</v>
      </c>
      <c r="S9" s="14">
        <f t="array" ref="S9">MIN(IF(F2:F22&gt;=S2-1.5*(S11-S2),F2:F22,""))</f>
        <v>567.97283950617282</v>
      </c>
      <c r="T9" s="14">
        <f t="array" ref="T9">MIN(IF(G2:G28&gt;=T2-1.5*(T11-T2),G2:G28,""))</f>
        <v>2313.96657248272</v>
      </c>
      <c r="U9" s="14">
        <f t="array" ref="U9">MIN(IF(H2:H22&gt;=U2-1.5*(U11-U2),H2:H22,""))</f>
        <v>3689.5866988820621</v>
      </c>
      <c r="V9" s="5">
        <f t="array" ref="V9">MIN(IF(I2:I28&gt;=V2-1.5*(V11-V2),I2:I28,""))</f>
        <v>1.6023604753544125</v>
      </c>
      <c r="W9" s="5">
        <f t="array" ref="W9">MIN(IF(J2:J22&gt;=W2-1.5*(W11-W2),J2:J22,""))</f>
        <v>1.2799175218529786</v>
      </c>
      <c r="X9" s="10"/>
    </row>
    <row r="10" spans="1:28" x14ac:dyDescent="0.5">
      <c r="A10" s="44">
        <v>1973.04</v>
      </c>
      <c r="B10" s="44">
        <v>2305.9052631578948</v>
      </c>
      <c r="C10" s="44">
        <v>2144.9215686274511</v>
      </c>
      <c r="D10" s="44">
        <v>2532.21875</v>
      </c>
      <c r="E10" s="20">
        <v>794.21036585365857</v>
      </c>
      <c r="F10" s="44">
        <v>1023.0589430894308</v>
      </c>
      <c r="G10" s="20">
        <v>4963.4637771920825</v>
      </c>
      <c r="H10" s="44">
        <v>5796.2151836000694</v>
      </c>
      <c r="I10" s="4">
        <v>2.9226566727958669</v>
      </c>
      <c r="J10" s="4">
        <v>2.0370995331009518</v>
      </c>
      <c r="M10" t="s">
        <v>11</v>
      </c>
      <c r="N10" s="14">
        <f t="shared" ref="N10:W10" si="5">QUARTILE(A2:A60,1)</f>
        <v>1453.5881022764597</v>
      </c>
      <c r="O10" s="14">
        <f t="shared" si="5"/>
        <v>1662.2529182879377</v>
      </c>
      <c r="P10" s="14">
        <f t="shared" si="5"/>
        <v>1507.512585812357</v>
      </c>
      <c r="Q10" s="14">
        <f t="shared" si="5"/>
        <v>2045.0238095238096</v>
      </c>
      <c r="R10" s="14">
        <f t="shared" si="5"/>
        <v>583.25729218516676</v>
      </c>
      <c r="S10" s="14">
        <f t="shared" si="5"/>
        <v>920.40740740740739</v>
      </c>
      <c r="T10" s="14">
        <f t="shared" si="5"/>
        <v>3607.5377505928718</v>
      </c>
      <c r="U10" s="14">
        <f t="shared" si="5"/>
        <v>4773.3573159228226</v>
      </c>
      <c r="V10" s="5">
        <f t="shared" si="5"/>
        <v>2.2789966867830782</v>
      </c>
      <c r="W10" s="5">
        <f t="shared" si="5"/>
        <v>1.6247870462558789</v>
      </c>
      <c r="X10" s="10"/>
    </row>
    <row r="11" spans="1:28" x14ac:dyDescent="0.5">
      <c r="A11" s="44">
        <v>1967.8556701030927</v>
      </c>
      <c r="B11" s="44">
        <v>2284.8277310924368</v>
      </c>
      <c r="C11" s="44">
        <v>2107.7096774193546</v>
      </c>
      <c r="D11" s="44">
        <v>2462.9215686274511</v>
      </c>
      <c r="E11" s="20">
        <v>784.42468619246858</v>
      </c>
      <c r="F11" s="44">
        <v>1019.3401869158879</v>
      </c>
      <c r="G11" s="20">
        <v>4777.0152071001066</v>
      </c>
      <c r="H11" s="44">
        <v>5787.532708115994</v>
      </c>
      <c r="I11" s="4">
        <v>2.7819191922707227</v>
      </c>
      <c r="J11" s="4">
        <v>1.9931291017287647</v>
      </c>
      <c r="M11" t="s">
        <v>12</v>
      </c>
      <c r="N11" s="14">
        <f t="shared" ref="N11:W11" si="6">MEDIAN(A2:A60)</f>
        <v>1718.3082706766918</v>
      </c>
      <c r="O11" s="14">
        <f t="shared" si="6"/>
        <v>2225.6801801801803</v>
      </c>
      <c r="P11" s="14">
        <f t="shared" si="6"/>
        <v>1909.5652173913043</v>
      </c>
      <c r="Q11" s="14">
        <f t="shared" si="6"/>
        <v>2403.04</v>
      </c>
      <c r="R11" s="14">
        <f t="shared" si="6"/>
        <v>726.625</v>
      </c>
      <c r="S11" s="14">
        <f t="shared" si="6"/>
        <v>1019.2047713717694</v>
      </c>
      <c r="T11" s="14">
        <f t="shared" si="6"/>
        <v>4340.121962238497</v>
      </c>
      <c r="U11" s="14">
        <f t="shared" si="6"/>
        <v>5731.3392400823968</v>
      </c>
      <c r="V11" s="5">
        <f t="shared" si="6"/>
        <v>2.5739454736139136</v>
      </c>
      <c r="W11" s="5">
        <f t="shared" si="6"/>
        <v>1.8678455745907616</v>
      </c>
      <c r="X11" s="25">
        <f>(O11-N11)/N11*100</f>
        <v>29.527408915030069</v>
      </c>
      <c r="Y11" s="26">
        <f>(Q11-P11)/P11*100</f>
        <v>25.842258652094724</v>
      </c>
      <c r="Z11" s="26">
        <f>(S11-R11)/R11*100</f>
        <v>40.265580095891202</v>
      </c>
      <c r="AA11" s="51">
        <f>(U11-T11)/T11*100</f>
        <v>32.054796845532749</v>
      </c>
      <c r="AB11" s="51">
        <f>(W11-V11)/V11*100</f>
        <v>-27.432589627928749</v>
      </c>
    </row>
    <row r="12" spans="1:28" x14ac:dyDescent="0.5">
      <c r="A12" s="44">
        <v>1896.591836734694</v>
      </c>
      <c r="B12" s="44">
        <v>2225.6801801801803</v>
      </c>
      <c r="C12" s="44">
        <v>2020.0555555555557</v>
      </c>
      <c r="D12" s="44">
        <v>2403.04</v>
      </c>
      <c r="E12" s="20">
        <v>784.08314606741578</v>
      </c>
      <c r="F12" s="44">
        <v>1019.2047713717694</v>
      </c>
      <c r="G12" s="20">
        <v>4669.0562796480453</v>
      </c>
      <c r="H12" s="44">
        <v>5731.3392400823968</v>
      </c>
      <c r="I12" s="4">
        <v>2.7050387485423935</v>
      </c>
      <c r="J12" s="4">
        <v>1.8678455745907616</v>
      </c>
      <c r="M12" t="s">
        <v>13</v>
      </c>
      <c r="N12" s="14">
        <f t="shared" ref="N12:W12" si="7">QUARTILE(A2:A60,3)</f>
        <v>2091.6209339369552</v>
      </c>
      <c r="O12" s="14">
        <f t="shared" si="7"/>
        <v>2404.9227053140098</v>
      </c>
      <c r="P12" s="14">
        <f t="shared" si="7"/>
        <v>2376.0369875222814</v>
      </c>
      <c r="Q12" s="14">
        <f t="shared" si="7"/>
        <v>2579.6538461538462</v>
      </c>
      <c r="R12" s="14">
        <f t="shared" si="7"/>
        <v>826.72026603588108</v>
      </c>
      <c r="S12" s="14">
        <f t="shared" si="7"/>
        <v>1131.9551282051282</v>
      </c>
      <c r="T12" s="14">
        <f t="shared" si="7"/>
        <v>5364.5391446387175</v>
      </c>
      <c r="U12" s="14">
        <f t="shared" si="7"/>
        <v>6007.2413437439745</v>
      </c>
      <c r="V12" s="5">
        <f t="shared" si="7"/>
        <v>3.0237056576239225</v>
      </c>
      <c r="W12" s="5">
        <f t="shared" si="7"/>
        <v>2.5043364434012374</v>
      </c>
      <c r="X12" s="10"/>
    </row>
    <row r="13" spans="1:28" x14ac:dyDescent="0.5">
      <c r="A13" s="44">
        <v>1822.0796019900497</v>
      </c>
      <c r="B13" s="44">
        <v>2193.5560747663553</v>
      </c>
      <c r="C13" s="44">
        <v>2003.9298245614036</v>
      </c>
      <c r="D13" s="44">
        <v>2381.9117647058824</v>
      </c>
      <c r="E13" s="20">
        <v>781.21393034825871</v>
      </c>
      <c r="F13" s="44">
        <v>979.24299065420564</v>
      </c>
      <c r="G13" s="20">
        <v>4507.2063563582196</v>
      </c>
      <c r="H13" s="44">
        <v>5556.9235515336604</v>
      </c>
      <c r="I13" s="4">
        <v>2.5801195733695699</v>
      </c>
      <c r="J13" s="4">
        <v>1.8643715479395366</v>
      </c>
      <c r="L13" t="s">
        <v>14</v>
      </c>
      <c r="M13" t="s">
        <v>15</v>
      </c>
      <c r="N13" s="14">
        <f t="array" ref="N13">MAX(IF(A2:A28&lt;=N11+1.5*(N11-N9),A2:A28,""))</f>
        <v>2779.0118343195268</v>
      </c>
      <c r="O13" s="14">
        <f t="array" ref="O13">MAX(IF(B2:B22&lt;=O11+1.5*(O11-O9),B2:B22,""))</f>
        <v>3126.5</v>
      </c>
      <c r="P13" s="14">
        <f t="array" ref="P13">MAX(IF(C2:C28&lt;=P11+1.5*(P11-P9),C2:C28,""))</f>
        <v>3116.6</v>
      </c>
      <c r="Q13" s="14">
        <f t="array" ref="Q13">MAX(IF(D2:D22&lt;=Q11+1.5*(Q11-Q9),D2:D22,""))</f>
        <v>3298.794117647059</v>
      </c>
      <c r="R13" s="14">
        <f t="array" ref="R13">MAX(IF(E2:E28&lt;=R11+1.5*(R11-R9),E2:E28,""))</f>
        <v>1128.4050056882822</v>
      </c>
      <c r="S13" s="14">
        <f t="array" ref="S13">MAX(IF(F2:F22&lt;=S11+1.5*(S11-S9),F2:F22,""))</f>
        <v>1563.3927710843373</v>
      </c>
      <c r="T13" s="14">
        <f t="array" ref="T13">MAX(IF(G2:G28&lt;=T11+1.5*(T11-T9),G2:G28,""))</f>
        <v>6954.1346216419979</v>
      </c>
      <c r="U13" s="14">
        <f t="array" ref="U13">MAX(IF(H2:H22&lt;=U11+1.5*(U11-U9),H2:H22,""))</f>
        <v>7506.6966625333898</v>
      </c>
      <c r="V13" s="5">
        <f t="array" ref="V13">MAX(IF(I2:I28&lt;=V11+1.5*(V11-V9),I2:I28,""))</f>
        <v>3.8525734139550885</v>
      </c>
      <c r="W13" s="5">
        <f t="array" ref="W13">MAX(IF(J2:J22&lt;=W11+1.5*(W11-W9),J2:J22,""))</f>
        <v>2.5043364434012374</v>
      </c>
      <c r="X13" s="10"/>
    </row>
    <row r="14" spans="1:28" x14ac:dyDescent="0.5">
      <c r="A14" s="44">
        <v>1768.6796536796537</v>
      </c>
      <c r="B14" s="44">
        <v>2170.9947643979058</v>
      </c>
      <c r="C14" s="44">
        <v>1910.6458333333333</v>
      </c>
      <c r="D14" s="44">
        <v>2354.205479452055</v>
      </c>
      <c r="E14" s="20">
        <v>772.71369294605813</v>
      </c>
      <c r="F14" s="44">
        <v>976.80769230769226</v>
      </c>
      <c r="G14" s="20">
        <v>4400.8394443913267</v>
      </c>
      <c r="H14" s="44">
        <v>5497.4137947440286</v>
      </c>
      <c r="I14" s="4">
        <v>2.5758898173250495</v>
      </c>
      <c r="J14" s="4">
        <v>1.7475812320892881</v>
      </c>
      <c r="L14" s="13"/>
      <c r="M14" s="13" t="s">
        <v>16</v>
      </c>
      <c r="N14" s="21">
        <f t="shared" ref="N14:W14" si="8">AVERAGE(A2:A60)</f>
        <v>2132.8463458260285</v>
      </c>
      <c r="O14" s="21">
        <f t="shared" si="8"/>
        <v>2123.9960516605452</v>
      </c>
      <c r="P14" s="21">
        <f t="shared" si="8"/>
        <v>2319.0773078303473</v>
      </c>
      <c r="Q14" s="21">
        <f t="shared" si="8"/>
        <v>2380.5575614767131</v>
      </c>
      <c r="R14" s="21">
        <f t="shared" si="8"/>
        <v>744.23634103496613</v>
      </c>
      <c r="S14" s="21">
        <f t="shared" si="8"/>
        <v>1045.3860126490554</v>
      </c>
      <c r="T14" s="21">
        <f t="shared" si="8"/>
        <v>5196.1599946913429</v>
      </c>
      <c r="U14" s="21">
        <f t="shared" si="8"/>
        <v>5549.9396257863136</v>
      </c>
      <c r="V14" s="34">
        <f t="shared" si="8"/>
        <v>2.7834506997258956</v>
      </c>
      <c r="W14" s="34">
        <f t="shared" si="8"/>
        <v>2.142832606834427</v>
      </c>
      <c r="X14" s="11">
        <f>(O14-N14)/N14*100</f>
        <v>-0.41495226239824112</v>
      </c>
      <c r="Y14" s="12">
        <f>(Q14-P14)/P14*100</f>
        <v>2.6510652938898658</v>
      </c>
      <c r="Z14" s="12">
        <f>(S14-R14)/R14*100</f>
        <v>40.464252416819356</v>
      </c>
      <c r="AA14" s="51">
        <f>(U14-T14)/T14*100</f>
        <v>6.8084822533642075</v>
      </c>
      <c r="AB14" s="51">
        <f>(W14-V14)/V14*100</f>
        <v>-23.015248409269631</v>
      </c>
    </row>
    <row r="15" spans="1:28" x14ac:dyDescent="0.5">
      <c r="A15" s="44">
        <v>1718.3082706766918</v>
      </c>
      <c r="B15" s="44">
        <v>2130.5490196078431</v>
      </c>
      <c r="C15" s="44">
        <v>1909.5652173913043</v>
      </c>
      <c r="D15" s="44">
        <v>2124.2833333333333</v>
      </c>
      <c r="E15" s="20">
        <v>726.625</v>
      </c>
      <c r="F15" s="44">
        <v>951.13988657844993</v>
      </c>
      <c r="G15" s="20">
        <v>4340.121962238497</v>
      </c>
      <c r="H15" s="44">
        <v>4917.936353019687</v>
      </c>
      <c r="I15" s="4">
        <v>2.5739454736139136</v>
      </c>
      <c r="J15" s="4">
        <v>1.7443762128942366</v>
      </c>
      <c r="T15" s="14"/>
      <c r="U15" s="14"/>
    </row>
    <row r="16" spans="1:28" x14ac:dyDescent="0.5">
      <c r="A16" s="44">
        <v>1667.1904761904761</v>
      </c>
      <c r="B16" s="44">
        <v>1867.4405594405594</v>
      </c>
      <c r="C16" s="44">
        <v>1891.5365853658536</v>
      </c>
      <c r="D16" s="44">
        <v>2088.0454545454545</v>
      </c>
      <c r="E16" s="20">
        <v>700.0283687943263</v>
      </c>
      <c r="F16" s="44">
        <v>936.93908629441626</v>
      </c>
      <c r="G16" s="20">
        <v>4304.4613095238092</v>
      </c>
      <c r="H16" s="44">
        <v>4849.4034552587855</v>
      </c>
      <c r="I16" s="4">
        <v>2.5440175860853333</v>
      </c>
      <c r="J16" s="4">
        <v>1.6539540501321046</v>
      </c>
      <c r="N16" s="1" t="s">
        <v>40</v>
      </c>
      <c r="O16" s="1" t="s">
        <v>22</v>
      </c>
      <c r="P16" s="53" t="s">
        <v>40</v>
      </c>
      <c r="Q16" s="53" t="s">
        <v>22</v>
      </c>
      <c r="R16" s="22" t="s">
        <v>40</v>
      </c>
      <c r="S16" s="22" t="s">
        <v>22</v>
      </c>
      <c r="T16" s="65" t="s">
        <v>74</v>
      </c>
      <c r="U16" s="65" t="s">
        <v>22</v>
      </c>
      <c r="V16" s="31" t="s">
        <v>74</v>
      </c>
      <c r="W16" s="31" t="s">
        <v>22</v>
      </c>
      <c r="X16" s="3"/>
    </row>
    <row r="17" spans="1:30" x14ac:dyDescent="0.5">
      <c r="A17" s="44">
        <v>1643.0056497175142</v>
      </c>
      <c r="B17" s="44">
        <v>1662.2529182879377</v>
      </c>
      <c r="C17" s="44">
        <v>1829.4057971014493</v>
      </c>
      <c r="D17" s="44">
        <v>2045.0238095238096</v>
      </c>
      <c r="E17" s="20">
        <v>683.68652037617551</v>
      </c>
      <c r="F17" s="44">
        <v>920.40740740740739</v>
      </c>
      <c r="G17" s="20">
        <v>4126.3723038385333</v>
      </c>
      <c r="H17" s="44">
        <v>4773.3573159228226</v>
      </c>
      <c r="I17" s="4">
        <v>2.5160141485066201</v>
      </c>
      <c r="J17" s="4">
        <v>1.6247870462558789</v>
      </c>
      <c r="M17" t="s">
        <v>3</v>
      </c>
      <c r="N17" s="14">
        <f t="shared" ref="N17:W17" si="9">N9</f>
        <v>969.70476190476188</v>
      </c>
      <c r="O17" s="14">
        <f t="shared" si="9"/>
        <v>1356.7276785714287</v>
      </c>
      <c r="P17" s="14">
        <f t="shared" si="9"/>
        <v>959.41304347826087</v>
      </c>
      <c r="Q17" s="14">
        <f t="shared" si="9"/>
        <v>1412.4516129032259</v>
      </c>
      <c r="R17" s="14">
        <f t="shared" si="9"/>
        <v>377.0625</v>
      </c>
      <c r="S17" s="14">
        <f t="shared" si="9"/>
        <v>567.97283950617282</v>
      </c>
      <c r="T17" s="14">
        <f t="shared" ref="T17:U17" si="10">T9</f>
        <v>2313.96657248272</v>
      </c>
      <c r="U17" s="14">
        <f t="shared" si="10"/>
        <v>3689.5866988820621</v>
      </c>
      <c r="V17" s="19">
        <f t="shared" si="9"/>
        <v>1.6023604753544125</v>
      </c>
      <c r="W17" s="5">
        <f t="shared" si="9"/>
        <v>1.2799175218529786</v>
      </c>
      <c r="X17" s="10"/>
    </row>
    <row r="18" spans="1:30" x14ac:dyDescent="0.5">
      <c r="A18" s="44">
        <v>1605.5671641791046</v>
      </c>
      <c r="B18" s="44">
        <v>1662.1942148760331</v>
      </c>
      <c r="C18" s="44">
        <v>1696</v>
      </c>
      <c r="D18" s="44">
        <v>2039.0714285714287</v>
      </c>
      <c r="E18" s="20">
        <v>642.62977099236639</v>
      </c>
      <c r="F18" s="44">
        <v>891.23913043478262</v>
      </c>
      <c r="G18" s="20">
        <v>3979.9341675667988</v>
      </c>
      <c r="H18" s="44">
        <v>4591.9114361991942</v>
      </c>
      <c r="I18" s="4">
        <v>2.4544560993913849</v>
      </c>
      <c r="J18" s="4">
        <v>1.62019335457783</v>
      </c>
      <c r="M18" t="s">
        <v>4</v>
      </c>
      <c r="N18" s="14">
        <f t="shared" ref="N18:W21" si="11">N10-N9</f>
        <v>483.88334037169784</v>
      </c>
      <c r="O18" s="14">
        <f t="shared" si="11"/>
        <v>305.52523971650908</v>
      </c>
      <c r="P18" s="14">
        <f t="shared" si="11"/>
        <v>548.0995423340961</v>
      </c>
      <c r="Q18" s="14">
        <f t="shared" si="11"/>
        <v>632.57219662058378</v>
      </c>
      <c r="R18" s="14">
        <f t="shared" si="11"/>
        <v>206.19479218516676</v>
      </c>
      <c r="S18" s="14">
        <f t="shared" si="11"/>
        <v>352.43456790123457</v>
      </c>
      <c r="T18" s="14">
        <f t="shared" ref="T18:U18" si="12">T10-T9</f>
        <v>1293.5711781101518</v>
      </c>
      <c r="U18" s="14">
        <f t="shared" si="12"/>
        <v>1083.7706170407605</v>
      </c>
      <c r="V18" s="19">
        <f t="shared" si="11"/>
        <v>0.6766362114286657</v>
      </c>
      <c r="W18" s="5">
        <f t="shared" si="11"/>
        <v>0.34486952440290031</v>
      </c>
      <c r="X18" s="10"/>
    </row>
    <row r="19" spans="1:30" x14ac:dyDescent="0.5">
      <c r="A19" s="44">
        <v>1566.5141242937852</v>
      </c>
      <c r="B19" s="44">
        <v>1661.6008771929824</v>
      </c>
      <c r="C19" s="44">
        <v>1619.2096774193549</v>
      </c>
      <c r="D19" s="44">
        <v>1884.38</v>
      </c>
      <c r="E19" s="20">
        <v>637.56569343065689</v>
      </c>
      <c r="F19" s="44">
        <v>809.54606365159134</v>
      </c>
      <c r="G19" s="20">
        <v>3887.8655347275935</v>
      </c>
      <c r="H19" s="44">
        <v>4497.7141014544832</v>
      </c>
      <c r="I19" s="4">
        <v>2.3132559187570405</v>
      </c>
      <c r="J19" s="4">
        <v>1.4740512382370357</v>
      </c>
      <c r="M19" t="s">
        <v>5</v>
      </c>
      <c r="N19" s="14">
        <f t="shared" si="11"/>
        <v>264.72016840023207</v>
      </c>
      <c r="O19" s="14">
        <f t="shared" si="11"/>
        <v>563.42726189224254</v>
      </c>
      <c r="P19" s="14">
        <f t="shared" si="11"/>
        <v>402.05263157894728</v>
      </c>
      <c r="Q19" s="14">
        <f t="shared" si="11"/>
        <v>358.01619047619033</v>
      </c>
      <c r="R19" s="14">
        <f t="shared" si="11"/>
        <v>143.36770781483324</v>
      </c>
      <c r="S19" s="14">
        <f t="shared" si="11"/>
        <v>98.797363964362034</v>
      </c>
      <c r="T19" s="14">
        <f t="shared" ref="T19:U19" si="13">T11-T10</f>
        <v>732.58421164562515</v>
      </c>
      <c r="U19" s="14">
        <f t="shared" si="13"/>
        <v>957.98192415957419</v>
      </c>
      <c r="V19" s="19">
        <f t="shared" si="11"/>
        <v>0.29494878683083536</v>
      </c>
      <c r="W19" s="5">
        <f t="shared" si="11"/>
        <v>0.24305852833488273</v>
      </c>
      <c r="X19" s="10"/>
    </row>
    <row r="20" spans="1:30" x14ac:dyDescent="0.5">
      <c r="A20" s="44">
        <v>1489.2533333333333</v>
      </c>
      <c r="B20" s="44">
        <v>1498.81640625</v>
      </c>
      <c r="C20" s="44">
        <v>1596.1346153846155</v>
      </c>
      <c r="D20" s="44">
        <v>1797.6140350877192</v>
      </c>
      <c r="E20" s="20">
        <v>608.47714285714289</v>
      </c>
      <c r="F20" s="44">
        <v>780.26503340757233</v>
      </c>
      <c r="G20" s="20">
        <v>3816.1353884781702</v>
      </c>
      <c r="H20" s="44">
        <v>4315.7706282536074</v>
      </c>
      <c r="I20" s="4">
        <v>2.303685831885284</v>
      </c>
      <c r="J20" s="4">
        <v>1.470379001523342</v>
      </c>
      <c r="M20" t="s">
        <v>6</v>
      </c>
      <c r="N20" s="14">
        <f t="shared" si="11"/>
        <v>373.31266326026343</v>
      </c>
      <c r="O20" s="14">
        <f t="shared" si="11"/>
        <v>179.24252513382953</v>
      </c>
      <c r="P20" s="14">
        <f t="shared" si="11"/>
        <v>466.47177013097712</v>
      </c>
      <c r="Q20" s="14">
        <f t="shared" si="11"/>
        <v>176.61384615384623</v>
      </c>
      <c r="R20" s="14">
        <f t="shared" si="11"/>
        <v>100.09526603588108</v>
      </c>
      <c r="S20" s="14">
        <f t="shared" si="11"/>
        <v>112.75035683335875</v>
      </c>
      <c r="T20" s="14">
        <f t="shared" ref="T20:U20" si="14">T12-T11</f>
        <v>1024.4171824002206</v>
      </c>
      <c r="U20" s="14">
        <f t="shared" si="14"/>
        <v>275.90210366157771</v>
      </c>
      <c r="V20" s="19">
        <f t="shared" si="11"/>
        <v>0.44976018401000895</v>
      </c>
      <c r="W20" s="5">
        <f t="shared" si="11"/>
        <v>0.63649086881047579</v>
      </c>
      <c r="X20" s="10"/>
    </row>
    <row r="21" spans="1:30" x14ac:dyDescent="0.5">
      <c r="A21" s="44">
        <v>1468.7510548523207</v>
      </c>
      <c r="B21" s="44">
        <v>1392.175</v>
      </c>
      <c r="C21" s="44">
        <v>1581.6304347826087</v>
      </c>
      <c r="D21" s="44">
        <v>1718.1515151515152</v>
      </c>
      <c r="E21" s="20">
        <v>587.92682926829264</v>
      </c>
      <c r="F21" s="44">
        <v>746.76268861454048</v>
      </c>
      <c r="G21" s="20">
        <v>3733.7344127503702</v>
      </c>
      <c r="H21" s="44">
        <v>4198.0333214342372</v>
      </c>
      <c r="I21" s="4">
        <v>2.2944303818207139</v>
      </c>
      <c r="J21" s="4">
        <v>1.4188476688806053</v>
      </c>
      <c r="M21" t="s">
        <v>7</v>
      </c>
      <c r="N21" s="14">
        <f t="shared" si="11"/>
        <v>687.39090038257154</v>
      </c>
      <c r="O21" s="14">
        <f t="shared" si="11"/>
        <v>721.57729468599018</v>
      </c>
      <c r="P21" s="14">
        <f t="shared" si="11"/>
        <v>740.56301247771853</v>
      </c>
      <c r="Q21" s="14">
        <f t="shared" si="11"/>
        <v>719.14027149321282</v>
      </c>
      <c r="R21" s="14">
        <f t="shared" si="11"/>
        <v>301.68473965240116</v>
      </c>
      <c r="S21" s="14">
        <f t="shared" si="11"/>
        <v>431.43764287920908</v>
      </c>
      <c r="T21" s="14">
        <f t="shared" ref="T21:U21" si="15">T13-T12</f>
        <v>1589.5954770032804</v>
      </c>
      <c r="U21" s="14">
        <f t="shared" si="15"/>
        <v>1499.4553187894153</v>
      </c>
      <c r="V21" s="19">
        <f t="shared" si="11"/>
        <v>0.82886775633116594</v>
      </c>
      <c r="W21" s="5">
        <f t="shared" si="11"/>
        <v>0</v>
      </c>
      <c r="X21" s="10"/>
    </row>
    <row r="22" spans="1:30" x14ac:dyDescent="0.5">
      <c r="A22" s="44">
        <v>1438.4251497005987</v>
      </c>
      <c r="B22" s="44">
        <v>1356.7276785714287</v>
      </c>
      <c r="C22" s="44">
        <v>1433.3947368421052</v>
      </c>
      <c r="D22" s="44">
        <v>1412.4516129032259</v>
      </c>
      <c r="E22" s="20">
        <v>578.58775510204077</v>
      </c>
      <c r="F22" s="44">
        <v>567.97283950617282</v>
      </c>
      <c r="G22" s="20">
        <v>3481.3410884353739</v>
      </c>
      <c r="H22" s="44">
        <v>3689.5866988820621</v>
      </c>
      <c r="I22" s="4">
        <v>2.2635629917454425</v>
      </c>
      <c r="J22" s="4">
        <v>1.2799175218529786</v>
      </c>
    </row>
    <row r="23" spans="1:30" x14ac:dyDescent="0.5">
      <c r="A23" s="44">
        <v>1437.5714285714287</v>
      </c>
      <c r="B23" s="44"/>
      <c r="C23" s="44">
        <v>1413.5</v>
      </c>
      <c r="D23" s="20"/>
      <c r="E23" s="20">
        <v>514.56822429906538</v>
      </c>
      <c r="F23" s="20"/>
      <c r="G23" s="20">
        <v>3356.0877551345834</v>
      </c>
      <c r="H23" s="20"/>
      <c r="I23" s="4">
        <v>2.2032648454670087</v>
      </c>
      <c r="J23" s="4"/>
      <c r="N23" s="1" t="s">
        <v>40</v>
      </c>
      <c r="O23" s="1" t="s">
        <v>22</v>
      </c>
      <c r="P23" s="53" t="s">
        <v>40</v>
      </c>
      <c r="Q23" s="53" t="s">
        <v>22</v>
      </c>
      <c r="R23" s="22" t="s">
        <v>40</v>
      </c>
      <c r="S23" s="22" t="s">
        <v>22</v>
      </c>
      <c r="T23" s="62" t="s">
        <v>74</v>
      </c>
      <c r="U23" s="62" t="s">
        <v>22</v>
      </c>
      <c r="V23" s="31" t="s">
        <v>74</v>
      </c>
      <c r="W23" s="31" t="s">
        <v>22</v>
      </c>
    </row>
    <row r="24" spans="1:30" x14ac:dyDescent="0.5">
      <c r="A24" s="44">
        <v>1251.7863247863247</v>
      </c>
      <c r="B24" s="44"/>
      <c r="C24" s="44">
        <v>1323.0875000000001</v>
      </c>
      <c r="D24" s="20"/>
      <c r="E24" s="20">
        <v>471.16374269005848</v>
      </c>
      <c r="F24" s="20"/>
      <c r="G24" s="20">
        <v>3342.9836292327623</v>
      </c>
      <c r="H24" s="20"/>
      <c r="I24" s="4">
        <v>2.0535902438459579</v>
      </c>
      <c r="J24" s="4"/>
      <c r="M24" t="s">
        <v>17</v>
      </c>
      <c r="N24" s="8">
        <f t="shared" ref="N24:N45" si="16">IF(A2&gt;N$13,A2,IF(A2&lt;N$9,A2,""))</f>
        <v>6467.5870967741939</v>
      </c>
      <c r="O24" s="8" t="str">
        <f t="shared" ref="O24:O45" si="17">IF(B2&gt;O$13,B2,IF(B2&lt;O$9,B2,""))</f>
        <v/>
      </c>
      <c r="P24" s="8">
        <f t="shared" ref="P24:P45" si="18">IF(C2&gt;P$13,C2,IF(C2&lt;P$9,C2,""))</f>
        <v>7185.8108108108108</v>
      </c>
      <c r="Q24" s="8" t="str">
        <f t="shared" ref="Q24:Q45" si="19">IF(D2&gt;Q$13,D2,IF(D2&lt;Q$9,D2,""))</f>
        <v/>
      </c>
      <c r="R24" s="8">
        <f t="shared" ref="R24:R45" si="20">IF(E2&gt;R$13,E2,IF(E2&lt;R$9,E2,""))</f>
        <v>1425.268115942029</v>
      </c>
      <c r="S24" s="8" t="str">
        <f t="shared" ref="S24:S45" si="21">IF(F2&gt;S$13,F2,IF(F2&lt;S$9,F2,""))</f>
        <v/>
      </c>
      <c r="T24" s="8">
        <f t="shared" ref="T24:T45" si="22">IF(G2&gt;T$13,G2,IF(G2&lt;T$9,G2,""))</f>
        <v>14938.636207320069</v>
      </c>
      <c r="U24" s="8" t="str">
        <f t="shared" ref="U24:U45" si="23">IF(H2&gt;U$13,H2,IF(H2&lt;U$9,H2,""))</f>
        <v/>
      </c>
      <c r="V24" s="8">
        <f t="shared" ref="V24:V45" si="24">IF(I2&gt;V$13,I2,IF(I2&lt;V$9,I2,""))</f>
        <v>5.7316185803600037</v>
      </c>
      <c r="W24" s="8">
        <f t="shared" ref="W24:W45" si="25">IF(J2&gt;W$13,J2,IF(J2&lt;W$9,J2,""))</f>
        <v>3.9186384019970224</v>
      </c>
    </row>
    <row r="25" spans="1:30" x14ac:dyDescent="0.5">
      <c r="A25" s="44">
        <v>1189.1857142857143</v>
      </c>
      <c r="B25" s="20"/>
      <c r="C25" s="44">
        <v>1171</v>
      </c>
      <c r="D25" s="4"/>
      <c r="E25" s="20">
        <v>467.44398340248961</v>
      </c>
      <c r="F25" s="4"/>
      <c r="G25" s="20">
        <v>2813.6529535021573</v>
      </c>
      <c r="H25" s="4"/>
      <c r="I25" s="4">
        <v>1.9827938583220273</v>
      </c>
      <c r="J25" s="4"/>
      <c r="N25" s="8">
        <f t="shared" si="16"/>
        <v>6366.978260869565</v>
      </c>
      <c r="O25" s="8" t="str">
        <f t="shared" si="17"/>
        <v/>
      </c>
      <c r="P25" s="8">
        <f t="shared" si="18"/>
        <v>7146.3898305084749</v>
      </c>
      <c r="Q25" s="8" t="str">
        <f t="shared" si="19"/>
        <v/>
      </c>
      <c r="R25" s="8" t="str">
        <f t="shared" si="20"/>
        <v/>
      </c>
      <c r="S25" s="8" t="str">
        <f t="shared" si="21"/>
        <v/>
      </c>
      <c r="T25" s="8">
        <f t="shared" si="22"/>
        <v>14781.802913273286</v>
      </c>
      <c r="U25" s="8" t="str">
        <f t="shared" si="23"/>
        <v/>
      </c>
      <c r="V25" s="8">
        <f t="shared" si="24"/>
        <v>4.61300319264818</v>
      </c>
      <c r="W25" s="8">
        <f t="shared" si="25"/>
        <v>3.2204644688071293</v>
      </c>
    </row>
    <row r="26" spans="1:30" x14ac:dyDescent="0.5">
      <c r="A26" s="44">
        <v>1103.7142857142858</v>
      </c>
      <c r="B26" s="20"/>
      <c r="C26" s="44">
        <v>1157.0232558139535</v>
      </c>
      <c r="D26" s="4"/>
      <c r="E26" s="20">
        <v>428.47884187082406</v>
      </c>
      <c r="F26" s="4"/>
      <c r="G26" s="20">
        <v>2703.1931275851098</v>
      </c>
      <c r="H26" s="4"/>
      <c r="I26" s="4">
        <v>1.9724171222696325</v>
      </c>
      <c r="J26" s="4"/>
      <c r="N26" s="8">
        <f t="shared" si="16"/>
        <v>3153.8481012658226</v>
      </c>
      <c r="O26" s="8" t="str">
        <f t="shared" si="17"/>
        <v/>
      </c>
      <c r="P26" s="8">
        <f t="shared" si="18"/>
        <v>3614.7843137254904</v>
      </c>
      <c r="Q26" s="8" t="str">
        <f t="shared" si="19"/>
        <v/>
      </c>
      <c r="R26" s="8" t="str">
        <f t="shared" si="20"/>
        <v/>
      </c>
      <c r="S26" s="8" t="str">
        <f t="shared" si="21"/>
        <v/>
      </c>
      <c r="T26" s="8">
        <f t="shared" si="22"/>
        <v>7421.1425532737758</v>
      </c>
      <c r="U26" s="8" t="str">
        <f t="shared" si="23"/>
        <v/>
      </c>
      <c r="V26" s="8">
        <f t="shared" si="24"/>
        <v>4.4672144066460922</v>
      </c>
      <c r="W26" s="8">
        <f t="shared" si="25"/>
        <v>3.1046541046376248</v>
      </c>
    </row>
    <row r="27" spans="1:30" x14ac:dyDescent="0.5">
      <c r="A27" s="44">
        <v>972.86633663366342</v>
      </c>
      <c r="B27" s="20"/>
      <c r="C27" s="44">
        <v>964.03773584905662</v>
      </c>
      <c r="D27" s="4"/>
      <c r="E27" s="20">
        <v>428.3975155279503</v>
      </c>
      <c r="F27" s="4"/>
      <c r="G27" s="20">
        <v>2357.5153209109731</v>
      </c>
      <c r="H27" s="4"/>
      <c r="I27" s="4">
        <v>1.6074476139091611</v>
      </c>
      <c r="J27" s="4"/>
      <c r="N27" s="8">
        <f t="shared" si="16"/>
        <v>3022.0536912751677</v>
      </c>
      <c r="O27" s="8" t="str">
        <f t="shared" si="17"/>
        <v/>
      </c>
      <c r="P27" s="8" t="str">
        <f t="shared" si="18"/>
        <v/>
      </c>
      <c r="Q27" s="8" t="str">
        <f t="shared" si="19"/>
        <v/>
      </c>
      <c r="R27" s="8" t="str">
        <f t="shared" si="20"/>
        <v/>
      </c>
      <c r="S27" s="8" t="str">
        <f t="shared" si="21"/>
        <v/>
      </c>
      <c r="T27" s="8" t="str">
        <f t="shared" si="22"/>
        <v/>
      </c>
      <c r="U27" s="8" t="str">
        <f t="shared" si="23"/>
        <v/>
      </c>
      <c r="V27" s="8" t="str">
        <f t="shared" si="24"/>
        <v/>
      </c>
      <c r="W27" s="8">
        <f t="shared" si="25"/>
        <v>3.0675876799438222</v>
      </c>
    </row>
    <row r="28" spans="1:30" x14ac:dyDescent="0.5">
      <c r="A28" s="44">
        <v>969.70476190476188</v>
      </c>
      <c r="B28" s="20"/>
      <c r="C28" s="44">
        <v>959.41304347826087</v>
      </c>
      <c r="D28" s="4"/>
      <c r="E28" s="20">
        <v>377.0625</v>
      </c>
      <c r="F28" s="4"/>
      <c r="G28" s="20">
        <v>2313.96657248272</v>
      </c>
      <c r="H28" s="4"/>
      <c r="I28" s="4">
        <v>1.6023604753544125</v>
      </c>
      <c r="J28" s="4"/>
      <c r="N28" s="8" t="str">
        <f t="shared" si="16"/>
        <v/>
      </c>
      <c r="O28" s="8" t="str">
        <f t="shared" si="17"/>
        <v/>
      </c>
      <c r="P28" s="8" t="str">
        <f t="shared" si="18"/>
        <v/>
      </c>
      <c r="Q28" s="8" t="str">
        <f t="shared" si="19"/>
        <v/>
      </c>
      <c r="R28" s="8" t="str">
        <f t="shared" si="20"/>
        <v/>
      </c>
      <c r="S28" s="8" t="str">
        <f t="shared" si="21"/>
        <v/>
      </c>
      <c r="T28" s="8" t="str">
        <f t="shared" si="22"/>
        <v/>
      </c>
      <c r="U28" s="8" t="str">
        <f t="shared" si="23"/>
        <v/>
      </c>
      <c r="V28" s="8" t="str">
        <f t="shared" si="24"/>
        <v/>
      </c>
      <c r="W28" s="8">
        <f t="shared" si="25"/>
        <v>2.8223566683609622</v>
      </c>
      <c r="AB28" t="s">
        <v>18</v>
      </c>
      <c r="AC28" t="s">
        <v>18</v>
      </c>
      <c r="AD28" t="s">
        <v>18</v>
      </c>
    </row>
    <row r="29" spans="1:30" x14ac:dyDescent="0.5">
      <c r="A29" s="35"/>
      <c r="B29" s="4"/>
      <c r="C29" s="44"/>
      <c r="D29" s="4"/>
      <c r="E29" s="20"/>
      <c r="F29" s="4"/>
      <c r="G29" s="4"/>
      <c r="H29" s="4"/>
      <c r="I29" s="4"/>
      <c r="J29" s="4"/>
      <c r="N29" s="8" t="str">
        <f t="shared" si="16"/>
        <v/>
      </c>
      <c r="O29" s="8" t="str">
        <f t="shared" si="17"/>
        <v/>
      </c>
      <c r="P29" s="8" t="str">
        <f t="shared" si="18"/>
        <v/>
      </c>
      <c r="Q29" s="8" t="str">
        <f t="shared" si="19"/>
        <v/>
      </c>
      <c r="R29" s="8" t="str">
        <f t="shared" si="20"/>
        <v/>
      </c>
      <c r="S29" s="8" t="str">
        <f t="shared" si="21"/>
        <v/>
      </c>
      <c r="T29" s="8" t="str">
        <f t="shared" si="22"/>
        <v/>
      </c>
      <c r="U29" s="8" t="str">
        <f t="shared" si="23"/>
        <v/>
      </c>
      <c r="V29" s="8" t="str">
        <f t="shared" si="24"/>
        <v/>
      </c>
      <c r="W29" s="8" t="str">
        <f t="shared" si="25"/>
        <v/>
      </c>
      <c r="AA29" t="s">
        <v>18</v>
      </c>
      <c r="AB29" t="s">
        <v>18</v>
      </c>
      <c r="AC29" t="s">
        <v>18</v>
      </c>
      <c r="AD29" t="s">
        <v>18</v>
      </c>
    </row>
    <row r="30" spans="1:30" x14ac:dyDescent="0.5">
      <c r="A30" s="35"/>
      <c r="B30" s="4"/>
      <c r="C30" s="44"/>
      <c r="D30" s="4"/>
      <c r="E30" s="20"/>
      <c r="F30" s="4"/>
      <c r="G30" s="4"/>
      <c r="H30" s="4"/>
      <c r="I30" s="4"/>
      <c r="J30" s="4"/>
      <c r="N30" s="8" t="str">
        <f t="shared" si="16"/>
        <v/>
      </c>
      <c r="O30" s="8" t="str">
        <f t="shared" si="17"/>
        <v/>
      </c>
      <c r="P30" s="8" t="str">
        <f t="shared" si="18"/>
        <v/>
      </c>
      <c r="Q30" s="8" t="str">
        <f t="shared" si="19"/>
        <v/>
      </c>
      <c r="R30" s="8" t="str">
        <f t="shared" si="20"/>
        <v/>
      </c>
      <c r="S30" s="8" t="str">
        <f t="shared" si="21"/>
        <v/>
      </c>
      <c r="T30" s="8" t="str">
        <f t="shared" si="22"/>
        <v/>
      </c>
      <c r="U30" s="8" t="str">
        <f t="shared" si="23"/>
        <v/>
      </c>
      <c r="V30" s="8" t="str">
        <f t="shared" si="24"/>
        <v/>
      </c>
      <c r="W30" s="8" t="str">
        <f t="shared" si="25"/>
        <v/>
      </c>
      <c r="AA30" t="s">
        <v>18</v>
      </c>
      <c r="AB30" t="s">
        <v>18</v>
      </c>
      <c r="AC30" t="s">
        <v>18</v>
      </c>
      <c r="AD30" t="s">
        <v>18</v>
      </c>
    </row>
    <row r="31" spans="1:30" x14ac:dyDescent="0.5">
      <c r="A31" s="35"/>
      <c r="B31" s="4"/>
      <c r="C31" s="44"/>
      <c r="D31" s="4"/>
      <c r="E31" s="20"/>
      <c r="F31" s="4"/>
      <c r="G31" s="4"/>
      <c r="H31" s="4"/>
      <c r="I31" s="4"/>
      <c r="J31" s="4"/>
      <c r="N31" s="8" t="str">
        <f t="shared" si="16"/>
        <v/>
      </c>
      <c r="O31" s="8" t="str">
        <f t="shared" si="17"/>
        <v/>
      </c>
      <c r="P31" s="8" t="str">
        <f t="shared" si="18"/>
        <v/>
      </c>
      <c r="Q31" s="8" t="str">
        <f t="shared" si="19"/>
        <v/>
      </c>
      <c r="R31" s="8" t="str">
        <f t="shared" si="20"/>
        <v/>
      </c>
      <c r="S31" s="8" t="str">
        <f t="shared" si="21"/>
        <v/>
      </c>
      <c r="T31" s="8" t="str">
        <f t="shared" si="22"/>
        <v/>
      </c>
      <c r="U31" s="8" t="str">
        <f t="shared" si="23"/>
        <v/>
      </c>
      <c r="V31" s="8" t="str">
        <f t="shared" si="24"/>
        <v/>
      </c>
      <c r="W31" s="8" t="str">
        <f t="shared" si="25"/>
        <v/>
      </c>
      <c r="AA31" t="s">
        <v>18</v>
      </c>
      <c r="AB31" t="s">
        <v>18</v>
      </c>
      <c r="AC31" t="s">
        <v>18</v>
      </c>
      <c r="AD31" t="s">
        <v>18</v>
      </c>
    </row>
    <row r="32" spans="1:30" x14ac:dyDescent="0.5">
      <c r="A32"/>
      <c r="B32" s="4"/>
      <c r="C32" s="52"/>
      <c r="D32" s="4"/>
      <c r="E32" s="14"/>
      <c r="F32" s="5"/>
      <c r="G32" s="5"/>
      <c r="H32" s="5"/>
      <c r="I32" s="5"/>
      <c r="J32" s="5"/>
      <c r="N32" s="8" t="str">
        <f t="shared" si="16"/>
        <v/>
      </c>
      <c r="O32" s="8" t="str">
        <f t="shared" si="17"/>
        <v/>
      </c>
      <c r="P32" s="8" t="str">
        <f t="shared" si="18"/>
        <v/>
      </c>
      <c r="Q32" s="8" t="str">
        <f t="shared" si="19"/>
        <v/>
      </c>
      <c r="R32" s="8" t="str">
        <f t="shared" si="20"/>
        <v/>
      </c>
      <c r="S32" s="8" t="str">
        <f t="shared" si="21"/>
        <v/>
      </c>
      <c r="T32" s="8" t="str">
        <f t="shared" si="22"/>
        <v/>
      </c>
      <c r="U32" s="8" t="str">
        <f t="shared" si="23"/>
        <v/>
      </c>
      <c r="V32" s="8" t="str">
        <f t="shared" si="24"/>
        <v/>
      </c>
      <c r="W32" s="8" t="str">
        <f t="shared" si="25"/>
        <v/>
      </c>
      <c r="AA32" t="s">
        <v>18</v>
      </c>
      <c r="AB32" t="s">
        <v>18</v>
      </c>
      <c r="AC32" t="s">
        <v>18</v>
      </c>
      <c r="AD32" t="s">
        <v>18</v>
      </c>
    </row>
    <row r="33" spans="1:30" x14ac:dyDescent="0.5">
      <c r="A33"/>
      <c r="B33" s="4"/>
      <c r="C33" s="52"/>
      <c r="D33" s="4"/>
      <c r="E33" s="14"/>
      <c r="F33" s="5"/>
      <c r="G33" s="5"/>
      <c r="H33" s="5"/>
      <c r="I33" s="5"/>
      <c r="J33" s="5"/>
      <c r="N33" s="8" t="str">
        <f t="shared" si="16"/>
        <v/>
      </c>
      <c r="O33" s="8" t="str">
        <f t="shared" si="17"/>
        <v/>
      </c>
      <c r="P33" s="8" t="str">
        <f t="shared" si="18"/>
        <v/>
      </c>
      <c r="Q33" s="8" t="str">
        <f t="shared" si="19"/>
        <v/>
      </c>
      <c r="R33" s="8" t="str">
        <f t="shared" si="20"/>
        <v/>
      </c>
      <c r="S33" s="8" t="str">
        <f t="shared" si="21"/>
        <v/>
      </c>
      <c r="T33" s="8" t="str">
        <f t="shared" si="22"/>
        <v/>
      </c>
      <c r="U33" s="8" t="str">
        <f t="shared" si="23"/>
        <v/>
      </c>
      <c r="V33" s="8" t="str">
        <f t="shared" si="24"/>
        <v/>
      </c>
      <c r="W33" s="8" t="str">
        <f t="shared" si="25"/>
        <v/>
      </c>
      <c r="AA33" t="s">
        <v>18</v>
      </c>
      <c r="AB33" t="s">
        <v>18</v>
      </c>
      <c r="AC33" t="s">
        <v>18</v>
      </c>
    </row>
    <row r="34" spans="1:30" x14ac:dyDescent="0.5">
      <c r="A34"/>
      <c r="C34" s="52"/>
      <c r="E34" s="14"/>
      <c r="I34" s="5"/>
      <c r="N34" s="8" t="str">
        <f t="shared" si="16"/>
        <v/>
      </c>
      <c r="O34" s="8" t="str">
        <f t="shared" si="17"/>
        <v/>
      </c>
      <c r="P34" s="8" t="str">
        <f t="shared" si="18"/>
        <v/>
      </c>
      <c r="Q34" s="8" t="str">
        <f t="shared" si="19"/>
        <v/>
      </c>
      <c r="R34" s="8" t="str">
        <f t="shared" si="20"/>
        <v/>
      </c>
      <c r="S34" s="8" t="str">
        <f t="shared" si="21"/>
        <v/>
      </c>
      <c r="T34" s="8" t="str">
        <f t="shared" si="22"/>
        <v/>
      </c>
      <c r="U34" s="8" t="str">
        <f t="shared" si="23"/>
        <v/>
      </c>
      <c r="V34" s="8" t="str">
        <f t="shared" si="24"/>
        <v/>
      </c>
      <c r="W34" s="8" t="str">
        <f t="shared" si="25"/>
        <v/>
      </c>
      <c r="AA34" t="s">
        <v>18</v>
      </c>
      <c r="AB34" t="s">
        <v>18</v>
      </c>
      <c r="AC34" t="s">
        <v>18</v>
      </c>
      <c r="AD34" t="s">
        <v>18</v>
      </c>
    </row>
    <row r="35" spans="1:30" x14ac:dyDescent="0.5">
      <c r="A35"/>
      <c r="C35" s="52"/>
      <c r="E35" s="14"/>
      <c r="I35" s="5"/>
      <c r="N35" s="8" t="str">
        <f t="shared" si="16"/>
        <v/>
      </c>
      <c r="O35" s="8" t="str">
        <f t="shared" si="17"/>
        <v/>
      </c>
      <c r="P35" s="8" t="str">
        <f t="shared" si="18"/>
        <v/>
      </c>
      <c r="Q35" s="8" t="str">
        <f t="shared" si="19"/>
        <v/>
      </c>
      <c r="R35" s="8" t="str">
        <f t="shared" si="20"/>
        <v/>
      </c>
      <c r="S35" s="8" t="str">
        <f t="shared" si="21"/>
        <v/>
      </c>
      <c r="T35" s="8" t="str">
        <f t="shared" si="22"/>
        <v/>
      </c>
      <c r="U35" s="8" t="str">
        <f t="shared" si="23"/>
        <v/>
      </c>
      <c r="V35" s="8" t="str">
        <f t="shared" si="24"/>
        <v/>
      </c>
      <c r="W35" s="8" t="str">
        <f t="shared" si="25"/>
        <v/>
      </c>
      <c r="AA35" t="s">
        <v>18</v>
      </c>
      <c r="AB35" t="s">
        <v>18</v>
      </c>
      <c r="AC35" t="s">
        <v>18</v>
      </c>
      <c r="AD35" t="s">
        <v>18</v>
      </c>
    </row>
    <row r="36" spans="1:30" x14ac:dyDescent="0.5">
      <c r="A36"/>
      <c r="C36" s="52"/>
      <c r="E36" s="14"/>
      <c r="I36" s="5"/>
      <c r="N36" s="8" t="str">
        <f t="shared" si="16"/>
        <v/>
      </c>
      <c r="O36" s="8" t="str">
        <f t="shared" si="17"/>
        <v/>
      </c>
      <c r="P36" s="8" t="str">
        <f t="shared" si="18"/>
        <v/>
      </c>
      <c r="Q36" s="8" t="str">
        <f t="shared" si="19"/>
        <v/>
      </c>
      <c r="R36" s="8" t="str">
        <f t="shared" si="20"/>
        <v/>
      </c>
      <c r="S36" s="8" t="str">
        <f t="shared" si="21"/>
        <v/>
      </c>
      <c r="T36" s="8" t="str">
        <f t="shared" si="22"/>
        <v/>
      </c>
      <c r="U36" s="8" t="str">
        <f t="shared" si="23"/>
        <v/>
      </c>
      <c r="V36" s="8" t="str">
        <f t="shared" si="24"/>
        <v/>
      </c>
      <c r="W36" s="8" t="str">
        <f t="shared" si="25"/>
        <v/>
      </c>
      <c r="AA36" t="s">
        <v>18</v>
      </c>
      <c r="AC36" t="s">
        <v>18</v>
      </c>
    </row>
    <row r="37" spans="1:30" x14ac:dyDescent="0.5">
      <c r="A37"/>
      <c r="C37" s="52"/>
      <c r="E37" s="14"/>
      <c r="I37" s="5"/>
      <c r="N37" s="8" t="str">
        <f t="shared" si="16"/>
        <v/>
      </c>
      <c r="O37" s="8" t="str">
        <f t="shared" si="17"/>
        <v/>
      </c>
      <c r="P37" s="8" t="str">
        <f t="shared" si="18"/>
        <v/>
      </c>
      <c r="Q37" s="8" t="str">
        <f t="shared" si="19"/>
        <v/>
      </c>
      <c r="R37" s="8" t="str">
        <f t="shared" si="20"/>
        <v/>
      </c>
      <c r="S37" s="8" t="str">
        <f t="shared" si="21"/>
        <v/>
      </c>
      <c r="T37" s="8" t="str">
        <f t="shared" si="22"/>
        <v/>
      </c>
      <c r="U37" s="8" t="str">
        <f t="shared" si="23"/>
        <v/>
      </c>
      <c r="V37" s="8" t="str">
        <f t="shared" si="24"/>
        <v/>
      </c>
      <c r="W37" s="8" t="str">
        <f t="shared" si="25"/>
        <v/>
      </c>
      <c r="AA37" t="s">
        <v>18</v>
      </c>
      <c r="AB37" t="s">
        <v>18</v>
      </c>
      <c r="AC37" t="s">
        <v>18</v>
      </c>
      <c r="AD37" t="s">
        <v>18</v>
      </c>
    </row>
    <row r="38" spans="1:30" x14ac:dyDescent="0.5">
      <c r="A38"/>
      <c r="C38" s="52"/>
      <c r="E38" s="14"/>
      <c r="I38" s="5"/>
      <c r="N38" s="8" t="str">
        <f t="shared" si="16"/>
        <v/>
      </c>
      <c r="O38" s="8" t="str">
        <f t="shared" si="17"/>
        <v/>
      </c>
      <c r="P38" s="8" t="str">
        <f t="shared" si="18"/>
        <v/>
      </c>
      <c r="Q38" s="8" t="str">
        <f t="shared" si="19"/>
        <v/>
      </c>
      <c r="R38" s="8" t="str">
        <f t="shared" si="20"/>
        <v/>
      </c>
      <c r="S38" s="8" t="str">
        <f t="shared" si="21"/>
        <v/>
      </c>
      <c r="T38" s="8" t="str">
        <f t="shared" si="22"/>
        <v/>
      </c>
      <c r="U38" s="8" t="str">
        <f t="shared" si="23"/>
        <v/>
      </c>
      <c r="V38" s="8" t="str">
        <f t="shared" si="24"/>
        <v/>
      </c>
      <c r="W38" s="8" t="str">
        <f t="shared" si="25"/>
        <v/>
      </c>
      <c r="AA38" t="s">
        <v>18</v>
      </c>
      <c r="AB38" t="s">
        <v>18</v>
      </c>
      <c r="AC38" t="s">
        <v>18</v>
      </c>
      <c r="AD38" t="s">
        <v>18</v>
      </c>
    </row>
    <row r="39" spans="1:30" x14ac:dyDescent="0.5">
      <c r="A39"/>
      <c r="C39" s="52"/>
      <c r="E39" s="14"/>
      <c r="I39" s="5"/>
      <c r="N39" s="8" t="str">
        <f t="shared" si="16"/>
        <v/>
      </c>
      <c r="O39" s="8" t="str">
        <f t="shared" si="17"/>
        <v/>
      </c>
      <c r="P39" s="8" t="str">
        <f t="shared" si="18"/>
        <v/>
      </c>
      <c r="Q39" s="8" t="str">
        <f t="shared" si="19"/>
        <v/>
      </c>
      <c r="R39" s="8" t="str">
        <f t="shared" si="20"/>
        <v/>
      </c>
      <c r="S39" s="8" t="str">
        <f t="shared" si="21"/>
        <v/>
      </c>
      <c r="T39" s="8" t="str">
        <f t="shared" si="22"/>
        <v/>
      </c>
      <c r="U39" s="8" t="str">
        <f t="shared" si="23"/>
        <v/>
      </c>
      <c r="V39" s="8" t="str">
        <f t="shared" si="24"/>
        <v/>
      </c>
      <c r="W39" s="8" t="str">
        <f t="shared" si="25"/>
        <v/>
      </c>
      <c r="AB39" t="s">
        <v>18</v>
      </c>
      <c r="AD39" t="s">
        <v>18</v>
      </c>
    </row>
    <row r="40" spans="1:30" x14ac:dyDescent="0.5">
      <c r="A40"/>
      <c r="C40" s="52"/>
      <c r="E40" s="14"/>
      <c r="I40" s="5"/>
      <c r="N40" s="8" t="str">
        <f t="shared" si="16"/>
        <v/>
      </c>
      <c r="O40" s="8" t="str">
        <f t="shared" si="17"/>
        <v/>
      </c>
      <c r="P40" s="8" t="str">
        <f t="shared" si="18"/>
        <v/>
      </c>
      <c r="Q40" s="8" t="str">
        <f t="shared" si="19"/>
        <v/>
      </c>
      <c r="R40" s="8" t="str">
        <f t="shared" si="20"/>
        <v/>
      </c>
      <c r="S40" s="8" t="str">
        <f t="shared" si="21"/>
        <v/>
      </c>
      <c r="T40" s="8" t="str">
        <f t="shared" si="22"/>
        <v/>
      </c>
      <c r="U40" s="8" t="str">
        <f t="shared" si="23"/>
        <v/>
      </c>
      <c r="V40" s="8" t="str">
        <f t="shared" si="24"/>
        <v/>
      </c>
      <c r="W40" s="8" t="str">
        <f t="shared" si="25"/>
        <v/>
      </c>
      <c r="AA40" t="s">
        <v>18</v>
      </c>
      <c r="AC40" t="s">
        <v>18</v>
      </c>
    </row>
    <row r="41" spans="1:30" x14ac:dyDescent="0.5">
      <c r="A41"/>
      <c r="C41" s="52"/>
      <c r="E41" s="14"/>
      <c r="I41" s="5"/>
      <c r="N41" s="8" t="str">
        <f t="shared" si="16"/>
        <v/>
      </c>
      <c r="O41" s="8" t="str">
        <f t="shared" si="17"/>
        <v/>
      </c>
      <c r="P41" s="8" t="str">
        <f t="shared" si="18"/>
        <v/>
      </c>
      <c r="Q41" s="8" t="str">
        <f t="shared" si="19"/>
        <v/>
      </c>
      <c r="R41" s="8" t="str">
        <f t="shared" si="20"/>
        <v/>
      </c>
      <c r="S41" s="8" t="str">
        <f t="shared" si="21"/>
        <v/>
      </c>
      <c r="T41" s="8" t="str">
        <f t="shared" si="22"/>
        <v/>
      </c>
      <c r="U41" s="8" t="str">
        <f t="shared" si="23"/>
        <v/>
      </c>
      <c r="V41" s="8" t="str">
        <f t="shared" si="24"/>
        <v/>
      </c>
      <c r="W41" s="8" t="str">
        <f t="shared" si="25"/>
        <v/>
      </c>
      <c r="AD41" t="s">
        <v>18</v>
      </c>
    </row>
    <row r="42" spans="1:30" x14ac:dyDescent="0.5">
      <c r="A42"/>
      <c r="C42" s="52"/>
      <c r="E42" s="14"/>
      <c r="I42" s="5"/>
      <c r="N42" s="8" t="str">
        <f t="shared" si="16"/>
        <v/>
      </c>
      <c r="O42" s="8" t="str">
        <f t="shared" si="17"/>
        <v/>
      </c>
      <c r="P42" s="8" t="str">
        <f t="shared" si="18"/>
        <v/>
      </c>
      <c r="Q42" s="8" t="str">
        <f t="shared" si="19"/>
        <v/>
      </c>
      <c r="R42" s="8" t="str">
        <f t="shared" si="20"/>
        <v/>
      </c>
      <c r="S42" s="8" t="str">
        <f t="shared" si="21"/>
        <v/>
      </c>
      <c r="T42" s="8" t="str">
        <f t="shared" si="22"/>
        <v/>
      </c>
      <c r="U42" s="8" t="str">
        <f t="shared" si="23"/>
        <v/>
      </c>
      <c r="V42" s="8" t="str">
        <f t="shared" si="24"/>
        <v/>
      </c>
      <c r="W42" s="8" t="str">
        <f t="shared" si="25"/>
        <v/>
      </c>
      <c r="AA42" t="s">
        <v>18</v>
      </c>
      <c r="AB42" t="s">
        <v>18</v>
      </c>
      <c r="AC42" t="s">
        <v>18</v>
      </c>
      <c r="AD42" t="s">
        <v>18</v>
      </c>
    </row>
    <row r="43" spans="1:30" x14ac:dyDescent="0.5">
      <c r="A43"/>
      <c r="C43" s="52"/>
      <c r="E43" s="14"/>
      <c r="I43" s="5"/>
      <c r="N43" s="8" t="str">
        <f t="shared" si="16"/>
        <v/>
      </c>
      <c r="O43" s="8" t="str">
        <f t="shared" si="17"/>
        <v/>
      </c>
      <c r="P43" s="8" t="str">
        <f t="shared" si="18"/>
        <v/>
      </c>
      <c r="Q43" s="8" t="str">
        <f t="shared" si="19"/>
        <v/>
      </c>
      <c r="R43" s="8" t="str">
        <f t="shared" si="20"/>
        <v/>
      </c>
      <c r="S43" s="8" t="str">
        <f t="shared" si="21"/>
        <v/>
      </c>
      <c r="T43" s="8" t="str">
        <f t="shared" si="22"/>
        <v/>
      </c>
      <c r="U43" s="8" t="str">
        <f t="shared" si="23"/>
        <v/>
      </c>
      <c r="V43" s="8" t="str">
        <f t="shared" si="24"/>
        <v/>
      </c>
      <c r="W43" s="8" t="str">
        <f t="shared" si="25"/>
        <v/>
      </c>
    </row>
    <row r="44" spans="1:30" x14ac:dyDescent="0.5">
      <c r="A44"/>
      <c r="C44" s="52"/>
      <c r="E44" s="14"/>
      <c r="I44" s="5"/>
      <c r="N44" s="8" t="str">
        <f t="shared" si="16"/>
        <v/>
      </c>
      <c r="O44" s="8" t="str">
        <f t="shared" si="17"/>
        <v/>
      </c>
      <c r="P44" s="8" t="str">
        <f t="shared" si="18"/>
        <v/>
      </c>
      <c r="Q44" s="8" t="str">
        <f t="shared" si="19"/>
        <v/>
      </c>
      <c r="R44" s="8" t="str">
        <f t="shared" si="20"/>
        <v/>
      </c>
      <c r="S44" s="8" t="str">
        <f t="shared" si="21"/>
        <v/>
      </c>
      <c r="T44" s="8" t="str">
        <f t="shared" si="22"/>
        <v/>
      </c>
      <c r="U44" s="8" t="str">
        <f t="shared" si="23"/>
        <v/>
      </c>
      <c r="V44" s="8" t="str">
        <f t="shared" si="24"/>
        <v/>
      </c>
      <c r="W44" s="8" t="str">
        <f t="shared" si="25"/>
        <v/>
      </c>
    </row>
    <row r="45" spans="1:30" x14ac:dyDescent="0.5">
      <c r="A45"/>
      <c r="C45" s="52"/>
      <c r="E45" s="14"/>
      <c r="I45" s="5"/>
      <c r="N45" s="8" t="str">
        <f t="shared" si="16"/>
        <v/>
      </c>
      <c r="O45" s="8">
        <f t="shared" si="17"/>
        <v>0</v>
      </c>
      <c r="P45" s="8" t="str">
        <f t="shared" si="18"/>
        <v/>
      </c>
      <c r="Q45" s="8">
        <f t="shared" si="19"/>
        <v>0</v>
      </c>
      <c r="R45" s="8" t="str">
        <f t="shared" si="20"/>
        <v/>
      </c>
      <c r="S45" s="8">
        <f t="shared" si="21"/>
        <v>0</v>
      </c>
      <c r="T45" s="8" t="str">
        <f t="shared" si="22"/>
        <v/>
      </c>
      <c r="U45" s="8">
        <f t="shared" si="23"/>
        <v>0</v>
      </c>
      <c r="V45" s="8" t="str">
        <f t="shared" si="24"/>
        <v/>
      </c>
      <c r="W45" s="8">
        <f t="shared" si="25"/>
        <v>0</v>
      </c>
    </row>
    <row r="46" spans="1:30" x14ac:dyDescent="0.5">
      <c r="A46"/>
      <c r="C46" s="52"/>
      <c r="E46" s="14"/>
      <c r="I46" s="5"/>
      <c r="N46" s="8" t="str">
        <f t="shared" ref="N46:N63" si="26">IF(A24&gt;N$13,A24,IF(A24&lt;N$9,A24,""))</f>
        <v/>
      </c>
      <c r="O46" s="8">
        <f t="shared" ref="O46:O63" si="27">IF(B24&gt;O$13,B24,IF(B24&lt;O$9,B24,""))</f>
        <v>0</v>
      </c>
      <c r="P46" s="8" t="str">
        <f t="shared" ref="P46:P63" si="28">IF(C24&gt;P$13,C24,IF(C24&lt;P$9,C24,""))</f>
        <v/>
      </c>
      <c r="Q46" s="8">
        <f t="shared" ref="Q46:Q63" si="29">IF(D24&gt;Q$13,D24,IF(D24&lt;Q$9,D24,""))</f>
        <v>0</v>
      </c>
    </row>
    <row r="47" spans="1:30" x14ac:dyDescent="0.5">
      <c r="A47"/>
      <c r="C47" s="52"/>
      <c r="E47" s="14"/>
      <c r="I47" s="5"/>
      <c r="N47" s="8" t="str">
        <f t="shared" si="26"/>
        <v/>
      </c>
      <c r="O47" s="8">
        <f t="shared" si="27"/>
        <v>0</v>
      </c>
      <c r="P47" s="8" t="str">
        <f t="shared" si="28"/>
        <v/>
      </c>
      <c r="Q47" s="8">
        <f t="shared" si="29"/>
        <v>0</v>
      </c>
    </row>
    <row r="48" spans="1:30" x14ac:dyDescent="0.5">
      <c r="A48"/>
      <c r="C48" s="52"/>
      <c r="E48" s="14"/>
      <c r="I48" s="5"/>
      <c r="N48" s="8" t="str">
        <f t="shared" si="26"/>
        <v/>
      </c>
      <c r="O48" s="8">
        <f t="shared" si="27"/>
        <v>0</v>
      </c>
      <c r="P48" s="8" t="str">
        <f t="shared" si="28"/>
        <v/>
      </c>
      <c r="Q48" s="8">
        <f t="shared" si="29"/>
        <v>0</v>
      </c>
    </row>
    <row r="49" spans="1:17" x14ac:dyDescent="0.5">
      <c r="A49"/>
      <c r="C49" s="52"/>
      <c r="E49" s="14"/>
      <c r="I49" s="5"/>
      <c r="N49" s="8" t="str">
        <f t="shared" si="26"/>
        <v/>
      </c>
      <c r="O49" s="8">
        <f t="shared" si="27"/>
        <v>0</v>
      </c>
      <c r="P49" s="8" t="str">
        <f t="shared" si="28"/>
        <v/>
      </c>
      <c r="Q49" s="8">
        <f t="shared" si="29"/>
        <v>0</v>
      </c>
    </row>
    <row r="50" spans="1:17" x14ac:dyDescent="0.5">
      <c r="A50"/>
      <c r="C50" s="52"/>
      <c r="E50" s="14"/>
      <c r="I50" s="5"/>
      <c r="N50" s="8" t="str">
        <f t="shared" si="26"/>
        <v/>
      </c>
      <c r="O50" s="8">
        <f t="shared" si="27"/>
        <v>0</v>
      </c>
      <c r="P50" s="8" t="str">
        <f t="shared" si="28"/>
        <v/>
      </c>
      <c r="Q50" s="8">
        <f t="shared" si="29"/>
        <v>0</v>
      </c>
    </row>
    <row r="51" spans="1:17" x14ac:dyDescent="0.5">
      <c r="A51"/>
      <c r="C51" s="52"/>
      <c r="E51" s="14"/>
      <c r="I51" s="5"/>
      <c r="N51" s="8">
        <f t="shared" si="26"/>
        <v>0</v>
      </c>
      <c r="O51" s="8">
        <f t="shared" si="27"/>
        <v>0</v>
      </c>
      <c r="P51" s="8">
        <f t="shared" si="28"/>
        <v>0</v>
      </c>
      <c r="Q51" s="8">
        <f t="shared" si="29"/>
        <v>0</v>
      </c>
    </row>
    <row r="52" spans="1:17" x14ac:dyDescent="0.5">
      <c r="N52" s="8">
        <f t="shared" si="26"/>
        <v>0</v>
      </c>
      <c r="O52" s="8">
        <f t="shared" si="27"/>
        <v>0</v>
      </c>
      <c r="P52" s="8">
        <f t="shared" si="28"/>
        <v>0</v>
      </c>
      <c r="Q52" s="8">
        <f t="shared" si="29"/>
        <v>0</v>
      </c>
    </row>
    <row r="53" spans="1:17" x14ac:dyDescent="0.5">
      <c r="N53" s="8">
        <f t="shared" si="26"/>
        <v>0</v>
      </c>
      <c r="O53" s="8">
        <f t="shared" si="27"/>
        <v>0</v>
      </c>
      <c r="P53" s="8">
        <f t="shared" si="28"/>
        <v>0</v>
      </c>
      <c r="Q53" s="8">
        <f t="shared" si="29"/>
        <v>0</v>
      </c>
    </row>
    <row r="54" spans="1:17" x14ac:dyDescent="0.5">
      <c r="N54" s="8">
        <f t="shared" si="26"/>
        <v>0</v>
      </c>
      <c r="O54" s="8">
        <f t="shared" si="27"/>
        <v>0</v>
      </c>
      <c r="P54" s="8">
        <f t="shared" si="28"/>
        <v>0</v>
      </c>
      <c r="Q54" s="8">
        <f t="shared" si="29"/>
        <v>0</v>
      </c>
    </row>
    <row r="55" spans="1:17" x14ac:dyDescent="0.5">
      <c r="N55" s="8">
        <f t="shared" si="26"/>
        <v>0</v>
      </c>
      <c r="O55" s="8">
        <f t="shared" si="27"/>
        <v>0</v>
      </c>
      <c r="P55" s="8">
        <f t="shared" si="28"/>
        <v>0</v>
      </c>
      <c r="Q55" s="8">
        <f t="shared" si="29"/>
        <v>0</v>
      </c>
    </row>
    <row r="56" spans="1:17" x14ac:dyDescent="0.5">
      <c r="N56" s="8">
        <f t="shared" si="26"/>
        <v>0</v>
      </c>
      <c r="O56" s="8">
        <f t="shared" si="27"/>
        <v>0</v>
      </c>
      <c r="P56" s="8">
        <f t="shared" si="28"/>
        <v>0</v>
      </c>
      <c r="Q56" s="8">
        <f t="shared" si="29"/>
        <v>0</v>
      </c>
    </row>
    <row r="57" spans="1:17" x14ac:dyDescent="0.5">
      <c r="N57" s="8">
        <f t="shared" si="26"/>
        <v>0</v>
      </c>
      <c r="O57" s="8">
        <f t="shared" si="27"/>
        <v>0</v>
      </c>
      <c r="P57" s="8">
        <f t="shared" si="28"/>
        <v>0</v>
      </c>
      <c r="Q57" s="8">
        <f t="shared" si="29"/>
        <v>0</v>
      </c>
    </row>
    <row r="58" spans="1:17" x14ac:dyDescent="0.5">
      <c r="N58" s="8">
        <f t="shared" si="26"/>
        <v>0</v>
      </c>
      <c r="O58" s="8">
        <f t="shared" si="27"/>
        <v>0</v>
      </c>
      <c r="P58" s="8">
        <f t="shared" si="28"/>
        <v>0</v>
      </c>
      <c r="Q58" s="8">
        <f t="shared" si="29"/>
        <v>0</v>
      </c>
    </row>
    <row r="59" spans="1:17" x14ac:dyDescent="0.5">
      <c r="N59" s="8">
        <f t="shared" si="26"/>
        <v>0</v>
      </c>
      <c r="O59" s="8">
        <f t="shared" si="27"/>
        <v>0</v>
      </c>
      <c r="P59" s="8">
        <f t="shared" si="28"/>
        <v>0</v>
      </c>
      <c r="Q59" s="8">
        <f t="shared" si="29"/>
        <v>0</v>
      </c>
    </row>
    <row r="60" spans="1:17" x14ac:dyDescent="0.5">
      <c r="N60" s="8">
        <f t="shared" si="26"/>
        <v>0</v>
      </c>
      <c r="O60" s="8">
        <f t="shared" si="27"/>
        <v>0</v>
      </c>
      <c r="P60" s="8">
        <f t="shared" si="28"/>
        <v>0</v>
      </c>
      <c r="Q60" s="8">
        <f t="shared" si="29"/>
        <v>0</v>
      </c>
    </row>
    <row r="61" spans="1:17" x14ac:dyDescent="0.5">
      <c r="N61" s="8">
        <f t="shared" si="26"/>
        <v>0</v>
      </c>
      <c r="O61" s="8">
        <f t="shared" si="27"/>
        <v>0</v>
      </c>
      <c r="P61" s="8">
        <f t="shared" si="28"/>
        <v>0</v>
      </c>
      <c r="Q61" s="8">
        <f t="shared" si="29"/>
        <v>0</v>
      </c>
    </row>
    <row r="62" spans="1:17" x14ac:dyDescent="0.5">
      <c r="N62" s="8">
        <f t="shared" si="26"/>
        <v>0</v>
      </c>
      <c r="O62" s="8">
        <f t="shared" si="27"/>
        <v>0</v>
      </c>
      <c r="P62" s="8">
        <f t="shared" si="28"/>
        <v>0</v>
      </c>
      <c r="Q62" s="8">
        <f t="shared" si="29"/>
        <v>0</v>
      </c>
    </row>
    <row r="63" spans="1:17" x14ac:dyDescent="0.5">
      <c r="N63" s="8">
        <f t="shared" si="26"/>
        <v>0</v>
      </c>
      <c r="O63" s="8">
        <f t="shared" si="27"/>
        <v>0</v>
      </c>
      <c r="P63" s="8">
        <f t="shared" si="28"/>
        <v>0</v>
      </c>
      <c r="Q63" s="8">
        <f t="shared" si="29"/>
        <v>0</v>
      </c>
    </row>
  </sheetData>
  <sortState ref="H2:H63">
    <sortCondition descending="1" ref="H1"/>
  </sortState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zoomScale="40" zoomScaleNormal="40" workbookViewId="0">
      <pane ySplit="1" topLeftCell="A2" activePane="bottomLeft" state="frozen"/>
      <selection pane="bottomLeft" activeCell="AK41" sqref="AK41"/>
    </sheetView>
  </sheetViews>
  <sheetFormatPr defaultRowHeight="14.35" x14ac:dyDescent="0.5"/>
  <cols>
    <col min="1" max="1" width="7.46875" style="8" customWidth="1"/>
    <col min="2" max="10" width="8.9375" style="8"/>
    <col min="19" max="20" width="8.9375" style="8"/>
  </cols>
  <sheetData>
    <row r="1" spans="1:21" ht="57.35" x14ac:dyDescent="0.5">
      <c r="A1" s="40" t="s">
        <v>24</v>
      </c>
      <c r="B1" s="40" t="s">
        <v>25</v>
      </c>
      <c r="C1" s="2" t="s">
        <v>26</v>
      </c>
      <c r="D1" s="56" t="s">
        <v>27</v>
      </c>
      <c r="E1" s="56" t="s">
        <v>76</v>
      </c>
      <c r="F1" s="29" t="s">
        <v>28</v>
      </c>
      <c r="G1" s="29" t="s">
        <v>77</v>
      </c>
      <c r="H1" s="40" t="s">
        <v>30</v>
      </c>
      <c r="I1" s="40" t="s">
        <v>104</v>
      </c>
      <c r="J1" s="40" t="s">
        <v>78</v>
      </c>
      <c r="L1" s="9" t="s">
        <v>41</v>
      </c>
      <c r="M1" s="9" t="s">
        <v>34</v>
      </c>
      <c r="N1" s="9" t="s">
        <v>122</v>
      </c>
      <c r="O1" s="9" t="s">
        <v>123</v>
      </c>
      <c r="P1" s="9" t="s">
        <v>113</v>
      </c>
      <c r="Q1" s="9" t="s">
        <v>130</v>
      </c>
      <c r="S1" s="2" t="s">
        <v>26</v>
      </c>
      <c r="T1" s="40" t="s">
        <v>30</v>
      </c>
    </row>
    <row r="2" spans="1:21" x14ac:dyDescent="0.5">
      <c r="A2" s="36">
        <v>41</v>
      </c>
      <c r="B2" s="36" t="s">
        <v>40</v>
      </c>
      <c r="C2" s="36">
        <v>71097</v>
      </c>
      <c r="D2" s="20">
        <v>2045.2790697674418</v>
      </c>
      <c r="E2" s="20">
        <v>5133.4767441860467</v>
      </c>
      <c r="F2" s="20">
        <v>1536.4797687861271</v>
      </c>
      <c r="G2" s="20">
        <v>15010.988439306358</v>
      </c>
      <c r="H2" s="20">
        <v>1705.4247104247104</v>
      </c>
      <c r="I2" s="20">
        <v>20144.465183492404</v>
      </c>
      <c r="J2" s="4">
        <v>0.34198126025758629</v>
      </c>
      <c r="K2" s="35" t="s">
        <v>35</v>
      </c>
      <c r="L2" s="107">
        <f>CORREL(D2:D27,E2:E27)</f>
        <v>0.36032448238086828</v>
      </c>
      <c r="M2" s="107">
        <f>CORREL(D28:D49,E28:E49)</f>
        <v>0.4139513880606599</v>
      </c>
      <c r="N2" s="107">
        <f>CORREL(D2:D27,E2:E27)</f>
        <v>0.36032448238086828</v>
      </c>
      <c r="O2" s="107">
        <f>CORREL(E28:E48,F28:F48)</f>
        <v>0.48813242296027104</v>
      </c>
      <c r="P2" s="35">
        <v>0.1298</v>
      </c>
      <c r="Q2" s="35">
        <v>0.2858</v>
      </c>
      <c r="S2" s="36">
        <v>71097</v>
      </c>
      <c r="T2" s="20">
        <v>1705.4247104247104</v>
      </c>
      <c r="U2" s="35"/>
    </row>
    <row r="3" spans="1:21" x14ac:dyDescent="0.5">
      <c r="A3" s="36">
        <v>25</v>
      </c>
      <c r="B3" s="36" t="s">
        <v>40</v>
      </c>
      <c r="C3" s="20">
        <v>95359</v>
      </c>
      <c r="D3" s="20">
        <v>1427.7677419354839</v>
      </c>
      <c r="E3" s="20">
        <v>5238.1032258064515</v>
      </c>
      <c r="F3" s="20">
        <v>1036.9000000000001</v>
      </c>
      <c r="G3" s="20">
        <v>12873.931818181818</v>
      </c>
      <c r="H3" s="20">
        <v>1198.4586666666667</v>
      </c>
      <c r="I3" s="20">
        <v>18112.035043988268</v>
      </c>
      <c r="J3" s="4">
        <v>0.40687672575744832</v>
      </c>
      <c r="K3" s="35" t="s">
        <v>36</v>
      </c>
      <c r="L3" s="107">
        <f>CORREL(F2:F27,G2:G27)</f>
        <v>0.2576189275872281</v>
      </c>
      <c r="M3" s="107">
        <f>CORREL(F28:F49,G28:G49)</f>
        <v>0.38143099986992762</v>
      </c>
      <c r="N3" s="107">
        <f>CORREL(F2:F27,G2:G27)</f>
        <v>0.2576189275872281</v>
      </c>
      <c r="O3" s="107">
        <f>CORREL(F28:F48,G28:G48)</f>
        <v>0.45357838817597396</v>
      </c>
      <c r="P3" s="35">
        <v>6.6400000000000001E-2</v>
      </c>
      <c r="Q3" s="35">
        <v>0.20569999999999999</v>
      </c>
      <c r="S3" s="20">
        <v>95359</v>
      </c>
      <c r="T3" s="20">
        <v>1198.4586666666667</v>
      </c>
      <c r="U3" s="35"/>
    </row>
    <row r="4" spans="1:21" x14ac:dyDescent="0.5">
      <c r="A4" s="36">
        <v>27</v>
      </c>
      <c r="B4" s="36" t="s">
        <v>40</v>
      </c>
      <c r="C4" s="20">
        <v>103571</v>
      </c>
      <c r="D4" s="20">
        <v>1086.9315789473685</v>
      </c>
      <c r="E4" s="20">
        <v>5935.0421052631582</v>
      </c>
      <c r="F4" s="20">
        <v>738.07017543859649</v>
      </c>
      <c r="G4" s="20">
        <v>13921.407894736842</v>
      </c>
      <c r="H4" s="20">
        <v>896.64354066985641</v>
      </c>
      <c r="I4" s="20">
        <v>19856.45</v>
      </c>
      <c r="J4" s="4">
        <v>0.42632484804263032</v>
      </c>
      <c r="K4" s="35" t="s">
        <v>37</v>
      </c>
      <c r="L4" s="107">
        <f>CORREL(H2:H27,J2:J27)</f>
        <v>0.354978685881295</v>
      </c>
      <c r="M4" s="107">
        <f>CORREL(H28:H49,J28:J49)</f>
        <v>0.30266533093612569</v>
      </c>
      <c r="N4" s="107">
        <f>CORREL(H2:H27,J2:J27)</f>
        <v>0.354978685881295</v>
      </c>
      <c r="O4" s="107">
        <f>CORREL(H28:H48,J28:J48)</f>
        <v>0.30116374143549934</v>
      </c>
      <c r="P4" s="35">
        <v>0.126</v>
      </c>
      <c r="Q4" s="35">
        <v>9.0700000000000003E-2</v>
      </c>
      <c r="S4" s="20">
        <v>103571</v>
      </c>
      <c r="T4" s="20">
        <v>896.64354066985641</v>
      </c>
      <c r="U4" s="35"/>
    </row>
    <row r="5" spans="1:21" x14ac:dyDescent="0.5">
      <c r="A5" s="36">
        <v>38</v>
      </c>
      <c r="B5" s="36" t="s">
        <v>40</v>
      </c>
      <c r="C5" s="20">
        <v>112321</v>
      </c>
      <c r="D5" s="20">
        <v>2004.3283582089553</v>
      </c>
      <c r="E5" s="20">
        <v>9344.7014925373132</v>
      </c>
      <c r="F5" s="20">
        <v>1592.9196787148594</v>
      </c>
      <c r="G5" s="20">
        <v>16256.787148594378</v>
      </c>
      <c r="H5" s="20">
        <v>1680.1487341772151</v>
      </c>
      <c r="I5" s="20">
        <v>25601.488641131691</v>
      </c>
      <c r="J5" s="4">
        <v>0.57481846856469976</v>
      </c>
      <c r="K5" s="35" t="s">
        <v>134</v>
      </c>
      <c r="L5" s="35"/>
      <c r="M5" s="35"/>
      <c r="N5" s="107">
        <f>CORREL(H2:H27,I2:I27)</f>
        <v>0.38194083132956319</v>
      </c>
      <c r="O5" s="107">
        <f>CORREL(H28:H48,I28:I48)</f>
        <v>0.48324615920963504</v>
      </c>
      <c r="P5" s="107">
        <v>0.1459</v>
      </c>
      <c r="Q5" s="107">
        <v>0.23350000000000001</v>
      </c>
      <c r="S5" s="20">
        <v>112321</v>
      </c>
      <c r="T5" s="20">
        <v>1680.1487341772151</v>
      </c>
      <c r="U5" s="35"/>
    </row>
    <row r="6" spans="1:21" x14ac:dyDescent="0.5">
      <c r="A6" s="36">
        <v>34</v>
      </c>
      <c r="B6" s="36" t="s">
        <v>40</v>
      </c>
      <c r="C6" s="20">
        <v>116520</v>
      </c>
      <c r="D6" s="20">
        <v>1669.9205607476636</v>
      </c>
      <c r="E6" s="20">
        <v>7583.0140186915887</v>
      </c>
      <c r="F6" s="20">
        <v>1407.0846394984326</v>
      </c>
      <c r="G6" s="20">
        <v>15309.852664576803</v>
      </c>
      <c r="H6" s="20">
        <v>1512.6135084427767</v>
      </c>
      <c r="I6" s="20">
        <v>22892.866683268392</v>
      </c>
      <c r="J6" s="4">
        <v>0.49530287356956737</v>
      </c>
      <c r="S6" s="20">
        <v>116520</v>
      </c>
      <c r="T6" s="20">
        <v>1512.6135084427767</v>
      </c>
      <c r="U6" s="35"/>
    </row>
    <row r="7" spans="1:21" x14ac:dyDescent="0.5">
      <c r="A7" s="36">
        <v>24</v>
      </c>
      <c r="B7" s="36" t="s">
        <v>40</v>
      </c>
      <c r="C7" s="20">
        <v>129092</v>
      </c>
      <c r="D7" s="20">
        <v>1586.603550295858</v>
      </c>
      <c r="E7" s="20">
        <v>6580.3313609467459</v>
      </c>
      <c r="F7" s="20">
        <v>1149.7883597883597</v>
      </c>
      <c r="G7" s="20">
        <v>12925.195767195768</v>
      </c>
      <c r="H7" s="20">
        <v>1355.9944134078212</v>
      </c>
      <c r="I7" s="20">
        <v>19505.527128142516</v>
      </c>
      <c r="J7" s="4">
        <v>0.50910883513638305</v>
      </c>
      <c r="S7" s="20">
        <v>129092</v>
      </c>
      <c r="T7" s="20">
        <v>1355.9944134078212</v>
      </c>
      <c r="U7" s="35"/>
    </row>
    <row r="8" spans="1:21" x14ac:dyDescent="0.5">
      <c r="A8" s="36">
        <v>16</v>
      </c>
      <c r="B8" s="36" t="s">
        <v>40</v>
      </c>
      <c r="C8" s="20">
        <v>187778</v>
      </c>
      <c r="D8" s="20">
        <v>1250.4098360655737</v>
      </c>
      <c r="E8" s="20">
        <v>4465.9245901639342</v>
      </c>
      <c r="F8" s="20">
        <v>822.18119266055044</v>
      </c>
      <c r="G8" s="20">
        <v>14460.827981651377</v>
      </c>
      <c r="H8" s="20">
        <v>998.44264507422406</v>
      </c>
      <c r="I8" s="20">
        <v>18926.752571815312</v>
      </c>
      <c r="J8" s="4">
        <v>0.30882910686929704</v>
      </c>
      <c r="S8" s="20">
        <v>187778</v>
      </c>
      <c r="T8" s="20">
        <v>998.44264507422406</v>
      </c>
      <c r="U8" s="35"/>
    </row>
    <row r="9" spans="1:21" x14ac:dyDescent="0.5">
      <c r="A9" s="36">
        <v>47</v>
      </c>
      <c r="B9" s="36" t="s">
        <v>40</v>
      </c>
      <c r="C9" s="20">
        <v>247743</v>
      </c>
      <c r="D9" s="20">
        <v>2345.4375</v>
      </c>
      <c r="E9" s="20">
        <v>9681.9296875</v>
      </c>
      <c r="F9" s="20">
        <v>1824.2112676056338</v>
      </c>
      <c r="G9" s="20">
        <v>19819.821596244132</v>
      </c>
      <c r="H9" s="20">
        <v>2019.8621700879764</v>
      </c>
      <c r="I9" s="20">
        <v>29501.751283744132</v>
      </c>
      <c r="J9" s="4">
        <v>0.48849731772231147</v>
      </c>
      <c r="S9" s="20">
        <v>247743</v>
      </c>
      <c r="T9" s="20">
        <v>2019.8621700879764</v>
      </c>
      <c r="U9" s="35"/>
    </row>
    <row r="10" spans="1:21" x14ac:dyDescent="0.5">
      <c r="A10" s="36">
        <v>11</v>
      </c>
      <c r="B10" s="36" t="s">
        <v>40</v>
      </c>
      <c r="C10" s="20">
        <v>251694</v>
      </c>
      <c r="D10" s="20">
        <v>1019.6197183098592</v>
      </c>
      <c r="E10" s="20">
        <v>5403.7676056338032</v>
      </c>
      <c r="F10" s="20">
        <v>1239.5049019607843</v>
      </c>
      <c r="G10" s="20">
        <v>13497.735294117647</v>
      </c>
      <c r="H10" s="20">
        <v>1149.2630057803469</v>
      </c>
      <c r="I10" s="20">
        <v>18901.502899751449</v>
      </c>
      <c r="J10" s="4">
        <v>0.40034624237954802</v>
      </c>
      <c r="S10" s="20">
        <v>251694</v>
      </c>
      <c r="T10" s="20">
        <v>1149.2630057803469</v>
      </c>
      <c r="U10" s="35"/>
    </row>
    <row r="11" spans="1:21" x14ac:dyDescent="0.5">
      <c r="A11" s="36">
        <v>22</v>
      </c>
      <c r="B11" s="36" t="s">
        <v>40</v>
      </c>
      <c r="C11" s="36">
        <v>255527</v>
      </c>
      <c r="D11" s="20">
        <v>1902.0215053763441</v>
      </c>
      <c r="E11" s="20">
        <v>6758.2688172043008</v>
      </c>
      <c r="F11" s="20">
        <v>1972.4197530864199</v>
      </c>
      <c r="G11" s="20">
        <v>12901.823045267489</v>
      </c>
      <c r="H11" s="20">
        <v>1952.9345238095239</v>
      </c>
      <c r="I11" s="20">
        <v>19660.091862471789</v>
      </c>
      <c r="J11" s="4">
        <v>0.52382278019874862</v>
      </c>
      <c r="S11" s="36">
        <v>255527</v>
      </c>
      <c r="T11" s="20">
        <v>1952.9345238095239</v>
      </c>
      <c r="U11" s="35"/>
    </row>
    <row r="12" spans="1:21" x14ac:dyDescent="0.5">
      <c r="A12" s="36">
        <v>9</v>
      </c>
      <c r="B12" s="36" t="s">
        <v>40</v>
      </c>
      <c r="C12" s="20">
        <v>273946</v>
      </c>
      <c r="D12" s="20">
        <v>1423.7857142857142</v>
      </c>
      <c r="E12" s="20">
        <v>7414.1890756302519</v>
      </c>
      <c r="F12" s="20">
        <v>1240.1829268292684</v>
      </c>
      <c r="G12" s="20">
        <v>15987.491869918698</v>
      </c>
      <c r="H12" s="20">
        <v>1330.4669421487604</v>
      </c>
      <c r="I12" s="20">
        <v>23401.680945548949</v>
      </c>
      <c r="J12" s="4">
        <v>0.46374935705709014</v>
      </c>
      <c r="S12" s="20">
        <v>273946</v>
      </c>
      <c r="T12" s="20">
        <v>1330.4669421487604</v>
      </c>
      <c r="U12" s="35"/>
    </row>
    <row r="13" spans="1:21" x14ac:dyDescent="0.5">
      <c r="A13" s="36">
        <v>5</v>
      </c>
      <c r="B13" s="36" t="s">
        <v>40</v>
      </c>
      <c r="C13" s="20">
        <v>345404</v>
      </c>
      <c r="D13" s="20">
        <v>3271.0298507462685</v>
      </c>
      <c r="E13" s="20">
        <v>6181.4626865671644</v>
      </c>
      <c r="F13" s="20">
        <v>2415.6580645161289</v>
      </c>
      <c r="G13" s="20">
        <v>14408.406451612904</v>
      </c>
      <c r="H13" s="20">
        <v>2752.1154598825833</v>
      </c>
      <c r="I13" s="20">
        <v>20589.869138180067</v>
      </c>
      <c r="J13" s="4">
        <v>0.42901778953322073</v>
      </c>
      <c r="S13" s="20">
        <v>345404</v>
      </c>
      <c r="T13" s="20">
        <v>2752.1154598825833</v>
      </c>
      <c r="U13" s="35"/>
    </row>
    <row r="14" spans="1:21" x14ac:dyDescent="0.5">
      <c r="A14" s="36">
        <v>46</v>
      </c>
      <c r="B14" s="36" t="s">
        <v>40</v>
      </c>
      <c r="C14" s="20">
        <v>473107</v>
      </c>
      <c r="D14" s="20">
        <v>2436.5863636363638</v>
      </c>
      <c r="E14" s="20">
        <v>9846.6681818181823</v>
      </c>
      <c r="F14" s="20">
        <v>1951.869249394673</v>
      </c>
      <c r="G14" s="20">
        <v>18244.552058111381</v>
      </c>
      <c r="H14" s="20">
        <v>2120.3333333333335</v>
      </c>
      <c r="I14" s="20">
        <v>28091.220239929564</v>
      </c>
      <c r="J14" s="4">
        <v>0.53970457320383658</v>
      </c>
      <c r="S14" s="20">
        <v>473107</v>
      </c>
      <c r="T14" s="20">
        <v>2120.3333333333335</v>
      </c>
      <c r="U14" s="35"/>
    </row>
    <row r="15" spans="1:21" x14ac:dyDescent="0.5">
      <c r="A15" s="36">
        <v>21</v>
      </c>
      <c r="B15" s="36" t="s">
        <v>40</v>
      </c>
      <c r="C15" s="36">
        <v>502077</v>
      </c>
      <c r="D15" s="20">
        <v>1681.1503759398497</v>
      </c>
      <c r="E15" s="20">
        <v>6620.124060150376</v>
      </c>
      <c r="F15" s="20">
        <v>1682.1627906976744</v>
      </c>
      <c r="G15" s="20">
        <v>16559.851744186046</v>
      </c>
      <c r="H15" s="20">
        <v>1681.7213114754099</v>
      </c>
      <c r="I15" s="20">
        <v>23179.97580433642</v>
      </c>
      <c r="J15" s="4">
        <v>0.39976952465619853</v>
      </c>
      <c r="S15" s="36">
        <v>502077</v>
      </c>
      <c r="T15" s="20">
        <v>1681.7213114754099</v>
      </c>
      <c r="U15" s="35"/>
    </row>
    <row r="16" spans="1:21" x14ac:dyDescent="0.5">
      <c r="A16" s="36">
        <v>1</v>
      </c>
      <c r="B16" s="36" t="s">
        <v>40</v>
      </c>
      <c r="C16" s="20">
        <v>502144</v>
      </c>
      <c r="D16" s="20">
        <v>3947.4941176470588</v>
      </c>
      <c r="E16" s="20">
        <v>9013.5764705882357</v>
      </c>
      <c r="F16" s="20">
        <v>2407.5725593667548</v>
      </c>
      <c r="G16" s="20">
        <v>16622.860158311345</v>
      </c>
      <c r="H16" s="20">
        <v>2884.4153005464482</v>
      </c>
      <c r="I16" s="20">
        <v>25636.436628899581</v>
      </c>
      <c r="J16" s="4">
        <v>0.54223980619132461</v>
      </c>
      <c r="S16" s="20">
        <v>502144</v>
      </c>
      <c r="T16" s="20">
        <v>2884.4153005464482</v>
      </c>
      <c r="U16" s="35"/>
    </row>
    <row r="17" spans="1:21" x14ac:dyDescent="0.5">
      <c r="A17" s="36">
        <v>28</v>
      </c>
      <c r="B17" s="36" t="s">
        <v>40</v>
      </c>
      <c r="C17" s="20">
        <v>523014</v>
      </c>
      <c r="D17" s="20">
        <v>1191.1739130434783</v>
      </c>
      <c r="E17" s="20">
        <v>2158.5169082125603</v>
      </c>
      <c r="F17" s="20">
        <v>1278.5498489425981</v>
      </c>
      <c r="G17" s="20">
        <v>7884.1087613293048</v>
      </c>
      <c r="H17" s="20">
        <v>1244.9312267657992</v>
      </c>
      <c r="I17" s="20">
        <v>10042.625669541865</v>
      </c>
      <c r="J17" s="4">
        <v>0.2737807117527159</v>
      </c>
      <c r="S17" s="20">
        <v>523014</v>
      </c>
      <c r="T17" s="20">
        <v>1244.9312267657992</v>
      </c>
      <c r="U17" s="35"/>
    </row>
    <row r="18" spans="1:21" x14ac:dyDescent="0.5">
      <c r="A18" s="36">
        <v>12</v>
      </c>
      <c r="B18" s="36" t="s">
        <v>40</v>
      </c>
      <c r="C18" s="20">
        <v>566465</v>
      </c>
      <c r="D18" s="20">
        <v>1342.6299212598426</v>
      </c>
      <c r="E18" s="20">
        <v>6598.5590551181103</v>
      </c>
      <c r="F18" s="20">
        <v>2355.0357142857142</v>
      </c>
      <c r="G18" s="20">
        <v>14886.290816326531</v>
      </c>
      <c r="H18" s="20">
        <v>1956.9690402476781</v>
      </c>
      <c r="I18" s="20">
        <v>21484.84987144464</v>
      </c>
      <c r="J18" s="4">
        <v>0.44326415065606162</v>
      </c>
      <c r="S18" s="20">
        <v>566465</v>
      </c>
      <c r="T18" s="20">
        <v>1956.9690402476781</v>
      </c>
      <c r="U18" s="35"/>
    </row>
    <row r="19" spans="1:21" x14ac:dyDescent="0.5">
      <c r="A19" s="36">
        <v>39</v>
      </c>
      <c r="B19" s="36" t="s">
        <v>40</v>
      </c>
      <c r="C19" s="36">
        <v>617018</v>
      </c>
      <c r="D19" s="20">
        <v>2725.0462962962961</v>
      </c>
      <c r="E19" s="20">
        <v>8374.4629629629635</v>
      </c>
      <c r="F19" s="20">
        <v>2792.0227272727275</v>
      </c>
      <c r="G19" s="20">
        <v>13871.845454545455</v>
      </c>
      <c r="H19" s="20">
        <v>2769.9695121951218</v>
      </c>
      <c r="I19" s="20">
        <v>22246.308417508419</v>
      </c>
      <c r="J19" s="4">
        <v>0.60370215270952732</v>
      </c>
      <c r="S19" s="36">
        <v>617018</v>
      </c>
      <c r="T19" s="20">
        <v>2769.9695121951218</v>
      </c>
      <c r="U19" s="35"/>
    </row>
    <row r="20" spans="1:21" x14ac:dyDescent="0.5">
      <c r="A20" s="36">
        <v>18</v>
      </c>
      <c r="B20" s="36" t="s">
        <v>40</v>
      </c>
      <c r="C20" s="20">
        <v>674224</v>
      </c>
      <c r="D20" s="20">
        <v>1792.6149425287356</v>
      </c>
      <c r="E20" s="20">
        <v>6952.4080459770112</v>
      </c>
      <c r="F20" s="20">
        <v>2133.1032863849764</v>
      </c>
      <c r="G20" s="20">
        <v>17906.582159624413</v>
      </c>
      <c r="H20" s="20">
        <v>1980.015503875969</v>
      </c>
      <c r="I20" s="20">
        <v>24858.990205601425</v>
      </c>
      <c r="J20" s="4">
        <v>0.38825991381276731</v>
      </c>
      <c r="S20" s="20">
        <v>674224</v>
      </c>
      <c r="T20" s="20">
        <v>1980.015503875969</v>
      </c>
      <c r="U20" s="35"/>
    </row>
    <row r="21" spans="1:21" x14ac:dyDescent="0.5">
      <c r="A21" s="36">
        <v>37</v>
      </c>
      <c r="B21" s="36" t="s">
        <v>40</v>
      </c>
      <c r="C21" s="20">
        <v>696891</v>
      </c>
      <c r="D21" s="20">
        <v>3684.9684684684685</v>
      </c>
      <c r="E21" s="20">
        <v>3810.2072072072074</v>
      </c>
      <c r="F21" s="20">
        <v>2450.5519480519479</v>
      </c>
      <c r="G21" s="20">
        <v>12050.536796536797</v>
      </c>
      <c r="H21" s="20">
        <v>2851.1959064327484</v>
      </c>
      <c r="I21" s="20">
        <v>15860.744003744005</v>
      </c>
      <c r="J21" s="4">
        <v>0.31618568297324501</v>
      </c>
      <c r="S21" s="20">
        <v>696891</v>
      </c>
      <c r="T21" s="20">
        <v>2851.1959064327484</v>
      </c>
      <c r="U21" s="35"/>
    </row>
    <row r="22" spans="1:21" x14ac:dyDescent="0.5">
      <c r="A22" s="36">
        <v>31</v>
      </c>
      <c r="B22" s="36" t="s">
        <v>40</v>
      </c>
      <c r="C22" s="36">
        <v>752133</v>
      </c>
      <c r="D22" s="20">
        <v>1369.8478260869565</v>
      </c>
      <c r="E22" s="20">
        <v>3231.0054347826085</v>
      </c>
      <c r="F22" s="20">
        <v>1700.9747899159663</v>
      </c>
      <c r="G22" s="20">
        <v>9162.7983193277305</v>
      </c>
      <c r="H22" s="20">
        <v>1588.354898336414</v>
      </c>
      <c r="I22" s="20">
        <v>12393.803754110339</v>
      </c>
      <c r="J22" s="4">
        <v>0.35262212723456143</v>
      </c>
      <c r="S22" s="36">
        <v>752133</v>
      </c>
      <c r="T22" s="20">
        <v>1588.354898336414</v>
      </c>
      <c r="U22" s="35"/>
    </row>
    <row r="23" spans="1:21" x14ac:dyDescent="0.5">
      <c r="A23" s="36">
        <v>42</v>
      </c>
      <c r="B23" s="36" t="s">
        <v>40</v>
      </c>
      <c r="C23" s="20">
        <v>829221</v>
      </c>
      <c r="D23" s="20">
        <v>3262.427135678392</v>
      </c>
      <c r="E23" s="20">
        <v>5365.6331658291456</v>
      </c>
      <c r="F23" s="20">
        <v>2796.6599326599326</v>
      </c>
      <c r="G23" s="20">
        <v>7822.2289562289561</v>
      </c>
      <c r="H23" s="20">
        <v>2983.5302419354839</v>
      </c>
      <c r="I23" s="20">
        <v>13187.862122058101</v>
      </c>
      <c r="J23" s="4">
        <v>0.68594683124896427</v>
      </c>
      <c r="S23" s="20">
        <v>829221</v>
      </c>
      <c r="T23" s="20">
        <v>2983.5302419354839</v>
      </c>
      <c r="U23" s="35"/>
    </row>
    <row r="24" spans="1:21" x14ac:dyDescent="0.5">
      <c r="A24" s="36">
        <v>30</v>
      </c>
      <c r="B24" s="36" t="s">
        <v>40</v>
      </c>
      <c r="C24" s="36">
        <v>894517</v>
      </c>
      <c r="D24" s="20">
        <v>3110.22</v>
      </c>
      <c r="E24" s="20">
        <v>7156.3149999999996</v>
      </c>
      <c r="F24" s="20">
        <v>2900.0563798219587</v>
      </c>
      <c r="G24" s="20">
        <v>15657.089020771513</v>
      </c>
      <c r="H24" s="20">
        <v>2978.3296089385476</v>
      </c>
      <c r="I24" s="20">
        <v>22813.404020771512</v>
      </c>
      <c r="J24" s="4">
        <v>0.45706548583239565</v>
      </c>
      <c r="S24" s="36">
        <v>894517</v>
      </c>
      <c r="T24" s="20">
        <v>2978.3296089385476</v>
      </c>
      <c r="U24" s="35"/>
    </row>
    <row r="25" spans="1:21" x14ac:dyDescent="0.5">
      <c r="A25" s="36">
        <v>7</v>
      </c>
      <c r="B25" s="36" t="s">
        <v>40</v>
      </c>
      <c r="C25" s="36">
        <v>897737</v>
      </c>
      <c r="D25" s="20">
        <v>5887.6719242902209</v>
      </c>
      <c r="E25" s="20">
        <v>9526.0378548895897</v>
      </c>
      <c r="F25" s="20">
        <v>2850.0199600798405</v>
      </c>
      <c r="G25" s="20">
        <v>22925.56886227545</v>
      </c>
      <c r="H25" s="20">
        <v>4027.2029339853302</v>
      </c>
      <c r="I25" s="20">
        <v>32451.606717165039</v>
      </c>
      <c r="J25" s="4">
        <v>0.41552023908837016</v>
      </c>
      <c r="S25" s="36">
        <v>897737</v>
      </c>
      <c r="T25" s="20">
        <v>4027.2029339853302</v>
      </c>
      <c r="U25" s="35"/>
    </row>
    <row r="26" spans="1:21" x14ac:dyDescent="0.5">
      <c r="A26" s="36">
        <v>19</v>
      </c>
      <c r="B26" s="36" t="s">
        <v>40</v>
      </c>
      <c r="C26" s="20">
        <v>940922</v>
      </c>
      <c r="D26" s="20">
        <v>1598.6646341463415</v>
      </c>
      <c r="E26" s="20">
        <v>10185.792682926829</v>
      </c>
      <c r="F26" s="20">
        <v>2909.3484162895929</v>
      </c>
      <c r="G26" s="20">
        <v>19265.004524886877</v>
      </c>
      <c r="H26" s="20">
        <v>2351.031168831169</v>
      </c>
      <c r="I26" s="20">
        <v>29450.797207813706</v>
      </c>
      <c r="J26" s="4">
        <v>0.52871997355456835</v>
      </c>
      <c r="S26" s="20">
        <v>940922</v>
      </c>
      <c r="T26" s="20">
        <v>2351.031168831169</v>
      </c>
      <c r="U26" s="35"/>
    </row>
    <row r="27" spans="1:21" x14ac:dyDescent="0.5">
      <c r="A27" s="36">
        <v>48</v>
      </c>
      <c r="B27" s="36" t="s">
        <v>40</v>
      </c>
      <c r="C27" s="36">
        <v>961493</v>
      </c>
      <c r="D27" s="20">
        <v>2764.1850533807828</v>
      </c>
      <c r="E27" s="20">
        <v>10376.491103202847</v>
      </c>
      <c r="F27" s="20">
        <v>2097.9577836411609</v>
      </c>
      <c r="G27" s="20">
        <v>18359.282321899736</v>
      </c>
      <c r="H27" s="20">
        <v>2381.6090909090908</v>
      </c>
      <c r="I27" s="20">
        <v>28735.773425102583</v>
      </c>
      <c r="J27" s="4">
        <v>0.56519045359552667</v>
      </c>
      <c r="S27" s="36">
        <v>961493</v>
      </c>
      <c r="T27" s="20">
        <v>2381.6090909090908</v>
      </c>
      <c r="U27" s="35"/>
    </row>
    <row r="28" spans="1:21" x14ac:dyDescent="0.5">
      <c r="A28" s="36">
        <v>26</v>
      </c>
      <c r="B28" s="36" t="s">
        <v>22</v>
      </c>
      <c r="C28" s="20">
        <v>4310792</v>
      </c>
      <c r="D28" s="20">
        <v>5813.3962264150941</v>
      </c>
      <c r="E28" s="20">
        <v>1903.5911949685535</v>
      </c>
      <c r="F28" s="20">
        <v>8258.1866197183099</v>
      </c>
      <c r="G28" s="20">
        <v>6410.6584507042253</v>
      </c>
      <c r="H28" s="20">
        <v>7380.7110609480815</v>
      </c>
      <c r="I28" s="20">
        <v>8314.2496456727786</v>
      </c>
      <c r="J28" s="4">
        <v>0.29694160273964365</v>
      </c>
      <c r="S28" s="20">
        <v>4310792</v>
      </c>
      <c r="T28" s="20">
        <v>7380.7110609480815</v>
      </c>
      <c r="U28" s="35"/>
    </row>
    <row r="29" spans="1:21" x14ac:dyDescent="0.5">
      <c r="A29" s="36">
        <v>36</v>
      </c>
      <c r="B29" s="36" t="s">
        <v>22</v>
      </c>
      <c r="C29" s="20">
        <v>9483265</v>
      </c>
      <c r="D29" s="20">
        <v>5981.3818181818178</v>
      </c>
      <c r="E29" s="20">
        <v>3852.8909090909092</v>
      </c>
      <c r="F29" s="20">
        <v>8640.4017660044155</v>
      </c>
      <c r="G29" s="20">
        <v>7720.1545253863133</v>
      </c>
      <c r="H29" s="20">
        <v>8021.2396274343773</v>
      </c>
      <c r="I29" s="20">
        <v>11573.045434477222</v>
      </c>
      <c r="J29" s="4">
        <v>0.49906914381329848</v>
      </c>
      <c r="S29" s="20">
        <v>5571463</v>
      </c>
      <c r="T29" s="20">
        <v>11996.182971014492</v>
      </c>
    </row>
    <row r="30" spans="1:21" x14ac:dyDescent="0.5">
      <c r="A30" s="36">
        <v>29</v>
      </c>
      <c r="B30" s="36" t="s">
        <v>22</v>
      </c>
      <c r="C30" s="20">
        <v>13613189</v>
      </c>
      <c r="D30" s="20">
        <v>13855.925093632959</v>
      </c>
      <c r="E30" s="20">
        <v>3650.5280898876404</v>
      </c>
      <c r="F30" s="20">
        <v>20285.571794871794</v>
      </c>
      <c r="G30" s="20">
        <v>8356.0538461538454</v>
      </c>
      <c r="H30" s="20">
        <v>17672.610350076102</v>
      </c>
      <c r="I30" s="20">
        <v>12006.581936041486</v>
      </c>
      <c r="J30" s="4">
        <v>0.43687225538498875</v>
      </c>
      <c r="S30" s="8">
        <v>7078199</v>
      </c>
      <c r="T30" s="20">
        <v>12913.375</v>
      </c>
    </row>
    <row r="31" spans="1:21" x14ac:dyDescent="0.5">
      <c r="A31" s="36">
        <v>17</v>
      </c>
      <c r="B31" s="36" t="s">
        <v>22</v>
      </c>
      <c r="C31" s="20">
        <v>18804399</v>
      </c>
      <c r="D31" s="20">
        <v>18197.243750000001</v>
      </c>
      <c r="E31" s="20">
        <v>4191.8562499999998</v>
      </c>
      <c r="F31" s="20">
        <v>27794.072727272727</v>
      </c>
      <c r="G31" s="20">
        <v>8418.0204545454544</v>
      </c>
      <c r="H31" s="20">
        <v>25234.918333333335</v>
      </c>
      <c r="I31" s="20">
        <v>12609.876704545455</v>
      </c>
      <c r="J31" s="4">
        <v>0.49796223145746044</v>
      </c>
      <c r="S31" s="20">
        <v>7688711</v>
      </c>
      <c r="T31" s="20">
        <v>13391.862989323843</v>
      </c>
    </row>
    <row r="32" spans="1:21" x14ac:dyDescent="0.5">
      <c r="A32" s="36">
        <v>32</v>
      </c>
      <c r="B32" s="36" t="s">
        <v>22</v>
      </c>
      <c r="C32" s="8">
        <v>16949968</v>
      </c>
      <c r="D32" s="20">
        <v>7593.966565349544</v>
      </c>
      <c r="E32" s="20">
        <v>2586.2370820668693</v>
      </c>
      <c r="F32" s="20">
        <v>14362.844606946983</v>
      </c>
      <c r="G32" s="20">
        <v>10418.307129798903</v>
      </c>
      <c r="H32" s="20">
        <v>11820.651826484018</v>
      </c>
      <c r="I32" s="20">
        <v>13004.544211865772</v>
      </c>
      <c r="J32" s="4">
        <v>0.24823966598849823</v>
      </c>
      <c r="S32" s="20">
        <v>9483265</v>
      </c>
      <c r="T32" s="20">
        <v>8021.2396274343773</v>
      </c>
    </row>
    <row r="33" spans="1:20" x14ac:dyDescent="0.5">
      <c r="A33" s="36">
        <v>10</v>
      </c>
      <c r="B33" s="36" t="s">
        <v>22</v>
      </c>
      <c r="C33" s="20">
        <v>9661551</v>
      </c>
      <c r="D33" s="20">
        <v>11326.565656565657</v>
      </c>
      <c r="E33" s="20">
        <v>4525.4292929292933</v>
      </c>
      <c r="F33" s="20">
        <v>18817.716814159292</v>
      </c>
      <c r="G33" s="20">
        <v>11996.809734513274</v>
      </c>
      <c r="H33" s="20">
        <v>15319.490566037735</v>
      </c>
      <c r="I33" s="20">
        <v>16522.239027442567</v>
      </c>
      <c r="J33" s="4">
        <v>0.37721939357846251</v>
      </c>
      <c r="S33" s="20">
        <v>9661551</v>
      </c>
      <c r="T33" s="20">
        <v>15319.490566037735</v>
      </c>
    </row>
    <row r="34" spans="1:20" x14ac:dyDescent="0.5">
      <c r="A34" s="36">
        <v>40</v>
      </c>
      <c r="B34" s="36" t="s">
        <v>22</v>
      </c>
      <c r="C34" s="8">
        <v>7078199</v>
      </c>
      <c r="D34" s="20">
        <v>9143.0235849056608</v>
      </c>
      <c r="E34" s="20">
        <v>4739.8018867924529</v>
      </c>
      <c r="F34" s="20">
        <v>15650.753424657534</v>
      </c>
      <c r="G34" s="20">
        <v>12884.808219178081</v>
      </c>
      <c r="H34" s="20">
        <v>12913.375</v>
      </c>
      <c r="I34" s="20">
        <v>17624.610105970532</v>
      </c>
      <c r="J34" s="4">
        <v>0.36785971557866182</v>
      </c>
      <c r="S34" s="20">
        <v>9923121</v>
      </c>
      <c r="T34" s="20">
        <v>14457.72828507795</v>
      </c>
    </row>
    <row r="35" spans="1:20" x14ac:dyDescent="0.5">
      <c r="A35" s="36">
        <v>3</v>
      </c>
      <c r="B35" s="36" t="s">
        <v>22</v>
      </c>
      <c r="C35" s="20">
        <v>32923005</v>
      </c>
      <c r="D35" s="20">
        <v>16520.991031390135</v>
      </c>
      <c r="E35" s="20">
        <v>5101.8744394618834</v>
      </c>
      <c r="F35" s="20">
        <v>29282.660678642715</v>
      </c>
      <c r="G35" s="20">
        <v>13417.453093812375</v>
      </c>
      <c r="H35" s="20">
        <v>25351.925414364639</v>
      </c>
      <c r="I35" s="20">
        <v>18519.32753327426</v>
      </c>
      <c r="J35" s="4">
        <v>0.38024164525044446</v>
      </c>
      <c r="S35" s="20">
        <v>10877452</v>
      </c>
      <c r="T35" s="20">
        <v>10582.90243902439</v>
      </c>
    </row>
    <row r="36" spans="1:20" x14ac:dyDescent="0.5">
      <c r="A36" s="36">
        <v>13</v>
      </c>
      <c r="B36" s="36" t="s">
        <v>22</v>
      </c>
      <c r="C36" s="20">
        <v>9923121</v>
      </c>
      <c r="D36" s="20">
        <v>10208.184357541899</v>
      </c>
      <c r="E36" s="20">
        <v>5559.5921787709494</v>
      </c>
      <c r="F36" s="20">
        <v>17275.018518518518</v>
      </c>
      <c r="G36" s="20">
        <v>13968.111111111111</v>
      </c>
      <c r="H36" s="20">
        <v>14457.72828507795</v>
      </c>
      <c r="I36" s="20">
        <v>19527.703289882062</v>
      </c>
      <c r="J36" s="4">
        <v>0.39802032891537503</v>
      </c>
      <c r="S36" s="20">
        <v>13613189</v>
      </c>
      <c r="T36" s="20">
        <v>17672.610350076102</v>
      </c>
    </row>
    <row r="37" spans="1:20" x14ac:dyDescent="0.5">
      <c r="A37" s="36">
        <v>8</v>
      </c>
      <c r="B37" s="36" t="s">
        <v>22</v>
      </c>
      <c r="C37" s="20">
        <v>10877452</v>
      </c>
      <c r="D37" s="20">
        <v>11111.33510638298</v>
      </c>
      <c r="E37" s="20">
        <v>6185.8297872340427</v>
      </c>
      <c r="F37" s="20">
        <v>10205.16349809886</v>
      </c>
      <c r="G37" s="20">
        <v>13726.057034220532</v>
      </c>
      <c r="H37" s="20">
        <v>10582.90243902439</v>
      </c>
      <c r="I37" s="20">
        <v>19911.886821454573</v>
      </c>
      <c r="J37" s="4">
        <v>0.45066327291312469</v>
      </c>
      <c r="S37" s="20">
        <v>15442589</v>
      </c>
      <c r="T37" s="20">
        <v>37179.112600536195</v>
      </c>
    </row>
    <row r="38" spans="1:20" x14ac:dyDescent="0.5">
      <c r="A38" s="36">
        <v>44</v>
      </c>
      <c r="B38" s="36" t="s">
        <v>22</v>
      </c>
      <c r="C38" s="20">
        <v>25810600</v>
      </c>
      <c r="D38" s="20">
        <v>23079.169312169313</v>
      </c>
      <c r="E38" s="20">
        <v>5240.4497354497353</v>
      </c>
      <c r="F38" s="20">
        <v>45565.506775067748</v>
      </c>
      <c r="G38" s="20">
        <v>14809.783197831979</v>
      </c>
      <c r="H38" s="20">
        <v>37949.166666666664</v>
      </c>
      <c r="I38" s="20">
        <v>20050.232933281713</v>
      </c>
      <c r="J38" s="4">
        <v>0.35385053686787871</v>
      </c>
      <c r="S38" s="20">
        <v>16610622</v>
      </c>
      <c r="T38" s="20">
        <v>18719.733333333334</v>
      </c>
    </row>
    <row r="39" spans="1:20" x14ac:dyDescent="0.5">
      <c r="A39" s="36">
        <v>23</v>
      </c>
      <c r="B39" s="36" t="s">
        <v>22</v>
      </c>
      <c r="C39" s="8">
        <v>18355701</v>
      </c>
      <c r="D39" s="20">
        <v>19793.714285714286</v>
      </c>
      <c r="E39" s="20">
        <v>7425.0428571428574</v>
      </c>
      <c r="F39" s="20">
        <v>32923.605263157893</v>
      </c>
      <c r="G39" s="20">
        <v>12682.375939849624</v>
      </c>
      <c r="H39" s="20">
        <v>28396.056650246304</v>
      </c>
      <c r="I39" s="20">
        <v>20107.418796992482</v>
      </c>
      <c r="J39" s="4">
        <v>0.58546150124855045</v>
      </c>
      <c r="S39" s="8">
        <v>16949968</v>
      </c>
      <c r="T39" s="20">
        <v>11820.651826484018</v>
      </c>
    </row>
    <row r="40" spans="1:20" x14ac:dyDescent="0.5">
      <c r="A40" s="36">
        <v>6</v>
      </c>
      <c r="B40" s="36" t="s">
        <v>22</v>
      </c>
      <c r="C40" s="20">
        <v>43698744</v>
      </c>
      <c r="D40" s="20">
        <v>17444.201465201466</v>
      </c>
      <c r="E40" s="20">
        <v>5574.1538461538457</v>
      </c>
      <c r="F40" s="20">
        <v>26232.133620689656</v>
      </c>
      <c r="G40" s="20">
        <v>14808.762931034482</v>
      </c>
      <c r="H40" s="20">
        <v>23756.276573787411</v>
      </c>
      <c r="I40" s="20">
        <v>20382.916777188329</v>
      </c>
      <c r="J40" s="4">
        <v>0.37640914856379953</v>
      </c>
      <c r="S40" s="8">
        <v>18355701</v>
      </c>
      <c r="T40" s="20">
        <v>28396.056650246304</v>
      </c>
    </row>
    <row r="41" spans="1:20" x14ac:dyDescent="0.5">
      <c r="A41" s="36">
        <v>15</v>
      </c>
      <c r="B41" s="36" t="s">
        <v>22</v>
      </c>
      <c r="C41" s="20">
        <v>16610622</v>
      </c>
      <c r="D41" s="20">
        <v>13157.731543624161</v>
      </c>
      <c r="E41" s="20">
        <v>5773.2785234899329</v>
      </c>
      <c r="F41" s="20">
        <v>22386.716814159292</v>
      </c>
      <c r="G41" s="20">
        <v>15178.137168141593</v>
      </c>
      <c r="H41" s="20">
        <v>18719.733333333334</v>
      </c>
      <c r="I41" s="20">
        <v>20951.415691631526</v>
      </c>
      <c r="J41" s="4">
        <v>0.38036805567997195</v>
      </c>
      <c r="S41" s="20">
        <v>18804399</v>
      </c>
      <c r="T41" s="20">
        <v>25234.918333333335</v>
      </c>
    </row>
    <row r="42" spans="1:20" x14ac:dyDescent="0.5">
      <c r="A42" s="36">
        <v>20</v>
      </c>
      <c r="B42" s="36" t="s">
        <v>22</v>
      </c>
      <c r="C42" s="20">
        <v>20971419</v>
      </c>
      <c r="D42" s="20">
        <v>29113.516483516483</v>
      </c>
      <c r="E42" s="20">
        <v>6730.6813186813188</v>
      </c>
      <c r="F42" s="20">
        <v>51294.462962962964</v>
      </c>
      <c r="G42" s="20">
        <v>14307.718518518519</v>
      </c>
      <c r="H42" s="20">
        <v>42363.196902654869</v>
      </c>
      <c r="I42" s="20">
        <v>21038.399837199839</v>
      </c>
      <c r="J42" s="4">
        <v>0.47042310134699533</v>
      </c>
      <c r="S42" s="97">
        <v>20908545</v>
      </c>
      <c r="T42" s="70">
        <v>25404.508972267537</v>
      </c>
    </row>
    <row r="43" spans="1:20" x14ac:dyDescent="0.5">
      <c r="A43" s="36">
        <v>33</v>
      </c>
      <c r="B43" s="36" t="s">
        <v>22</v>
      </c>
      <c r="C43" s="20">
        <v>5571463</v>
      </c>
      <c r="D43" s="20">
        <v>7579.8138297872338</v>
      </c>
      <c r="E43" s="20">
        <v>6758.755319148936</v>
      </c>
      <c r="F43" s="20">
        <v>14277.164835164835</v>
      </c>
      <c r="G43" s="20">
        <v>14701.228021978022</v>
      </c>
      <c r="H43" s="20">
        <v>11996.182971014492</v>
      </c>
      <c r="I43" s="20">
        <v>21459.983341126957</v>
      </c>
      <c r="J43" s="4">
        <v>0.45974086716053525</v>
      </c>
      <c r="S43" s="20">
        <v>20971419</v>
      </c>
      <c r="T43" s="20">
        <v>42363.196902654869</v>
      </c>
    </row>
    <row r="44" spans="1:20" x14ac:dyDescent="0.5">
      <c r="A44" s="36">
        <v>4</v>
      </c>
      <c r="B44" s="36" t="s">
        <v>22</v>
      </c>
      <c r="C44" s="20">
        <v>34617658</v>
      </c>
      <c r="D44" s="20">
        <v>21262.564444444444</v>
      </c>
      <c r="E44" s="20">
        <v>6625.5822222222223</v>
      </c>
      <c r="F44" s="20">
        <v>35422.301843317975</v>
      </c>
      <c r="G44" s="20">
        <v>16240.341013824886</v>
      </c>
      <c r="H44" s="20">
        <v>30587.793626707131</v>
      </c>
      <c r="I44" s="20">
        <v>22865.923236047107</v>
      </c>
      <c r="J44" s="4">
        <v>0.40797063414998952</v>
      </c>
      <c r="S44" s="20">
        <v>21884544</v>
      </c>
      <c r="T44" s="20">
        <v>28140.391231028669</v>
      </c>
    </row>
    <row r="45" spans="1:20" x14ac:dyDescent="0.5">
      <c r="A45" s="36">
        <v>43</v>
      </c>
      <c r="B45" s="36" t="s">
        <v>22</v>
      </c>
      <c r="C45" s="20">
        <v>21884544</v>
      </c>
      <c r="D45" s="20">
        <v>19085.005076142133</v>
      </c>
      <c r="E45" s="20">
        <v>8096.0659898477161</v>
      </c>
      <c r="F45" s="20">
        <v>32645.217171717173</v>
      </c>
      <c r="G45" s="20">
        <v>16488.419191919191</v>
      </c>
      <c r="H45" s="20">
        <v>28140.391231028669</v>
      </c>
      <c r="I45" s="20">
        <v>24584.485181766908</v>
      </c>
      <c r="J45" s="4">
        <v>0.4910152935592223</v>
      </c>
      <c r="S45" s="20">
        <v>25810600</v>
      </c>
      <c r="T45" s="20">
        <v>37949.166666666664</v>
      </c>
    </row>
    <row r="46" spans="1:20" x14ac:dyDescent="0.5">
      <c r="A46" s="36">
        <v>35</v>
      </c>
      <c r="B46" s="36" t="s">
        <v>22</v>
      </c>
      <c r="C46" s="20">
        <v>7688711</v>
      </c>
      <c r="D46" s="20">
        <v>9723.5377358490568</v>
      </c>
      <c r="E46" s="20">
        <v>7899.066037735849</v>
      </c>
      <c r="F46" s="20">
        <v>15613.82</v>
      </c>
      <c r="G46" s="20">
        <v>17052.822857142855</v>
      </c>
      <c r="H46" s="20">
        <v>13391.862989323843</v>
      </c>
      <c r="I46" s="20">
        <v>24951.888894878706</v>
      </c>
      <c r="J46" s="4">
        <v>0.46321163973313634</v>
      </c>
      <c r="S46" s="20">
        <v>32923005</v>
      </c>
      <c r="T46" s="20">
        <v>25351.925414364639</v>
      </c>
    </row>
    <row r="47" spans="1:20" x14ac:dyDescent="0.5">
      <c r="A47" s="36">
        <v>45</v>
      </c>
      <c r="B47" s="36" t="s">
        <v>22</v>
      </c>
      <c r="C47" s="20">
        <v>15442589</v>
      </c>
      <c r="D47" s="20">
        <v>25804.240259740262</v>
      </c>
      <c r="E47" s="20">
        <v>8168.1428571428569</v>
      </c>
      <c r="F47" s="20">
        <v>45177.881278538815</v>
      </c>
      <c r="G47" s="20">
        <v>16927.986301369863</v>
      </c>
      <c r="H47" s="20">
        <v>37179.112600536195</v>
      </c>
      <c r="I47" s="20">
        <v>25096.129158512718</v>
      </c>
      <c r="J47" s="4">
        <v>0.48252300726884839</v>
      </c>
      <c r="S47" s="20">
        <v>34617658</v>
      </c>
      <c r="T47" s="20">
        <v>30587.793626707131</v>
      </c>
    </row>
    <row r="48" spans="1:20" x14ac:dyDescent="0.5">
      <c r="A48" s="36">
        <v>2</v>
      </c>
      <c r="B48" s="36" t="s">
        <v>22</v>
      </c>
      <c r="C48" s="20">
        <v>40697467</v>
      </c>
      <c r="D48" s="20">
        <v>17910.595959595961</v>
      </c>
      <c r="E48" s="20">
        <v>8008.424242424242</v>
      </c>
      <c r="F48" s="20">
        <v>25906.493079584776</v>
      </c>
      <c r="G48" s="20">
        <v>19146.63321799308</v>
      </c>
      <c r="H48" s="20">
        <v>23192.457142857143</v>
      </c>
      <c r="I48" s="20">
        <v>27155.057460417323</v>
      </c>
      <c r="J48" s="4">
        <v>0.41826801355855675</v>
      </c>
      <c r="S48" s="20">
        <v>40697467</v>
      </c>
      <c r="T48" s="20">
        <v>23192.457142857143</v>
      </c>
    </row>
    <row r="49" spans="1:20" x14ac:dyDescent="0.5">
      <c r="A49" s="67">
        <v>14</v>
      </c>
      <c r="B49" s="67" t="s">
        <v>22</v>
      </c>
      <c r="C49" s="97">
        <v>20908545</v>
      </c>
      <c r="D49" s="70">
        <v>15289.264248704663</v>
      </c>
      <c r="E49" s="70">
        <v>12702.549222797927</v>
      </c>
      <c r="F49" s="70">
        <v>30052.704761904763</v>
      </c>
      <c r="G49" s="70">
        <v>29392.747619047619</v>
      </c>
      <c r="H49" s="70">
        <v>25404.508972267537</v>
      </c>
      <c r="I49" s="70">
        <v>42095.296841845542</v>
      </c>
      <c r="J49" s="72">
        <v>0.4321661039462058</v>
      </c>
      <c r="S49" s="20">
        <v>43698744</v>
      </c>
      <c r="T49" s="20">
        <v>23756.276573787411</v>
      </c>
    </row>
    <row r="50" spans="1:20" x14ac:dyDescent="0.5">
      <c r="A50" s="36"/>
      <c r="B50" s="36"/>
      <c r="C50" s="36"/>
      <c r="D50" s="20"/>
      <c r="E50" s="20"/>
      <c r="F50" s="20"/>
      <c r="G50" s="20"/>
      <c r="H50" s="20"/>
      <c r="I50" s="20"/>
      <c r="J50" s="4"/>
      <c r="S50" s="36"/>
      <c r="T50" s="20"/>
    </row>
  </sheetData>
  <sortState ref="S2:T50">
    <sortCondition ref="S2:S50"/>
  </sortState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zoomScale="73" zoomScaleNormal="73" workbookViewId="0">
      <selection activeCell="N31" sqref="N31"/>
    </sheetView>
  </sheetViews>
  <sheetFormatPr defaultRowHeight="14.35" x14ac:dyDescent="0.5"/>
  <cols>
    <col min="1" max="1" width="9" style="18" bestFit="1" customWidth="1"/>
    <col min="2" max="2" width="8.9375" style="18"/>
    <col min="5" max="6" width="8.9375" style="8"/>
  </cols>
  <sheetData>
    <row r="1" spans="1:6" ht="43" x14ac:dyDescent="0.5">
      <c r="A1" s="1" t="s">
        <v>128</v>
      </c>
      <c r="B1" s="1" t="s">
        <v>129</v>
      </c>
      <c r="E1" s="47" t="s">
        <v>40</v>
      </c>
      <c r="F1" s="47" t="s">
        <v>22</v>
      </c>
    </row>
    <row r="2" spans="1:6" x14ac:dyDescent="0.5">
      <c r="A2" s="20">
        <v>32451.606717165039</v>
      </c>
      <c r="B2" s="20">
        <v>42095.296841845542</v>
      </c>
      <c r="D2" t="s">
        <v>3</v>
      </c>
      <c r="E2" s="5">
        <f>MIN(A2:A60)</f>
        <v>10042.625669541865</v>
      </c>
      <c r="F2" s="5">
        <f>MIN(B2:B60)</f>
        <v>8314.2496456727786</v>
      </c>
    </row>
    <row r="3" spans="1:6" x14ac:dyDescent="0.5">
      <c r="A3" s="20">
        <v>29501.751283744132</v>
      </c>
      <c r="B3" s="20">
        <v>27155.057460417323</v>
      </c>
      <c r="D3" t="s">
        <v>4</v>
      </c>
      <c r="E3" s="5">
        <f>QUARTILE(A2:A60,1)-E2</f>
        <v>9028.8205413552478</v>
      </c>
      <c r="F3" s="5">
        <f>QUARTILE(B2:B60,1)-F2</f>
        <v>8483.5821514017807</v>
      </c>
    </row>
    <row r="4" spans="1:6" x14ac:dyDescent="0.5">
      <c r="A4" s="20">
        <v>29450.797207813706</v>
      </c>
      <c r="B4" s="20">
        <v>25096.129158512718</v>
      </c>
      <c r="D4" t="s">
        <v>5</v>
      </c>
      <c r="E4" s="5">
        <f>MEDIAN(A2:A60)-QUARTILE(A2:A60,1)</f>
        <v>2794.1329335794144</v>
      </c>
      <c r="F4" s="5">
        <f>MEDIAN(B2:B60)-QUARTILE(B2:B60,1)</f>
        <v>3280.9940680625405</v>
      </c>
    </row>
    <row r="5" spans="1:6" x14ac:dyDescent="0.5">
      <c r="A5" s="20">
        <v>28735.773425102583</v>
      </c>
      <c r="B5" s="20">
        <v>24951.888894878706</v>
      </c>
      <c r="D5" t="s">
        <v>6</v>
      </c>
      <c r="E5" s="5">
        <f>QUARTILE(A2:A60,3)-MEDIAN(A2:A60)</f>
        <v>3550.2848877725992</v>
      </c>
      <c r="F5" s="5">
        <f>QUARTILE(B2:B60,3)-MEDIAN(B2:B60)</f>
        <v>2435.612397179968</v>
      </c>
    </row>
    <row r="6" spans="1:6" x14ac:dyDescent="0.5">
      <c r="A6" s="20">
        <v>28091.220239929564</v>
      </c>
      <c r="B6" s="20">
        <v>24584.485181766908</v>
      </c>
      <c r="D6" t="s">
        <v>7</v>
      </c>
      <c r="E6" s="5">
        <f>MAX(A2:A60)-QUARTILE(A2:A60,3)</f>
        <v>7035.7426849159128</v>
      </c>
      <c r="F6" s="5">
        <f>MAX(B2:B60)-QUARTILE(B2:B60,3)</f>
        <v>19580.858579528474</v>
      </c>
    </row>
    <row r="7" spans="1:6" x14ac:dyDescent="0.5">
      <c r="A7" s="20">
        <v>25636.436628899581</v>
      </c>
      <c r="B7" s="20">
        <v>22865.923236047107</v>
      </c>
    </row>
    <row r="8" spans="1:6" x14ac:dyDescent="0.5">
      <c r="A8" s="20">
        <v>25601.488641131691</v>
      </c>
      <c r="B8" s="20">
        <v>21459.983341126957</v>
      </c>
      <c r="E8" s="47" t="s">
        <v>40</v>
      </c>
      <c r="F8" s="47" t="s">
        <v>22</v>
      </c>
    </row>
    <row r="9" spans="1:6" x14ac:dyDescent="0.5">
      <c r="A9" s="20">
        <v>24858.990205601425</v>
      </c>
      <c r="B9" s="20">
        <v>21038.399837199839</v>
      </c>
      <c r="C9" t="s">
        <v>10</v>
      </c>
      <c r="D9" t="s">
        <v>3</v>
      </c>
      <c r="E9" s="51">
        <f t="array" ref="E9">MIN(IF(A2:A27&gt;=E2-1.5*(E11-E2),A2:A27,""))</f>
        <v>10042.625669541865</v>
      </c>
      <c r="F9" s="51">
        <f t="array" ref="F9">MIN(IF(B2:B23&gt;=F2-1.5*(F11-F2),B2:B23,""))</f>
        <v>8314.2496456727786</v>
      </c>
    </row>
    <row r="10" spans="1:6" x14ac:dyDescent="0.5">
      <c r="A10" s="20">
        <v>23401.680945548949</v>
      </c>
      <c r="B10" s="20">
        <v>20951.415691631526</v>
      </c>
      <c r="D10" t="s">
        <v>11</v>
      </c>
      <c r="E10" s="51">
        <f>QUARTILE(A2:A60,1)</f>
        <v>19071.446210897113</v>
      </c>
      <c r="F10" s="51">
        <f>QUARTILE(B2:B60,1)</f>
        <v>16797.831797074559</v>
      </c>
    </row>
    <row r="11" spans="1:6" x14ac:dyDescent="0.5">
      <c r="A11" s="20">
        <v>23179.97580433642</v>
      </c>
      <c r="B11" s="20">
        <v>20382.916777188329</v>
      </c>
      <c r="D11" t="s">
        <v>12</v>
      </c>
      <c r="E11" s="51">
        <f>MEDIAN(A2:A60)</f>
        <v>21865.579144476527</v>
      </c>
      <c r="F11" s="51">
        <f>MEDIAN(B2:B60)</f>
        <v>20078.8258651371</v>
      </c>
    </row>
    <row r="12" spans="1:6" x14ac:dyDescent="0.5">
      <c r="A12" s="20">
        <v>22892.866683268392</v>
      </c>
      <c r="B12" s="20">
        <v>20107.418796992482</v>
      </c>
      <c r="D12" t="s">
        <v>13</v>
      </c>
      <c r="E12" s="51">
        <f>QUARTILE(A2:A60,3)</f>
        <v>25415.864032249126</v>
      </c>
      <c r="F12" s="51">
        <f>QUARTILE(B2:B60,3)</f>
        <v>22514.438262317068</v>
      </c>
    </row>
    <row r="13" spans="1:6" x14ac:dyDescent="0.5">
      <c r="A13" s="20">
        <v>22813.404020771512</v>
      </c>
      <c r="B13" s="20">
        <v>20050.232933281713</v>
      </c>
      <c r="C13" t="s">
        <v>14</v>
      </c>
      <c r="D13" t="s">
        <v>15</v>
      </c>
      <c r="E13" s="51">
        <f t="array" ref="E13">MAX(IF(A2:A27&lt;=E11+1.5*(E11-E9),A2:A27,""))</f>
        <v>32451.606717165039</v>
      </c>
      <c r="F13" s="51">
        <f t="array" ref="F13">MAX(IF(B2:B23&lt;=F11+1.5*(F11-F9),B2:B23,""))</f>
        <v>27155.057460417323</v>
      </c>
    </row>
    <row r="14" spans="1:6" x14ac:dyDescent="0.5">
      <c r="A14" s="20">
        <v>22246.308417508419</v>
      </c>
      <c r="B14" s="20">
        <v>19911.886821454573</v>
      </c>
      <c r="C14" s="13"/>
      <c r="D14" s="13" t="s">
        <v>16</v>
      </c>
      <c r="E14" s="12">
        <f>AVERAGE(A2:A60)</f>
        <v>21828.033825752391</v>
      </c>
      <c r="F14" s="12">
        <f>AVERAGE(B2:B60)</f>
        <v>20016.0551300689</v>
      </c>
    </row>
    <row r="15" spans="1:6" x14ac:dyDescent="0.5">
      <c r="A15" s="20">
        <v>21484.84987144464</v>
      </c>
      <c r="B15" s="20">
        <v>19527.703289882062</v>
      </c>
    </row>
    <row r="16" spans="1:6" x14ac:dyDescent="0.5">
      <c r="A16" s="20">
        <v>20589.869138180067</v>
      </c>
      <c r="B16" s="20">
        <v>18519.32753327426</v>
      </c>
      <c r="E16" s="47" t="s">
        <v>40</v>
      </c>
      <c r="F16" s="47" t="s">
        <v>22</v>
      </c>
    </row>
    <row r="17" spans="1:6" x14ac:dyDescent="0.5">
      <c r="A17" s="20">
        <v>20144.465183492404</v>
      </c>
      <c r="B17" s="20">
        <v>17624.610105970532</v>
      </c>
      <c r="D17" t="s">
        <v>3</v>
      </c>
      <c r="E17" s="14">
        <f t="shared" ref="E17:F17" si="0">E9</f>
        <v>10042.625669541865</v>
      </c>
      <c r="F17" s="14">
        <f t="shared" si="0"/>
        <v>8314.2496456727786</v>
      </c>
    </row>
    <row r="18" spans="1:6" x14ac:dyDescent="0.5">
      <c r="A18" s="20">
        <v>19856.45</v>
      </c>
      <c r="B18" s="20">
        <v>16522.239027442567</v>
      </c>
      <c r="D18" t="s">
        <v>4</v>
      </c>
      <c r="E18" s="14">
        <f t="shared" ref="E18:F21" si="1">E10-E9</f>
        <v>9028.8205413552478</v>
      </c>
      <c r="F18" s="14">
        <f t="shared" si="1"/>
        <v>8483.5821514017807</v>
      </c>
    </row>
    <row r="19" spans="1:6" x14ac:dyDescent="0.5">
      <c r="A19" s="20">
        <v>19660.091862471789</v>
      </c>
      <c r="B19" s="20">
        <v>13004.544211865772</v>
      </c>
      <c r="D19" t="s">
        <v>5</v>
      </c>
      <c r="E19" s="14">
        <f t="shared" si="1"/>
        <v>2794.1329335794144</v>
      </c>
      <c r="F19" s="14">
        <f t="shared" si="1"/>
        <v>3280.9940680625405</v>
      </c>
    </row>
    <row r="20" spans="1:6" x14ac:dyDescent="0.5">
      <c r="A20" s="20">
        <v>19505.527128142516</v>
      </c>
      <c r="B20" s="20">
        <v>12609.876704545455</v>
      </c>
      <c r="D20" t="s">
        <v>6</v>
      </c>
      <c r="E20" s="14">
        <f t="shared" si="1"/>
        <v>3550.2848877725992</v>
      </c>
      <c r="F20" s="14">
        <f t="shared" si="1"/>
        <v>2435.612397179968</v>
      </c>
    </row>
    <row r="21" spans="1:6" x14ac:dyDescent="0.5">
      <c r="A21" s="20">
        <v>18926.752571815312</v>
      </c>
      <c r="B21" s="20">
        <v>12006.581936041486</v>
      </c>
      <c r="D21" t="s">
        <v>7</v>
      </c>
      <c r="E21" s="14">
        <f t="shared" si="1"/>
        <v>7035.7426849159128</v>
      </c>
      <c r="F21" s="14">
        <f t="shared" si="1"/>
        <v>4640.6191981002557</v>
      </c>
    </row>
    <row r="22" spans="1:6" x14ac:dyDescent="0.5">
      <c r="A22" s="20">
        <v>18901.502899751449</v>
      </c>
      <c r="B22" s="20">
        <v>11573.045434477222</v>
      </c>
    </row>
    <row r="23" spans="1:6" x14ac:dyDescent="0.5">
      <c r="A23" s="20">
        <v>18112.035043988268</v>
      </c>
      <c r="B23" s="20">
        <v>8314.2496456727786</v>
      </c>
      <c r="E23" s="47" t="s">
        <v>40</v>
      </c>
      <c r="F23" s="47" t="s">
        <v>22</v>
      </c>
    </row>
    <row r="24" spans="1:6" x14ac:dyDescent="0.5">
      <c r="A24" s="20">
        <v>15860.744003744005</v>
      </c>
      <c r="B24" s="20"/>
      <c r="D24" t="s">
        <v>17</v>
      </c>
      <c r="E24" s="8" t="str">
        <f t="shared" ref="E24:E63" si="2">IF(A2&gt;E$13,A2,IF(A2&lt;E$9,A2,""))</f>
        <v/>
      </c>
      <c r="F24" s="8">
        <f t="shared" ref="F24:F63" si="3">IF(B2&gt;F$13,B2,IF(B2&lt;F$9,B2,""))</f>
        <v>42095.296841845542</v>
      </c>
    </row>
    <row r="25" spans="1:6" x14ac:dyDescent="0.5">
      <c r="A25" s="20">
        <v>13187.862122058101</v>
      </c>
      <c r="B25" s="20"/>
      <c r="E25" s="8" t="str">
        <f t="shared" si="2"/>
        <v/>
      </c>
      <c r="F25" s="8" t="str">
        <f t="shared" si="3"/>
        <v/>
      </c>
    </row>
    <row r="26" spans="1:6" x14ac:dyDescent="0.5">
      <c r="A26" s="20">
        <v>12393.803754110339</v>
      </c>
      <c r="B26" s="20"/>
      <c r="E26" s="8" t="str">
        <f t="shared" si="2"/>
        <v/>
      </c>
      <c r="F26" s="8" t="str">
        <f t="shared" si="3"/>
        <v/>
      </c>
    </row>
    <row r="27" spans="1:6" x14ac:dyDescent="0.5">
      <c r="A27" s="20">
        <v>10042.625669541865</v>
      </c>
      <c r="B27" s="20"/>
      <c r="E27" s="8" t="str">
        <f t="shared" si="2"/>
        <v/>
      </c>
      <c r="F27" s="8" t="str">
        <f t="shared" si="3"/>
        <v/>
      </c>
    </row>
    <row r="28" spans="1:6" x14ac:dyDescent="0.5">
      <c r="A28" s="20"/>
      <c r="B28" s="20"/>
      <c r="E28" s="8" t="str">
        <f t="shared" si="2"/>
        <v/>
      </c>
      <c r="F28" s="8" t="str">
        <f t="shared" si="3"/>
        <v/>
      </c>
    </row>
    <row r="29" spans="1:6" x14ac:dyDescent="0.5">
      <c r="A29" s="20"/>
      <c r="E29" s="8" t="str">
        <f t="shared" si="2"/>
        <v/>
      </c>
      <c r="F29" s="8" t="str">
        <f t="shared" si="3"/>
        <v/>
      </c>
    </row>
    <row r="30" spans="1:6" x14ac:dyDescent="0.5">
      <c r="A30" s="20"/>
      <c r="E30" s="8" t="str">
        <f t="shared" si="2"/>
        <v/>
      </c>
      <c r="F30" s="8" t="str">
        <f t="shared" si="3"/>
        <v/>
      </c>
    </row>
    <row r="31" spans="1:6" x14ac:dyDescent="0.5">
      <c r="A31" s="20"/>
      <c r="E31" s="8" t="str">
        <f t="shared" si="2"/>
        <v/>
      </c>
      <c r="F31" s="8" t="str">
        <f t="shared" si="3"/>
        <v/>
      </c>
    </row>
    <row r="32" spans="1:6" x14ac:dyDescent="0.5">
      <c r="A32" s="20"/>
      <c r="E32" s="8" t="str">
        <f t="shared" si="2"/>
        <v/>
      </c>
      <c r="F32" s="8" t="str">
        <f t="shared" si="3"/>
        <v/>
      </c>
    </row>
    <row r="33" spans="1:6" x14ac:dyDescent="0.5">
      <c r="A33" s="20"/>
      <c r="E33" s="8" t="str">
        <f t="shared" si="2"/>
        <v/>
      </c>
      <c r="F33" s="8" t="str">
        <f t="shared" si="3"/>
        <v/>
      </c>
    </row>
    <row r="34" spans="1:6" x14ac:dyDescent="0.5">
      <c r="A34" s="20"/>
      <c r="E34" s="8" t="str">
        <f t="shared" si="2"/>
        <v/>
      </c>
      <c r="F34" s="8" t="str">
        <f t="shared" si="3"/>
        <v/>
      </c>
    </row>
    <row r="35" spans="1:6" x14ac:dyDescent="0.5">
      <c r="A35" s="20"/>
      <c r="E35" s="8" t="str">
        <f t="shared" si="2"/>
        <v/>
      </c>
      <c r="F35" s="8" t="str">
        <f t="shared" si="3"/>
        <v/>
      </c>
    </row>
    <row r="36" spans="1:6" x14ac:dyDescent="0.5">
      <c r="A36" s="20"/>
      <c r="E36" s="8" t="str">
        <f t="shared" si="2"/>
        <v/>
      </c>
      <c r="F36" s="8" t="str">
        <f t="shared" si="3"/>
        <v/>
      </c>
    </row>
    <row r="37" spans="1:6" x14ac:dyDescent="0.5">
      <c r="A37" s="20"/>
      <c r="E37" s="8" t="str">
        <f t="shared" si="2"/>
        <v/>
      </c>
      <c r="F37" s="8" t="str">
        <f t="shared" si="3"/>
        <v/>
      </c>
    </row>
    <row r="38" spans="1:6" x14ac:dyDescent="0.5">
      <c r="A38" s="20"/>
      <c r="E38" s="8" t="str">
        <f t="shared" si="2"/>
        <v/>
      </c>
      <c r="F38" s="8" t="str">
        <f t="shared" si="3"/>
        <v/>
      </c>
    </row>
    <row r="39" spans="1:6" x14ac:dyDescent="0.5">
      <c r="A39" s="20"/>
      <c r="E39" s="8" t="str">
        <f t="shared" si="2"/>
        <v/>
      </c>
      <c r="F39" s="8" t="str">
        <f t="shared" si="3"/>
        <v/>
      </c>
    </row>
    <row r="40" spans="1:6" x14ac:dyDescent="0.5">
      <c r="A40" s="20"/>
      <c r="E40" s="8" t="str">
        <f t="shared" si="2"/>
        <v/>
      </c>
      <c r="F40" s="8" t="str">
        <f t="shared" si="3"/>
        <v/>
      </c>
    </row>
    <row r="41" spans="1:6" x14ac:dyDescent="0.5">
      <c r="A41" s="20"/>
      <c r="E41" s="8" t="str">
        <f t="shared" si="2"/>
        <v/>
      </c>
      <c r="F41" s="8" t="str">
        <f t="shared" si="3"/>
        <v/>
      </c>
    </row>
    <row r="42" spans="1:6" x14ac:dyDescent="0.5">
      <c r="A42" s="20"/>
      <c r="E42" s="8" t="str">
        <f t="shared" si="2"/>
        <v/>
      </c>
      <c r="F42" s="8" t="str">
        <f t="shared" si="3"/>
        <v/>
      </c>
    </row>
    <row r="43" spans="1:6" x14ac:dyDescent="0.5">
      <c r="A43" s="20"/>
      <c r="E43" s="8" t="str">
        <f t="shared" si="2"/>
        <v/>
      </c>
      <c r="F43" s="8" t="str">
        <f t="shared" si="3"/>
        <v/>
      </c>
    </row>
    <row r="44" spans="1:6" x14ac:dyDescent="0.5">
      <c r="A44" s="20"/>
      <c r="E44" s="8" t="str">
        <f t="shared" si="2"/>
        <v/>
      </c>
      <c r="F44" s="8" t="str">
        <f t="shared" si="3"/>
        <v/>
      </c>
    </row>
    <row r="45" spans="1:6" x14ac:dyDescent="0.5">
      <c r="A45" s="20"/>
      <c r="E45" s="8" t="str">
        <f t="shared" si="2"/>
        <v/>
      </c>
      <c r="F45" s="8" t="str">
        <f t="shared" si="3"/>
        <v/>
      </c>
    </row>
    <row r="46" spans="1:6" x14ac:dyDescent="0.5">
      <c r="A46" s="20"/>
      <c r="E46" s="8" t="str">
        <f t="shared" si="2"/>
        <v/>
      </c>
      <c r="F46" s="8">
        <f t="shared" si="3"/>
        <v>0</v>
      </c>
    </row>
    <row r="47" spans="1:6" x14ac:dyDescent="0.5">
      <c r="A47" s="20"/>
      <c r="E47" s="8" t="str">
        <f t="shared" si="2"/>
        <v/>
      </c>
      <c r="F47" s="8">
        <f t="shared" si="3"/>
        <v>0</v>
      </c>
    </row>
    <row r="48" spans="1:6" x14ac:dyDescent="0.5">
      <c r="A48" s="20"/>
      <c r="E48" s="8" t="str">
        <f t="shared" si="2"/>
        <v/>
      </c>
      <c r="F48" s="8">
        <f t="shared" si="3"/>
        <v>0</v>
      </c>
    </row>
    <row r="49" spans="1:6" x14ac:dyDescent="0.5">
      <c r="A49" s="20"/>
      <c r="E49" s="8" t="str">
        <f t="shared" si="2"/>
        <v/>
      </c>
      <c r="F49" s="8">
        <f t="shared" si="3"/>
        <v>0</v>
      </c>
    </row>
    <row r="50" spans="1:6" x14ac:dyDescent="0.5">
      <c r="A50" s="14"/>
      <c r="E50" s="8">
        <f t="shared" si="2"/>
        <v>0</v>
      </c>
      <c r="F50" s="8">
        <f t="shared" si="3"/>
        <v>0</v>
      </c>
    </row>
    <row r="51" spans="1:6" x14ac:dyDescent="0.5">
      <c r="E51" s="8">
        <f t="shared" si="2"/>
        <v>0</v>
      </c>
      <c r="F51" s="8">
        <f t="shared" si="3"/>
        <v>0</v>
      </c>
    </row>
    <row r="52" spans="1:6" x14ac:dyDescent="0.5">
      <c r="E52" s="8">
        <f t="shared" si="2"/>
        <v>0</v>
      </c>
      <c r="F52" s="8">
        <f t="shared" si="3"/>
        <v>0</v>
      </c>
    </row>
    <row r="53" spans="1:6" x14ac:dyDescent="0.5">
      <c r="E53" s="8">
        <f t="shared" si="2"/>
        <v>0</v>
      </c>
      <c r="F53" s="8">
        <f t="shared" si="3"/>
        <v>0</v>
      </c>
    </row>
    <row r="54" spans="1:6" x14ac:dyDescent="0.5">
      <c r="E54" s="8">
        <f t="shared" si="2"/>
        <v>0</v>
      </c>
      <c r="F54" s="8">
        <f t="shared" si="3"/>
        <v>0</v>
      </c>
    </row>
    <row r="55" spans="1:6" x14ac:dyDescent="0.5">
      <c r="E55" s="8">
        <f t="shared" si="2"/>
        <v>0</v>
      </c>
      <c r="F55" s="8">
        <f t="shared" si="3"/>
        <v>0</v>
      </c>
    </row>
    <row r="56" spans="1:6" x14ac:dyDescent="0.5">
      <c r="E56" s="8">
        <f t="shared" si="2"/>
        <v>0</v>
      </c>
      <c r="F56" s="8">
        <f t="shared" si="3"/>
        <v>0</v>
      </c>
    </row>
    <row r="57" spans="1:6" x14ac:dyDescent="0.5">
      <c r="E57" s="8">
        <f t="shared" si="2"/>
        <v>0</v>
      </c>
      <c r="F57" s="8">
        <f t="shared" si="3"/>
        <v>0</v>
      </c>
    </row>
    <row r="58" spans="1:6" x14ac:dyDescent="0.5">
      <c r="E58" s="8">
        <f t="shared" si="2"/>
        <v>0</v>
      </c>
      <c r="F58" s="8">
        <f t="shared" si="3"/>
        <v>0</v>
      </c>
    </row>
    <row r="59" spans="1:6" x14ac:dyDescent="0.5">
      <c r="E59" s="8">
        <f t="shared" si="2"/>
        <v>0</v>
      </c>
      <c r="F59" s="8">
        <f t="shared" si="3"/>
        <v>0</v>
      </c>
    </row>
    <row r="60" spans="1:6" x14ac:dyDescent="0.5">
      <c r="E60" s="8">
        <f t="shared" si="2"/>
        <v>0</v>
      </c>
      <c r="F60" s="8">
        <f t="shared" si="3"/>
        <v>0</v>
      </c>
    </row>
    <row r="61" spans="1:6" x14ac:dyDescent="0.5">
      <c r="E61" s="8">
        <f t="shared" si="2"/>
        <v>0</v>
      </c>
      <c r="F61" s="8">
        <f t="shared" si="3"/>
        <v>0</v>
      </c>
    </row>
    <row r="62" spans="1:6" x14ac:dyDescent="0.5">
      <c r="E62" s="8">
        <f t="shared" si="2"/>
        <v>0</v>
      </c>
      <c r="F62" s="8">
        <f t="shared" si="3"/>
        <v>0</v>
      </c>
    </row>
    <row r="63" spans="1:6" x14ac:dyDescent="0.5">
      <c r="E63" s="8">
        <f t="shared" si="2"/>
        <v>0</v>
      </c>
      <c r="F63" s="8">
        <f t="shared" si="3"/>
        <v>0</v>
      </c>
    </row>
  </sheetData>
  <sortState ref="B2:B23">
    <sortCondition descending="1" ref="B2"/>
  </sortState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3"/>
  <sheetViews>
    <sheetView zoomScale="56" zoomScaleNormal="56" workbookViewId="0">
      <selection activeCell="AC32" sqref="AC32"/>
    </sheetView>
  </sheetViews>
  <sheetFormatPr defaultRowHeight="14.35" x14ac:dyDescent="0.5"/>
  <cols>
    <col min="1" max="1" width="9" style="18" bestFit="1" customWidth="1"/>
    <col min="2" max="6" width="8.9375" style="18"/>
    <col min="7" max="8" width="9.234375" style="19" customWidth="1"/>
    <col min="9" max="9" width="9.234375" customWidth="1"/>
    <col min="12" max="19" width="8.9375" style="8"/>
  </cols>
  <sheetData>
    <row r="1" spans="1:23" ht="28.7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2" t="s">
        <v>2</v>
      </c>
      <c r="L1" s="47" t="s">
        <v>40</v>
      </c>
      <c r="M1" s="47" t="s">
        <v>22</v>
      </c>
      <c r="N1" s="48" t="s">
        <v>40</v>
      </c>
      <c r="O1" s="48" t="s">
        <v>22</v>
      </c>
      <c r="P1" s="63" t="s">
        <v>40</v>
      </c>
      <c r="Q1" s="63" t="s">
        <v>22</v>
      </c>
      <c r="R1" s="49" t="s">
        <v>40</v>
      </c>
      <c r="S1" s="49" t="s">
        <v>22</v>
      </c>
      <c r="T1" s="3"/>
    </row>
    <row r="2" spans="1:23" x14ac:dyDescent="0.5">
      <c r="A2" s="20">
        <v>10376.491103202847</v>
      </c>
      <c r="B2" s="20">
        <v>12702.549222797927</v>
      </c>
      <c r="C2" s="20">
        <v>22925.56886227545</v>
      </c>
      <c r="D2" s="20">
        <v>29392.747619047619</v>
      </c>
      <c r="E2" s="20">
        <v>32451.606717165039</v>
      </c>
      <c r="F2" s="20">
        <v>42095.296841845542</v>
      </c>
      <c r="G2" s="37">
        <v>0.68594683124896427</v>
      </c>
      <c r="H2" s="4">
        <v>0.58546150124855045</v>
      </c>
      <c r="I2" s="28">
        <f>TTEST(A2:A27,B3:B23,2,3)</f>
        <v>4.1065196010444727E-2</v>
      </c>
      <c r="K2" t="s">
        <v>3</v>
      </c>
      <c r="L2" s="5">
        <f t="shared" ref="L2:S2" si="0">MIN(A2:A60)</f>
        <v>2158.5169082125603</v>
      </c>
      <c r="M2" s="5">
        <f t="shared" si="0"/>
        <v>1903.5911949685535</v>
      </c>
      <c r="N2" s="5">
        <f t="shared" si="0"/>
        <v>7822.2289562289561</v>
      </c>
      <c r="O2" s="5">
        <f t="shared" si="0"/>
        <v>6410.6584507042253</v>
      </c>
      <c r="P2" s="5">
        <f t="shared" si="0"/>
        <v>10042.625669541865</v>
      </c>
      <c r="Q2" s="5">
        <f t="shared" si="0"/>
        <v>8314.2496456727786</v>
      </c>
      <c r="R2" s="5">
        <f t="shared" si="0"/>
        <v>0.2737807117527159</v>
      </c>
      <c r="S2" s="5">
        <f t="shared" si="0"/>
        <v>0.24823966598849823</v>
      </c>
      <c r="T2" s="6"/>
    </row>
    <row r="3" spans="1:23" x14ac:dyDescent="0.5">
      <c r="A3" s="20">
        <v>10185.792682926829</v>
      </c>
      <c r="B3" s="20">
        <v>8168.1428571428569</v>
      </c>
      <c r="C3" s="20">
        <v>19819.821596244132</v>
      </c>
      <c r="D3" s="20">
        <v>19146.63321799308</v>
      </c>
      <c r="E3" s="20">
        <v>29501.751283744132</v>
      </c>
      <c r="F3" s="20">
        <v>27155.057460417323</v>
      </c>
      <c r="G3" s="37">
        <v>0.60370215270952732</v>
      </c>
      <c r="H3" s="4">
        <v>0.49906914381329848</v>
      </c>
      <c r="I3" s="7"/>
      <c r="K3" t="s">
        <v>4</v>
      </c>
      <c r="L3" s="5">
        <f t="shared" ref="L3:S3" si="1">QUARTILE(A2:A60,1)-L2</f>
        <v>3216.6498675677494</v>
      </c>
      <c r="M3" s="5">
        <f t="shared" si="1"/>
        <v>2675.4312464265304</v>
      </c>
      <c r="N3" s="5">
        <f t="shared" si="1"/>
        <v>5246.1016926972816</v>
      </c>
      <c r="O3" s="5">
        <f t="shared" si="1"/>
        <v>5757.5428351431356</v>
      </c>
      <c r="P3" s="5">
        <f t="shared" si="1"/>
        <v>9028.8205413552478</v>
      </c>
      <c r="Q3" s="5">
        <f t="shared" si="1"/>
        <v>8483.5821514017807</v>
      </c>
      <c r="R3" s="5">
        <f t="shared" si="1"/>
        <v>0.12613299233432002</v>
      </c>
      <c r="S3" s="5">
        <f t="shared" si="1"/>
        <v>0.12973529050795979</v>
      </c>
      <c r="T3" s="6"/>
    </row>
    <row r="4" spans="1:23" x14ac:dyDescent="0.5">
      <c r="A4" s="20">
        <v>9846.6681818181823</v>
      </c>
      <c r="B4" s="20">
        <v>8096.0659898477161</v>
      </c>
      <c r="C4" s="20">
        <v>19265.004524886877</v>
      </c>
      <c r="D4" s="20">
        <v>17052.822857142855</v>
      </c>
      <c r="E4" s="20">
        <v>29450.797207813706</v>
      </c>
      <c r="F4" s="20">
        <v>25096.129158512718</v>
      </c>
      <c r="G4" s="37">
        <v>0.57481846856469976</v>
      </c>
      <c r="H4" s="4">
        <v>0.49796223145746044</v>
      </c>
      <c r="I4" s="24">
        <f>TTEST(C2:C27,D3:D23,2,3)</f>
        <v>0.11353448590051116</v>
      </c>
      <c r="K4" t="s">
        <v>5</v>
      </c>
      <c r="L4" s="5">
        <f t="shared" ref="L4:S4" si="2">MEDIAN(A2:A60)-QUARTILE(A2:A60,1)</f>
        <v>1314.0296628970282</v>
      </c>
      <c r="M4" s="5">
        <f t="shared" si="2"/>
        <v>1094.6937434268057</v>
      </c>
      <c r="N4" s="5">
        <f t="shared" si="2"/>
        <v>1880.3089788902071</v>
      </c>
      <c r="O4" s="5">
        <f t="shared" si="2"/>
        <v>1969.7135289674552</v>
      </c>
      <c r="P4" s="5">
        <f t="shared" si="2"/>
        <v>2794.1329335794144</v>
      </c>
      <c r="Q4" s="5">
        <f t="shared" si="2"/>
        <v>3280.9940680625405</v>
      </c>
      <c r="R4" s="5">
        <f t="shared" si="2"/>
        <v>5.0251114157192689E-2</v>
      </c>
      <c r="S4" s="5">
        <f t="shared" si="2"/>
        <v>4.7242102255923235E-2</v>
      </c>
      <c r="T4" s="6"/>
    </row>
    <row r="5" spans="1:23" x14ac:dyDescent="0.5">
      <c r="A5" s="20">
        <v>9681.9296875</v>
      </c>
      <c r="B5" s="20">
        <v>8008.424242424242</v>
      </c>
      <c r="C5" s="20">
        <v>18359.282321899736</v>
      </c>
      <c r="D5" s="20">
        <v>16927.986301369863</v>
      </c>
      <c r="E5" s="20">
        <v>28735.773425102583</v>
      </c>
      <c r="F5" s="20">
        <v>24951.888894878706</v>
      </c>
      <c r="G5" s="37">
        <v>0.56519045359552667</v>
      </c>
      <c r="H5" s="4">
        <v>0.4910152935592223</v>
      </c>
      <c r="K5" t="s">
        <v>6</v>
      </c>
      <c r="L5" s="5">
        <f t="shared" ref="L5:S5" si="3">QUARTILE(A2:A60,3)-MEDIAN(A2:A60)</f>
        <v>2164.6016550045806</v>
      </c>
      <c r="M5" s="5">
        <f t="shared" si="3"/>
        <v>1584.7547878224877</v>
      </c>
      <c r="N5" s="5">
        <f t="shared" si="3"/>
        <v>1658.4684269635745</v>
      </c>
      <c r="O5" s="5">
        <f t="shared" si="3"/>
        <v>1836.8752375892473</v>
      </c>
      <c r="P5" s="5">
        <f t="shared" si="3"/>
        <v>3550.2848877725992</v>
      </c>
      <c r="Q5" s="5">
        <f t="shared" si="3"/>
        <v>2435.612397179968</v>
      </c>
      <c r="R5" s="5">
        <f t="shared" si="3"/>
        <v>7.7330856971384865E-2</v>
      </c>
      <c r="S5" s="5">
        <f t="shared" si="3"/>
        <v>4.3403177191149334E-2</v>
      </c>
      <c r="T5" s="6"/>
    </row>
    <row r="6" spans="1:23" x14ac:dyDescent="0.5">
      <c r="A6" s="20">
        <v>9526.0378548895897</v>
      </c>
      <c r="B6" s="20">
        <v>7899.066037735849</v>
      </c>
      <c r="C6" s="20">
        <v>18244.552058111381</v>
      </c>
      <c r="D6" s="20">
        <v>16488.419191919191</v>
      </c>
      <c r="E6" s="20">
        <v>28091.220239929564</v>
      </c>
      <c r="F6" s="20">
        <v>24584.485181766908</v>
      </c>
      <c r="G6" s="37">
        <v>0.54223980619132461</v>
      </c>
      <c r="H6" s="4">
        <v>0.48252300726884839</v>
      </c>
      <c r="I6" s="61">
        <f>TTEST(E2:E27,F3:F23,2,3)</f>
        <v>6.9051293762985022E-2</v>
      </c>
      <c r="K6" t="s">
        <v>7</v>
      </c>
      <c r="L6" s="5">
        <f t="shared" ref="L6:S6" si="4">MAX(A2:A60)-QUARTILE(A2:A60,3)</f>
        <v>1522.6930095209282</v>
      </c>
      <c r="M6" s="5">
        <f t="shared" si="4"/>
        <v>5444.0782501535496</v>
      </c>
      <c r="N6" s="5">
        <f t="shared" si="4"/>
        <v>6318.4608074954303</v>
      </c>
      <c r="O6" s="5">
        <f t="shared" si="4"/>
        <v>13417.957566643556</v>
      </c>
      <c r="P6" s="5">
        <f t="shared" si="4"/>
        <v>7035.7426849159128</v>
      </c>
      <c r="Q6" s="5">
        <f t="shared" si="4"/>
        <v>19580.858579528474</v>
      </c>
      <c r="R6" s="5">
        <f t="shared" si="4"/>
        <v>0.1584511560333508</v>
      </c>
      <c r="S6" s="5">
        <f t="shared" si="4"/>
        <v>0.11684126530501987</v>
      </c>
      <c r="T6" s="6"/>
    </row>
    <row r="7" spans="1:23" x14ac:dyDescent="0.5">
      <c r="A7" s="20">
        <v>9344.7014925373132</v>
      </c>
      <c r="B7" s="20">
        <v>7425.0428571428574</v>
      </c>
      <c r="C7" s="20">
        <v>17906.582159624413</v>
      </c>
      <c r="D7" s="20">
        <v>16240.341013824886</v>
      </c>
      <c r="E7" s="20">
        <v>25636.436628899581</v>
      </c>
      <c r="F7" s="20">
        <v>22865.923236047107</v>
      </c>
      <c r="G7" s="37">
        <v>0.53970457320383658</v>
      </c>
      <c r="H7" s="4">
        <v>0.47042310134699533</v>
      </c>
    </row>
    <row r="8" spans="1:23" ht="43" x14ac:dyDescent="0.5">
      <c r="A8" s="20">
        <v>9013.5764705882357</v>
      </c>
      <c r="B8" s="20">
        <v>6758.755319148936</v>
      </c>
      <c r="C8" s="20">
        <v>16622.860158311345</v>
      </c>
      <c r="D8" s="20">
        <v>15178.137168141593</v>
      </c>
      <c r="E8" s="20">
        <v>25601.488641131691</v>
      </c>
      <c r="F8" s="20">
        <v>21459.983341126957</v>
      </c>
      <c r="G8" s="37">
        <v>0.52871997355456835</v>
      </c>
      <c r="H8" s="4">
        <v>0.46321163973313634</v>
      </c>
      <c r="I8" s="50">
        <f>TTEST(G2:G27,H2:H23,2,3)</f>
        <v>0.16442029161300112</v>
      </c>
      <c r="L8" s="47" t="s">
        <v>40</v>
      </c>
      <c r="M8" s="47" t="s">
        <v>22</v>
      </c>
      <c r="N8" s="48" t="s">
        <v>40</v>
      </c>
      <c r="O8" s="48" t="s">
        <v>22</v>
      </c>
      <c r="P8" s="63" t="s">
        <v>40</v>
      </c>
      <c r="Q8" s="63" t="s">
        <v>22</v>
      </c>
      <c r="R8" s="49" t="s">
        <v>40</v>
      </c>
      <c r="S8" s="49" t="s">
        <v>22</v>
      </c>
      <c r="T8" s="3" t="s">
        <v>8</v>
      </c>
      <c r="U8" s="9" t="s">
        <v>9</v>
      </c>
      <c r="V8" s="40" t="s">
        <v>97</v>
      </c>
      <c r="W8" s="40" t="s">
        <v>98</v>
      </c>
    </row>
    <row r="9" spans="1:23" x14ac:dyDescent="0.5">
      <c r="A9" s="20">
        <v>8374.4629629629635</v>
      </c>
      <c r="B9" s="20">
        <v>6730.6813186813188</v>
      </c>
      <c r="C9" s="20">
        <v>16559.851744186046</v>
      </c>
      <c r="D9" s="20">
        <v>14809.783197831979</v>
      </c>
      <c r="E9" s="20">
        <v>24858.990205601425</v>
      </c>
      <c r="F9" s="20">
        <v>21038.399837199839</v>
      </c>
      <c r="G9" s="37">
        <v>0.52382278019874862</v>
      </c>
      <c r="H9" s="4">
        <v>0.45974086716053525</v>
      </c>
      <c r="J9" t="s">
        <v>10</v>
      </c>
      <c r="K9" t="s">
        <v>3</v>
      </c>
      <c r="L9" s="51">
        <f t="array" ref="L9">MIN(IF(A2:A27&gt;=L2-1.5*(L11-L2),A2:A27,""))</f>
        <v>2158.5169082125603</v>
      </c>
      <c r="M9" s="51">
        <f t="array" ref="M9">MIN(IF(B2:B23&gt;=M2-1.5*(M11-M2),B2:B23,""))</f>
        <v>1903.5911949685535</v>
      </c>
      <c r="N9" s="51">
        <f t="array" ref="N9">MIN(IF(C2:C27&gt;=N2-1.5*(N11-N2),C2:C27,""))</f>
        <v>7822.2289562289561</v>
      </c>
      <c r="O9" s="51">
        <f t="array" ref="O9">MIN(IF(D2:D23&gt;=O2-1.5*(O11-O2),D2:D23,""))</f>
        <v>6410.6584507042253</v>
      </c>
      <c r="P9" s="51">
        <f t="array" ref="P9">MIN(IF(E2:E27&gt;=P2-1.5*(P11-P2),E2:E27,""))</f>
        <v>10042.625669541865</v>
      </c>
      <c r="Q9" s="51">
        <f t="array" ref="Q9">MIN(IF(F2:F23&gt;=Q2-1.5*(Q11-Q2),F2:F23,""))</f>
        <v>8314.2496456727786</v>
      </c>
      <c r="R9" s="51">
        <f t="array" ref="R9">MIN(IF(G2:G27&gt;=R2-1.5*(R11-R2),G2:G27,""))</f>
        <v>0.2737807117527159</v>
      </c>
      <c r="S9" s="51">
        <f t="array" ref="S9">MIN(IF(H2:H23&gt;=S2-1.5*(S11-S2),H2:H23,""))</f>
        <v>0.24823966598849823</v>
      </c>
      <c r="T9" s="10"/>
    </row>
    <row r="10" spans="1:23" x14ac:dyDescent="0.5">
      <c r="A10" s="20">
        <v>7583.0140186915887</v>
      </c>
      <c r="B10" s="20">
        <v>6625.5822222222223</v>
      </c>
      <c r="C10" s="20">
        <v>16256.787148594378</v>
      </c>
      <c r="D10" s="20">
        <v>14808.762931034482</v>
      </c>
      <c r="E10" s="20">
        <v>23401.680945548949</v>
      </c>
      <c r="F10" s="20">
        <v>20951.415691631526</v>
      </c>
      <c r="G10" s="37">
        <v>0.50910883513638305</v>
      </c>
      <c r="H10" s="4">
        <v>0.45066327291312469</v>
      </c>
      <c r="K10" t="s">
        <v>11</v>
      </c>
      <c r="L10" s="51">
        <f t="shared" ref="L10:S10" si="5">QUARTILE(A2:A60,1)</f>
        <v>5375.1667757803098</v>
      </c>
      <c r="M10" s="51">
        <f t="shared" si="5"/>
        <v>4579.0224413950837</v>
      </c>
      <c r="N10" s="51">
        <f t="shared" si="5"/>
        <v>13068.330648926238</v>
      </c>
      <c r="O10" s="51">
        <f t="shared" si="5"/>
        <v>12168.201285847361</v>
      </c>
      <c r="P10" s="51">
        <f t="shared" si="5"/>
        <v>19071.446210897113</v>
      </c>
      <c r="Q10" s="51">
        <f t="shared" si="5"/>
        <v>16797.831797074559</v>
      </c>
      <c r="R10" s="51">
        <f t="shared" si="5"/>
        <v>0.39991370408703591</v>
      </c>
      <c r="S10" s="51">
        <f t="shared" si="5"/>
        <v>0.37797495649645801</v>
      </c>
      <c r="T10" s="10"/>
    </row>
    <row r="11" spans="1:23" x14ac:dyDescent="0.5">
      <c r="A11" s="20">
        <v>7414.1890756302519</v>
      </c>
      <c r="B11" s="20">
        <v>6185.8297872340427</v>
      </c>
      <c r="C11" s="20">
        <v>15987.491869918698</v>
      </c>
      <c r="D11" s="20">
        <v>14701.228021978022</v>
      </c>
      <c r="E11" s="20">
        <v>23179.97580433642</v>
      </c>
      <c r="F11" s="20">
        <v>20382.916777188329</v>
      </c>
      <c r="G11" s="37">
        <v>0.49530287356956737</v>
      </c>
      <c r="H11" s="4">
        <v>0.43687225538498875</v>
      </c>
      <c r="K11" t="s">
        <v>12</v>
      </c>
      <c r="L11" s="51">
        <f t="shared" ref="L11:S11" si="6">MEDIAN(A2:A60)</f>
        <v>6689.1964386773379</v>
      </c>
      <c r="M11" s="51">
        <f t="shared" si="6"/>
        <v>5673.7161848218893</v>
      </c>
      <c r="N11" s="51">
        <f t="shared" si="6"/>
        <v>14948.639627816445</v>
      </c>
      <c r="O11" s="51">
        <f t="shared" si="6"/>
        <v>14137.914814814816</v>
      </c>
      <c r="P11" s="51">
        <f t="shared" si="6"/>
        <v>21865.579144476527</v>
      </c>
      <c r="Q11" s="51">
        <f t="shared" si="6"/>
        <v>20078.8258651371</v>
      </c>
      <c r="R11" s="51">
        <f t="shared" si="6"/>
        <v>0.4501648182442286</v>
      </c>
      <c r="S11" s="51">
        <f t="shared" si="6"/>
        <v>0.42521705875238125</v>
      </c>
      <c r="T11" s="11">
        <f>(M11-L11)/L11*100</f>
        <v>-15.180900473842874</v>
      </c>
      <c r="U11" s="12">
        <f>(O11-N11)/N11*100</f>
        <v>-5.4234019495194135</v>
      </c>
      <c r="V11" s="12">
        <f>(Q11-P11)/P11*100</f>
        <v>-8.1715342069536714</v>
      </c>
      <c r="W11" s="12">
        <f>(S11-R11)/R11*100</f>
        <v>-5.5419167559896714</v>
      </c>
    </row>
    <row r="12" spans="1:23" x14ac:dyDescent="0.5">
      <c r="A12" s="20">
        <v>7156.3149999999996</v>
      </c>
      <c r="B12" s="20">
        <v>5773.2785234899329</v>
      </c>
      <c r="C12" s="20">
        <v>15657.089020771513</v>
      </c>
      <c r="D12" s="20">
        <v>14307.718518518519</v>
      </c>
      <c r="E12" s="20">
        <v>22892.866683268392</v>
      </c>
      <c r="F12" s="20">
        <v>20107.418796992482</v>
      </c>
      <c r="G12" s="37">
        <v>0.48849731772231147</v>
      </c>
      <c r="H12" s="4">
        <v>0.4321661039462058</v>
      </c>
      <c r="K12" t="s">
        <v>13</v>
      </c>
      <c r="L12" s="51">
        <f t="shared" ref="L12:S12" si="7">QUARTILE(A2:A60,3)</f>
        <v>8853.7980936819185</v>
      </c>
      <c r="M12" s="51">
        <f t="shared" si="7"/>
        <v>7258.4709726443771</v>
      </c>
      <c r="N12" s="51">
        <f t="shared" si="7"/>
        <v>16607.108054780019</v>
      </c>
      <c r="O12" s="51">
        <f t="shared" si="7"/>
        <v>15974.790052404063</v>
      </c>
      <c r="P12" s="51">
        <f t="shared" si="7"/>
        <v>25415.864032249126</v>
      </c>
      <c r="Q12" s="51">
        <f t="shared" si="7"/>
        <v>22514.438262317068</v>
      </c>
      <c r="R12" s="51">
        <f t="shared" si="7"/>
        <v>0.52749567521561347</v>
      </c>
      <c r="S12" s="51">
        <f t="shared" si="7"/>
        <v>0.46862023594353058</v>
      </c>
      <c r="T12" s="10"/>
    </row>
    <row r="13" spans="1:23" x14ac:dyDescent="0.5">
      <c r="A13" s="20">
        <v>6952.4080459770112</v>
      </c>
      <c r="B13" s="20">
        <v>5574.1538461538457</v>
      </c>
      <c r="C13" s="20">
        <v>15309.852664576803</v>
      </c>
      <c r="D13" s="20">
        <v>13968.111111111111</v>
      </c>
      <c r="E13" s="20">
        <v>22813.404020771512</v>
      </c>
      <c r="F13" s="20">
        <v>20050.232933281713</v>
      </c>
      <c r="G13" s="37">
        <v>0.46374935705709014</v>
      </c>
      <c r="H13" s="4">
        <v>0.41826801355855675</v>
      </c>
      <c r="J13" t="s">
        <v>14</v>
      </c>
      <c r="K13" t="s">
        <v>15</v>
      </c>
      <c r="L13" s="51">
        <f t="array" ref="L13">MAX(IF(A2:A27&lt;=L11+1.5*(L11-L9),A2:A27,""))</f>
        <v>10376.491103202847</v>
      </c>
      <c r="M13" s="51">
        <f t="array" ref="M13">MAX(IF(B2:B23&lt;=M11+1.5*(M11-M9),B2:B23,""))</f>
        <v>8168.1428571428569</v>
      </c>
      <c r="N13" s="51">
        <f t="array" ref="N13">MAX(IF(C2:C27&lt;=N11+1.5*(N11-N9),C2:C27,""))</f>
        <v>22925.56886227545</v>
      </c>
      <c r="O13" s="51">
        <f t="array" ref="O13">MAX(IF(D2:D23&lt;=O11+1.5*(O11-O9),D2:D23,""))</f>
        <v>19146.63321799308</v>
      </c>
      <c r="P13" s="51">
        <f t="array" ref="P13">MAX(IF(E2:E27&lt;=P11+1.5*(P11-P9),E2:E27,""))</f>
        <v>32451.606717165039</v>
      </c>
      <c r="Q13" s="51">
        <f t="array" ref="Q13">MAX(IF(F2:F23&lt;=Q11+1.5*(Q11-Q9),F2:F23,""))</f>
        <v>27155.057460417323</v>
      </c>
      <c r="R13" s="51">
        <f t="array" ref="R13">MAX(IF(G2:G27&lt;=R11+1.5*(R11-R9),G2:G27,""))</f>
        <v>0.68594683124896427</v>
      </c>
      <c r="S13" s="51">
        <f t="array" ref="S13">MAX(IF(H2:H23&lt;=S11+1.5*(S11-S9),H2:H23,""))</f>
        <v>0.58546150124855045</v>
      </c>
      <c r="T13" s="10"/>
    </row>
    <row r="14" spans="1:23" x14ac:dyDescent="0.5">
      <c r="A14" s="20">
        <v>6758.2688172043008</v>
      </c>
      <c r="B14" s="20">
        <v>5559.5921787709494</v>
      </c>
      <c r="C14" s="20">
        <v>15010.988439306358</v>
      </c>
      <c r="D14" s="20">
        <v>13726.057034220532</v>
      </c>
      <c r="E14" s="20">
        <v>22246.308417508419</v>
      </c>
      <c r="F14" s="20">
        <v>19911.886821454573</v>
      </c>
      <c r="G14" s="37">
        <v>0.45706548583239565</v>
      </c>
      <c r="H14" s="4">
        <v>0.40797063414998952</v>
      </c>
      <c r="J14" s="13"/>
      <c r="K14" s="13" t="s">
        <v>16</v>
      </c>
      <c r="L14" s="12">
        <f t="shared" ref="L14:S14" si="8">AVERAGE(A2:A60)</f>
        <v>6882.1542132229388</v>
      </c>
      <c r="M14" s="12">
        <f t="shared" si="8"/>
        <v>5968.1737856109103</v>
      </c>
      <c r="N14" s="12">
        <f t="shared" si="8"/>
        <v>14945.879612529454</v>
      </c>
      <c r="O14" s="12">
        <f t="shared" si="8"/>
        <v>14047.881344457994</v>
      </c>
      <c r="P14" s="12">
        <f t="shared" si="8"/>
        <v>21828.033825752391</v>
      </c>
      <c r="Q14" s="12">
        <f t="shared" si="8"/>
        <v>20016.0551300689</v>
      </c>
      <c r="R14" s="12">
        <f t="shared" si="8"/>
        <v>0.45694797044609969</v>
      </c>
      <c r="S14" s="12">
        <f t="shared" si="8"/>
        <v>0.42156805266834768</v>
      </c>
      <c r="T14" s="11">
        <f>(M14-L14)/L14*100</f>
        <v>-13.2804409679743</v>
      </c>
      <c r="U14" s="12">
        <f>(O14-N14)/N14*100</f>
        <v>-6.0083333423791849</v>
      </c>
      <c r="V14" s="12">
        <f>(Q14-P14)/P14*100</f>
        <v>-8.3011539662621612</v>
      </c>
      <c r="W14" s="12">
        <f>(S14-R14)/R14*100</f>
        <v>-7.7426578223363238</v>
      </c>
    </row>
    <row r="15" spans="1:23" x14ac:dyDescent="0.5">
      <c r="A15" s="20">
        <v>6620.124060150376</v>
      </c>
      <c r="B15" s="20">
        <v>5240.4497354497353</v>
      </c>
      <c r="C15" s="20">
        <v>14886.290816326531</v>
      </c>
      <c r="D15" s="20">
        <v>13417.453093812375</v>
      </c>
      <c r="E15" s="20">
        <v>21484.84987144464</v>
      </c>
      <c r="F15" s="20">
        <v>19527.703289882062</v>
      </c>
      <c r="G15" s="37">
        <v>0.44326415065606162</v>
      </c>
      <c r="H15" s="4">
        <v>0.39802032891537503</v>
      </c>
    </row>
    <row r="16" spans="1:23" x14ac:dyDescent="0.5">
      <c r="A16" s="20">
        <v>6598.5590551181103</v>
      </c>
      <c r="B16" s="20">
        <v>5101.8744394618834</v>
      </c>
      <c r="C16" s="20">
        <v>14460.827981651377</v>
      </c>
      <c r="D16" s="20">
        <v>12884.808219178081</v>
      </c>
      <c r="E16" s="20">
        <v>20589.869138180067</v>
      </c>
      <c r="F16" s="20">
        <v>18519.32753327426</v>
      </c>
      <c r="G16" s="37">
        <v>0.42901778953322073</v>
      </c>
      <c r="H16" s="4">
        <v>0.38036805567997195</v>
      </c>
      <c r="L16" s="47" t="s">
        <v>40</v>
      </c>
      <c r="M16" s="47" t="s">
        <v>22</v>
      </c>
      <c r="N16" s="48" t="s">
        <v>40</v>
      </c>
      <c r="O16" s="48" t="s">
        <v>22</v>
      </c>
      <c r="P16" s="63" t="s">
        <v>40</v>
      </c>
      <c r="Q16" s="63" t="s">
        <v>22</v>
      </c>
      <c r="R16" s="49" t="s">
        <v>40</v>
      </c>
      <c r="S16" s="49" t="s">
        <v>22</v>
      </c>
      <c r="T16" s="3"/>
    </row>
    <row r="17" spans="1:26" x14ac:dyDescent="0.5">
      <c r="A17" s="20">
        <v>6580.3313609467459</v>
      </c>
      <c r="B17" s="20">
        <v>4739.8018867924529</v>
      </c>
      <c r="C17" s="20">
        <v>14408.406451612904</v>
      </c>
      <c r="D17" s="20">
        <v>12682.375939849624</v>
      </c>
      <c r="E17" s="20">
        <v>20144.465183492404</v>
      </c>
      <c r="F17" s="20">
        <v>17624.610105970532</v>
      </c>
      <c r="G17" s="37">
        <v>0.42632484804263032</v>
      </c>
      <c r="H17" s="4">
        <v>0.38024164525044446</v>
      </c>
      <c r="K17" t="s">
        <v>3</v>
      </c>
      <c r="L17" s="14">
        <f t="shared" ref="L17:S17" si="9">L9</f>
        <v>2158.5169082125603</v>
      </c>
      <c r="M17" s="14">
        <f t="shared" si="9"/>
        <v>1903.5911949685535</v>
      </c>
      <c r="N17" s="14">
        <f t="shared" si="9"/>
        <v>7822.2289562289561</v>
      </c>
      <c r="O17" s="14">
        <f t="shared" si="9"/>
        <v>6410.6584507042253</v>
      </c>
      <c r="P17" s="51">
        <f t="shared" ref="P17:Q17" si="10">P9</f>
        <v>10042.625669541865</v>
      </c>
      <c r="Q17" s="51">
        <f t="shared" si="10"/>
        <v>8314.2496456727786</v>
      </c>
      <c r="R17" s="51">
        <f t="shared" si="9"/>
        <v>0.2737807117527159</v>
      </c>
      <c r="S17" s="51">
        <f t="shared" si="9"/>
        <v>0.24823966598849823</v>
      </c>
      <c r="T17" s="10"/>
    </row>
    <row r="18" spans="1:26" x14ac:dyDescent="0.5">
      <c r="A18" s="20">
        <v>6181.4626865671644</v>
      </c>
      <c r="B18" s="20">
        <v>4525.4292929292933</v>
      </c>
      <c r="C18" s="20">
        <v>13921.407894736842</v>
      </c>
      <c r="D18" s="20">
        <v>11996.809734513274</v>
      </c>
      <c r="E18" s="20">
        <v>19856.45</v>
      </c>
      <c r="F18" s="20">
        <v>16522.239027442567</v>
      </c>
      <c r="G18" s="37">
        <v>0.41552023908837016</v>
      </c>
      <c r="H18" s="4">
        <v>0.37721939357846251</v>
      </c>
      <c r="K18" t="s">
        <v>4</v>
      </c>
      <c r="L18" s="14">
        <f t="shared" ref="L18:S21" si="11">L10-L9</f>
        <v>3216.6498675677494</v>
      </c>
      <c r="M18" s="14">
        <f t="shared" si="11"/>
        <v>2675.4312464265304</v>
      </c>
      <c r="N18" s="14">
        <f t="shared" si="11"/>
        <v>5246.1016926972816</v>
      </c>
      <c r="O18" s="14">
        <f t="shared" si="11"/>
        <v>5757.5428351431356</v>
      </c>
      <c r="P18" s="51">
        <f t="shared" ref="P18:Q18" si="12">P10-P9</f>
        <v>9028.8205413552478</v>
      </c>
      <c r="Q18" s="51">
        <f t="shared" si="12"/>
        <v>8483.5821514017807</v>
      </c>
      <c r="R18" s="51">
        <f t="shared" si="11"/>
        <v>0.12613299233432002</v>
      </c>
      <c r="S18" s="51">
        <f t="shared" si="11"/>
        <v>0.12973529050795979</v>
      </c>
      <c r="T18" s="10"/>
    </row>
    <row r="19" spans="1:26" x14ac:dyDescent="0.5">
      <c r="A19" s="20">
        <v>5935.0421052631582</v>
      </c>
      <c r="B19" s="20">
        <v>4191.8562499999998</v>
      </c>
      <c r="C19" s="20">
        <v>13871.845454545455</v>
      </c>
      <c r="D19" s="20">
        <v>10418.307129798903</v>
      </c>
      <c r="E19" s="20">
        <v>19660.091862471789</v>
      </c>
      <c r="F19" s="20">
        <v>13004.544211865772</v>
      </c>
      <c r="G19" s="37">
        <v>0.40687672575744832</v>
      </c>
      <c r="H19" s="4">
        <v>0.37640914856379953</v>
      </c>
      <c r="K19" t="s">
        <v>5</v>
      </c>
      <c r="L19" s="14">
        <f t="shared" si="11"/>
        <v>1314.0296628970282</v>
      </c>
      <c r="M19" s="14">
        <f t="shared" si="11"/>
        <v>1094.6937434268057</v>
      </c>
      <c r="N19" s="14">
        <f t="shared" si="11"/>
        <v>1880.3089788902071</v>
      </c>
      <c r="O19" s="14">
        <f t="shared" si="11"/>
        <v>1969.7135289674552</v>
      </c>
      <c r="P19" s="51">
        <f t="shared" ref="P19:Q19" si="13">P11-P10</f>
        <v>2794.1329335794144</v>
      </c>
      <c r="Q19" s="51">
        <f t="shared" si="13"/>
        <v>3280.9940680625405</v>
      </c>
      <c r="R19" s="51">
        <f t="shared" si="11"/>
        <v>5.0251114157192689E-2</v>
      </c>
      <c r="S19" s="51">
        <f t="shared" si="11"/>
        <v>4.7242102255923235E-2</v>
      </c>
      <c r="T19" s="10"/>
    </row>
    <row r="20" spans="1:26" x14ac:dyDescent="0.5">
      <c r="A20" s="20">
        <v>5403.7676056338032</v>
      </c>
      <c r="B20" s="20">
        <v>3852.8909090909092</v>
      </c>
      <c r="C20" s="20">
        <v>13497.735294117647</v>
      </c>
      <c r="D20" s="20">
        <v>8418.0204545454544</v>
      </c>
      <c r="E20" s="20">
        <v>19505.527128142516</v>
      </c>
      <c r="F20" s="20">
        <v>12609.876704545455</v>
      </c>
      <c r="G20" s="37">
        <v>0.40034624237954802</v>
      </c>
      <c r="H20" s="4">
        <v>0.36785971557866182</v>
      </c>
      <c r="K20" t="s">
        <v>6</v>
      </c>
      <c r="L20" s="14">
        <f t="shared" si="11"/>
        <v>2164.6016550045806</v>
      </c>
      <c r="M20" s="14">
        <f t="shared" si="11"/>
        <v>1584.7547878224877</v>
      </c>
      <c r="N20" s="14">
        <f t="shared" si="11"/>
        <v>1658.4684269635745</v>
      </c>
      <c r="O20" s="14">
        <f t="shared" si="11"/>
        <v>1836.8752375892473</v>
      </c>
      <c r="P20" s="51">
        <f t="shared" ref="P20:Q20" si="14">P12-P11</f>
        <v>3550.2848877725992</v>
      </c>
      <c r="Q20" s="51">
        <f t="shared" si="14"/>
        <v>2435.612397179968</v>
      </c>
      <c r="R20" s="51">
        <f t="shared" si="11"/>
        <v>7.7330856971384865E-2</v>
      </c>
      <c r="S20" s="51">
        <f t="shared" si="11"/>
        <v>4.3403177191149334E-2</v>
      </c>
      <c r="T20" s="10"/>
    </row>
    <row r="21" spans="1:26" x14ac:dyDescent="0.5">
      <c r="A21" s="20">
        <v>5365.6331658291456</v>
      </c>
      <c r="B21" s="20">
        <v>3650.5280898876404</v>
      </c>
      <c r="C21" s="20">
        <v>12925.195767195768</v>
      </c>
      <c r="D21" s="20">
        <v>8356.0538461538454</v>
      </c>
      <c r="E21" s="20">
        <v>18926.752571815312</v>
      </c>
      <c r="F21" s="20">
        <v>12006.581936041486</v>
      </c>
      <c r="G21" s="37">
        <v>0.39976952465619853</v>
      </c>
      <c r="H21" s="4">
        <v>0.35385053686787871</v>
      </c>
      <c r="K21" t="s">
        <v>7</v>
      </c>
      <c r="L21" s="14">
        <f t="shared" si="11"/>
        <v>1522.6930095209282</v>
      </c>
      <c r="M21" s="14">
        <f t="shared" si="11"/>
        <v>909.67188449847981</v>
      </c>
      <c r="N21" s="14">
        <f t="shared" si="11"/>
        <v>6318.4608074954303</v>
      </c>
      <c r="O21" s="14">
        <f t="shared" si="11"/>
        <v>3171.8431655890163</v>
      </c>
      <c r="P21" s="51">
        <f t="shared" ref="P21:Q21" si="15">P13-P12</f>
        <v>7035.7426849159128</v>
      </c>
      <c r="Q21" s="51">
        <f t="shared" si="15"/>
        <v>4640.6191981002557</v>
      </c>
      <c r="R21" s="51">
        <f t="shared" si="11"/>
        <v>0.1584511560333508</v>
      </c>
      <c r="S21" s="51">
        <f t="shared" si="11"/>
        <v>0.11684126530501987</v>
      </c>
      <c r="T21" s="10"/>
    </row>
    <row r="22" spans="1:26" x14ac:dyDescent="0.5">
      <c r="A22" s="20">
        <v>5238.1032258064515</v>
      </c>
      <c r="B22" s="20">
        <v>2586.2370820668693</v>
      </c>
      <c r="C22" s="20">
        <v>12901.823045267489</v>
      </c>
      <c r="D22" s="20">
        <v>7720.1545253863133</v>
      </c>
      <c r="E22" s="20">
        <v>18901.502899751449</v>
      </c>
      <c r="F22" s="20">
        <v>11573.045434477222</v>
      </c>
      <c r="G22" s="37">
        <v>0.38825991381276731</v>
      </c>
      <c r="H22" s="4">
        <v>0.29694160273964365</v>
      </c>
    </row>
    <row r="23" spans="1:26" x14ac:dyDescent="0.5">
      <c r="A23" s="20">
        <v>5133.4767441860467</v>
      </c>
      <c r="B23" s="20">
        <v>1903.5911949685535</v>
      </c>
      <c r="C23" s="20">
        <v>12873.931818181818</v>
      </c>
      <c r="D23" s="20">
        <v>6410.6584507042253</v>
      </c>
      <c r="E23" s="20">
        <v>18112.035043988268</v>
      </c>
      <c r="F23" s="20">
        <v>8314.2496456727786</v>
      </c>
      <c r="G23" s="37">
        <v>0.35262212723456143</v>
      </c>
      <c r="H23" s="4">
        <v>0.24823966598849823</v>
      </c>
      <c r="L23" s="47" t="s">
        <v>40</v>
      </c>
      <c r="M23" s="47" t="s">
        <v>22</v>
      </c>
      <c r="N23" s="48" t="s">
        <v>40</v>
      </c>
      <c r="O23" s="48" t="s">
        <v>22</v>
      </c>
      <c r="P23" s="63" t="s">
        <v>40</v>
      </c>
      <c r="Q23" s="63" t="s">
        <v>22</v>
      </c>
      <c r="R23" s="49" t="s">
        <v>40</v>
      </c>
      <c r="S23" s="49" t="s">
        <v>22</v>
      </c>
    </row>
    <row r="24" spans="1:26" x14ac:dyDescent="0.5">
      <c r="A24" s="20">
        <v>4465.9245901639342</v>
      </c>
      <c r="B24" s="20"/>
      <c r="C24" s="20">
        <v>12050.536796536797</v>
      </c>
      <c r="D24" s="20"/>
      <c r="E24" s="20">
        <v>15860.744003744005</v>
      </c>
      <c r="F24" s="20"/>
      <c r="G24" s="37">
        <v>0.34198126025758629</v>
      </c>
      <c r="H24" s="4"/>
      <c r="K24" t="s">
        <v>17</v>
      </c>
      <c r="L24" s="8" t="str">
        <f t="shared" ref="L24:L61" si="16">IF(A2&gt;L$13,A2,IF(A2&lt;L$9,A2,""))</f>
        <v/>
      </c>
      <c r="M24" s="8">
        <f t="shared" ref="M24:M61" si="17">IF(B2&gt;M$13,B2,IF(B2&lt;M$9,B2,""))</f>
        <v>12702.549222797927</v>
      </c>
      <c r="N24" s="8" t="str">
        <f t="shared" ref="N24:N61" si="18">IF(C2&gt;N$13,C2,IF(C2&lt;N$9,C2,""))</f>
        <v/>
      </c>
      <c r="O24" s="8">
        <f t="shared" ref="O24:O61" si="19">IF(D2&gt;O$13,D2,IF(D2&lt;O$9,D2,""))</f>
        <v>29392.747619047619</v>
      </c>
      <c r="P24" s="8" t="str">
        <f t="shared" ref="P24:P61" si="20">IF(E2&gt;P$13,E2,IF(E2&lt;P$9,E2,""))</f>
        <v/>
      </c>
      <c r="Q24" s="8">
        <f t="shared" ref="Q24:Q61" si="21">IF(F2&gt;Q$13,F2,IF(F2&lt;Q$9,F2,""))</f>
        <v>42095.296841845542</v>
      </c>
      <c r="R24" s="8" t="str">
        <f t="shared" ref="R24:R61" si="22">IF(G2&gt;R$13,G2,IF(G2&lt;R$9,G2,""))</f>
        <v/>
      </c>
      <c r="S24" s="8" t="str">
        <f t="shared" ref="S24:S61" si="23">IF(H2&gt;S$13,H2,IF(H2&lt;S$9,H2,""))</f>
        <v/>
      </c>
    </row>
    <row r="25" spans="1:26" x14ac:dyDescent="0.5">
      <c r="A25" s="20">
        <v>3810.2072072072074</v>
      </c>
      <c r="B25" s="20"/>
      <c r="C25" s="20">
        <v>9162.7983193277305</v>
      </c>
      <c r="D25" s="20"/>
      <c r="E25" s="20">
        <v>13187.862122058101</v>
      </c>
      <c r="F25" s="20"/>
      <c r="G25" s="37">
        <v>0.31618568297324501</v>
      </c>
      <c r="H25" s="4"/>
      <c r="L25" s="8" t="str">
        <f t="shared" si="16"/>
        <v/>
      </c>
      <c r="M25" s="8" t="str">
        <f t="shared" si="17"/>
        <v/>
      </c>
      <c r="N25" s="8" t="str">
        <f t="shared" si="18"/>
        <v/>
      </c>
      <c r="O25" s="8" t="str">
        <f t="shared" si="19"/>
        <v/>
      </c>
      <c r="P25" s="8" t="str">
        <f t="shared" si="20"/>
        <v/>
      </c>
      <c r="Q25" s="8" t="str">
        <f t="shared" si="21"/>
        <v/>
      </c>
      <c r="R25" s="8" t="str">
        <f t="shared" si="22"/>
        <v/>
      </c>
      <c r="S25" s="8" t="str">
        <f t="shared" si="23"/>
        <v/>
      </c>
    </row>
    <row r="26" spans="1:26" x14ac:dyDescent="0.5">
      <c r="A26" s="20">
        <v>3231.0054347826085</v>
      </c>
      <c r="B26" s="20"/>
      <c r="C26" s="20">
        <v>7884.1087613293048</v>
      </c>
      <c r="D26" s="20"/>
      <c r="E26" s="20">
        <v>12393.803754110339</v>
      </c>
      <c r="F26" s="20"/>
      <c r="G26" s="37">
        <v>0.30882910686929704</v>
      </c>
      <c r="H26" s="4"/>
      <c r="L26" s="8" t="str">
        <f t="shared" si="16"/>
        <v/>
      </c>
      <c r="M26" s="8" t="str">
        <f t="shared" si="17"/>
        <v/>
      </c>
      <c r="N26" s="8" t="str">
        <f t="shared" si="18"/>
        <v/>
      </c>
      <c r="O26" s="8" t="str">
        <f t="shared" si="19"/>
        <v/>
      </c>
      <c r="P26" s="8" t="str">
        <f t="shared" si="20"/>
        <v/>
      </c>
      <c r="Q26" s="8" t="str">
        <f t="shared" si="21"/>
        <v/>
      </c>
      <c r="R26" s="8" t="str">
        <f t="shared" si="22"/>
        <v/>
      </c>
      <c r="S26" s="8" t="str">
        <f t="shared" si="23"/>
        <v/>
      </c>
    </row>
    <row r="27" spans="1:26" x14ac:dyDescent="0.5">
      <c r="A27" s="20">
        <v>2158.5169082125603</v>
      </c>
      <c r="B27" s="20"/>
      <c r="C27" s="20">
        <v>7822.2289562289561</v>
      </c>
      <c r="D27" s="20"/>
      <c r="E27" s="20">
        <v>10042.625669541865</v>
      </c>
      <c r="F27" s="20"/>
      <c r="G27" s="37">
        <v>0.2737807117527159</v>
      </c>
      <c r="H27" s="4"/>
      <c r="L27" s="8" t="str">
        <f t="shared" si="16"/>
        <v/>
      </c>
      <c r="M27" s="8" t="str">
        <f t="shared" si="17"/>
        <v/>
      </c>
      <c r="N27" s="8" t="str">
        <f t="shared" si="18"/>
        <v/>
      </c>
      <c r="O27" s="8" t="str">
        <f t="shared" si="19"/>
        <v/>
      </c>
      <c r="P27" s="8" t="str">
        <f t="shared" si="20"/>
        <v/>
      </c>
      <c r="Q27" s="8" t="str">
        <f t="shared" si="21"/>
        <v/>
      </c>
      <c r="R27" s="8" t="str">
        <f t="shared" si="22"/>
        <v/>
      </c>
      <c r="S27" s="8" t="str">
        <f t="shared" si="23"/>
        <v/>
      </c>
    </row>
    <row r="28" spans="1:26" x14ac:dyDescent="0.5">
      <c r="A28" s="20"/>
      <c r="B28" s="20"/>
      <c r="C28" s="20"/>
      <c r="G28" s="37"/>
      <c r="H28" s="4"/>
      <c r="L28" s="8" t="str">
        <f t="shared" si="16"/>
        <v/>
      </c>
      <c r="M28" s="8" t="str">
        <f t="shared" si="17"/>
        <v/>
      </c>
      <c r="N28" s="8" t="str">
        <f t="shared" si="18"/>
        <v/>
      </c>
      <c r="O28" s="8" t="str">
        <f t="shared" si="19"/>
        <v/>
      </c>
      <c r="P28" s="8" t="str">
        <f t="shared" si="20"/>
        <v/>
      </c>
      <c r="Q28" s="8" t="str">
        <f t="shared" si="21"/>
        <v/>
      </c>
      <c r="R28" s="8" t="str">
        <f t="shared" si="22"/>
        <v/>
      </c>
      <c r="S28" s="8" t="str">
        <f t="shared" si="23"/>
        <v/>
      </c>
      <c r="X28" t="s">
        <v>18</v>
      </c>
      <c r="Y28" t="s">
        <v>18</v>
      </c>
      <c r="Z28" t="s">
        <v>18</v>
      </c>
    </row>
    <row r="29" spans="1:26" x14ac:dyDescent="0.5">
      <c r="A29" s="20"/>
      <c r="C29" s="20"/>
      <c r="G29" s="37"/>
      <c r="H29" s="18"/>
      <c r="L29" s="8" t="str">
        <f t="shared" si="16"/>
        <v/>
      </c>
      <c r="M29" s="8" t="str">
        <f t="shared" si="17"/>
        <v/>
      </c>
      <c r="N29" s="8" t="str">
        <f t="shared" si="18"/>
        <v/>
      </c>
      <c r="O29" s="8" t="str">
        <f t="shared" si="19"/>
        <v/>
      </c>
      <c r="P29" s="8" t="str">
        <f t="shared" si="20"/>
        <v/>
      </c>
      <c r="Q29" s="8" t="str">
        <f t="shared" si="21"/>
        <v/>
      </c>
      <c r="R29" s="8" t="str">
        <f t="shared" si="22"/>
        <v/>
      </c>
      <c r="S29" s="8" t="str">
        <f t="shared" si="23"/>
        <v/>
      </c>
      <c r="W29" t="s">
        <v>18</v>
      </c>
      <c r="X29" t="s">
        <v>18</v>
      </c>
      <c r="Y29" t="s">
        <v>18</v>
      </c>
      <c r="Z29" t="s">
        <v>18</v>
      </c>
    </row>
    <row r="30" spans="1:26" x14ac:dyDescent="0.5">
      <c r="A30" s="20"/>
      <c r="C30" s="20"/>
      <c r="G30" s="37"/>
      <c r="H30" s="18"/>
      <c r="L30" s="8" t="str">
        <f t="shared" si="16"/>
        <v/>
      </c>
      <c r="M30" s="8" t="str">
        <f t="shared" si="17"/>
        <v/>
      </c>
      <c r="N30" s="8" t="str">
        <f t="shared" si="18"/>
        <v/>
      </c>
      <c r="O30" s="8" t="str">
        <f t="shared" si="19"/>
        <v/>
      </c>
      <c r="P30" s="8" t="str">
        <f t="shared" si="20"/>
        <v/>
      </c>
      <c r="Q30" s="8" t="str">
        <f t="shared" si="21"/>
        <v/>
      </c>
      <c r="R30" s="8" t="str">
        <f t="shared" si="22"/>
        <v/>
      </c>
      <c r="S30" s="8" t="str">
        <f t="shared" si="23"/>
        <v/>
      </c>
      <c r="W30" t="s">
        <v>18</v>
      </c>
      <c r="X30" t="s">
        <v>18</v>
      </c>
      <c r="Y30" t="s">
        <v>18</v>
      </c>
      <c r="Z30" t="s">
        <v>18</v>
      </c>
    </row>
    <row r="31" spans="1:26" x14ac:dyDescent="0.5">
      <c r="A31" s="20"/>
      <c r="C31" s="20"/>
      <c r="G31" s="37"/>
      <c r="L31" s="8" t="str">
        <f t="shared" si="16"/>
        <v/>
      </c>
      <c r="M31" s="8" t="str">
        <f t="shared" si="17"/>
        <v/>
      </c>
      <c r="N31" s="8" t="str">
        <f t="shared" si="18"/>
        <v/>
      </c>
      <c r="O31" s="8" t="str">
        <f t="shared" si="19"/>
        <v/>
      </c>
      <c r="P31" s="8" t="str">
        <f t="shared" si="20"/>
        <v/>
      </c>
      <c r="Q31" s="8" t="str">
        <f t="shared" si="21"/>
        <v/>
      </c>
      <c r="R31" s="8" t="str">
        <f t="shared" si="22"/>
        <v/>
      </c>
      <c r="S31" s="8" t="str">
        <f t="shared" si="23"/>
        <v/>
      </c>
      <c r="W31" t="s">
        <v>18</v>
      </c>
      <c r="X31" t="s">
        <v>18</v>
      </c>
      <c r="Y31" t="s">
        <v>18</v>
      </c>
      <c r="Z31" t="s">
        <v>18</v>
      </c>
    </row>
    <row r="32" spans="1:26" x14ac:dyDescent="0.5">
      <c r="A32" s="20"/>
      <c r="C32" s="20"/>
      <c r="G32" s="37"/>
      <c r="L32" s="8" t="str">
        <f t="shared" si="16"/>
        <v/>
      </c>
      <c r="M32" s="8" t="str">
        <f t="shared" si="17"/>
        <v/>
      </c>
      <c r="N32" s="8" t="str">
        <f t="shared" si="18"/>
        <v/>
      </c>
      <c r="O32" s="8" t="str">
        <f t="shared" si="19"/>
        <v/>
      </c>
      <c r="P32" s="8" t="str">
        <f t="shared" si="20"/>
        <v/>
      </c>
      <c r="Q32" s="8" t="str">
        <f t="shared" si="21"/>
        <v/>
      </c>
      <c r="R32" s="8" t="str">
        <f t="shared" si="22"/>
        <v/>
      </c>
      <c r="S32" s="8" t="str">
        <f t="shared" si="23"/>
        <v/>
      </c>
      <c r="W32" t="s">
        <v>18</v>
      </c>
      <c r="X32" t="s">
        <v>18</v>
      </c>
      <c r="Y32" t="s">
        <v>18</v>
      </c>
      <c r="Z32" t="s">
        <v>18</v>
      </c>
    </row>
    <row r="33" spans="1:26" x14ac:dyDescent="0.5">
      <c r="A33" s="20"/>
      <c r="C33" s="20"/>
      <c r="G33" s="37"/>
      <c r="L33" s="8" t="str">
        <f t="shared" si="16"/>
        <v/>
      </c>
      <c r="M33" s="8" t="str">
        <f t="shared" si="17"/>
        <v/>
      </c>
      <c r="N33" s="8" t="str">
        <f t="shared" si="18"/>
        <v/>
      </c>
      <c r="O33" s="8" t="str">
        <f t="shared" si="19"/>
        <v/>
      </c>
      <c r="P33" s="8" t="str">
        <f t="shared" si="20"/>
        <v/>
      </c>
      <c r="Q33" s="8" t="str">
        <f t="shared" si="21"/>
        <v/>
      </c>
      <c r="R33" s="8" t="str">
        <f t="shared" si="22"/>
        <v/>
      </c>
      <c r="S33" s="8" t="str">
        <f t="shared" si="23"/>
        <v/>
      </c>
      <c r="W33" t="s">
        <v>18</v>
      </c>
      <c r="X33" t="s">
        <v>18</v>
      </c>
      <c r="Y33" t="s">
        <v>18</v>
      </c>
    </row>
    <row r="34" spans="1:26" x14ac:dyDescent="0.5">
      <c r="A34" s="20"/>
      <c r="C34" s="20"/>
      <c r="G34" s="37"/>
      <c r="L34" s="8" t="str">
        <f t="shared" si="16"/>
        <v/>
      </c>
      <c r="M34" s="8" t="str">
        <f t="shared" si="17"/>
        <v/>
      </c>
      <c r="N34" s="8" t="str">
        <f t="shared" si="18"/>
        <v/>
      </c>
      <c r="O34" s="8" t="str">
        <f t="shared" si="19"/>
        <v/>
      </c>
      <c r="P34" s="8" t="str">
        <f t="shared" si="20"/>
        <v/>
      </c>
      <c r="Q34" s="8" t="str">
        <f t="shared" si="21"/>
        <v/>
      </c>
      <c r="R34" s="8" t="str">
        <f t="shared" si="22"/>
        <v/>
      </c>
      <c r="S34" s="8" t="str">
        <f t="shared" si="23"/>
        <v/>
      </c>
      <c r="W34" t="s">
        <v>18</v>
      </c>
      <c r="X34" t="s">
        <v>18</v>
      </c>
      <c r="Y34" t="s">
        <v>18</v>
      </c>
      <c r="Z34" t="s">
        <v>18</v>
      </c>
    </row>
    <row r="35" spans="1:26" x14ac:dyDescent="0.5">
      <c r="A35" s="20"/>
      <c r="C35" s="20"/>
      <c r="G35" s="37"/>
      <c r="L35" s="8" t="str">
        <f t="shared" si="16"/>
        <v/>
      </c>
      <c r="M35" s="8" t="str">
        <f t="shared" si="17"/>
        <v/>
      </c>
      <c r="N35" s="8" t="str">
        <f t="shared" si="18"/>
        <v/>
      </c>
      <c r="O35" s="8" t="str">
        <f t="shared" si="19"/>
        <v/>
      </c>
      <c r="P35" s="8" t="str">
        <f t="shared" si="20"/>
        <v/>
      </c>
      <c r="Q35" s="8" t="str">
        <f t="shared" si="21"/>
        <v/>
      </c>
      <c r="R35" s="8" t="str">
        <f t="shared" si="22"/>
        <v/>
      </c>
      <c r="S35" s="8" t="str">
        <f t="shared" si="23"/>
        <v/>
      </c>
      <c r="W35" t="s">
        <v>18</v>
      </c>
      <c r="X35" t="s">
        <v>18</v>
      </c>
      <c r="Y35" t="s">
        <v>18</v>
      </c>
      <c r="Z35" t="s">
        <v>18</v>
      </c>
    </row>
    <row r="36" spans="1:26" x14ac:dyDescent="0.5">
      <c r="A36" s="20"/>
      <c r="C36" s="20"/>
      <c r="G36" s="37"/>
      <c r="L36" s="8" t="str">
        <f t="shared" si="16"/>
        <v/>
      </c>
      <c r="M36" s="8" t="str">
        <f t="shared" si="17"/>
        <v/>
      </c>
      <c r="N36" s="8" t="str">
        <f t="shared" si="18"/>
        <v/>
      </c>
      <c r="O36" s="8" t="str">
        <f t="shared" si="19"/>
        <v/>
      </c>
      <c r="P36" s="8" t="str">
        <f t="shared" si="20"/>
        <v/>
      </c>
      <c r="Q36" s="8" t="str">
        <f t="shared" si="21"/>
        <v/>
      </c>
      <c r="R36" s="8" t="str">
        <f t="shared" si="22"/>
        <v/>
      </c>
      <c r="S36" s="8" t="str">
        <f t="shared" si="23"/>
        <v/>
      </c>
      <c r="W36" t="s">
        <v>18</v>
      </c>
      <c r="Y36" t="s">
        <v>18</v>
      </c>
    </row>
    <row r="37" spans="1:26" x14ac:dyDescent="0.5">
      <c r="A37" s="20"/>
      <c r="C37" s="20"/>
      <c r="G37" s="37"/>
      <c r="L37" s="8" t="str">
        <f t="shared" si="16"/>
        <v/>
      </c>
      <c r="M37" s="8" t="str">
        <f t="shared" si="17"/>
        <v/>
      </c>
      <c r="N37" s="8" t="str">
        <f t="shared" si="18"/>
        <v/>
      </c>
      <c r="O37" s="8" t="str">
        <f t="shared" si="19"/>
        <v/>
      </c>
      <c r="P37" s="8" t="str">
        <f t="shared" si="20"/>
        <v/>
      </c>
      <c r="Q37" s="8" t="str">
        <f t="shared" si="21"/>
        <v/>
      </c>
      <c r="R37" s="8" t="str">
        <f t="shared" si="22"/>
        <v/>
      </c>
      <c r="S37" s="8" t="str">
        <f t="shared" si="23"/>
        <v/>
      </c>
      <c r="W37" t="s">
        <v>18</v>
      </c>
      <c r="X37" t="s">
        <v>18</v>
      </c>
      <c r="Y37" t="s">
        <v>18</v>
      </c>
      <c r="Z37" t="s">
        <v>18</v>
      </c>
    </row>
    <row r="38" spans="1:26" x14ac:dyDescent="0.5">
      <c r="A38" s="20"/>
      <c r="C38" s="20"/>
      <c r="G38" s="37"/>
      <c r="L38" s="8" t="str">
        <f t="shared" si="16"/>
        <v/>
      </c>
      <c r="M38" s="8" t="str">
        <f t="shared" si="17"/>
        <v/>
      </c>
      <c r="N38" s="8" t="str">
        <f t="shared" si="18"/>
        <v/>
      </c>
      <c r="O38" s="8" t="str">
        <f t="shared" si="19"/>
        <v/>
      </c>
      <c r="P38" s="8" t="str">
        <f t="shared" si="20"/>
        <v/>
      </c>
      <c r="Q38" s="8" t="str">
        <f t="shared" si="21"/>
        <v/>
      </c>
      <c r="R38" s="8" t="str">
        <f t="shared" si="22"/>
        <v/>
      </c>
      <c r="S38" s="8" t="str">
        <f t="shared" si="23"/>
        <v/>
      </c>
      <c r="W38" t="s">
        <v>18</v>
      </c>
      <c r="X38" t="s">
        <v>18</v>
      </c>
      <c r="Y38" t="s">
        <v>18</v>
      </c>
      <c r="Z38" t="s">
        <v>18</v>
      </c>
    </row>
    <row r="39" spans="1:26" x14ac:dyDescent="0.5">
      <c r="A39" s="20"/>
      <c r="C39" s="20"/>
      <c r="G39" s="37"/>
      <c r="L39" s="8" t="str">
        <f t="shared" si="16"/>
        <v/>
      </c>
      <c r="M39" s="8" t="str">
        <f t="shared" si="17"/>
        <v/>
      </c>
      <c r="N39" s="8" t="str">
        <f t="shared" si="18"/>
        <v/>
      </c>
      <c r="O39" s="8" t="str">
        <f t="shared" si="19"/>
        <v/>
      </c>
      <c r="P39" s="8" t="str">
        <f t="shared" si="20"/>
        <v/>
      </c>
      <c r="Q39" s="8" t="str">
        <f t="shared" si="21"/>
        <v/>
      </c>
      <c r="R39" s="8" t="str">
        <f t="shared" si="22"/>
        <v/>
      </c>
      <c r="S39" s="8" t="str">
        <f t="shared" si="23"/>
        <v/>
      </c>
      <c r="X39" t="s">
        <v>18</v>
      </c>
      <c r="Z39" t="s">
        <v>18</v>
      </c>
    </row>
    <row r="40" spans="1:26" x14ac:dyDescent="0.5">
      <c r="A40" s="20"/>
      <c r="C40" s="20"/>
      <c r="G40" s="37"/>
      <c r="L40" s="8" t="str">
        <f t="shared" si="16"/>
        <v/>
      </c>
      <c r="M40" s="8" t="str">
        <f t="shared" si="17"/>
        <v/>
      </c>
      <c r="N40" s="8" t="str">
        <f t="shared" si="18"/>
        <v/>
      </c>
      <c r="O40" s="8" t="str">
        <f t="shared" si="19"/>
        <v/>
      </c>
      <c r="P40" s="8" t="str">
        <f t="shared" si="20"/>
        <v/>
      </c>
      <c r="Q40" s="8" t="str">
        <f t="shared" si="21"/>
        <v/>
      </c>
      <c r="R40" s="8" t="str">
        <f t="shared" si="22"/>
        <v/>
      </c>
      <c r="S40" s="8" t="str">
        <f t="shared" si="23"/>
        <v/>
      </c>
      <c r="W40" t="s">
        <v>18</v>
      </c>
      <c r="Y40" t="s">
        <v>18</v>
      </c>
    </row>
    <row r="41" spans="1:26" x14ac:dyDescent="0.5">
      <c r="A41" s="20"/>
      <c r="C41" s="20"/>
      <c r="G41" s="37"/>
      <c r="L41" s="8" t="str">
        <f t="shared" si="16"/>
        <v/>
      </c>
      <c r="M41" s="8" t="str">
        <f t="shared" si="17"/>
        <v/>
      </c>
      <c r="N41" s="8" t="str">
        <f t="shared" si="18"/>
        <v/>
      </c>
      <c r="O41" s="8" t="str">
        <f t="shared" si="19"/>
        <v/>
      </c>
      <c r="P41" s="8" t="str">
        <f t="shared" si="20"/>
        <v/>
      </c>
      <c r="Q41" s="8" t="str">
        <f t="shared" si="21"/>
        <v/>
      </c>
      <c r="R41" s="8" t="str">
        <f t="shared" si="22"/>
        <v/>
      </c>
      <c r="S41" s="8" t="str">
        <f t="shared" si="23"/>
        <v/>
      </c>
      <c r="Z41" t="s">
        <v>18</v>
      </c>
    </row>
    <row r="42" spans="1:26" x14ac:dyDescent="0.5">
      <c r="A42" s="20"/>
      <c r="C42" s="20"/>
      <c r="G42" s="37"/>
      <c r="L42" s="8" t="str">
        <f t="shared" si="16"/>
        <v/>
      </c>
      <c r="M42" s="8" t="str">
        <f t="shared" si="17"/>
        <v/>
      </c>
      <c r="N42" s="8" t="str">
        <f t="shared" si="18"/>
        <v/>
      </c>
      <c r="O42" s="8" t="str">
        <f t="shared" si="19"/>
        <v/>
      </c>
      <c r="P42" s="8" t="str">
        <f t="shared" si="20"/>
        <v/>
      </c>
      <c r="Q42" s="8" t="str">
        <f t="shared" si="21"/>
        <v/>
      </c>
      <c r="R42" s="8" t="str">
        <f t="shared" si="22"/>
        <v/>
      </c>
      <c r="S42" s="8" t="str">
        <f t="shared" si="23"/>
        <v/>
      </c>
      <c r="W42" t="s">
        <v>18</v>
      </c>
      <c r="X42" t="s">
        <v>18</v>
      </c>
      <c r="Y42" t="s">
        <v>18</v>
      </c>
      <c r="Z42" t="s">
        <v>18</v>
      </c>
    </row>
    <row r="43" spans="1:26" x14ac:dyDescent="0.5">
      <c r="A43" s="20"/>
      <c r="C43" s="20"/>
      <c r="G43" s="37"/>
      <c r="L43" s="8" t="str">
        <f t="shared" si="16"/>
        <v/>
      </c>
      <c r="M43" s="8" t="str">
        <f t="shared" si="17"/>
        <v/>
      </c>
      <c r="N43" s="8" t="str">
        <f t="shared" si="18"/>
        <v/>
      </c>
      <c r="O43" s="8" t="str">
        <f t="shared" si="19"/>
        <v/>
      </c>
      <c r="P43" s="8" t="str">
        <f t="shared" si="20"/>
        <v/>
      </c>
      <c r="Q43" s="8" t="str">
        <f t="shared" si="21"/>
        <v/>
      </c>
      <c r="R43" s="8" t="str">
        <f t="shared" si="22"/>
        <v/>
      </c>
      <c r="S43" s="8" t="str">
        <f t="shared" si="23"/>
        <v/>
      </c>
    </row>
    <row r="44" spans="1:26" x14ac:dyDescent="0.5">
      <c r="A44" s="20"/>
      <c r="C44" s="20"/>
      <c r="G44" s="37"/>
      <c r="L44" s="8" t="str">
        <f t="shared" si="16"/>
        <v/>
      </c>
      <c r="M44" s="8" t="str">
        <f t="shared" si="17"/>
        <v/>
      </c>
      <c r="N44" s="8" t="str">
        <f t="shared" si="18"/>
        <v/>
      </c>
      <c r="O44" s="8" t="str">
        <f t="shared" si="19"/>
        <v/>
      </c>
      <c r="P44" s="8" t="str">
        <f t="shared" si="20"/>
        <v/>
      </c>
      <c r="Q44" s="8" t="str">
        <f t="shared" si="21"/>
        <v/>
      </c>
      <c r="R44" s="8" t="str">
        <f t="shared" si="22"/>
        <v/>
      </c>
      <c r="S44" s="8" t="str">
        <f t="shared" si="23"/>
        <v/>
      </c>
    </row>
    <row r="45" spans="1:26" x14ac:dyDescent="0.5">
      <c r="A45" s="20"/>
      <c r="C45" s="20"/>
      <c r="G45" s="37"/>
      <c r="L45" s="8" t="str">
        <f t="shared" si="16"/>
        <v/>
      </c>
      <c r="M45" s="8" t="str">
        <f t="shared" si="17"/>
        <v/>
      </c>
      <c r="N45" s="8" t="str">
        <f t="shared" si="18"/>
        <v/>
      </c>
      <c r="O45" s="8" t="str">
        <f t="shared" si="19"/>
        <v/>
      </c>
      <c r="P45" s="8" t="str">
        <f t="shared" si="20"/>
        <v/>
      </c>
      <c r="Q45" s="8" t="str">
        <f t="shared" si="21"/>
        <v/>
      </c>
      <c r="R45" s="8" t="str">
        <f t="shared" si="22"/>
        <v/>
      </c>
      <c r="S45" s="8" t="str">
        <f t="shared" si="23"/>
        <v/>
      </c>
    </row>
    <row r="46" spans="1:26" x14ac:dyDescent="0.5">
      <c r="A46" s="20"/>
      <c r="C46" s="20"/>
      <c r="G46" s="37"/>
      <c r="L46" s="8" t="str">
        <f t="shared" si="16"/>
        <v/>
      </c>
      <c r="M46" s="8">
        <f t="shared" si="17"/>
        <v>0</v>
      </c>
      <c r="N46" s="8" t="str">
        <f t="shared" si="18"/>
        <v/>
      </c>
      <c r="O46" s="8">
        <f t="shared" si="19"/>
        <v>0</v>
      </c>
      <c r="P46" s="8" t="str">
        <f t="shared" si="20"/>
        <v/>
      </c>
      <c r="Q46" s="8">
        <f t="shared" si="21"/>
        <v>0</v>
      </c>
      <c r="R46" s="8" t="str">
        <f t="shared" si="22"/>
        <v/>
      </c>
      <c r="S46" s="8">
        <f t="shared" si="23"/>
        <v>0</v>
      </c>
    </row>
    <row r="47" spans="1:26" x14ac:dyDescent="0.5">
      <c r="A47" s="20"/>
      <c r="C47" s="20"/>
      <c r="G47" s="37"/>
      <c r="L47" s="8" t="str">
        <f t="shared" si="16"/>
        <v/>
      </c>
      <c r="M47" s="8">
        <f t="shared" si="17"/>
        <v>0</v>
      </c>
      <c r="N47" s="8" t="str">
        <f t="shared" si="18"/>
        <v/>
      </c>
      <c r="O47" s="8">
        <f t="shared" si="19"/>
        <v>0</v>
      </c>
      <c r="P47" s="8" t="str">
        <f t="shared" si="20"/>
        <v/>
      </c>
      <c r="Q47" s="8">
        <f t="shared" si="21"/>
        <v>0</v>
      </c>
      <c r="R47" s="8" t="str">
        <f t="shared" si="22"/>
        <v/>
      </c>
      <c r="S47" s="8">
        <f t="shared" si="23"/>
        <v>0</v>
      </c>
    </row>
    <row r="48" spans="1:26" x14ac:dyDescent="0.5">
      <c r="A48" s="20"/>
      <c r="C48" s="20"/>
      <c r="G48" s="37"/>
      <c r="L48" s="8" t="str">
        <f t="shared" si="16"/>
        <v/>
      </c>
      <c r="M48" s="8">
        <f t="shared" si="17"/>
        <v>0</v>
      </c>
      <c r="N48" s="8" t="str">
        <f t="shared" si="18"/>
        <v/>
      </c>
      <c r="O48" s="8">
        <f t="shared" si="19"/>
        <v>0</v>
      </c>
      <c r="P48" s="8" t="str">
        <f t="shared" si="20"/>
        <v/>
      </c>
      <c r="Q48" s="8">
        <f t="shared" si="21"/>
        <v>0</v>
      </c>
      <c r="R48" s="8" t="str">
        <f t="shared" si="22"/>
        <v/>
      </c>
      <c r="S48" s="8">
        <f t="shared" si="23"/>
        <v>0</v>
      </c>
    </row>
    <row r="49" spans="1:19" x14ac:dyDescent="0.5">
      <c r="A49" s="20"/>
      <c r="C49" s="20"/>
      <c r="G49" s="37"/>
      <c r="L49" s="8" t="str">
        <f t="shared" si="16"/>
        <v/>
      </c>
      <c r="M49" s="8">
        <f t="shared" si="17"/>
        <v>0</v>
      </c>
      <c r="N49" s="8" t="str">
        <f t="shared" si="18"/>
        <v/>
      </c>
      <c r="O49" s="8">
        <f t="shared" si="19"/>
        <v>0</v>
      </c>
      <c r="P49" s="8" t="str">
        <f t="shared" si="20"/>
        <v/>
      </c>
      <c r="Q49" s="8">
        <f t="shared" si="21"/>
        <v>0</v>
      </c>
      <c r="R49" s="8" t="str">
        <f t="shared" si="22"/>
        <v/>
      </c>
      <c r="S49" s="8">
        <f t="shared" si="23"/>
        <v>0</v>
      </c>
    </row>
    <row r="50" spans="1:19" x14ac:dyDescent="0.5">
      <c r="A50" s="14"/>
      <c r="C50" s="20"/>
      <c r="L50" s="8">
        <f t="shared" si="16"/>
        <v>0</v>
      </c>
      <c r="M50" s="8">
        <f t="shared" si="17"/>
        <v>0</v>
      </c>
      <c r="N50" s="8">
        <f t="shared" si="18"/>
        <v>0</v>
      </c>
      <c r="O50" s="8">
        <f t="shared" si="19"/>
        <v>0</v>
      </c>
      <c r="P50" s="8">
        <f t="shared" si="20"/>
        <v>0</v>
      </c>
      <c r="Q50" s="8">
        <f t="shared" si="21"/>
        <v>0</v>
      </c>
      <c r="R50" s="8">
        <f t="shared" si="22"/>
        <v>0</v>
      </c>
      <c r="S50" s="8">
        <f t="shared" si="23"/>
        <v>0</v>
      </c>
    </row>
    <row r="51" spans="1:19" x14ac:dyDescent="0.5">
      <c r="L51" s="8">
        <f t="shared" si="16"/>
        <v>0</v>
      </c>
      <c r="M51" s="8">
        <f t="shared" si="17"/>
        <v>0</v>
      </c>
      <c r="N51" s="8">
        <f t="shared" si="18"/>
        <v>0</v>
      </c>
      <c r="O51" s="8">
        <f t="shared" si="19"/>
        <v>0</v>
      </c>
      <c r="P51" s="8">
        <f t="shared" si="20"/>
        <v>0</v>
      </c>
      <c r="Q51" s="8">
        <f t="shared" si="21"/>
        <v>0</v>
      </c>
      <c r="R51" s="8">
        <f t="shared" si="22"/>
        <v>0</v>
      </c>
      <c r="S51" s="8">
        <f t="shared" si="23"/>
        <v>0</v>
      </c>
    </row>
    <row r="52" spans="1:19" x14ac:dyDescent="0.5">
      <c r="L52" s="8">
        <f t="shared" si="16"/>
        <v>0</v>
      </c>
      <c r="M52" s="8">
        <f t="shared" si="17"/>
        <v>0</v>
      </c>
      <c r="N52" s="8">
        <f t="shared" si="18"/>
        <v>0</v>
      </c>
      <c r="O52" s="8">
        <f t="shared" si="19"/>
        <v>0</v>
      </c>
      <c r="P52" s="8">
        <f t="shared" si="20"/>
        <v>0</v>
      </c>
      <c r="Q52" s="8">
        <f t="shared" si="21"/>
        <v>0</v>
      </c>
      <c r="R52" s="8">
        <f t="shared" si="22"/>
        <v>0</v>
      </c>
      <c r="S52" s="8">
        <f t="shared" si="23"/>
        <v>0</v>
      </c>
    </row>
    <row r="53" spans="1:19" x14ac:dyDescent="0.5">
      <c r="L53" s="8">
        <f t="shared" si="16"/>
        <v>0</v>
      </c>
      <c r="M53" s="8">
        <f t="shared" si="17"/>
        <v>0</v>
      </c>
      <c r="N53" s="8">
        <f t="shared" si="18"/>
        <v>0</v>
      </c>
      <c r="O53" s="8">
        <f t="shared" si="19"/>
        <v>0</v>
      </c>
      <c r="P53" s="8">
        <f t="shared" si="20"/>
        <v>0</v>
      </c>
      <c r="Q53" s="8">
        <f t="shared" si="21"/>
        <v>0</v>
      </c>
      <c r="R53" s="8">
        <f t="shared" si="22"/>
        <v>0</v>
      </c>
      <c r="S53" s="8">
        <f t="shared" si="23"/>
        <v>0</v>
      </c>
    </row>
    <row r="54" spans="1:19" x14ac:dyDescent="0.5">
      <c r="L54" s="8">
        <f t="shared" si="16"/>
        <v>0</v>
      </c>
      <c r="M54" s="8">
        <f t="shared" si="17"/>
        <v>0</v>
      </c>
      <c r="N54" s="8">
        <f t="shared" si="18"/>
        <v>0</v>
      </c>
      <c r="O54" s="8">
        <f t="shared" si="19"/>
        <v>0</v>
      </c>
      <c r="P54" s="8">
        <f t="shared" si="20"/>
        <v>0</v>
      </c>
      <c r="Q54" s="8">
        <f t="shared" si="21"/>
        <v>0</v>
      </c>
      <c r="R54" s="8">
        <f t="shared" si="22"/>
        <v>0</v>
      </c>
      <c r="S54" s="8">
        <f t="shared" si="23"/>
        <v>0</v>
      </c>
    </row>
    <row r="55" spans="1:19" x14ac:dyDescent="0.5">
      <c r="L55" s="8">
        <f t="shared" si="16"/>
        <v>0</v>
      </c>
      <c r="M55" s="8">
        <f t="shared" si="17"/>
        <v>0</v>
      </c>
      <c r="N55" s="8">
        <f t="shared" si="18"/>
        <v>0</v>
      </c>
      <c r="O55" s="8">
        <f t="shared" si="19"/>
        <v>0</v>
      </c>
      <c r="P55" s="8">
        <f t="shared" si="20"/>
        <v>0</v>
      </c>
      <c r="Q55" s="8">
        <f t="shared" si="21"/>
        <v>0</v>
      </c>
      <c r="R55" s="8">
        <f t="shared" si="22"/>
        <v>0</v>
      </c>
      <c r="S55" s="8">
        <f t="shared" si="23"/>
        <v>0</v>
      </c>
    </row>
    <row r="56" spans="1:19" x14ac:dyDescent="0.5">
      <c r="L56" s="8">
        <f t="shared" si="16"/>
        <v>0</v>
      </c>
      <c r="M56" s="8">
        <f t="shared" si="17"/>
        <v>0</v>
      </c>
      <c r="N56" s="8">
        <f t="shared" si="18"/>
        <v>0</v>
      </c>
      <c r="O56" s="8">
        <f t="shared" si="19"/>
        <v>0</v>
      </c>
      <c r="P56" s="8">
        <f t="shared" si="20"/>
        <v>0</v>
      </c>
      <c r="Q56" s="8">
        <f t="shared" si="21"/>
        <v>0</v>
      </c>
      <c r="R56" s="8">
        <f t="shared" si="22"/>
        <v>0</v>
      </c>
      <c r="S56" s="8">
        <f t="shared" si="23"/>
        <v>0</v>
      </c>
    </row>
    <row r="57" spans="1:19" x14ac:dyDescent="0.5">
      <c r="L57" s="8">
        <f t="shared" si="16"/>
        <v>0</v>
      </c>
      <c r="M57" s="8">
        <f t="shared" si="17"/>
        <v>0</v>
      </c>
      <c r="N57" s="8">
        <f t="shared" si="18"/>
        <v>0</v>
      </c>
      <c r="O57" s="8">
        <f t="shared" si="19"/>
        <v>0</v>
      </c>
      <c r="P57" s="8">
        <f t="shared" si="20"/>
        <v>0</v>
      </c>
      <c r="Q57" s="8">
        <f t="shared" si="21"/>
        <v>0</v>
      </c>
      <c r="R57" s="8">
        <f t="shared" si="22"/>
        <v>0</v>
      </c>
      <c r="S57" s="8">
        <f t="shared" si="23"/>
        <v>0</v>
      </c>
    </row>
    <row r="58" spans="1:19" x14ac:dyDescent="0.5">
      <c r="L58" s="8">
        <f t="shared" si="16"/>
        <v>0</v>
      </c>
      <c r="M58" s="8">
        <f t="shared" si="17"/>
        <v>0</v>
      </c>
      <c r="N58" s="8">
        <f t="shared" si="18"/>
        <v>0</v>
      </c>
      <c r="O58" s="8">
        <f t="shared" si="19"/>
        <v>0</v>
      </c>
      <c r="P58" s="8">
        <f t="shared" si="20"/>
        <v>0</v>
      </c>
      <c r="Q58" s="8">
        <f t="shared" si="21"/>
        <v>0</v>
      </c>
      <c r="R58" s="8">
        <f t="shared" si="22"/>
        <v>0</v>
      </c>
      <c r="S58" s="8">
        <f t="shared" si="23"/>
        <v>0</v>
      </c>
    </row>
    <row r="59" spans="1:19" x14ac:dyDescent="0.5">
      <c r="L59" s="8">
        <f t="shared" si="16"/>
        <v>0</v>
      </c>
      <c r="M59" s="8">
        <f t="shared" si="17"/>
        <v>0</v>
      </c>
      <c r="N59" s="8">
        <f t="shared" si="18"/>
        <v>0</v>
      </c>
      <c r="O59" s="8">
        <f t="shared" si="19"/>
        <v>0</v>
      </c>
      <c r="P59" s="8">
        <f t="shared" si="20"/>
        <v>0</v>
      </c>
      <c r="Q59" s="8">
        <f t="shared" si="21"/>
        <v>0</v>
      </c>
      <c r="R59" s="8">
        <f t="shared" si="22"/>
        <v>0</v>
      </c>
      <c r="S59" s="8">
        <f t="shared" si="23"/>
        <v>0</v>
      </c>
    </row>
    <row r="60" spans="1:19" x14ac:dyDescent="0.5">
      <c r="L60" s="8">
        <f t="shared" si="16"/>
        <v>0</v>
      </c>
      <c r="M60" s="8">
        <f t="shared" si="17"/>
        <v>0</v>
      </c>
      <c r="N60" s="8">
        <f t="shared" si="18"/>
        <v>0</v>
      </c>
      <c r="O60" s="8">
        <f t="shared" si="19"/>
        <v>0</v>
      </c>
      <c r="P60" s="8">
        <f t="shared" si="20"/>
        <v>0</v>
      </c>
      <c r="Q60" s="8">
        <f t="shared" si="21"/>
        <v>0</v>
      </c>
      <c r="R60" s="8">
        <f t="shared" si="22"/>
        <v>0</v>
      </c>
      <c r="S60" s="8">
        <f t="shared" si="23"/>
        <v>0</v>
      </c>
    </row>
    <row r="61" spans="1:19" x14ac:dyDescent="0.5">
      <c r="L61" s="8">
        <f t="shared" si="16"/>
        <v>0</v>
      </c>
      <c r="M61" s="8">
        <f t="shared" si="17"/>
        <v>0</v>
      </c>
      <c r="N61" s="8">
        <f t="shared" si="18"/>
        <v>0</v>
      </c>
      <c r="O61" s="8">
        <f t="shared" si="19"/>
        <v>0</v>
      </c>
      <c r="P61" s="8">
        <f t="shared" si="20"/>
        <v>0</v>
      </c>
      <c r="Q61" s="8">
        <f t="shared" si="21"/>
        <v>0</v>
      </c>
      <c r="R61" s="8">
        <f t="shared" si="22"/>
        <v>0</v>
      </c>
      <c r="S61" s="8">
        <f t="shared" si="23"/>
        <v>0</v>
      </c>
    </row>
    <row r="62" spans="1:19" x14ac:dyDescent="0.5">
      <c r="L62" s="8">
        <f t="shared" ref="L62:O63" si="24">IF(A40&gt;L$13,A40,IF(A40&lt;L$9,A40,""))</f>
        <v>0</v>
      </c>
      <c r="M62" s="8">
        <f t="shared" si="24"/>
        <v>0</v>
      </c>
      <c r="N62" s="8">
        <f t="shared" si="24"/>
        <v>0</v>
      </c>
      <c r="O62" s="8">
        <f t="shared" si="24"/>
        <v>0</v>
      </c>
    </row>
    <row r="63" spans="1:19" x14ac:dyDescent="0.5">
      <c r="L63" s="8">
        <f t="shared" si="24"/>
        <v>0</v>
      </c>
      <c r="M63" s="8">
        <f t="shared" si="24"/>
        <v>0</v>
      </c>
      <c r="N63" s="8">
        <f t="shared" si="24"/>
        <v>0</v>
      </c>
      <c r="O63" s="8">
        <f t="shared" si="24"/>
        <v>0</v>
      </c>
    </row>
  </sheetData>
  <sortState ref="F2:F63">
    <sortCondition descending="1" ref="F1"/>
  </sortState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6"/>
  <sheetViews>
    <sheetView zoomScale="55" zoomScaleNormal="55" workbookViewId="0">
      <pane ySplit="1" topLeftCell="A2" activePane="bottomLeft" state="frozen"/>
      <selection pane="bottomLeft" activeCell="Q45" sqref="Q45"/>
    </sheetView>
  </sheetViews>
  <sheetFormatPr defaultRowHeight="14.35" x14ac:dyDescent="0.5"/>
  <cols>
    <col min="1" max="10" width="8.9375" style="8"/>
    <col min="22" max="23" width="8.9375" style="8"/>
  </cols>
  <sheetData>
    <row r="1" spans="1:23" ht="57.35" x14ac:dyDescent="0.5">
      <c r="A1" s="40" t="s">
        <v>24</v>
      </c>
      <c r="B1" s="40" t="s">
        <v>25</v>
      </c>
      <c r="C1" s="2" t="s">
        <v>26</v>
      </c>
      <c r="D1" s="56" t="s">
        <v>23</v>
      </c>
      <c r="E1" s="56" t="s">
        <v>79</v>
      </c>
      <c r="F1" s="29" t="s">
        <v>19</v>
      </c>
      <c r="G1" s="29" t="s">
        <v>80</v>
      </c>
      <c r="H1" s="63" t="s">
        <v>0</v>
      </c>
      <c r="I1" s="63" t="s">
        <v>105</v>
      </c>
      <c r="J1" s="40" t="s">
        <v>20</v>
      </c>
      <c r="L1" s="9" t="s">
        <v>41</v>
      </c>
      <c r="M1" s="9" t="s">
        <v>34</v>
      </c>
      <c r="N1" s="9" t="s">
        <v>122</v>
      </c>
      <c r="O1" s="9" t="s">
        <v>123</v>
      </c>
      <c r="P1" s="9" t="s">
        <v>113</v>
      </c>
      <c r="Q1" s="9" t="s">
        <v>114</v>
      </c>
      <c r="V1" s="2" t="s">
        <v>26</v>
      </c>
      <c r="W1" s="2" t="s">
        <v>0</v>
      </c>
    </row>
    <row r="2" spans="1:23" x14ac:dyDescent="0.5">
      <c r="A2" s="36">
        <v>14</v>
      </c>
      <c r="B2" s="36" t="s">
        <v>40</v>
      </c>
      <c r="C2" s="20">
        <v>314589</v>
      </c>
      <c r="D2" s="20">
        <v>289332</v>
      </c>
      <c r="E2" s="20">
        <v>250843</v>
      </c>
      <c r="F2" s="20">
        <v>261374</v>
      </c>
      <c r="G2" s="20">
        <v>126268</v>
      </c>
      <c r="H2" s="20">
        <v>550706</v>
      </c>
      <c r="I2" s="20">
        <v>377111</v>
      </c>
      <c r="J2" s="4">
        <v>1.9865920106440269</v>
      </c>
      <c r="K2" t="s">
        <v>59</v>
      </c>
      <c r="L2" s="107">
        <f>CORREL(D2:D23,E2:E23)</f>
        <v>0.37639666749161277</v>
      </c>
      <c r="M2" s="107">
        <f>CORREL(D24:D39,E24:E39)</f>
        <v>0.42608126520108408</v>
      </c>
      <c r="N2" s="107">
        <f>CORREL(D2:D22,E2:E22)</f>
        <v>0.34584652843592756</v>
      </c>
      <c r="O2" s="107">
        <f>CORREL(D24:D37,E24:E37)</f>
        <v>0.44718676914447014</v>
      </c>
      <c r="P2" s="35">
        <v>0.1196</v>
      </c>
      <c r="Q2" s="35">
        <v>0.2</v>
      </c>
      <c r="V2" s="20">
        <v>314589</v>
      </c>
      <c r="W2" s="20">
        <v>550706</v>
      </c>
    </row>
    <row r="3" spans="1:23" x14ac:dyDescent="0.5">
      <c r="A3" s="36">
        <v>10</v>
      </c>
      <c r="B3" s="36" t="s">
        <v>40</v>
      </c>
      <c r="C3" s="20">
        <v>465960</v>
      </c>
      <c r="D3" s="20">
        <v>337947</v>
      </c>
      <c r="E3" s="20">
        <v>263048</v>
      </c>
      <c r="F3" s="20">
        <v>282331</v>
      </c>
      <c r="G3" s="20">
        <v>102009</v>
      </c>
      <c r="H3" s="20">
        <v>620278</v>
      </c>
      <c r="I3" s="20">
        <v>365057</v>
      </c>
      <c r="J3" s="4">
        <v>2.5786744306874883</v>
      </c>
      <c r="K3" t="s">
        <v>60</v>
      </c>
      <c r="L3" s="107">
        <f>CORREL(F2:F23,G2:G23)</f>
        <v>0.80815615426852039</v>
      </c>
      <c r="M3" s="107">
        <f>CORREL(F24:F39,G24:G39)</f>
        <v>0.59760781489184633</v>
      </c>
      <c r="N3" s="107">
        <f>CORREL(F2:F22,G2:G22)</f>
        <v>0.82768444410565167</v>
      </c>
      <c r="O3" s="107">
        <f>CORREL(F24:F37,G24:G37)</f>
        <v>0.67392707844327515</v>
      </c>
      <c r="P3" s="35">
        <v>0.68510000000000004</v>
      </c>
      <c r="Q3" s="35">
        <v>0.45419999999999999</v>
      </c>
      <c r="V3" s="20">
        <v>465960</v>
      </c>
      <c r="W3" s="20">
        <v>620278</v>
      </c>
    </row>
    <row r="4" spans="1:23" x14ac:dyDescent="0.5">
      <c r="A4" s="36">
        <v>34</v>
      </c>
      <c r="B4" s="36" t="s">
        <v>40</v>
      </c>
      <c r="C4" s="20">
        <v>580441</v>
      </c>
      <c r="D4" s="20">
        <v>443035</v>
      </c>
      <c r="E4" s="20">
        <v>269294</v>
      </c>
      <c r="F4" s="20">
        <v>832362</v>
      </c>
      <c r="G4" s="20">
        <v>320716</v>
      </c>
      <c r="H4" s="20">
        <v>1275397</v>
      </c>
      <c r="I4" s="20">
        <v>590010</v>
      </c>
      <c r="J4" s="4">
        <v>0.83966499956347673</v>
      </c>
      <c r="K4" t="s">
        <v>61</v>
      </c>
      <c r="L4" s="107">
        <f>CORREL(H2:H23,J2:J23)</f>
        <v>-0.39388810791621492</v>
      </c>
      <c r="M4" s="107">
        <f>CORREL(H24:H39,J24:J39)</f>
        <v>6.6601883750324081E-2</v>
      </c>
      <c r="N4" s="107">
        <f>CORREL(H2:H22,J2:J22)</f>
        <v>-0.47729764929409069</v>
      </c>
      <c r="O4" s="107">
        <f>CORREL(H24:H37,J24:J37)</f>
        <v>-2.9580764223197973E-2</v>
      </c>
      <c r="P4" s="35">
        <v>0.2278</v>
      </c>
      <c r="Q4" s="35">
        <v>8.9999999999999998E-4</v>
      </c>
      <c r="V4" s="20">
        <v>580441</v>
      </c>
      <c r="W4" s="20">
        <v>1275397</v>
      </c>
    </row>
    <row r="5" spans="1:23" x14ac:dyDescent="0.5">
      <c r="A5" s="36">
        <v>31</v>
      </c>
      <c r="B5" s="36" t="s">
        <v>40</v>
      </c>
      <c r="C5" s="20">
        <v>593972</v>
      </c>
      <c r="D5" s="20">
        <v>465956</v>
      </c>
      <c r="E5" s="20">
        <v>231851</v>
      </c>
      <c r="F5" s="20">
        <v>826239</v>
      </c>
      <c r="G5" s="20">
        <v>237553</v>
      </c>
      <c r="H5" s="20">
        <v>1292195</v>
      </c>
      <c r="I5" s="20">
        <v>469404</v>
      </c>
      <c r="J5" s="4">
        <v>0.97599693542072719</v>
      </c>
      <c r="K5" t="s">
        <v>134</v>
      </c>
      <c r="L5" s="35"/>
      <c r="M5" s="35"/>
      <c r="N5" s="107">
        <f>CORREL(H2:H22,I2:I22)</f>
        <v>0.61420006587406772</v>
      </c>
      <c r="O5" s="107">
        <f>CORREL(H24:H37,I24:I37)</f>
        <v>0.62525329256609652</v>
      </c>
      <c r="P5" s="107">
        <v>0.65310000000000001</v>
      </c>
      <c r="Q5" s="107">
        <v>0.35709999999999997</v>
      </c>
      <c r="V5" s="20">
        <v>593972</v>
      </c>
      <c r="W5" s="20">
        <v>1292195</v>
      </c>
    </row>
    <row r="6" spans="1:23" x14ac:dyDescent="0.5">
      <c r="A6" s="36">
        <v>24</v>
      </c>
      <c r="B6" s="36" t="s">
        <v>40</v>
      </c>
      <c r="C6" s="36">
        <v>714881</v>
      </c>
      <c r="D6" s="36">
        <v>245759</v>
      </c>
      <c r="E6" s="36">
        <v>202583</v>
      </c>
      <c r="F6" s="20">
        <v>282830</v>
      </c>
      <c r="G6" s="20">
        <v>97577</v>
      </c>
      <c r="H6" s="36">
        <v>528589</v>
      </c>
      <c r="I6" s="20">
        <v>300160</v>
      </c>
      <c r="J6" s="4">
        <v>2.0761347448681553</v>
      </c>
      <c r="V6" s="36">
        <v>714881</v>
      </c>
      <c r="W6" s="36">
        <v>528589</v>
      </c>
    </row>
    <row r="7" spans="1:23" x14ac:dyDescent="0.5">
      <c r="A7" s="36">
        <v>33</v>
      </c>
      <c r="B7" s="36" t="s">
        <v>40</v>
      </c>
      <c r="C7" s="20">
        <v>664515</v>
      </c>
      <c r="D7" s="20">
        <v>412277</v>
      </c>
      <c r="E7" s="20">
        <v>248456</v>
      </c>
      <c r="F7" s="20">
        <v>730597</v>
      </c>
      <c r="G7" s="20">
        <v>245024</v>
      </c>
      <c r="H7" s="20">
        <v>1142874</v>
      </c>
      <c r="I7" s="20">
        <v>493480</v>
      </c>
      <c r="J7" s="4">
        <v>1.0140067911714772</v>
      </c>
      <c r="V7" s="20">
        <v>664515</v>
      </c>
      <c r="W7" s="20">
        <v>1142874</v>
      </c>
    </row>
    <row r="8" spans="1:23" x14ac:dyDescent="0.5">
      <c r="A8" s="36">
        <v>21</v>
      </c>
      <c r="B8" s="36" t="s">
        <v>40</v>
      </c>
      <c r="C8" s="20">
        <v>1875095</v>
      </c>
      <c r="D8" s="20">
        <v>630834</v>
      </c>
      <c r="E8" s="20">
        <v>293011</v>
      </c>
      <c r="F8" s="20">
        <v>779123</v>
      </c>
      <c r="G8" s="20">
        <v>221020</v>
      </c>
      <c r="H8" s="20">
        <v>1409957</v>
      </c>
      <c r="I8" s="20">
        <v>514031</v>
      </c>
      <c r="J8" s="4">
        <v>1.3257216541489458</v>
      </c>
      <c r="V8" s="20">
        <v>1875095</v>
      </c>
      <c r="W8" s="20">
        <v>1409957</v>
      </c>
    </row>
    <row r="9" spans="1:23" x14ac:dyDescent="0.5">
      <c r="A9" s="36">
        <v>35</v>
      </c>
      <c r="B9" s="36" t="s">
        <v>40</v>
      </c>
      <c r="C9" s="36">
        <v>719565</v>
      </c>
      <c r="D9" s="20">
        <v>362368</v>
      </c>
      <c r="E9" s="20">
        <v>204629</v>
      </c>
      <c r="F9" s="20">
        <v>762824</v>
      </c>
      <c r="G9" s="20">
        <v>309514</v>
      </c>
      <c r="H9" s="36">
        <v>1125192</v>
      </c>
      <c r="I9" s="20">
        <v>514143</v>
      </c>
      <c r="J9" s="4">
        <v>0.66113002965940149</v>
      </c>
      <c r="V9" s="36">
        <v>719565</v>
      </c>
      <c r="W9" s="36">
        <v>1125192</v>
      </c>
    </row>
    <row r="10" spans="1:23" x14ac:dyDescent="0.5">
      <c r="A10" s="36">
        <v>19</v>
      </c>
      <c r="B10" s="36" t="s">
        <v>40</v>
      </c>
      <c r="C10" s="20">
        <v>1444371</v>
      </c>
      <c r="D10" s="20">
        <v>442436</v>
      </c>
      <c r="E10" s="20">
        <v>292187</v>
      </c>
      <c r="F10" s="20">
        <v>837305</v>
      </c>
      <c r="G10" s="20">
        <v>231491</v>
      </c>
      <c r="H10" s="20">
        <v>1279741</v>
      </c>
      <c r="I10" s="20">
        <v>523678</v>
      </c>
      <c r="J10" s="4">
        <v>1.2621959385030088</v>
      </c>
      <c r="V10" s="20">
        <v>1444371</v>
      </c>
      <c r="W10" s="20">
        <v>1279741</v>
      </c>
    </row>
    <row r="11" spans="1:23" x14ac:dyDescent="0.5">
      <c r="A11" s="36">
        <v>2</v>
      </c>
      <c r="B11" s="36" t="s">
        <v>40</v>
      </c>
      <c r="C11" s="20">
        <v>711294</v>
      </c>
      <c r="D11" s="20">
        <v>1350242</v>
      </c>
      <c r="E11" s="20">
        <v>323746</v>
      </c>
      <c r="F11" s="20">
        <v>744669</v>
      </c>
      <c r="G11" s="20">
        <v>245293</v>
      </c>
      <c r="H11" s="20">
        <v>2094911</v>
      </c>
      <c r="I11" s="20">
        <v>569039</v>
      </c>
      <c r="J11" s="4">
        <v>1.3198338313771694</v>
      </c>
      <c r="V11" s="20">
        <v>711294</v>
      </c>
      <c r="W11" s="20">
        <v>2094911</v>
      </c>
    </row>
    <row r="12" spans="1:23" x14ac:dyDescent="0.5">
      <c r="A12" s="36">
        <v>11</v>
      </c>
      <c r="B12" s="36" t="s">
        <v>40</v>
      </c>
      <c r="C12" s="20">
        <v>1255550</v>
      </c>
      <c r="D12" s="20">
        <v>161800</v>
      </c>
      <c r="E12" s="20">
        <v>352437</v>
      </c>
      <c r="F12" s="20">
        <v>430692</v>
      </c>
      <c r="G12" s="20">
        <v>228142</v>
      </c>
      <c r="H12" s="20">
        <v>592492</v>
      </c>
      <c r="I12" s="20">
        <v>580579</v>
      </c>
      <c r="J12" s="4">
        <v>1.544814194668233</v>
      </c>
      <c r="V12" s="20">
        <v>1255550</v>
      </c>
      <c r="W12" s="20">
        <v>592492</v>
      </c>
    </row>
    <row r="13" spans="1:23" x14ac:dyDescent="0.5">
      <c r="A13" s="36">
        <v>13</v>
      </c>
      <c r="B13" s="36" t="s">
        <v>40</v>
      </c>
      <c r="C13" s="20">
        <v>881274</v>
      </c>
      <c r="D13" s="20">
        <v>300343</v>
      </c>
      <c r="E13" s="20">
        <v>383860</v>
      </c>
      <c r="F13" s="20">
        <v>499642</v>
      </c>
      <c r="G13" s="20">
        <v>220720</v>
      </c>
      <c r="H13" s="20">
        <v>799985</v>
      </c>
      <c r="I13" s="20">
        <v>604580</v>
      </c>
      <c r="J13" s="4">
        <v>1.7391264951069227</v>
      </c>
      <c r="V13" s="20">
        <v>881274</v>
      </c>
      <c r="W13" s="20">
        <v>799985</v>
      </c>
    </row>
    <row r="14" spans="1:23" x14ac:dyDescent="0.5">
      <c r="A14" s="36">
        <v>26</v>
      </c>
      <c r="B14" s="36" t="s">
        <v>40</v>
      </c>
      <c r="C14" s="36">
        <v>972196</v>
      </c>
      <c r="D14" s="36">
        <v>361814</v>
      </c>
      <c r="E14" s="36">
        <v>324402</v>
      </c>
      <c r="F14" s="20">
        <v>561052</v>
      </c>
      <c r="G14" s="20">
        <v>285989</v>
      </c>
      <c r="H14" s="36">
        <v>922866</v>
      </c>
      <c r="I14" s="20">
        <v>610391</v>
      </c>
      <c r="J14" s="4">
        <v>1.1343163548248358</v>
      </c>
      <c r="V14" s="36">
        <v>972196</v>
      </c>
      <c r="W14" s="36">
        <v>922866</v>
      </c>
    </row>
    <row r="15" spans="1:23" x14ac:dyDescent="0.5">
      <c r="A15" s="36">
        <v>9</v>
      </c>
      <c r="B15" s="36" t="s">
        <v>40</v>
      </c>
      <c r="C15" s="36">
        <v>1039368</v>
      </c>
      <c r="D15" s="36">
        <v>438382</v>
      </c>
      <c r="E15" s="36">
        <v>345628</v>
      </c>
      <c r="F15" s="20">
        <v>669570</v>
      </c>
      <c r="G15" s="20">
        <v>265297</v>
      </c>
      <c r="H15" s="36">
        <v>1107952</v>
      </c>
      <c r="I15" s="20">
        <v>610925</v>
      </c>
      <c r="J15" s="4">
        <v>1.3027964884638725</v>
      </c>
      <c r="V15" s="36">
        <v>1039368</v>
      </c>
      <c r="W15" s="36">
        <v>1107952</v>
      </c>
    </row>
    <row r="16" spans="1:23" x14ac:dyDescent="0.5">
      <c r="A16" s="36">
        <v>7</v>
      </c>
      <c r="B16" s="36" t="s">
        <v>40</v>
      </c>
      <c r="C16" s="36">
        <v>1010023</v>
      </c>
      <c r="D16" s="36">
        <v>492320</v>
      </c>
      <c r="E16" s="36">
        <v>350635</v>
      </c>
      <c r="F16" s="20">
        <v>716757</v>
      </c>
      <c r="G16" s="20">
        <v>267838</v>
      </c>
      <c r="H16" s="36">
        <v>1209077</v>
      </c>
      <c r="I16" s="20">
        <v>618473</v>
      </c>
      <c r="J16" s="4">
        <v>1.3091308925544545</v>
      </c>
      <c r="V16" s="36">
        <v>1010023</v>
      </c>
      <c r="W16" s="36">
        <v>1209077</v>
      </c>
    </row>
    <row r="17" spans="1:23" x14ac:dyDescent="0.5">
      <c r="A17" s="36">
        <v>30</v>
      </c>
      <c r="B17" s="36" t="s">
        <v>40</v>
      </c>
      <c r="C17" s="20">
        <v>1323170</v>
      </c>
      <c r="D17" s="20">
        <v>766558</v>
      </c>
      <c r="E17" s="20">
        <v>347156</v>
      </c>
      <c r="F17" s="20">
        <v>1186254</v>
      </c>
      <c r="G17" s="20">
        <v>274172</v>
      </c>
      <c r="H17" s="20">
        <v>1952812</v>
      </c>
      <c r="I17" s="20">
        <v>621328</v>
      </c>
      <c r="J17" s="4">
        <v>1.2661978611966211</v>
      </c>
      <c r="V17" s="20">
        <v>1323170</v>
      </c>
      <c r="W17" s="20">
        <v>1952812</v>
      </c>
    </row>
    <row r="18" spans="1:23" x14ac:dyDescent="0.5">
      <c r="A18" s="36">
        <v>38</v>
      </c>
      <c r="B18" s="36" t="s">
        <v>40</v>
      </c>
      <c r="C18" s="36">
        <v>955754</v>
      </c>
      <c r="D18" s="36">
        <v>403960</v>
      </c>
      <c r="E18" s="36">
        <v>234012</v>
      </c>
      <c r="F18" s="20">
        <v>1024488</v>
      </c>
      <c r="G18" s="20">
        <v>400701</v>
      </c>
      <c r="H18" s="36">
        <v>1428448</v>
      </c>
      <c r="I18" s="20">
        <v>634713</v>
      </c>
      <c r="J18" s="4">
        <v>0.58400652855870083</v>
      </c>
      <c r="V18" s="36">
        <v>955754</v>
      </c>
      <c r="W18" s="36">
        <v>1428448</v>
      </c>
    </row>
    <row r="19" spans="1:23" x14ac:dyDescent="0.5">
      <c r="A19" s="36">
        <v>5</v>
      </c>
      <c r="B19" s="36" t="s">
        <v>40</v>
      </c>
      <c r="C19" s="20">
        <v>949663</v>
      </c>
      <c r="D19" s="20">
        <v>502316</v>
      </c>
      <c r="E19" s="20">
        <v>457061</v>
      </c>
      <c r="F19" s="20">
        <v>530911</v>
      </c>
      <c r="G19" s="20">
        <v>215942</v>
      </c>
      <c r="H19" s="20">
        <v>1033227</v>
      </c>
      <c r="I19" s="20">
        <v>673003</v>
      </c>
      <c r="J19" s="4">
        <v>2.116591492159932</v>
      </c>
      <c r="V19" s="20">
        <v>949663</v>
      </c>
      <c r="W19" s="20">
        <v>1033227</v>
      </c>
    </row>
    <row r="20" spans="1:23" x14ac:dyDescent="0.5">
      <c r="A20" s="36">
        <v>3</v>
      </c>
      <c r="B20" s="36" t="s">
        <v>40</v>
      </c>
      <c r="C20" s="20">
        <v>1191045</v>
      </c>
      <c r="D20" s="20">
        <v>567032</v>
      </c>
      <c r="E20" s="20">
        <v>412915</v>
      </c>
      <c r="F20" s="20">
        <v>931046</v>
      </c>
      <c r="G20" s="20">
        <v>300960</v>
      </c>
      <c r="H20" s="20">
        <v>1498078</v>
      </c>
      <c r="I20" s="20">
        <v>713875</v>
      </c>
      <c r="J20" s="4">
        <v>1.3719929558745347</v>
      </c>
      <c r="V20" s="20">
        <v>1191045</v>
      </c>
      <c r="W20" s="20">
        <v>1498078</v>
      </c>
    </row>
    <row r="21" spans="1:23" x14ac:dyDescent="0.5">
      <c r="A21" s="36">
        <v>28</v>
      </c>
      <c r="B21" s="36" t="s">
        <v>40</v>
      </c>
      <c r="C21" s="36">
        <v>1430813</v>
      </c>
      <c r="D21" s="36">
        <v>576056</v>
      </c>
      <c r="E21" s="36">
        <v>492077</v>
      </c>
      <c r="F21" s="20">
        <v>893607</v>
      </c>
      <c r="G21" s="20">
        <v>369650</v>
      </c>
      <c r="H21" s="36">
        <v>1469663</v>
      </c>
      <c r="I21" s="20">
        <v>861727</v>
      </c>
      <c r="J21" s="4">
        <v>1.3311970783173273</v>
      </c>
      <c r="V21" s="36">
        <v>1430813</v>
      </c>
      <c r="W21" s="36">
        <v>1469663</v>
      </c>
    </row>
    <row r="22" spans="1:23" x14ac:dyDescent="0.5">
      <c r="A22" s="36">
        <v>4</v>
      </c>
      <c r="B22" s="36" t="s">
        <v>40</v>
      </c>
      <c r="C22" s="20">
        <v>2023544</v>
      </c>
      <c r="D22" s="20">
        <v>788755</v>
      </c>
      <c r="E22" s="20">
        <v>601482</v>
      </c>
      <c r="F22" s="20">
        <v>1205012</v>
      </c>
      <c r="G22" s="20">
        <v>407858</v>
      </c>
      <c r="H22" s="20">
        <v>1993767</v>
      </c>
      <c r="I22" s="20">
        <v>1009340</v>
      </c>
      <c r="J22" s="4">
        <v>1.4747338534489944</v>
      </c>
      <c r="V22" s="20">
        <v>2023544</v>
      </c>
      <c r="W22" s="20">
        <v>1993767</v>
      </c>
    </row>
    <row r="23" spans="1:23" x14ac:dyDescent="0.5">
      <c r="A23" s="67">
        <v>20</v>
      </c>
      <c r="B23" s="67" t="s">
        <v>40</v>
      </c>
      <c r="C23" s="70">
        <v>1268022</v>
      </c>
      <c r="D23" s="70">
        <v>809488</v>
      </c>
      <c r="E23" s="70">
        <v>1394130</v>
      </c>
      <c r="F23" s="70">
        <v>1471876</v>
      </c>
      <c r="G23" s="70">
        <v>908099</v>
      </c>
      <c r="H23" s="70">
        <v>2281364</v>
      </c>
      <c r="I23" s="70">
        <v>2302229</v>
      </c>
      <c r="J23" s="72">
        <v>1.5352180764432073</v>
      </c>
      <c r="V23" s="70">
        <v>1268022</v>
      </c>
      <c r="W23" s="70">
        <v>2281364</v>
      </c>
    </row>
    <row r="24" spans="1:23" x14ac:dyDescent="0.5">
      <c r="A24" s="36">
        <v>1</v>
      </c>
      <c r="B24" s="36" t="s">
        <v>22</v>
      </c>
      <c r="C24" s="20">
        <v>17084740</v>
      </c>
      <c r="D24" s="20">
        <v>1590605</v>
      </c>
      <c r="E24" s="20">
        <v>390888</v>
      </c>
      <c r="F24" s="20">
        <v>4529169</v>
      </c>
      <c r="G24" s="20">
        <v>355470</v>
      </c>
      <c r="H24" s="20">
        <v>6119774</v>
      </c>
      <c r="I24" s="20">
        <v>746358</v>
      </c>
      <c r="J24" s="4">
        <v>1.09963710017723</v>
      </c>
      <c r="V24" s="20">
        <v>17084740</v>
      </c>
      <c r="W24" s="20">
        <v>6119774</v>
      </c>
    </row>
    <row r="25" spans="1:23" x14ac:dyDescent="0.5">
      <c r="A25" s="36">
        <v>37</v>
      </c>
      <c r="B25" s="36" t="s">
        <v>22</v>
      </c>
      <c r="C25" s="36">
        <v>18712561</v>
      </c>
      <c r="D25" s="36">
        <v>1893912</v>
      </c>
      <c r="E25" s="36">
        <v>234254</v>
      </c>
      <c r="F25" s="20">
        <v>4799225</v>
      </c>
      <c r="G25" s="20">
        <v>253923</v>
      </c>
      <c r="H25" s="36">
        <v>6693137</v>
      </c>
      <c r="I25" s="20">
        <v>488177</v>
      </c>
      <c r="J25" s="4">
        <v>0.92253951000893974</v>
      </c>
      <c r="V25" s="36">
        <v>18712561</v>
      </c>
      <c r="W25" s="36">
        <v>6693137</v>
      </c>
    </row>
    <row r="26" spans="1:23" x14ac:dyDescent="0.5">
      <c r="A26" s="36">
        <v>36</v>
      </c>
      <c r="B26" s="36" t="s">
        <v>22</v>
      </c>
      <c r="C26" s="36">
        <v>19109777</v>
      </c>
      <c r="D26" s="36">
        <v>1661495</v>
      </c>
      <c r="E26" s="36">
        <v>219651</v>
      </c>
      <c r="F26" s="20">
        <v>5119665</v>
      </c>
      <c r="G26" s="20">
        <v>247125</v>
      </c>
      <c r="H26" s="36">
        <v>6781160</v>
      </c>
      <c r="I26" s="20">
        <v>466776</v>
      </c>
      <c r="J26" s="4">
        <v>0.88882549317147197</v>
      </c>
      <c r="V26" s="36">
        <v>19109777</v>
      </c>
      <c r="W26" s="36">
        <v>6781160</v>
      </c>
    </row>
    <row r="27" spans="1:23" x14ac:dyDescent="0.5">
      <c r="A27" s="36">
        <v>12</v>
      </c>
      <c r="B27" s="36" t="s">
        <v>22</v>
      </c>
      <c r="C27" s="20">
        <v>25882502</v>
      </c>
      <c r="D27" s="20">
        <v>2040995</v>
      </c>
      <c r="E27" s="20">
        <v>341266</v>
      </c>
      <c r="F27" s="20">
        <v>6106988</v>
      </c>
      <c r="G27" s="20">
        <v>304393</v>
      </c>
      <c r="H27" s="20">
        <v>8147983</v>
      </c>
      <c r="I27" s="20">
        <v>645659</v>
      </c>
      <c r="J27" s="4">
        <v>1.1211361627895517</v>
      </c>
      <c r="V27" s="20">
        <v>25882502</v>
      </c>
      <c r="W27" s="20">
        <v>8147983</v>
      </c>
    </row>
    <row r="28" spans="1:23" x14ac:dyDescent="0.5">
      <c r="A28" s="36">
        <v>27</v>
      </c>
      <c r="B28" s="36" t="s">
        <v>22</v>
      </c>
      <c r="C28" s="36">
        <v>26394525</v>
      </c>
      <c r="D28" s="36">
        <v>2129133</v>
      </c>
      <c r="E28" s="36">
        <v>282105</v>
      </c>
      <c r="F28" s="20">
        <v>6198567</v>
      </c>
      <c r="G28" s="20">
        <v>197851</v>
      </c>
      <c r="H28" s="36">
        <v>8327700</v>
      </c>
      <c r="I28" s="20">
        <v>479956</v>
      </c>
      <c r="J28" s="4">
        <v>1.4258457121773456</v>
      </c>
      <c r="V28" s="8">
        <v>26394525</v>
      </c>
      <c r="W28" s="8">
        <v>8327700</v>
      </c>
    </row>
    <row r="29" spans="1:23" x14ac:dyDescent="0.5">
      <c r="A29" s="36">
        <v>25</v>
      </c>
      <c r="B29" s="36" t="s">
        <v>22</v>
      </c>
      <c r="C29" s="36">
        <v>36457821</v>
      </c>
      <c r="D29" s="36">
        <v>2152491</v>
      </c>
      <c r="E29" s="36">
        <v>264848</v>
      </c>
      <c r="F29" s="20">
        <v>7966314</v>
      </c>
      <c r="G29" s="20">
        <v>277049</v>
      </c>
      <c r="H29" s="36">
        <v>10118805</v>
      </c>
      <c r="I29" s="20">
        <v>541897</v>
      </c>
      <c r="J29" s="4">
        <v>0.95596085890943483</v>
      </c>
      <c r="V29" s="8">
        <v>36457821</v>
      </c>
      <c r="W29" s="8">
        <v>10118805</v>
      </c>
    </row>
    <row r="30" spans="1:23" x14ac:dyDescent="0.5">
      <c r="A30" s="36">
        <v>32</v>
      </c>
      <c r="B30" s="36" t="s">
        <v>22</v>
      </c>
      <c r="C30" s="20">
        <v>26614354</v>
      </c>
      <c r="D30" s="20">
        <v>2915102</v>
      </c>
      <c r="E30" s="20">
        <v>323669</v>
      </c>
      <c r="F30" s="20">
        <v>7611623</v>
      </c>
      <c r="G30" s="20">
        <v>330889</v>
      </c>
      <c r="H30" s="20">
        <v>10526725</v>
      </c>
      <c r="I30" s="20">
        <v>654558</v>
      </c>
      <c r="J30" s="4">
        <v>0.9781799938952338</v>
      </c>
      <c r="V30" s="14">
        <v>26614354</v>
      </c>
      <c r="W30" s="14">
        <v>10526725</v>
      </c>
    </row>
    <row r="31" spans="1:23" x14ac:dyDescent="0.5">
      <c r="A31" s="36">
        <v>22</v>
      </c>
      <c r="B31" s="36" t="s">
        <v>22</v>
      </c>
      <c r="C31" s="20">
        <v>29346666</v>
      </c>
      <c r="D31" s="20">
        <v>3027681</v>
      </c>
      <c r="E31" s="20">
        <v>238271</v>
      </c>
      <c r="F31" s="20">
        <v>7894002</v>
      </c>
      <c r="G31" s="20">
        <v>201080</v>
      </c>
      <c r="H31" s="20">
        <v>10921683</v>
      </c>
      <c r="I31" s="20">
        <v>439351</v>
      </c>
      <c r="J31" s="4">
        <v>1.1849562363238513</v>
      </c>
      <c r="V31" s="14">
        <v>29346666</v>
      </c>
      <c r="W31" s="14">
        <v>10921683</v>
      </c>
    </row>
    <row r="32" spans="1:23" x14ac:dyDescent="0.5">
      <c r="A32" s="36">
        <v>23</v>
      </c>
      <c r="B32" s="36" t="s">
        <v>22</v>
      </c>
      <c r="C32" s="36">
        <v>38194519</v>
      </c>
      <c r="D32" s="20">
        <v>2905166</v>
      </c>
      <c r="E32" s="20">
        <v>260122</v>
      </c>
      <c r="F32" s="20">
        <v>8260308</v>
      </c>
      <c r="G32" s="20">
        <v>256599</v>
      </c>
      <c r="H32" s="20">
        <v>11165474</v>
      </c>
      <c r="I32" s="20">
        <v>516721</v>
      </c>
      <c r="J32" s="4">
        <v>1.013729593646117</v>
      </c>
      <c r="V32" s="8">
        <v>38194519</v>
      </c>
      <c r="W32" s="14">
        <v>11165474</v>
      </c>
    </row>
    <row r="33" spans="1:23" x14ac:dyDescent="0.5">
      <c r="A33" s="36">
        <v>18</v>
      </c>
      <c r="B33" s="36" t="s">
        <v>22</v>
      </c>
      <c r="C33" s="20">
        <v>36983938</v>
      </c>
      <c r="D33" s="20">
        <v>2529710</v>
      </c>
      <c r="E33" s="20">
        <v>238617</v>
      </c>
      <c r="F33" s="20">
        <v>9762233</v>
      </c>
      <c r="G33" s="20">
        <v>249486</v>
      </c>
      <c r="H33" s="20">
        <v>12291943</v>
      </c>
      <c r="I33" s="20">
        <v>488103</v>
      </c>
      <c r="J33" s="4">
        <v>0.9564344291864072</v>
      </c>
      <c r="V33" s="14">
        <v>36983938</v>
      </c>
      <c r="W33" s="14">
        <v>12291943</v>
      </c>
    </row>
    <row r="34" spans="1:23" x14ac:dyDescent="0.5">
      <c r="A34" s="36">
        <v>6</v>
      </c>
      <c r="B34" s="36" t="s">
        <v>22</v>
      </c>
      <c r="C34" s="36">
        <v>48780754</v>
      </c>
      <c r="D34" s="20">
        <v>3411586</v>
      </c>
      <c r="E34" s="20">
        <v>386498</v>
      </c>
      <c r="F34" s="20">
        <v>11722009</v>
      </c>
      <c r="G34" s="20">
        <v>377539</v>
      </c>
      <c r="H34" s="20">
        <v>15133595</v>
      </c>
      <c r="I34" s="20">
        <v>764037</v>
      </c>
      <c r="J34" s="4">
        <v>1.0237299987550954</v>
      </c>
      <c r="V34" s="8">
        <v>48780754</v>
      </c>
      <c r="W34" s="14">
        <v>15133595</v>
      </c>
    </row>
    <row r="35" spans="1:23" x14ac:dyDescent="0.5">
      <c r="A35" s="88">
        <v>17</v>
      </c>
      <c r="B35" s="88" t="s">
        <v>22</v>
      </c>
      <c r="C35" s="88">
        <v>67804418</v>
      </c>
      <c r="D35" s="88">
        <v>3695256</v>
      </c>
      <c r="E35" s="88">
        <v>674931</v>
      </c>
      <c r="F35" s="90">
        <v>13199275</v>
      </c>
      <c r="G35" s="90">
        <v>583220</v>
      </c>
      <c r="H35" s="88">
        <v>16894531</v>
      </c>
      <c r="I35" s="90">
        <v>1258151</v>
      </c>
      <c r="J35" s="92">
        <v>1.1572494084565002</v>
      </c>
      <c r="V35" s="93">
        <v>67804418</v>
      </c>
      <c r="W35" s="93">
        <v>16894531</v>
      </c>
    </row>
    <row r="36" spans="1:23" x14ac:dyDescent="0.5">
      <c r="A36" s="93">
        <v>16</v>
      </c>
      <c r="B36" s="88" t="s">
        <v>22</v>
      </c>
      <c r="C36" s="93">
        <v>58217493</v>
      </c>
      <c r="D36" s="93">
        <v>2915513</v>
      </c>
      <c r="E36" s="93">
        <v>492822</v>
      </c>
      <c r="F36" s="95">
        <v>12067599</v>
      </c>
      <c r="G36" s="95">
        <v>544672</v>
      </c>
      <c r="H36" s="93">
        <v>14983112</v>
      </c>
      <c r="I36" s="90">
        <v>1037494</v>
      </c>
      <c r="J36" s="96">
        <v>0.90480509370777273</v>
      </c>
      <c r="V36" s="93">
        <v>58217493</v>
      </c>
      <c r="W36" s="93">
        <v>14983112</v>
      </c>
    </row>
    <row r="37" spans="1:23" x14ac:dyDescent="0.5">
      <c r="A37" s="93">
        <v>15</v>
      </c>
      <c r="B37" s="88" t="s">
        <v>22</v>
      </c>
      <c r="C37" s="93">
        <v>35122710</v>
      </c>
      <c r="D37" s="95">
        <v>2426651</v>
      </c>
      <c r="E37" s="95">
        <v>624899</v>
      </c>
      <c r="F37" s="95">
        <v>9017993</v>
      </c>
      <c r="G37" s="95">
        <v>522750</v>
      </c>
      <c r="H37" s="95">
        <v>11444644</v>
      </c>
      <c r="I37" s="90">
        <v>1147649</v>
      </c>
      <c r="J37" s="96">
        <v>1.1954069823051172</v>
      </c>
      <c r="V37" s="93">
        <v>35122710</v>
      </c>
      <c r="W37" s="95">
        <v>11444644</v>
      </c>
    </row>
    <row r="38" spans="1:23" x14ac:dyDescent="0.5">
      <c r="A38" s="97">
        <v>8</v>
      </c>
      <c r="B38" s="67" t="s">
        <v>22</v>
      </c>
      <c r="C38" s="97">
        <v>75755335</v>
      </c>
      <c r="D38" s="97">
        <v>4228438</v>
      </c>
      <c r="E38" s="97">
        <v>653011</v>
      </c>
      <c r="F38" s="99">
        <v>14488256</v>
      </c>
      <c r="G38" s="99">
        <v>480489</v>
      </c>
      <c r="H38" s="97">
        <v>18716694</v>
      </c>
      <c r="I38" s="70">
        <v>1133500</v>
      </c>
      <c r="J38" s="98">
        <v>1.3590550460052155</v>
      </c>
      <c r="V38" s="97">
        <v>75755335</v>
      </c>
      <c r="W38" s="97">
        <v>18716694</v>
      </c>
    </row>
    <row r="39" spans="1:23" x14ac:dyDescent="0.5">
      <c r="A39" s="97">
        <v>29</v>
      </c>
      <c r="B39" s="67" t="s">
        <v>22</v>
      </c>
      <c r="C39" s="97">
        <v>86950548</v>
      </c>
      <c r="D39" s="97">
        <v>6805119</v>
      </c>
      <c r="E39" s="97">
        <v>439092</v>
      </c>
      <c r="F39" s="99">
        <v>21758369</v>
      </c>
      <c r="G39" s="99">
        <v>435629</v>
      </c>
      <c r="H39" s="97">
        <v>28563488</v>
      </c>
      <c r="I39" s="70">
        <v>874721</v>
      </c>
      <c r="J39" s="98">
        <v>1.0079494248546355</v>
      </c>
      <c r="V39" s="97">
        <v>86950548</v>
      </c>
      <c r="W39" s="97">
        <v>28563488</v>
      </c>
    </row>
    <row r="40" spans="1:23" x14ac:dyDescent="0.5">
      <c r="J40" s="5"/>
    </row>
    <row r="41" spans="1:23" x14ac:dyDescent="0.5">
      <c r="J41" s="5"/>
    </row>
    <row r="42" spans="1:23" x14ac:dyDescent="0.5">
      <c r="J42" s="5"/>
    </row>
    <row r="43" spans="1:23" x14ac:dyDescent="0.5">
      <c r="J43" s="5"/>
    </row>
    <row r="44" spans="1:23" x14ac:dyDescent="0.5">
      <c r="J44" s="5"/>
    </row>
    <row r="45" spans="1:23" x14ac:dyDescent="0.5">
      <c r="J45" s="5"/>
    </row>
    <row r="46" spans="1:23" x14ac:dyDescent="0.5">
      <c r="J46" s="5"/>
    </row>
  </sheetData>
  <sortState ref="V2:V46">
    <sortCondition ref="V1"/>
  </sortState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zoomScale="40" zoomScaleNormal="40" workbookViewId="0">
      <selection activeCell="AB41" sqref="AB41"/>
    </sheetView>
  </sheetViews>
  <sheetFormatPr defaultRowHeight="14.35" x14ac:dyDescent="0.5"/>
  <cols>
    <col min="1" max="2" width="8.9375" style="18"/>
    <col min="5" max="6" width="9" style="8" bestFit="1" customWidth="1"/>
  </cols>
  <sheetData>
    <row r="1" spans="1:6" ht="43" x14ac:dyDescent="0.5">
      <c r="A1" s="1" t="s">
        <v>116</v>
      </c>
      <c r="B1" s="30" t="s">
        <v>131</v>
      </c>
      <c r="E1" s="47" t="s">
        <v>22</v>
      </c>
      <c r="F1" s="48" t="s">
        <v>40</v>
      </c>
    </row>
    <row r="2" spans="1:6" x14ac:dyDescent="0.5">
      <c r="A2" s="8">
        <v>28563488</v>
      </c>
      <c r="B2" s="20">
        <v>2302229</v>
      </c>
      <c r="D2" t="s">
        <v>3</v>
      </c>
      <c r="E2" s="14">
        <f>MIN(A2:A60)</f>
        <v>6119774</v>
      </c>
      <c r="F2" s="14">
        <f>MIN(B2:B60)</f>
        <v>300160</v>
      </c>
    </row>
    <row r="3" spans="1:6" x14ac:dyDescent="0.5">
      <c r="A3" s="8">
        <v>18716694</v>
      </c>
      <c r="B3" s="20">
        <v>1009340</v>
      </c>
      <c r="D3" t="s">
        <v>4</v>
      </c>
      <c r="E3" s="14">
        <f>QUARTILE(A2:A60,1)-E2</f>
        <v>2162996.75</v>
      </c>
      <c r="F3" s="14">
        <f>QUARTILE(B2:B60,1)-F2</f>
        <v>213899</v>
      </c>
    </row>
    <row r="4" spans="1:6" x14ac:dyDescent="0.5">
      <c r="A4" s="8">
        <v>16894531</v>
      </c>
      <c r="B4" s="20">
        <v>861727</v>
      </c>
      <c r="D4" t="s">
        <v>5</v>
      </c>
      <c r="E4" s="14">
        <f>MEDIAN(A2:A60)-QUARTILE(A2:A60,1)</f>
        <v>2760807.75</v>
      </c>
      <c r="F4" s="14">
        <f>MEDIAN(B2:B60)-QUARTILE(B2:B60,1)</f>
        <v>83236</v>
      </c>
    </row>
    <row r="5" spans="1:6" x14ac:dyDescent="0.5">
      <c r="A5" s="14">
        <v>15133595</v>
      </c>
      <c r="B5" s="20">
        <v>713875</v>
      </c>
      <c r="D5" t="s">
        <v>6</v>
      </c>
      <c r="E5" s="14">
        <f>QUARTILE(A2:A60,3)-MEDIAN(A2:A60)</f>
        <v>3977154.25</v>
      </c>
      <c r="F5" s="14">
        <f>QUARTILE(B2:B60,3)-MEDIAN(B2:B60)</f>
        <v>34071.75</v>
      </c>
    </row>
    <row r="6" spans="1:6" x14ac:dyDescent="0.5">
      <c r="A6" s="8">
        <v>14983112</v>
      </c>
      <c r="B6" s="20">
        <v>673003</v>
      </c>
      <c r="D6" t="s">
        <v>7</v>
      </c>
      <c r="E6" s="14">
        <f>MAX(A2:A60)-QUARTILE(A2:A60,3)</f>
        <v>13542755.25</v>
      </c>
      <c r="F6" s="14">
        <f>MAX(B2:B60)-QUARTILE(B2:B60,3)</f>
        <v>1670862.25</v>
      </c>
    </row>
    <row r="7" spans="1:6" x14ac:dyDescent="0.5">
      <c r="A7" s="14">
        <v>12291943</v>
      </c>
      <c r="B7" s="20">
        <v>634713</v>
      </c>
    </row>
    <row r="8" spans="1:6" x14ac:dyDescent="0.5">
      <c r="A8" s="14">
        <v>11444644</v>
      </c>
      <c r="B8" s="20">
        <v>621328</v>
      </c>
      <c r="E8" s="47" t="s">
        <v>22</v>
      </c>
      <c r="F8" s="48" t="s">
        <v>40</v>
      </c>
    </row>
    <row r="9" spans="1:6" x14ac:dyDescent="0.5">
      <c r="A9" s="14">
        <v>11165474</v>
      </c>
      <c r="B9" s="20">
        <v>618473</v>
      </c>
      <c r="C9" t="s">
        <v>10</v>
      </c>
      <c r="D9" t="s">
        <v>3</v>
      </c>
      <c r="E9" s="14">
        <f t="array" ref="E9">MIN(IF(A2:A17&gt;=E2-1.5*(E11-E2),A2:A17,""))</f>
        <v>6119774</v>
      </c>
      <c r="F9" s="14">
        <f t="array" ref="F9">MIN(IF(B2:B23&gt;=F2-1.5*(F11-F2),B2:B23,""))</f>
        <v>300160</v>
      </c>
    </row>
    <row r="10" spans="1:6" x14ac:dyDescent="0.5">
      <c r="A10" s="14">
        <v>10921683</v>
      </c>
      <c r="B10" s="20">
        <v>610925</v>
      </c>
      <c r="D10" t="s">
        <v>11</v>
      </c>
      <c r="E10" s="14">
        <f>QUARTILE(A2:A60,1)</f>
        <v>8282770.75</v>
      </c>
      <c r="F10" s="14">
        <f>QUARTILE(B2:B60,1)</f>
        <v>514059</v>
      </c>
    </row>
    <row r="11" spans="1:6" x14ac:dyDescent="0.5">
      <c r="A11" s="14">
        <v>10526725</v>
      </c>
      <c r="B11" s="20">
        <v>610391</v>
      </c>
      <c r="D11" t="s">
        <v>12</v>
      </c>
      <c r="E11" s="14">
        <f>MEDIAN(A2:A60)</f>
        <v>11043578.5</v>
      </c>
      <c r="F11" s="14">
        <f>MEDIAN(B2:B60)</f>
        <v>597295</v>
      </c>
    </row>
    <row r="12" spans="1:6" x14ac:dyDescent="0.5">
      <c r="A12" s="8">
        <v>10118805</v>
      </c>
      <c r="B12" s="20">
        <v>604580</v>
      </c>
      <c r="D12" t="s">
        <v>13</v>
      </c>
      <c r="E12" s="14">
        <f>QUARTILE(A2:A60,3)</f>
        <v>15020732.75</v>
      </c>
      <c r="F12" s="14">
        <f>QUARTILE(B2:B60,3)</f>
        <v>631366.75</v>
      </c>
    </row>
    <row r="13" spans="1:6" x14ac:dyDescent="0.5">
      <c r="A13" s="8">
        <v>8327700</v>
      </c>
      <c r="B13" s="20">
        <v>590010</v>
      </c>
      <c r="C13" t="s">
        <v>14</v>
      </c>
      <c r="D13" t="s">
        <v>15</v>
      </c>
      <c r="E13" s="14">
        <f t="array" ref="E13">MAX(IF(A2:A17&lt;=E11+1.5*(E11-E9),A2:A17,""))</f>
        <v>16894531</v>
      </c>
      <c r="F13" s="14">
        <f t="array" ref="F13">MAX(IF(B2:B23&lt;=F11+1.5*(F11-F9),B2:B23,""))</f>
        <v>1009340</v>
      </c>
    </row>
    <row r="14" spans="1:6" x14ac:dyDescent="0.5">
      <c r="A14" s="14">
        <v>8147983</v>
      </c>
      <c r="B14" s="20">
        <v>580579</v>
      </c>
      <c r="C14" s="13"/>
      <c r="D14" s="13" t="s">
        <v>16</v>
      </c>
      <c r="E14" s="21">
        <f>AVERAGE(A2:A60)</f>
        <v>12301903</v>
      </c>
      <c r="F14" s="21">
        <f>AVERAGE(B2:B60)</f>
        <v>661694.36363636365</v>
      </c>
    </row>
    <row r="15" spans="1:6" x14ac:dyDescent="0.5">
      <c r="A15" s="8">
        <v>6781160</v>
      </c>
      <c r="B15" s="20">
        <v>569039</v>
      </c>
    </row>
    <row r="16" spans="1:6" x14ac:dyDescent="0.5">
      <c r="A16" s="8">
        <v>6693137</v>
      </c>
      <c r="B16" s="20">
        <v>523678</v>
      </c>
      <c r="E16" s="47" t="s">
        <v>22</v>
      </c>
      <c r="F16" s="48" t="s">
        <v>40</v>
      </c>
    </row>
    <row r="17" spans="1:6" x14ac:dyDescent="0.5">
      <c r="A17" s="14">
        <v>6119774</v>
      </c>
      <c r="B17" s="20">
        <v>514143</v>
      </c>
      <c r="D17" t="s">
        <v>3</v>
      </c>
      <c r="E17" s="14">
        <f t="shared" ref="E17:F17" si="0">E9</f>
        <v>6119774</v>
      </c>
      <c r="F17" s="14">
        <f t="shared" si="0"/>
        <v>300160</v>
      </c>
    </row>
    <row r="18" spans="1:6" x14ac:dyDescent="0.5">
      <c r="A18" s="20"/>
      <c r="B18" s="20">
        <v>514031</v>
      </c>
      <c r="D18" t="s">
        <v>4</v>
      </c>
      <c r="E18" s="14">
        <f t="shared" ref="E18:F21" si="1">E10-E9</f>
        <v>2162996.75</v>
      </c>
      <c r="F18" s="14">
        <f t="shared" si="1"/>
        <v>213899</v>
      </c>
    </row>
    <row r="19" spans="1:6" x14ac:dyDescent="0.5">
      <c r="A19" s="20"/>
      <c r="B19" s="20">
        <v>493480</v>
      </c>
      <c r="D19" t="s">
        <v>5</v>
      </c>
      <c r="E19" s="14">
        <f t="shared" si="1"/>
        <v>2760807.75</v>
      </c>
      <c r="F19" s="14">
        <f t="shared" si="1"/>
        <v>83236</v>
      </c>
    </row>
    <row r="20" spans="1:6" x14ac:dyDescent="0.5">
      <c r="A20" s="20"/>
      <c r="B20" s="20">
        <v>469404</v>
      </c>
      <c r="D20" t="s">
        <v>6</v>
      </c>
      <c r="E20" s="14">
        <f t="shared" si="1"/>
        <v>3977154.25</v>
      </c>
      <c r="F20" s="14">
        <f t="shared" si="1"/>
        <v>34071.75</v>
      </c>
    </row>
    <row r="21" spans="1:6" x14ac:dyDescent="0.5">
      <c r="A21" s="20"/>
      <c r="B21" s="20">
        <v>377111</v>
      </c>
      <c r="D21" t="s">
        <v>7</v>
      </c>
      <c r="E21" s="14">
        <f t="shared" si="1"/>
        <v>1873798.25</v>
      </c>
      <c r="F21" s="14">
        <f t="shared" si="1"/>
        <v>377973.25</v>
      </c>
    </row>
    <row r="22" spans="1:6" x14ac:dyDescent="0.5">
      <c r="A22" s="20"/>
      <c r="B22" s="20">
        <v>365057</v>
      </c>
    </row>
    <row r="23" spans="1:6" x14ac:dyDescent="0.5">
      <c r="A23" s="20"/>
      <c r="B23" s="20">
        <v>300160</v>
      </c>
      <c r="E23" s="47" t="s">
        <v>22</v>
      </c>
      <c r="F23" s="48" t="s">
        <v>40</v>
      </c>
    </row>
    <row r="24" spans="1:6" x14ac:dyDescent="0.5">
      <c r="A24" s="20"/>
      <c r="B24" s="20"/>
      <c r="D24" t="s">
        <v>17</v>
      </c>
      <c r="E24" s="8">
        <f t="shared" ref="E24:E63" si="2">IF(A2&gt;E$13,A2,IF(A2&lt;E$9,A2,""))</f>
        <v>28563488</v>
      </c>
      <c r="F24" s="8">
        <f t="shared" ref="F24:F63" si="3">IF(B2&gt;F$13,B2,IF(B2&lt;F$9,B2,""))</f>
        <v>2302229</v>
      </c>
    </row>
    <row r="25" spans="1:6" x14ac:dyDescent="0.5">
      <c r="A25" s="20"/>
      <c r="B25" s="20"/>
      <c r="E25" s="8">
        <f t="shared" si="2"/>
        <v>18716694</v>
      </c>
      <c r="F25" s="8" t="str">
        <f t="shared" si="3"/>
        <v/>
      </c>
    </row>
    <row r="26" spans="1:6" x14ac:dyDescent="0.5">
      <c r="A26" s="20"/>
      <c r="B26" s="20"/>
      <c r="E26" s="8" t="str">
        <f t="shared" si="2"/>
        <v/>
      </c>
      <c r="F26" s="8" t="str">
        <f t="shared" si="3"/>
        <v/>
      </c>
    </row>
    <row r="27" spans="1:6" x14ac:dyDescent="0.5">
      <c r="A27" s="20"/>
      <c r="B27" s="20"/>
      <c r="E27" s="8" t="str">
        <f t="shared" si="2"/>
        <v/>
      </c>
      <c r="F27" s="8" t="str">
        <f t="shared" si="3"/>
        <v/>
      </c>
    </row>
    <row r="28" spans="1:6" x14ac:dyDescent="0.5">
      <c r="A28" s="20"/>
      <c r="B28" s="20"/>
      <c r="E28" s="8" t="str">
        <f t="shared" si="2"/>
        <v/>
      </c>
      <c r="F28" s="8" t="str">
        <f t="shared" si="3"/>
        <v/>
      </c>
    </row>
    <row r="29" spans="1:6" x14ac:dyDescent="0.5">
      <c r="B29" s="20"/>
      <c r="E29" s="8" t="str">
        <f t="shared" si="2"/>
        <v/>
      </c>
      <c r="F29" s="8" t="str">
        <f t="shared" si="3"/>
        <v/>
      </c>
    </row>
    <row r="30" spans="1:6" x14ac:dyDescent="0.5">
      <c r="B30" s="20"/>
      <c r="E30" s="8" t="str">
        <f t="shared" si="2"/>
        <v/>
      </c>
      <c r="F30" s="8" t="str">
        <f t="shared" si="3"/>
        <v/>
      </c>
    </row>
    <row r="31" spans="1:6" x14ac:dyDescent="0.5">
      <c r="B31" s="20"/>
      <c r="E31" s="8" t="str">
        <f t="shared" si="2"/>
        <v/>
      </c>
      <c r="F31" s="8" t="str">
        <f t="shared" si="3"/>
        <v/>
      </c>
    </row>
    <row r="32" spans="1:6" x14ac:dyDescent="0.5">
      <c r="B32" s="20"/>
      <c r="E32" s="8" t="str">
        <f t="shared" si="2"/>
        <v/>
      </c>
      <c r="F32" s="8" t="str">
        <f t="shared" si="3"/>
        <v/>
      </c>
    </row>
    <row r="33" spans="2:6" x14ac:dyDescent="0.5">
      <c r="B33" s="20"/>
      <c r="E33" s="8" t="str">
        <f t="shared" si="2"/>
        <v/>
      </c>
      <c r="F33" s="8" t="str">
        <f t="shared" si="3"/>
        <v/>
      </c>
    </row>
    <row r="34" spans="2:6" x14ac:dyDescent="0.5">
      <c r="B34" s="20"/>
      <c r="E34" s="8" t="str">
        <f t="shared" si="2"/>
        <v/>
      </c>
      <c r="F34" s="8" t="str">
        <f t="shared" si="3"/>
        <v/>
      </c>
    </row>
    <row r="35" spans="2:6" x14ac:dyDescent="0.5">
      <c r="B35" s="20"/>
      <c r="E35" s="8" t="str">
        <f t="shared" si="2"/>
        <v/>
      </c>
      <c r="F35" s="8" t="str">
        <f t="shared" si="3"/>
        <v/>
      </c>
    </row>
    <row r="36" spans="2:6" x14ac:dyDescent="0.5">
      <c r="B36" s="20"/>
      <c r="E36" s="8" t="str">
        <f t="shared" si="2"/>
        <v/>
      </c>
      <c r="F36" s="8" t="str">
        <f t="shared" si="3"/>
        <v/>
      </c>
    </row>
    <row r="37" spans="2:6" x14ac:dyDescent="0.5">
      <c r="B37" s="20"/>
      <c r="E37" s="8" t="str">
        <f t="shared" si="2"/>
        <v/>
      </c>
      <c r="F37" s="8" t="str">
        <f t="shared" si="3"/>
        <v/>
      </c>
    </row>
    <row r="38" spans="2:6" x14ac:dyDescent="0.5">
      <c r="B38" s="20"/>
      <c r="E38" s="8" t="str">
        <f t="shared" si="2"/>
        <v/>
      </c>
      <c r="F38" s="8" t="str">
        <f t="shared" si="3"/>
        <v/>
      </c>
    </row>
    <row r="39" spans="2:6" x14ac:dyDescent="0.5">
      <c r="B39" s="20"/>
      <c r="E39" s="8" t="str">
        <f t="shared" si="2"/>
        <v/>
      </c>
      <c r="F39" s="8" t="str">
        <f t="shared" si="3"/>
        <v/>
      </c>
    </row>
    <row r="40" spans="2:6" x14ac:dyDescent="0.5">
      <c r="B40" s="20"/>
      <c r="E40" s="8">
        <f t="shared" si="2"/>
        <v>0</v>
      </c>
      <c r="F40" s="8" t="str">
        <f t="shared" si="3"/>
        <v/>
      </c>
    </row>
    <row r="41" spans="2:6" x14ac:dyDescent="0.5">
      <c r="B41" s="20"/>
      <c r="E41" s="8">
        <f t="shared" si="2"/>
        <v>0</v>
      </c>
      <c r="F41" s="8" t="str">
        <f t="shared" si="3"/>
        <v/>
      </c>
    </row>
    <row r="42" spans="2:6" x14ac:dyDescent="0.5">
      <c r="B42" s="20"/>
      <c r="E42" s="8">
        <f t="shared" si="2"/>
        <v>0</v>
      </c>
      <c r="F42" s="8" t="str">
        <f t="shared" si="3"/>
        <v/>
      </c>
    </row>
    <row r="43" spans="2:6" x14ac:dyDescent="0.5">
      <c r="B43" s="20"/>
      <c r="E43" s="8">
        <f t="shared" si="2"/>
        <v>0</v>
      </c>
      <c r="F43" s="8" t="str">
        <f t="shared" si="3"/>
        <v/>
      </c>
    </row>
    <row r="44" spans="2:6" x14ac:dyDescent="0.5">
      <c r="B44" s="20"/>
      <c r="E44" s="8">
        <f t="shared" si="2"/>
        <v>0</v>
      </c>
      <c r="F44" s="8" t="str">
        <f t="shared" si="3"/>
        <v/>
      </c>
    </row>
    <row r="45" spans="2:6" x14ac:dyDescent="0.5">
      <c r="B45" s="20"/>
      <c r="E45" s="8">
        <f t="shared" si="2"/>
        <v>0</v>
      </c>
      <c r="F45" s="8" t="str">
        <f t="shared" si="3"/>
        <v/>
      </c>
    </row>
    <row r="46" spans="2:6" x14ac:dyDescent="0.5">
      <c r="B46" s="20"/>
      <c r="E46" s="8">
        <f t="shared" si="2"/>
        <v>0</v>
      </c>
      <c r="F46" s="8">
        <f t="shared" si="3"/>
        <v>0</v>
      </c>
    </row>
    <row r="47" spans="2:6" x14ac:dyDescent="0.5">
      <c r="B47" s="20"/>
      <c r="E47" s="8">
        <f t="shared" si="2"/>
        <v>0</v>
      </c>
      <c r="F47" s="8">
        <f t="shared" si="3"/>
        <v>0</v>
      </c>
    </row>
    <row r="48" spans="2:6" x14ac:dyDescent="0.5">
      <c r="B48" s="20"/>
      <c r="E48" s="8">
        <f t="shared" si="2"/>
        <v>0</v>
      </c>
      <c r="F48" s="8">
        <f t="shared" si="3"/>
        <v>0</v>
      </c>
    </row>
    <row r="49" spans="2:6" x14ac:dyDescent="0.5">
      <c r="B49" s="20"/>
      <c r="E49" s="8">
        <f t="shared" si="2"/>
        <v>0</v>
      </c>
      <c r="F49" s="8">
        <f t="shared" si="3"/>
        <v>0</v>
      </c>
    </row>
    <row r="50" spans="2:6" x14ac:dyDescent="0.5">
      <c r="B50" s="20"/>
      <c r="E50" s="8">
        <f t="shared" si="2"/>
        <v>0</v>
      </c>
      <c r="F50" s="8">
        <f t="shared" si="3"/>
        <v>0</v>
      </c>
    </row>
    <row r="51" spans="2:6" x14ac:dyDescent="0.5">
      <c r="E51" s="8">
        <f t="shared" si="2"/>
        <v>0</v>
      </c>
      <c r="F51" s="8">
        <f t="shared" si="3"/>
        <v>0</v>
      </c>
    </row>
    <row r="52" spans="2:6" x14ac:dyDescent="0.5">
      <c r="E52" s="8">
        <f t="shared" si="2"/>
        <v>0</v>
      </c>
      <c r="F52" s="8">
        <f t="shared" si="3"/>
        <v>0</v>
      </c>
    </row>
    <row r="53" spans="2:6" x14ac:dyDescent="0.5">
      <c r="E53" s="8">
        <f t="shared" si="2"/>
        <v>0</v>
      </c>
      <c r="F53" s="8">
        <f t="shared" si="3"/>
        <v>0</v>
      </c>
    </row>
    <row r="54" spans="2:6" x14ac:dyDescent="0.5">
      <c r="E54" s="8">
        <f t="shared" si="2"/>
        <v>0</v>
      </c>
      <c r="F54" s="8">
        <f t="shared" si="3"/>
        <v>0</v>
      </c>
    </row>
    <row r="55" spans="2:6" x14ac:dyDescent="0.5">
      <c r="E55" s="8">
        <f t="shared" si="2"/>
        <v>0</v>
      </c>
      <c r="F55" s="8">
        <f t="shared" si="3"/>
        <v>0</v>
      </c>
    </row>
    <row r="56" spans="2:6" x14ac:dyDescent="0.5">
      <c r="E56" s="8">
        <f t="shared" si="2"/>
        <v>0</v>
      </c>
      <c r="F56" s="8">
        <f t="shared" si="3"/>
        <v>0</v>
      </c>
    </row>
    <row r="57" spans="2:6" x14ac:dyDescent="0.5">
      <c r="E57" s="8">
        <f t="shared" si="2"/>
        <v>0</v>
      </c>
      <c r="F57" s="8">
        <f t="shared" si="3"/>
        <v>0</v>
      </c>
    </row>
    <row r="58" spans="2:6" x14ac:dyDescent="0.5">
      <c r="E58" s="8">
        <f t="shared" si="2"/>
        <v>0</v>
      </c>
      <c r="F58" s="8">
        <f t="shared" si="3"/>
        <v>0</v>
      </c>
    </row>
    <row r="59" spans="2:6" x14ac:dyDescent="0.5">
      <c r="E59" s="8">
        <f t="shared" si="2"/>
        <v>0</v>
      </c>
      <c r="F59" s="8">
        <f t="shared" si="3"/>
        <v>0</v>
      </c>
    </row>
    <row r="60" spans="2:6" x14ac:dyDescent="0.5">
      <c r="E60" s="8">
        <f t="shared" si="2"/>
        <v>0</v>
      </c>
      <c r="F60" s="8">
        <f t="shared" si="3"/>
        <v>0</v>
      </c>
    </row>
    <row r="61" spans="2:6" x14ac:dyDescent="0.5">
      <c r="E61" s="8">
        <f t="shared" si="2"/>
        <v>0</v>
      </c>
      <c r="F61" s="8">
        <f t="shared" si="3"/>
        <v>0</v>
      </c>
    </row>
    <row r="62" spans="2:6" x14ac:dyDescent="0.5">
      <c r="E62" s="8">
        <f t="shared" si="2"/>
        <v>0</v>
      </c>
      <c r="F62" s="8">
        <f t="shared" si="3"/>
        <v>0</v>
      </c>
    </row>
    <row r="63" spans="2:6" x14ac:dyDescent="0.5">
      <c r="E63" s="8">
        <f t="shared" si="2"/>
        <v>0</v>
      </c>
      <c r="F63" s="8">
        <f t="shared" si="3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zoomScale="60" zoomScaleNormal="60" workbookViewId="0">
      <selection activeCell="C40" sqref="C40"/>
    </sheetView>
  </sheetViews>
  <sheetFormatPr defaultRowHeight="14.35" x14ac:dyDescent="0.5"/>
  <cols>
    <col min="29" max="32" width="6.3515625" customWidth="1"/>
  </cols>
  <sheetData>
    <row r="1" spans="1:21" x14ac:dyDescent="0.5">
      <c r="B1" s="166"/>
      <c r="C1" s="184"/>
      <c r="D1" s="184"/>
      <c r="E1" s="185"/>
      <c r="F1" s="166"/>
      <c r="G1" s="184"/>
      <c r="H1" s="184"/>
      <c r="I1" s="185"/>
      <c r="J1" s="166"/>
      <c r="K1" s="184"/>
      <c r="L1" s="184"/>
      <c r="M1" s="185"/>
      <c r="N1" s="166"/>
      <c r="O1" s="184"/>
      <c r="P1" s="184"/>
      <c r="Q1" s="185"/>
      <c r="R1" s="166"/>
      <c r="S1" s="184"/>
      <c r="T1" s="184"/>
      <c r="U1" s="185"/>
    </row>
    <row r="2" spans="1:21" x14ac:dyDescent="0.5">
      <c r="B2" s="206" t="s">
        <v>90</v>
      </c>
      <c r="C2" s="207"/>
      <c r="D2" s="207" t="s">
        <v>91</v>
      </c>
      <c r="E2" s="208"/>
      <c r="F2" s="206" t="s">
        <v>38</v>
      </c>
      <c r="G2" s="207"/>
      <c r="H2" s="207" t="s">
        <v>1</v>
      </c>
      <c r="I2" s="208"/>
      <c r="J2" s="206" t="s">
        <v>39</v>
      </c>
      <c r="K2" s="207"/>
      <c r="L2" s="207" t="s">
        <v>73</v>
      </c>
      <c r="M2" s="208"/>
      <c r="N2" s="206" t="s">
        <v>152</v>
      </c>
      <c r="O2" s="207"/>
      <c r="P2" s="207" t="s">
        <v>95</v>
      </c>
      <c r="Q2" s="208"/>
      <c r="R2" s="206" t="s">
        <v>153</v>
      </c>
      <c r="S2" s="207"/>
      <c r="T2" s="207" t="s">
        <v>154</v>
      </c>
      <c r="U2" s="208"/>
    </row>
    <row r="3" spans="1:21" x14ac:dyDescent="0.5">
      <c r="B3" s="186" t="s">
        <v>155</v>
      </c>
      <c r="C3" s="187" t="s">
        <v>156</v>
      </c>
      <c r="D3" s="187" t="s">
        <v>155</v>
      </c>
      <c r="E3" s="188" t="s">
        <v>156</v>
      </c>
      <c r="F3" s="186" t="s">
        <v>155</v>
      </c>
      <c r="G3" s="187" t="s">
        <v>156</v>
      </c>
      <c r="H3" s="187" t="s">
        <v>155</v>
      </c>
      <c r="I3" s="188" t="s">
        <v>156</v>
      </c>
      <c r="J3" s="186" t="s">
        <v>155</v>
      </c>
      <c r="K3" s="187" t="s">
        <v>156</v>
      </c>
      <c r="L3" s="187" t="s">
        <v>155</v>
      </c>
      <c r="M3" s="188" t="s">
        <v>156</v>
      </c>
      <c r="N3" s="186" t="s">
        <v>155</v>
      </c>
      <c r="O3" s="187" t="s">
        <v>156</v>
      </c>
      <c r="P3" s="187" t="s">
        <v>155</v>
      </c>
      <c r="Q3" s="188" t="s">
        <v>156</v>
      </c>
      <c r="R3" s="186" t="s">
        <v>155</v>
      </c>
      <c r="S3" s="187" t="s">
        <v>156</v>
      </c>
      <c r="T3" s="187" t="s">
        <v>155</v>
      </c>
      <c r="U3" s="188" t="s">
        <v>156</v>
      </c>
    </row>
    <row r="4" spans="1:21" x14ac:dyDescent="0.5">
      <c r="A4" t="s">
        <v>132</v>
      </c>
      <c r="B4" s="189">
        <v>0.55914302466789301</v>
      </c>
      <c r="C4" s="190">
        <v>0.31259999999999999</v>
      </c>
      <c r="D4" s="132">
        <v>0.37474756502404805</v>
      </c>
      <c r="E4" s="139">
        <v>0.1404</v>
      </c>
      <c r="F4" s="189">
        <v>0.43923054000735928</v>
      </c>
      <c r="G4" s="190">
        <v>0.19289999999999999</v>
      </c>
      <c r="H4" s="190">
        <v>0.44714049521692889</v>
      </c>
      <c r="I4" s="191">
        <v>0.19989999999999999</v>
      </c>
      <c r="J4" s="189">
        <v>0.59518320883198095</v>
      </c>
      <c r="K4" s="190">
        <v>0.35420000000000001</v>
      </c>
      <c r="L4" s="132">
        <v>0.14380004212514216</v>
      </c>
      <c r="M4" s="139">
        <v>2.07E-2</v>
      </c>
      <c r="N4" s="138">
        <v>-0.13732584292381908</v>
      </c>
      <c r="O4" s="132">
        <v>1.89E-2</v>
      </c>
      <c r="P4" s="132">
        <v>0.36075152595752302</v>
      </c>
      <c r="Q4" s="139">
        <v>0.13009999999999999</v>
      </c>
      <c r="R4" s="138"/>
      <c r="S4" s="132"/>
      <c r="T4" s="132"/>
      <c r="U4" s="139"/>
    </row>
    <row r="5" spans="1:21" x14ac:dyDescent="0.5">
      <c r="A5" t="s">
        <v>141</v>
      </c>
      <c r="B5" s="189">
        <v>0.45240819379286107</v>
      </c>
      <c r="C5" s="190">
        <v>0.20469999999999999</v>
      </c>
      <c r="D5" s="190">
        <v>0.51117557998995977</v>
      </c>
      <c r="E5" s="191">
        <v>0.26129999999999998</v>
      </c>
      <c r="F5" s="189">
        <v>0.45087679819628568</v>
      </c>
      <c r="G5" s="190">
        <v>0.20330000000000001</v>
      </c>
      <c r="H5" s="190">
        <v>0.58039850114681824</v>
      </c>
      <c r="I5" s="191">
        <v>0.33689999999999998</v>
      </c>
      <c r="J5" s="189">
        <v>0.48950746030723563</v>
      </c>
      <c r="K5" s="190">
        <v>0.23960000000000001</v>
      </c>
      <c r="L5" s="190">
        <v>0.61764116286642223</v>
      </c>
      <c r="M5" s="191">
        <v>0.38150000000000001</v>
      </c>
      <c r="N5" s="138">
        <v>-0.23500929869905871</v>
      </c>
      <c r="O5" s="132">
        <v>5.5199999999999999E-2</v>
      </c>
      <c r="P5" s="190">
        <v>-0.51390365858224374</v>
      </c>
      <c r="Q5" s="191">
        <v>0.2641</v>
      </c>
      <c r="R5" s="138"/>
      <c r="S5" s="132"/>
      <c r="T5" s="132"/>
      <c r="U5" s="139"/>
    </row>
    <row r="6" spans="1:21" x14ac:dyDescent="0.5">
      <c r="A6" t="s">
        <v>142</v>
      </c>
      <c r="B6" s="189">
        <v>0.44953876071823845</v>
      </c>
      <c r="C6" s="190">
        <v>0.2021</v>
      </c>
      <c r="D6" s="190">
        <v>0.54216610342231009</v>
      </c>
      <c r="E6" s="191">
        <v>0.29389999999999999</v>
      </c>
      <c r="F6" s="138">
        <v>0.31178620165996973</v>
      </c>
      <c r="G6" s="132">
        <v>9.7199999999999995E-2</v>
      </c>
      <c r="H6" s="190">
        <v>0.56062054259177763</v>
      </c>
      <c r="I6" s="191">
        <v>0.31430000000000002</v>
      </c>
      <c r="J6" s="189">
        <v>0.68877483518355787</v>
      </c>
      <c r="K6" s="190">
        <v>0.47439999999999999</v>
      </c>
      <c r="L6" s="190">
        <v>0.5741664078978892</v>
      </c>
      <c r="M6" s="191">
        <v>0.32969999999999999</v>
      </c>
      <c r="N6" s="138">
        <v>-0.32346412650569045</v>
      </c>
      <c r="O6" s="132">
        <v>0.1046</v>
      </c>
      <c r="P6" s="190">
        <v>-0.42401790886110324</v>
      </c>
      <c r="Q6" s="191">
        <v>0.17979999999999999</v>
      </c>
      <c r="R6" s="138"/>
      <c r="S6" s="132"/>
      <c r="T6" s="132"/>
      <c r="U6" s="139"/>
    </row>
    <row r="7" spans="1:21" x14ac:dyDescent="0.5">
      <c r="A7" s="9" t="s">
        <v>143</v>
      </c>
      <c r="B7" s="189">
        <v>0.60361724745003142</v>
      </c>
      <c r="C7" s="190">
        <v>0.3644</v>
      </c>
      <c r="D7" s="190">
        <v>0.54001962974846951</v>
      </c>
      <c r="E7" s="191">
        <v>0.68969999999999998</v>
      </c>
      <c r="F7" s="189">
        <v>0.56240591401852058</v>
      </c>
      <c r="G7" s="190">
        <v>0.31630000000000003</v>
      </c>
      <c r="H7" s="190">
        <v>0.61038989437701074</v>
      </c>
      <c r="I7" s="191">
        <v>0.73160000000000003</v>
      </c>
      <c r="J7" s="189">
        <v>0.694545480077152</v>
      </c>
      <c r="K7" s="190">
        <v>0.4824</v>
      </c>
      <c r="L7" s="156">
        <v>0.21613621352454132</v>
      </c>
      <c r="M7" s="133">
        <v>0.21909999999999999</v>
      </c>
      <c r="N7" s="138">
        <v>-1.6433518924414973E-2</v>
      </c>
      <c r="O7" s="132">
        <v>2.9999999999999997E-4</v>
      </c>
      <c r="P7" s="190">
        <v>-0.38957574956362373</v>
      </c>
      <c r="Q7" s="191">
        <v>0.15179999999999999</v>
      </c>
      <c r="R7" s="138"/>
      <c r="S7" s="132"/>
      <c r="T7" s="132"/>
      <c r="U7" s="139"/>
    </row>
    <row r="8" spans="1:21" x14ac:dyDescent="0.5">
      <c r="A8" t="s">
        <v>144</v>
      </c>
      <c r="B8" s="189">
        <v>0.73250986325941581</v>
      </c>
      <c r="C8" s="190">
        <v>0.53659999999999997</v>
      </c>
      <c r="D8" s="132">
        <v>0.3632366636938632</v>
      </c>
      <c r="E8" s="139">
        <v>0.13189999999999999</v>
      </c>
      <c r="F8" s="189">
        <v>0.70456975074446337</v>
      </c>
      <c r="G8" s="190">
        <v>0.49640000000000001</v>
      </c>
      <c r="H8" s="132">
        <v>0.29298944476032912</v>
      </c>
      <c r="I8" s="139">
        <v>0.12089999999999999</v>
      </c>
      <c r="J8" s="189">
        <v>0.61877430465296523</v>
      </c>
      <c r="K8" s="190">
        <v>0.38290000000000002</v>
      </c>
      <c r="L8" s="132">
        <v>0.29218933620120652</v>
      </c>
      <c r="M8" s="139">
        <v>0.1212</v>
      </c>
      <c r="N8" s="189">
        <v>0.63764672345126672</v>
      </c>
      <c r="O8" s="190">
        <v>0.40660000000000002</v>
      </c>
      <c r="P8" s="132">
        <v>0.19749925584766334</v>
      </c>
      <c r="Q8" s="139">
        <v>3.9E-2</v>
      </c>
      <c r="R8" s="138"/>
      <c r="S8" s="132"/>
      <c r="T8" s="132"/>
      <c r="U8" s="139"/>
    </row>
    <row r="9" spans="1:21" x14ac:dyDescent="0.5">
      <c r="A9" t="s">
        <v>145</v>
      </c>
      <c r="B9" s="189">
        <v>0.87378107194869281</v>
      </c>
      <c r="C9" s="190">
        <v>0.76349999999999996</v>
      </c>
      <c r="D9" s="190">
        <v>0.82533798969951067</v>
      </c>
      <c r="E9" s="191">
        <v>0.68120000000000003</v>
      </c>
      <c r="F9" s="189">
        <v>0.85297918685955432</v>
      </c>
      <c r="G9" s="190">
        <v>0.72760000000000002</v>
      </c>
      <c r="H9" s="190">
        <v>0.73549758558010359</v>
      </c>
      <c r="I9" s="191">
        <v>0.54100000000000004</v>
      </c>
      <c r="J9" s="189">
        <v>0.86908190981764255</v>
      </c>
      <c r="K9" s="190">
        <v>0.75529999999999997</v>
      </c>
      <c r="L9" s="190">
        <v>0.83181866004674077</v>
      </c>
      <c r="M9" s="191">
        <v>0.69189999999999996</v>
      </c>
      <c r="N9" s="138">
        <v>-1.07278048676465E-2</v>
      </c>
      <c r="O9" s="132">
        <v>4.8999999999999998E-3</v>
      </c>
      <c r="P9" s="132">
        <v>0.19413000568620045</v>
      </c>
      <c r="Q9" s="139">
        <v>2.76E-2</v>
      </c>
      <c r="R9" s="138"/>
      <c r="S9" s="132"/>
      <c r="T9" s="132"/>
      <c r="U9" s="139"/>
    </row>
    <row r="10" spans="1:21" x14ac:dyDescent="0.5">
      <c r="A10" t="s">
        <v>146</v>
      </c>
      <c r="B10" s="138">
        <v>0.38524855079851106</v>
      </c>
      <c r="C10" s="132">
        <v>0.1484</v>
      </c>
      <c r="D10" s="132">
        <v>-9.4339385721319904E-3</v>
      </c>
      <c r="E10" s="139">
        <v>9.0000000000000006E-5</v>
      </c>
      <c r="F10" s="189">
        <v>0.46616533721684583</v>
      </c>
      <c r="G10" s="190">
        <v>0.21729999999999999</v>
      </c>
      <c r="H10" s="132">
        <v>-8.9342010119209295E-2</v>
      </c>
      <c r="I10" s="139">
        <v>8.0000000000000002E-3</v>
      </c>
      <c r="J10" s="189">
        <v>0.53874999277497504</v>
      </c>
      <c r="K10" s="190">
        <v>0.2903</v>
      </c>
      <c r="L10" s="132">
        <v>0.3343612951645667</v>
      </c>
      <c r="M10" s="139">
        <v>0.1118</v>
      </c>
      <c r="N10" s="138">
        <v>6.3810176768190809E-3</v>
      </c>
      <c r="O10" s="132">
        <v>4.0000000000000003E-5</v>
      </c>
      <c r="P10" s="132">
        <v>-0.33156976083204903</v>
      </c>
      <c r="Q10" s="139">
        <v>0.1099</v>
      </c>
      <c r="R10" s="189">
        <v>0.440837133493032</v>
      </c>
      <c r="S10" s="190">
        <v>0.1943</v>
      </c>
      <c r="T10" s="132">
        <v>-9.7552243779533879E-2</v>
      </c>
      <c r="U10" s="139">
        <v>9.4999999999999998E-3</v>
      </c>
    </row>
    <row r="11" spans="1:21" x14ac:dyDescent="0.5">
      <c r="A11" t="s">
        <v>147</v>
      </c>
      <c r="B11" s="138">
        <v>0.38194083132956319</v>
      </c>
      <c r="C11" s="132">
        <v>0.1459</v>
      </c>
      <c r="D11" s="190">
        <v>0.48324615920963504</v>
      </c>
      <c r="E11" s="191">
        <v>0.23350000000000001</v>
      </c>
      <c r="F11" s="138">
        <v>0.36032448238086828</v>
      </c>
      <c r="G11" s="132">
        <v>0.1298</v>
      </c>
      <c r="H11" s="190">
        <v>0.48813242296027104</v>
      </c>
      <c r="I11" s="191">
        <v>0.2858</v>
      </c>
      <c r="J11" s="138">
        <v>0.2576189275872281</v>
      </c>
      <c r="K11" s="132">
        <v>6.6400000000000001E-2</v>
      </c>
      <c r="L11" s="190">
        <v>0.45357838817597396</v>
      </c>
      <c r="M11" s="191">
        <v>0.20569999999999999</v>
      </c>
      <c r="N11" s="138">
        <v>0.354978685881295</v>
      </c>
      <c r="O11" s="132">
        <v>0.126</v>
      </c>
      <c r="P11" s="132">
        <v>0.30116374143549934</v>
      </c>
      <c r="Q11" s="139">
        <v>9.0700000000000003E-2</v>
      </c>
      <c r="R11" s="138"/>
      <c r="S11" s="132"/>
      <c r="T11" s="132"/>
      <c r="U11" s="139"/>
    </row>
    <row r="12" spans="1:21" x14ac:dyDescent="0.5">
      <c r="A12" s="9" t="s">
        <v>148</v>
      </c>
      <c r="B12" s="189">
        <v>0.61420006587406772</v>
      </c>
      <c r="C12" s="190">
        <v>0.65310000000000001</v>
      </c>
      <c r="D12" s="190">
        <v>0.62525329256609652</v>
      </c>
      <c r="E12" s="191">
        <v>0.35709999999999997</v>
      </c>
      <c r="F12" s="138">
        <v>0.34584652843592756</v>
      </c>
      <c r="G12" s="132">
        <v>0.1196</v>
      </c>
      <c r="H12" s="190">
        <v>0.44718676914447014</v>
      </c>
      <c r="I12" s="191">
        <v>0.2</v>
      </c>
      <c r="J12" s="189">
        <v>0.82768444410565167</v>
      </c>
      <c r="K12" s="190">
        <v>0.68510000000000004</v>
      </c>
      <c r="L12" s="190">
        <v>0.67392707844327515</v>
      </c>
      <c r="M12" s="191">
        <v>0.45419999999999999</v>
      </c>
      <c r="N12" s="189">
        <v>-0.47729764929409069</v>
      </c>
      <c r="O12" s="190">
        <v>0.2278</v>
      </c>
      <c r="P12" s="132">
        <v>-2.9580764223197973E-2</v>
      </c>
      <c r="Q12" s="139">
        <v>8.9999999999999998E-4</v>
      </c>
      <c r="R12" s="138"/>
      <c r="S12" s="132"/>
      <c r="T12" s="132"/>
      <c r="U12" s="139"/>
    </row>
    <row r="13" spans="1:21" x14ac:dyDescent="0.5">
      <c r="A13" t="s">
        <v>149</v>
      </c>
      <c r="B13" s="189">
        <v>0.41459518018048808</v>
      </c>
      <c r="C13" s="190">
        <v>0.1719</v>
      </c>
      <c r="D13" s="132">
        <v>0.36750997725315782</v>
      </c>
      <c r="E13" s="139">
        <v>0.1351</v>
      </c>
      <c r="F13" s="138">
        <v>0.33413010773099794</v>
      </c>
      <c r="G13" s="132">
        <v>0.1116</v>
      </c>
      <c r="H13" s="132">
        <v>0.28608640974554794</v>
      </c>
      <c r="I13" s="139">
        <v>8.1799999999999998E-2</v>
      </c>
      <c r="J13" s="189">
        <v>0.51722302734696068</v>
      </c>
      <c r="K13" s="190">
        <v>0.26750000000000002</v>
      </c>
      <c r="L13" s="132">
        <v>0.30423345529419005</v>
      </c>
      <c r="M13" s="139">
        <v>9.2600000000000002E-2</v>
      </c>
      <c r="N13" s="189">
        <v>-0.39308751558987054</v>
      </c>
      <c r="O13" s="190">
        <v>0.1545</v>
      </c>
      <c r="P13" s="132">
        <v>6.7218222944797406E-3</v>
      </c>
      <c r="Q13" s="139">
        <v>5.0000000000000002E-5</v>
      </c>
      <c r="R13" s="138"/>
      <c r="S13" s="132"/>
      <c r="T13" s="132"/>
      <c r="U13" s="139"/>
    </row>
    <row r="14" spans="1:21" x14ac:dyDescent="0.5">
      <c r="A14" t="s">
        <v>150</v>
      </c>
      <c r="B14" s="138">
        <v>-5.8963222639658183E-2</v>
      </c>
      <c r="C14" s="132">
        <v>3.5000000000000001E-3</v>
      </c>
      <c r="D14" s="190">
        <v>0.55420160931766305</v>
      </c>
      <c r="E14" s="191">
        <v>0.20499999999999999</v>
      </c>
      <c r="F14" s="138">
        <v>0.25013100814437944</v>
      </c>
      <c r="G14" s="132">
        <v>6.2600000000000003E-2</v>
      </c>
      <c r="H14" s="190">
        <v>0.45078877943648626</v>
      </c>
      <c r="I14" s="191">
        <v>0.20319999999999999</v>
      </c>
      <c r="J14" s="189">
        <v>-0.44351101709293145</v>
      </c>
      <c r="K14" s="190">
        <v>0.19670000000000001</v>
      </c>
      <c r="L14" s="190">
        <v>0.47237259593023423</v>
      </c>
      <c r="M14" s="191">
        <v>0.22309999999999999</v>
      </c>
      <c r="N14" s="138">
        <v>0.1240673867734093</v>
      </c>
      <c r="O14" s="132">
        <v>-0.26110216044047502</v>
      </c>
      <c r="P14" s="132">
        <v>1.54E-2</v>
      </c>
      <c r="Q14" s="139">
        <v>6.8199999999999997E-2</v>
      </c>
      <c r="R14" s="138"/>
      <c r="S14" s="132"/>
      <c r="T14" s="132"/>
      <c r="U14" s="139"/>
    </row>
    <row r="15" spans="1:21" ht="14.7" thickBot="1" x14ac:dyDescent="0.55000000000000004">
      <c r="A15" t="s">
        <v>151</v>
      </c>
      <c r="B15" s="192">
        <v>0.45291337726642772</v>
      </c>
      <c r="C15" s="193">
        <v>0.2051</v>
      </c>
      <c r="D15" s="159">
        <v>-0.2366628811797033</v>
      </c>
      <c r="E15" s="194">
        <v>5.6000000000000001E-2</v>
      </c>
      <c r="F15" s="195">
        <v>0.12325776491105048</v>
      </c>
      <c r="G15" s="159">
        <v>1.52E-2</v>
      </c>
      <c r="H15" s="159">
        <v>0.24365892763277047</v>
      </c>
      <c r="I15" s="194">
        <v>5.9400000000000001E-2</v>
      </c>
      <c r="J15" s="192">
        <v>0.49350697002202315</v>
      </c>
      <c r="K15" s="193">
        <v>0.41410000000000002</v>
      </c>
      <c r="L15" s="159">
        <v>-0.17113453320467537</v>
      </c>
      <c r="M15" s="194">
        <v>2.93E-2</v>
      </c>
      <c r="N15" s="192">
        <v>-0.53660379211220055</v>
      </c>
      <c r="O15" s="193">
        <v>0.29499999999999998</v>
      </c>
      <c r="P15" s="159">
        <v>0.34431763179031577</v>
      </c>
      <c r="Q15" s="194">
        <v>0.1186</v>
      </c>
      <c r="R15" s="195"/>
      <c r="S15" s="159"/>
      <c r="T15" s="159"/>
      <c r="U15" s="194"/>
    </row>
    <row r="16" spans="1:21" x14ac:dyDescent="0.5"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</row>
    <row r="17" spans="1:18" s="9" customFormat="1" x14ac:dyDescent="0.5">
      <c r="A17" s="196"/>
      <c r="B17" s="209" t="s">
        <v>134</v>
      </c>
      <c r="C17" s="209"/>
      <c r="D17" s="209" t="s">
        <v>157</v>
      </c>
      <c r="E17" s="209"/>
      <c r="F17" s="209" t="s">
        <v>158</v>
      </c>
      <c r="G17" s="209"/>
      <c r="H17" s="210" t="s">
        <v>159</v>
      </c>
      <c r="I17" s="210"/>
    </row>
    <row r="18" spans="1:18" x14ac:dyDescent="0.5">
      <c r="A18" s="196"/>
      <c r="B18" s="197" t="s">
        <v>40</v>
      </c>
      <c r="C18" s="197" t="s">
        <v>22</v>
      </c>
      <c r="D18" s="197" t="s">
        <v>40</v>
      </c>
      <c r="E18" s="197" t="s">
        <v>22</v>
      </c>
      <c r="F18" s="197" t="s">
        <v>40</v>
      </c>
      <c r="G18" s="197" t="s">
        <v>22</v>
      </c>
      <c r="H18" s="197" t="s">
        <v>40</v>
      </c>
      <c r="I18" s="197" t="s">
        <v>22</v>
      </c>
    </row>
    <row r="19" spans="1:18" x14ac:dyDescent="0.5">
      <c r="A19" s="196" t="s">
        <v>132</v>
      </c>
      <c r="B19" s="198">
        <v>0.55914302466789301</v>
      </c>
      <c r="C19" s="199"/>
      <c r="D19" s="198">
        <v>0.43923054000735928</v>
      </c>
      <c r="E19" s="198">
        <v>0.44714049521692889</v>
      </c>
      <c r="F19" s="198">
        <v>0.59518320883198095</v>
      </c>
      <c r="G19" s="199"/>
      <c r="H19" s="199"/>
      <c r="I19" s="199"/>
    </row>
    <row r="20" spans="1:18" x14ac:dyDescent="0.5">
      <c r="A20" s="196" t="s">
        <v>141</v>
      </c>
      <c r="B20" s="198">
        <v>0.45240819379286107</v>
      </c>
      <c r="C20" s="198">
        <v>0.51117557998995977</v>
      </c>
      <c r="D20" s="198">
        <v>0.45087679819628568</v>
      </c>
      <c r="E20" s="198">
        <v>0.58039850114681824</v>
      </c>
      <c r="F20" s="198">
        <v>0.48950746030723563</v>
      </c>
      <c r="G20" s="198">
        <v>0.61764116286642223</v>
      </c>
      <c r="H20" s="199"/>
      <c r="I20" s="198">
        <v>-0.51390365858224374</v>
      </c>
    </row>
    <row r="21" spans="1:18" x14ac:dyDescent="0.5">
      <c r="A21" s="196" t="s">
        <v>142</v>
      </c>
      <c r="B21" s="198">
        <v>0.44953876071823845</v>
      </c>
      <c r="C21" s="198">
        <v>0.54216610342231009</v>
      </c>
      <c r="D21" s="199"/>
      <c r="E21" s="198">
        <v>0.56062054259177763</v>
      </c>
      <c r="F21" s="198">
        <v>0.68877483518355787</v>
      </c>
      <c r="G21" s="198">
        <v>0.5741664078978892</v>
      </c>
      <c r="H21" s="199"/>
      <c r="I21" s="198">
        <v>-0.42401790886110324</v>
      </c>
    </row>
    <row r="22" spans="1:18" x14ac:dyDescent="0.5">
      <c r="A22" s="200" t="s">
        <v>143</v>
      </c>
      <c r="B22" s="198">
        <v>0.60361724745003142</v>
      </c>
      <c r="C22" s="198">
        <v>0.54001962974846951</v>
      </c>
      <c r="D22" s="198">
        <v>0.56240591401852058</v>
      </c>
      <c r="E22" s="198">
        <v>0.61038989437701074</v>
      </c>
      <c r="F22" s="198">
        <v>0.694545480077152</v>
      </c>
      <c r="G22" s="201"/>
      <c r="H22" s="199"/>
      <c r="I22" s="198">
        <v>-0.38957574956362373</v>
      </c>
    </row>
    <row r="23" spans="1:18" x14ac:dyDescent="0.5">
      <c r="A23" s="196" t="s">
        <v>144</v>
      </c>
      <c r="B23" s="198">
        <v>0.73250986325941581</v>
      </c>
      <c r="C23" s="199"/>
      <c r="D23" s="198">
        <v>0.70456975074446337</v>
      </c>
      <c r="E23" s="199"/>
      <c r="F23" s="198">
        <v>0.61877430465296523</v>
      </c>
      <c r="G23" s="199"/>
      <c r="H23" s="198">
        <v>0.63764672345126672</v>
      </c>
      <c r="I23" s="199"/>
    </row>
    <row r="24" spans="1:18" x14ac:dyDescent="0.5">
      <c r="A24" s="196" t="s">
        <v>145</v>
      </c>
      <c r="B24" s="198">
        <v>0.87378107194869281</v>
      </c>
      <c r="C24" s="198">
        <v>0.82533798969951067</v>
      </c>
      <c r="D24" s="198">
        <v>0.85297918685955432</v>
      </c>
      <c r="E24" s="198">
        <v>0.73549758558010359</v>
      </c>
      <c r="F24" s="198">
        <v>0.86908190981764255</v>
      </c>
      <c r="G24" s="198">
        <v>0.83181866004674077</v>
      </c>
      <c r="H24" s="199"/>
      <c r="I24" s="199"/>
    </row>
    <row r="25" spans="1:18" x14ac:dyDescent="0.5">
      <c r="A25" s="196" t="s">
        <v>146</v>
      </c>
      <c r="B25" s="199"/>
      <c r="C25" s="199"/>
      <c r="D25" s="198">
        <v>0.46616533721684583</v>
      </c>
      <c r="E25" s="199"/>
      <c r="F25" s="198">
        <v>0.53874999277497504</v>
      </c>
      <c r="G25" s="199"/>
      <c r="H25" s="199"/>
      <c r="I25" s="199"/>
    </row>
    <row r="26" spans="1:18" x14ac:dyDescent="0.5">
      <c r="A26" s="196" t="s">
        <v>147</v>
      </c>
      <c r="B26" s="199"/>
      <c r="C26" s="198">
        <v>0.48324615920963504</v>
      </c>
      <c r="D26" s="199"/>
      <c r="E26" s="198">
        <v>0.48813242296027104</v>
      </c>
      <c r="F26" s="199"/>
      <c r="G26" s="198">
        <v>0.45357838817597396</v>
      </c>
      <c r="H26" s="199"/>
      <c r="I26" s="199"/>
    </row>
    <row r="27" spans="1:18" x14ac:dyDescent="0.5">
      <c r="A27" s="200" t="s">
        <v>148</v>
      </c>
      <c r="B27" s="198">
        <v>0.61420006587406772</v>
      </c>
      <c r="C27" s="198">
        <v>0.62525329256609652</v>
      </c>
      <c r="D27" s="199"/>
      <c r="E27" s="198">
        <v>0.44718676914447014</v>
      </c>
      <c r="F27" s="198">
        <v>0.82768444410565167</v>
      </c>
      <c r="G27" s="198">
        <v>0.67392707844327515</v>
      </c>
      <c r="H27" s="198">
        <v>-0.47729764929409069</v>
      </c>
      <c r="I27" s="199"/>
    </row>
    <row r="28" spans="1:18" x14ac:dyDescent="0.5">
      <c r="A28" s="196" t="s">
        <v>149</v>
      </c>
      <c r="B28" s="198">
        <v>0.41459518018048808</v>
      </c>
      <c r="C28" s="199"/>
      <c r="D28" s="199"/>
      <c r="E28" s="199"/>
      <c r="F28" s="198">
        <v>0.51722302734696068</v>
      </c>
      <c r="G28" s="199"/>
      <c r="H28" s="198">
        <v>-0.39308751558987054</v>
      </c>
      <c r="I28" s="199"/>
    </row>
    <row r="29" spans="1:18" x14ac:dyDescent="0.5">
      <c r="A29" s="196" t="s">
        <v>150</v>
      </c>
      <c r="B29" s="199"/>
      <c r="C29" s="198">
        <v>0.55420160931766305</v>
      </c>
      <c r="D29" s="199"/>
      <c r="E29" s="198">
        <v>0.45078877943648626</v>
      </c>
      <c r="F29" s="198">
        <v>-0.44351101709293145</v>
      </c>
      <c r="G29" s="198">
        <v>0.47237259593023423</v>
      </c>
      <c r="H29" s="199"/>
      <c r="I29" s="199"/>
    </row>
    <row r="30" spans="1:18" x14ac:dyDescent="0.5">
      <c r="A30" s="196" t="s">
        <v>151</v>
      </c>
      <c r="B30" s="198">
        <v>0.45291337726642772</v>
      </c>
      <c r="C30" s="199"/>
      <c r="D30" s="199"/>
      <c r="E30" s="199"/>
      <c r="F30" s="198">
        <v>0.49350697002202315</v>
      </c>
      <c r="G30" s="199"/>
      <c r="H30" s="198">
        <v>-0.53660379211220055</v>
      </c>
      <c r="I30" s="199"/>
    </row>
    <row r="32" spans="1:18" x14ac:dyDescent="0.5">
      <c r="A32" s="35"/>
      <c r="B32" s="35"/>
      <c r="R32" s="35"/>
    </row>
    <row r="33" spans="1:2" x14ac:dyDescent="0.5">
      <c r="A33" s="36" t="s">
        <v>160</v>
      </c>
      <c r="B33" s="36" t="s">
        <v>161</v>
      </c>
    </row>
    <row r="34" spans="1:2" x14ac:dyDescent="0.5">
      <c r="A34" s="35"/>
      <c r="B34" s="35"/>
    </row>
    <row r="35" spans="1:2" x14ac:dyDescent="0.5">
      <c r="A35" s="35"/>
      <c r="B35" s="35"/>
    </row>
  </sheetData>
  <mergeCells count="14">
    <mergeCell ref="N2:O2"/>
    <mergeCell ref="P2:Q2"/>
    <mergeCell ref="R2:S2"/>
    <mergeCell ref="T2:U2"/>
    <mergeCell ref="B17:C17"/>
    <mergeCell ref="D17:E17"/>
    <mergeCell ref="F17:G17"/>
    <mergeCell ref="H17:I17"/>
    <mergeCell ref="B2:C2"/>
    <mergeCell ref="D2:E2"/>
    <mergeCell ref="F2:G2"/>
    <mergeCell ref="H2:I2"/>
    <mergeCell ref="J2:K2"/>
    <mergeCell ref="L2:M2"/>
  </mergeCell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3"/>
  <sheetViews>
    <sheetView zoomScale="62" zoomScaleNormal="62" workbookViewId="0">
      <selection activeCell="Z28" sqref="Z28"/>
    </sheetView>
  </sheetViews>
  <sheetFormatPr defaultRowHeight="14.35" x14ac:dyDescent="0.5"/>
  <cols>
    <col min="1" max="1" width="9" style="18" bestFit="1" customWidth="1"/>
    <col min="2" max="6" width="8.9375" style="18"/>
    <col min="7" max="8" width="9.234375" style="19" customWidth="1"/>
    <col min="9" max="9" width="9.234375" customWidth="1"/>
    <col min="12" max="12" width="9.234375" style="8" bestFit="1" customWidth="1"/>
    <col min="13" max="15" width="9" style="8" bestFit="1" customWidth="1"/>
    <col min="16" max="16" width="9.29296875" style="8" bestFit="1" customWidth="1"/>
    <col min="17" max="17" width="9.234375" style="8" bestFit="1" customWidth="1"/>
    <col min="18" max="19" width="8.9375" style="8"/>
  </cols>
  <sheetData>
    <row r="1" spans="1:23" ht="28.7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2" t="s">
        <v>2</v>
      </c>
      <c r="L1" s="47" t="s">
        <v>40</v>
      </c>
      <c r="M1" s="47" t="s">
        <v>22</v>
      </c>
      <c r="N1" s="48" t="s">
        <v>40</v>
      </c>
      <c r="O1" s="48" t="s">
        <v>22</v>
      </c>
      <c r="P1" s="63" t="s">
        <v>40</v>
      </c>
      <c r="Q1" s="63" t="s">
        <v>22</v>
      </c>
      <c r="R1" s="49" t="s">
        <v>40</v>
      </c>
      <c r="S1" s="49" t="s">
        <v>22</v>
      </c>
      <c r="T1" s="3"/>
    </row>
    <row r="2" spans="1:23" x14ac:dyDescent="0.5">
      <c r="A2" s="20">
        <v>1394130</v>
      </c>
      <c r="B2" s="20">
        <v>674931</v>
      </c>
      <c r="C2" s="20">
        <v>908099</v>
      </c>
      <c r="D2" s="18">
        <v>583220</v>
      </c>
      <c r="E2" s="18">
        <v>2302229</v>
      </c>
      <c r="F2" s="18">
        <v>1258151</v>
      </c>
      <c r="G2" s="51">
        <v>2.5786744306874883</v>
      </c>
      <c r="H2" s="51">
        <v>1.4258457121773456</v>
      </c>
      <c r="I2" s="28">
        <f>TTEST(A4:A23,B5:B17,2,3)</f>
        <v>0.93948507132230297</v>
      </c>
      <c r="K2" t="s">
        <v>3</v>
      </c>
      <c r="L2" s="14">
        <f t="shared" ref="L2:S2" si="0">MIN(A2:A60)</f>
        <v>202583</v>
      </c>
      <c r="M2" s="14">
        <f t="shared" si="0"/>
        <v>219651</v>
      </c>
      <c r="N2" s="14">
        <f t="shared" si="0"/>
        <v>97577</v>
      </c>
      <c r="O2" s="14">
        <f t="shared" si="0"/>
        <v>197851</v>
      </c>
      <c r="P2" s="14">
        <f t="shared" si="0"/>
        <v>300160</v>
      </c>
      <c r="Q2" s="14">
        <f t="shared" si="0"/>
        <v>439351</v>
      </c>
      <c r="R2" s="5">
        <f t="shared" si="0"/>
        <v>0.58400652855870083</v>
      </c>
      <c r="S2" s="5">
        <f t="shared" si="0"/>
        <v>0.88882549317147197</v>
      </c>
      <c r="T2" s="6"/>
    </row>
    <row r="3" spans="1:23" x14ac:dyDescent="0.5">
      <c r="A3" s="20">
        <v>601482</v>
      </c>
      <c r="B3" s="20">
        <v>653011</v>
      </c>
      <c r="C3" s="20">
        <v>407858</v>
      </c>
      <c r="D3" s="18">
        <v>544672</v>
      </c>
      <c r="E3" s="18">
        <v>1009340</v>
      </c>
      <c r="F3" s="18">
        <v>1147649</v>
      </c>
      <c r="G3" s="51">
        <v>2.116591492159932</v>
      </c>
      <c r="H3" s="51">
        <v>1.3590550460052155</v>
      </c>
      <c r="I3" s="7"/>
      <c r="K3" t="s">
        <v>4</v>
      </c>
      <c r="L3" s="14">
        <f t="shared" ref="L3:S3" si="1">QUARTILE(A2:A60,1)-L2</f>
        <v>51311.25</v>
      </c>
      <c r="M3" s="14">
        <f t="shared" si="1"/>
        <v>35094.75</v>
      </c>
      <c r="N3" s="14">
        <f t="shared" si="1"/>
        <v>125223.5</v>
      </c>
      <c r="O3" s="14">
        <f t="shared" si="1"/>
        <v>54962.75</v>
      </c>
      <c r="P3" s="14">
        <f t="shared" si="1"/>
        <v>213899</v>
      </c>
      <c r="Q3" s="14">
        <f t="shared" si="1"/>
        <v>48807.5</v>
      </c>
      <c r="R3" s="5">
        <f t="shared" si="1"/>
        <v>0.58227972218567814</v>
      </c>
      <c r="S3" s="5">
        <f t="shared" si="1"/>
        <v>6.7490543445692164E-2</v>
      </c>
      <c r="T3" s="6"/>
    </row>
    <row r="4" spans="1:23" x14ac:dyDescent="0.5">
      <c r="A4" s="20">
        <v>492077</v>
      </c>
      <c r="B4" s="20">
        <v>624899</v>
      </c>
      <c r="C4" s="20">
        <v>400701</v>
      </c>
      <c r="D4" s="18">
        <v>522750</v>
      </c>
      <c r="E4" s="18">
        <v>861727</v>
      </c>
      <c r="F4" s="18">
        <v>1133500</v>
      </c>
      <c r="G4" s="51">
        <v>2.0761347448681553</v>
      </c>
      <c r="H4" s="51">
        <v>1.1954069823051172</v>
      </c>
      <c r="I4" s="24">
        <f>TTEST(C3:C23,D5:D17,2,3)</f>
        <v>0.11545002776757082</v>
      </c>
      <c r="K4" t="s">
        <v>5</v>
      </c>
      <c r="L4" s="14">
        <f t="shared" ref="L4:S4" si="2">MEDIAN(A2:A60)-QUARTILE(A2:A60,1)</f>
        <v>70179.75</v>
      </c>
      <c r="M4" s="14">
        <f t="shared" si="2"/>
        <v>77721.75</v>
      </c>
      <c r="N4" s="14">
        <f t="shared" si="2"/>
        <v>32494.5</v>
      </c>
      <c r="O4" s="14">
        <f t="shared" si="2"/>
        <v>64827.25</v>
      </c>
      <c r="P4" s="14">
        <f t="shared" si="2"/>
        <v>83236</v>
      </c>
      <c r="Q4" s="14">
        <f t="shared" si="2"/>
        <v>161950</v>
      </c>
      <c r="R4" s="5">
        <f t="shared" si="2"/>
        <v>0.15649149201867862</v>
      </c>
      <c r="S4" s="5">
        <f t="shared" si="2"/>
        <v>6.2413759583442197E-2</v>
      </c>
      <c r="T4" s="6"/>
    </row>
    <row r="5" spans="1:23" x14ac:dyDescent="0.5">
      <c r="A5" s="20">
        <v>457061</v>
      </c>
      <c r="B5" s="20">
        <v>492822</v>
      </c>
      <c r="C5" s="20">
        <v>369650</v>
      </c>
      <c r="D5" s="18">
        <v>480489</v>
      </c>
      <c r="E5" s="18">
        <v>713875</v>
      </c>
      <c r="F5" s="18">
        <v>1037494</v>
      </c>
      <c r="G5" s="51">
        <v>1.9865920106440269</v>
      </c>
      <c r="H5" s="51">
        <v>1.1849562363238513</v>
      </c>
      <c r="K5" t="s">
        <v>6</v>
      </c>
      <c r="L5" s="14">
        <f t="shared" ref="L5:S5" si="3">QUARTILE(A2:A60,3)-MEDIAN(A2:A60)</f>
        <v>51930.25</v>
      </c>
      <c r="M5" s="14">
        <f t="shared" si="3"/>
        <v>120057</v>
      </c>
      <c r="N5" s="14">
        <f t="shared" si="3"/>
        <v>52080.5</v>
      </c>
      <c r="O5" s="14">
        <f t="shared" si="3"/>
        <v>129203</v>
      </c>
      <c r="P5" s="14">
        <f t="shared" si="3"/>
        <v>34071.75</v>
      </c>
      <c r="Q5" s="14">
        <f t="shared" si="3"/>
        <v>265305.75</v>
      </c>
      <c r="R5" s="5">
        <f t="shared" si="3"/>
        <v>0.21963742234891903</v>
      </c>
      <c r="S5" s="5">
        <f t="shared" si="3"/>
        <v>0.14544631922273155</v>
      </c>
      <c r="T5" s="6"/>
    </row>
    <row r="6" spans="1:23" x14ac:dyDescent="0.5">
      <c r="A6" s="20">
        <v>412915</v>
      </c>
      <c r="B6" s="20">
        <v>439092</v>
      </c>
      <c r="C6" s="20">
        <v>320716</v>
      </c>
      <c r="D6" s="18">
        <v>435629</v>
      </c>
      <c r="E6" s="18">
        <v>673003</v>
      </c>
      <c r="F6" s="18">
        <v>874721</v>
      </c>
      <c r="G6" s="51">
        <v>1.7391264951069227</v>
      </c>
      <c r="H6" s="51">
        <v>1.1572494084565002</v>
      </c>
      <c r="I6" s="61">
        <f>TTEST(E3:E23,F6:F17,2,3)</f>
        <v>0.87322465873590538</v>
      </c>
      <c r="K6" t="s">
        <v>7</v>
      </c>
      <c r="L6" s="14">
        <f t="shared" ref="L6:S6" si="4">MAX(A2:A60)-QUARTILE(A2:A60,3)</f>
        <v>1018125.75</v>
      </c>
      <c r="M6" s="14">
        <f t="shared" si="4"/>
        <v>222406.5</v>
      </c>
      <c r="N6" s="14">
        <f t="shared" si="4"/>
        <v>600723.5</v>
      </c>
      <c r="O6" s="14">
        <f t="shared" si="4"/>
        <v>136376</v>
      </c>
      <c r="P6" s="14">
        <f t="shared" si="4"/>
        <v>1670862.25</v>
      </c>
      <c r="Q6" s="14">
        <f t="shared" si="4"/>
        <v>342736.75</v>
      </c>
      <c r="R6" s="5">
        <f t="shared" si="4"/>
        <v>1.0362592655755116</v>
      </c>
      <c r="S6" s="5">
        <f t="shared" si="4"/>
        <v>0.26166959675400769</v>
      </c>
      <c r="T6" s="6"/>
    </row>
    <row r="7" spans="1:23" x14ac:dyDescent="0.5">
      <c r="A7" s="20">
        <v>383860</v>
      </c>
      <c r="B7" s="20">
        <v>390888</v>
      </c>
      <c r="C7" s="20">
        <v>309514</v>
      </c>
      <c r="D7" s="18">
        <v>377539</v>
      </c>
      <c r="E7" s="18">
        <v>634713</v>
      </c>
      <c r="F7" s="18">
        <v>764037</v>
      </c>
      <c r="G7" s="51">
        <v>1.544814194668233</v>
      </c>
      <c r="H7" s="51">
        <v>1.1211361627895517</v>
      </c>
      <c r="P7" s="14"/>
      <c r="Q7" s="14"/>
    </row>
    <row r="8" spans="1:23" ht="43" x14ac:dyDescent="0.5">
      <c r="A8" s="20">
        <v>352437</v>
      </c>
      <c r="B8" s="20">
        <v>386498</v>
      </c>
      <c r="C8" s="20">
        <v>300960</v>
      </c>
      <c r="D8" s="18">
        <v>355470</v>
      </c>
      <c r="E8" s="18">
        <v>621328</v>
      </c>
      <c r="F8" s="18">
        <v>746358</v>
      </c>
      <c r="G8" s="51">
        <v>1.5352180764432073</v>
      </c>
      <c r="H8" s="51">
        <v>1.09963710017723</v>
      </c>
      <c r="I8" s="50">
        <f>TTEST(G3:G23,H4:H17,2,3)</f>
        <v>2.9475990215273177E-3</v>
      </c>
      <c r="L8" s="47" t="s">
        <v>40</v>
      </c>
      <c r="M8" s="47" t="s">
        <v>22</v>
      </c>
      <c r="N8" s="48" t="s">
        <v>40</v>
      </c>
      <c r="O8" s="48" t="s">
        <v>22</v>
      </c>
      <c r="P8" s="64" t="s">
        <v>40</v>
      </c>
      <c r="Q8" s="64" t="s">
        <v>22</v>
      </c>
      <c r="R8" s="49" t="s">
        <v>40</v>
      </c>
      <c r="S8" s="49" t="s">
        <v>22</v>
      </c>
      <c r="T8" s="3" t="s">
        <v>8</v>
      </c>
      <c r="U8" s="9" t="s">
        <v>9</v>
      </c>
      <c r="V8" s="40" t="s">
        <v>97</v>
      </c>
      <c r="W8" s="40" t="s">
        <v>98</v>
      </c>
    </row>
    <row r="9" spans="1:23" x14ac:dyDescent="0.5">
      <c r="A9" s="20">
        <v>350635</v>
      </c>
      <c r="B9" s="20">
        <v>341266</v>
      </c>
      <c r="C9" s="20">
        <v>285989</v>
      </c>
      <c r="D9" s="18">
        <v>330889</v>
      </c>
      <c r="E9" s="18">
        <v>618473</v>
      </c>
      <c r="F9" s="18">
        <v>654558</v>
      </c>
      <c r="G9" s="51">
        <v>1.4747338534489944</v>
      </c>
      <c r="H9" s="51">
        <v>1.0237299987550954</v>
      </c>
      <c r="J9" t="s">
        <v>10</v>
      </c>
      <c r="K9" t="s">
        <v>3</v>
      </c>
      <c r="L9" s="14">
        <f t="array" ref="L9">MIN(IF(A2:A23&gt;=L2-1.5*(L11-L2),A2:A23,""))</f>
        <v>202583</v>
      </c>
      <c r="M9" s="14">
        <f t="array" ref="M9">MIN(IF(B2:B17&gt;=M2-1.5*(M11-M2),B2:B17,""))</f>
        <v>219651</v>
      </c>
      <c r="N9" s="14">
        <f t="array" ref="N9">MIN(IF(C2:C23&gt;=N2-1.5*(N11-N2),C2:C23,""))</f>
        <v>97577</v>
      </c>
      <c r="O9" s="14">
        <f t="array" ref="O9">MIN(IF(D2:D17&gt;=O2-1.5*(O11-O2),D2:D17,""))</f>
        <v>197851</v>
      </c>
      <c r="P9" s="14">
        <f t="array" ref="P9">MIN(IF(E2:E23&gt;=P2-1.5*(P11-P2),E2:E23,""))</f>
        <v>300160</v>
      </c>
      <c r="Q9" s="14">
        <f t="array" ref="Q9">MIN(IF(F2:F28&gt;=Q2-1.5*(Q11-Q2),F2:F28,""))</f>
        <v>439351</v>
      </c>
      <c r="R9" s="51">
        <f t="array" ref="R9">MIN(IF(G2:G23&gt;=R2-1.5*(R11-R2),G2:G23,""))</f>
        <v>0.58400652855870083</v>
      </c>
      <c r="S9" s="51">
        <f t="array" ref="S9">MIN(IF(H2:H28&gt;=S2-1.5*(S11-S2),H2:H28,""))</f>
        <v>0.88882549317147197</v>
      </c>
      <c r="T9" s="10"/>
    </row>
    <row r="10" spans="1:23" x14ac:dyDescent="0.5">
      <c r="A10" s="20">
        <v>347156</v>
      </c>
      <c r="B10" s="20">
        <v>323669</v>
      </c>
      <c r="C10" s="20">
        <v>274172</v>
      </c>
      <c r="D10" s="18">
        <v>304393</v>
      </c>
      <c r="E10" s="18">
        <v>610925</v>
      </c>
      <c r="F10" s="18">
        <v>645659</v>
      </c>
      <c r="G10" s="51">
        <v>1.3719929558745347</v>
      </c>
      <c r="H10" s="51">
        <v>1.013729593646117</v>
      </c>
      <c r="K10" t="s">
        <v>11</v>
      </c>
      <c r="L10" s="14">
        <f t="shared" ref="L10:S10" si="5">QUARTILE(A2:A60,1)</f>
        <v>253894.25</v>
      </c>
      <c r="M10" s="14">
        <f t="shared" si="5"/>
        <v>254745.75</v>
      </c>
      <c r="N10" s="14">
        <f t="shared" si="5"/>
        <v>222800.5</v>
      </c>
      <c r="O10" s="14">
        <f t="shared" si="5"/>
        <v>252813.75</v>
      </c>
      <c r="P10" s="14">
        <f t="shared" si="5"/>
        <v>514059</v>
      </c>
      <c r="Q10" s="14">
        <f t="shared" si="5"/>
        <v>488158.5</v>
      </c>
      <c r="R10" s="51">
        <f t="shared" si="5"/>
        <v>1.166286250744379</v>
      </c>
      <c r="S10" s="51">
        <f t="shared" si="5"/>
        <v>0.95631603661716413</v>
      </c>
      <c r="T10" s="10"/>
    </row>
    <row r="11" spans="1:23" x14ac:dyDescent="0.5">
      <c r="A11" s="20">
        <v>345628</v>
      </c>
      <c r="B11" s="20">
        <v>282105</v>
      </c>
      <c r="C11" s="20">
        <v>267838</v>
      </c>
      <c r="D11" s="18">
        <v>277049</v>
      </c>
      <c r="E11" s="18">
        <v>610391</v>
      </c>
      <c r="F11" s="18">
        <v>541897</v>
      </c>
      <c r="G11" s="51">
        <v>1.3311970783173273</v>
      </c>
      <c r="H11" s="51">
        <v>1.0079494248546355</v>
      </c>
      <c r="K11" t="s">
        <v>12</v>
      </c>
      <c r="L11" s="14">
        <f t="shared" ref="L11:S11" si="6">MEDIAN(A2:A60)</f>
        <v>324074</v>
      </c>
      <c r="M11" s="14">
        <f t="shared" si="6"/>
        <v>332467.5</v>
      </c>
      <c r="N11" s="14">
        <f t="shared" si="6"/>
        <v>255295</v>
      </c>
      <c r="O11" s="14">
        <f t="shared" si="6"/>
        <v>317641</v>
      </c>
      <c r="P11" s="14">
        <f t="shared" si="6"/>
        <v>597295</v>
      </c>
      <c r="Q11" s="14">
        <f t="shared" si="6"/>
        <v>650108.5</v>
      </c>
      <c r="R11" s="51">
        <f t="shared" si="6"/>
        <v>1.3227777427630576</v>
      </c>
      <c r="S11" s="51">
        <f t="shared" si="6"/>
        <v>1.0187297962006063</v>
      </c>
      <c r="T11" s="11">
        <f>(M11-L11)/L11*100</f>
        <v>2.589994877713115</v>
      </c>
      <c r="U11" s="12">
        <f>(O11-N11)/N11*100</f>
        <v>24.421159834701029</v>
      </c>
      <c r="V11" s="12">
        <f>(Q11-P11)/P11*100</f>
        <v>8.8421131936480304</v>
      </c>
      <c r="W11" s="12">
        <f>(S11-R11)/R11*100</f>
        <v>-22.985565657262029</v>
      </c>
    </row>
    <row r="12" spans="1:23" x14ac:dyDescent="0.5">
      <c r="A12" s="20">
        <v>324402</v>
      </c>
      <c r="B12" s="20">
        <v>264848</v>
      </c>
      <c r="C12" s="20">
        <v>265297</v>
      </c>
      <c r="D12" s="18">
        <v>256599</v>
      </c>
      <c r="E12" s="18">
        <v>604580</v>
      </c>
      <c r="F12" s="18">
        <v>516721</v>
      </c>
      <c r="G12" s="51">
        <v>1.3257216541489458</v>
      </c>
      <c r="H12" s="51">
        <v>0.9781799938952338</v>
      </c>
      <c r="K12" t="s">
        <v>13</v>
      </c>
      <c r="L12" s="14">
        <f t="shared" ref="L12:S12" si="7">QUARTILE(A2:A60,3)</f>
        <v>376004.25</v>
      </c>
      <c r="M12" s="14">
        <f t="shared" si="7"/>
        <v>452524.5</v>
      </c>
      <c r="N12" s="14">
        <f t="shared" si="7"/>
        <v>307375.5</v>
      </c>
      <c r="O12" s="14">
        <f t="shared" si="7"/>
        <v>446844</v>
      </c>
      <c r="P12" s="14">
        <f t="shared" si="7"/>
        <v>631366.75</v>
      </c>
      <c r="Q12" s="14">
        <f t="shared" si="7"/>
        <v>915414.25</v>
      </c>
      <c r="R12" s="51">
        <f t="shared" si="7"/>
        <v>1.5424151651119766</v>
      </c>
      <c r="S12" s="51">
        <f t="shared" si="7"/>
        <v>1.1641761154233379</v>
      </c>
      <c r="T12" s="10"/>
    </row>
    <row r="13" spans="1:23" x14ac:dyDescent="0.5">
      <c r="A13" s="20">
        <v>323746</v>
      </c>
      <c r="B13" s="20">
        <v>260122</v>
      </c>
      <c r="C13" s="20">
        <v>245293</v>
      </c>
      <c r="D13" s="18">
        <v>253923</v>
      </c>
      <c r="E13" s="18">
        <v>590010</v>
      </c>
      <c r="F13" s="18">
        <v>488177</v>
      </c>
      <c r="G13" s="51">
        <v>1.3198338313771694</v>
      </c>
      <c r="H13" s="51">
        <v>0.9564344291864072</v>
      </c>
      <c r="J13" t="s">
        <v>14</v>
      </c>
      <c r="K13" t="s">
        <v>15</v>
      </c>
      <c r="L13" s="14">
        <f t="array" ref="L13">MAX(IF(A2:A23&lt;=L11+1.5*(L11-L9),A2:A23,""))</f>
        <v>492077</v>
      </c>
      <c r="M13" s="14">
        <f t="array" ref="M13">MAX(IF(B2:B17&lt;=M11+1.5*(M11-M9),B2:B17,""))</f>
        <v>492822</v>
      </c>
      <c r="N13" s="14">
        <f t="array" ref="N13">MAX(IF(C2:C23&lt;=N11+1.5*(N11-N9),C2:C23,""))</f>
        <v>407858</v>
      </c>
      <c r="O13" s="14">
        <f t="array" ref="O13">MAX(IF(D2:D17&lt;=O11+1.5*(O11-O9),D2:D17,""))</f>
        <v>480489</v>
      </c>
      <c r="P13" s="14">
        <f t="array" ref="P13">MAX(IF(E2:E23&lt;=P11+1.5*(P11-P9),E2:E23,""))</f>
        <v>1009340</v>
      </c>
      <c r="Q13" s="14">
        <f t="array" ref="Q13">MAX(IF(F2:F28&lt;=Q11+1.5*(Q11-Q9),F2:F28,""))</f>
        <v>874721</v>
      </c>
      <c r="R13" s="51">
        <f t="array" ref="R13">MAX(IF(G2:G23&lt;=R11+1.5*(R11-R9),G2:G23,""))</f>
        <v>2.116591492159932</v>
      </c>
      <c r="S13" s="51">
        <f t="array" ref="S13">MAX(IF(H2:H28&lt;=S11+1.5*(S11-S9),H2:H28,""))</f>
        <v>1.1954069823051172</v>
      </c>
      <c r="T13" s="10"/>
    </row>
    <row r="14" spans="1:23" x14ac:dyDescent="0.5">
      <c r="A14" s="20">
        <v>293011</v>
      </c>
      <c r="B14" s="20">
        <v>238617</v>
      </c>
      <c r="C14" s="20">
        <v>245024</v>
      </c>
      <c r="D14" s="18">
        <v>249486</v>
      </c>
      <c r="E14" s="18">
        <v>580579</v>
      </c>
      <c r="F14" s="18">
        <v>488103</v>
      </c>
      <c r="G14" s="51">
        <v>1.3091308925544545</v>
      </c>
      <c r="H14" s="51">
        <v>0.95596085890943483</v>
      </c>
      <c r="J14" s="13"/>
      <c r="K14" s="13" t="s">
        <v>16</v>
      </c>
      <c r="L14" s="21">
        <f t="shared" ref="L14:S14" si="8">AVERAGE(A2:A60)</f>
        <v>376156.5</v>
      </c>
      <c r="M14" s="21">
        <f t="shared" si="8"/>
        <v>379059</v>
      </c>
      <c r="N14" s="21">
        <f t="shared" si="8"/>
        <v>285537.86363636365</v>
      </c>
      <c r="O14" s="21">
        <f t="shared" si="8"/>
        <v>351135.25</v>
      </c>
      <c r="P14" s="21">
        <f t="shared" si="8"/>
        <v>661694.36363636365</v>
      </c>
      <c r="Q14" s="21">
        <f t="shared" si="8"/>
        <v>730194.25</v>
      </c>
      <c r="R14" s="12">
        <f t="shared" si="8"/>
        <v>1.3977306198937052</v>
      </c>
      <c r="S14" s="12">
        <f t="shared" si="8"/>
        <v>1.0747150652731199</v>
      </c>
      <c r="T14" s="11">
        <f>(M14-L14)/L14*100</f>
        <v>0.7716203229241021</v>
      </c>
      <c r="U14" s="12">
        <f>(O14-N14)/N14*100</f>
        <v>22.973270699810065</v>
      </c>
      <c r="V14" s="12">
        <f>(Q14-P14)/P14*100</f>
        <v>10.352194325366915</v>
      </c>
      <c r="W14" s="12">
        <f>(S14-R14)/R14*100</f>
        <v>-23.110000598337756</v>
      </c>
    </row>
    <row r="15" spans="1:23" x14ac:dyDescent="0.5">
      <c r="A15" s="20">
        <v>292187</v>
      </c>
      <c r="B15" s="20">
        <v>238271</v>
      </c>
      <c r="C15" s="20">
        <v>237553</v>
      </c>
      <c r="D15" s="18">
        <v>247125</v>
      </c>
      <c r="E15" s="18">
        <v>569039</v>
      </c>
      <c r="F15" s="18">
        <v>479956</v>
      </c>
      <c r="G15" s="51">
        <v>1.3027964884638725</v>
      </c>
      <c r="H15" s="51">
        <v>0.92253951000893974</v>
      </c>
      <c r="P15" s="14"/>
      <c r="Q15" s="14"/>
    </row>
    <row r="16" spans="1:23" x14ac:dyDescent="0.5">
      <c r="A16" s="20">
        <v>269294</v>
      </c>
      <c r="B16" s="20">
        <v>234254</v>
      </c>
      <c r="C16" s="20">
        <v>231491</v>
      </c>
      <c r="D16" s="18">
        <v>201080</v>
      </c>
      <c r="E16" s="18">
        <v>523678</v>
      </c>
      <c r="F16" s="18">
        <v>466776</v>
      </c>
      <c r="G16" s="51">
        <v>1.2661978611966211</v>
      </c>
      <c r="H16" s="51">
        <v>0.90480509370777273</v>
      </c>
      <c r="L16" s="47" t="s">
        <v>40</v>
      </c>
      <c r="M16" s="47" t="s">
        <v>22</v>
      </c>
      <c r="N16" s="48" t="s">
        <v>40</v>
      </c>
      <c r="O16" s="48" t="s">
        <v>22</v>
      </c>
      <c r="P16" s="64" t="s">
        <v>40</v>
      </c>
      <c r="Q16" s="64" t="s">
        <v>22</v>
      </c>
      <c r="R16" s="49" t="s">
        <v>40</v>
      </c>
      <c r="S16" s="49" t="s">
        <v>22</v>
      </c>
      <c r="T16" s="3"/>
    </row>
    <row r="17" spans="1:26" x14ac:dyDescent="0.5">
      <c r="A17" s="20">
        <v>263048</v>
      </c>
      <c r="B17" s="20">
        <v>219651</v>
      </c>
      <c r="C17" s="20">
        <v>228142</v>
      </c>
      <c r="D17" s="18">
        <v>197851</v>
      </c>
      <c r="E17" s="18">
        <v>514143</v>
      </c>
      <c r="F17" s="18">
        <v>439351</v>
      </c>
      <c r="G17" s="51">
        <v>1.2621959385030088</v>
      </c>
      <c r="H17" s="51">
        <v>0.88882549317147197</v>
      </c>
      <c r="K17" t="s">
        <v>3</v>
      </c>
      <c r="L17" s="14">
        <f>L9</f>
        <v>202583</v>
      </c>
      <c r="M17" s="14">
        <f t="shared" ref="M17:S17" si="9">M9</f>
        <v>219651</v>
      </c>
      <c r="N17" s="14">
        <f t="shared" si="9"/>
        <v>97577</v>
      </c>
      <c r="O17" s="14">
        <f t="shared" si="9"/>
        <v>197851</v>
      </c>
      <c r="P17" s="14">
        <f t="shared" ref="P17:Q17" si="10">P9</f>
        <v>300160</v>
      </c>
      <c r="Q17" s="14">
        <f t="shared" si="10"/>
        <v>439351</v>
      </c>
      <c r="R17" s="51">
        <f t="shared" si="9"/>
        <v>0.58400652855870083</v>
      </c>
      <c r="S17" s="51">
        <f t="shared" si="9"/>
        <v>0.88882549317147197</v>
      </c>
      <c r="T17" s="10"/>
    </row>
    <row r="18" spans="1:26" x14ac:dyDescent="0.5">
      <c r="A18" s="20">
        <v>250843</v>
      </c>
      <c r="B18" s="20"/>
      <c r="C18" s="20">
        <v>221020</v>
      </c>
      <c r="E18" s="18">
        <v>514031</v>
      </c>
      <c r="G18" s="51">
        <v>1.1343163548248358</v>
      </c>
      <c r="H18" s="14"/>
      <c r="K18" t="s">
        <v>4</v>
      </c>
      <c r="L18" s="14">
        <f t="shared" ref="L18:S21" si="11">L10-L9</f>
        <v>51311.25</v>
      </c>
      <c r="M18" s="14">
        <f t="shared" si="11"/>
        <v>35094.75</v>
      </c>
      <c r="N18" s="14">
        <f t="shared" si="11"/>
        <v>125223.5</v>
      </c>
      <c r="O18" s="14">
        <f t="shared" si="11"/>
        <v>54962.75</v>
      </c>
      <c r="P18" s="14">
        <f t="shared" ref="P18:Q18" si="12">P10-P9</f>
        <v>213899</v>
      </c>
      <c r="Q18" s="14">
        <f t="shared" si="12"/>
        <v>48807.5</v>
      </c>
      <c r="R18" s="51">
        <f t="shared" si="11"/>
        <v>0.58227972218567814</v>
      </c>
      <c r="S18" s="51">
        <f t="shared" si="11"/>
        <v>6.7490543445692164E-2</v>
      </c>
      <c r="T18" s="10"/>
    </row>
    <row r="19" spans="1:26" x14ac:dyDescent="0.5">
      <c r="A19" s="20">
        <v>248456</v>
      </c>
      <c r="B19" s="20"/>
      <c r="C19" s="20">
        <v>220720</v>
      </c>
      <c r="E19" s="18">
        <v>493480</v>
      </c>
      <c r="G19" s="51">
        <v>1.0140067911714772</v>
      </c>
      <c r="H19" s="14"/>
      <c r="K19" t="s">
        <v>5</v>
      </c>
      <c r="L19" s="14">
        <f t="shared" si="11"/>
        <v>70179.75</v>
      </c>
      <c r="M19" s="14">
        <f t="shared" si="11"/>
        <v>77721.75</v>
      </c>
      <c r="N19" s="14">
        <f t="shared" si="11"/>
        <v>32494.5</v>
      </c>
      <c r="O19" s="14">
        <f t="shared" si="11"/>
        <v>64827.25</v>
      </c>
      <c r="P19" s="14">
        <f t="shared" ref="P19:Q19" si="13">P11-P10</f>
        <v>83236</v>
      </c>
      <c r="Q19" s="14">
        <f t="shared" si="13"/>
        <v>161950</v>
      </c>
      <c r="R19" s="51">
        <f t="shared" si="11"/>
        <v>0.15649149201867862</v>
      </c>
      <c r="S19" s="51">
        <f t="shared" si="11"/>
        <v>6.2413759583442197E-2</v>
      </c>
      <c r="T19" s="10"/>
    </row>
    <row r="20" spans="1:26" x14ac:dyDescent="0.5">
      <c r="A20" s="20">
        <v>234012</v>
      </c>
      <c r="B20" s="20"/>
      <c r="C20" s="20">
        <v>215942</v>
      </c>
      <c r="E20" s="18">
        <v>469404</v>
      </c>
      <c r="G20" s="51">
        <v>0.97599693542072719</v>
      </c>
      <c r="H20" s="14"/>
      <c r="K20" t="s">
        <v>6</v>
      </c>
      <c r="L20" s="14">
        <f t="shared" si="11"/>
        <v>51930.25</v>
      </c>
      <c r="M20" s="14">
        <f t="shared" si="11"/>
        <v>120057</v>
      </c>
      <c r="N20" s="14">
        <f t="shared" si="11"/>
        <v>52080.5</v>
      </c>
      <c r="O20" s="14">
        <f t="shared" si="11"/>
        <v>129203</v>
      </c>
      <c r="P20" s="14">
        <f t="shared" ref="P20:Q20" si="14">P12-P11</f>
        <v>34071.75</v>
      </c>
      <c r="Q20" s="14">
        <f t="shared" si="14"/>
        <v>265305.75</v>
      </c>
      <c r="R20" s="51">
        <f t="shared" si="11"/>
        <v>0.21963742234891903</v>
      </c>
      <c r="S20" s="51">
        <f t="shared" si="11"/>
        <v>0.14544631922273155</v>
      </c>
      <c r="T20" s="10"/>
    </row>
    <row r="21" spans="1:26" x14ac:dyDescent="0.5">
      <c r="A21" s="20">
        <v>231851</v>
      </c>
      <c r="B21" s="20"/>
      <c r="C21" s="20">
        <v>126268</v>
      </c>
      <c r="E21" s="18">
        <v>377111</v>
      </c>
      <c r="G21" s="51">
        <v>0.83966499956347673</v>
      </c>
      <c r="H21" s="14"/>
      <c r="K21" t="s">
        <v>7</v>
      </c>
      <c r="L21" s="14">
        <f t="shared" si="11"/>
        <v>116072.75</v>
      </c>
      <c r="M21" s="14">
        <f t="shared" si="11"/>
        <v>40297.5</v>
      </c>
      <c r="N21" s="14">
        <f t="shared" si="11"/>
        <v>100482.5</v>
      </c>
      <c r="O21" s="14">
        <f t="shared" si="11"/>
        <v>33645</v>
      </c>
      <c r="P21" s="14">
        <f t="shared" ref="P21:Q21" si="15">P13-P12</f>
        <v>377973.25</v>
      </c>
      <c r="Q21" s="14">
        <f t="shared" si="15"/>
        <v>-40693.25</v>
      </c>
      <c r="R21" s="51">
        <f t="shared" si="11"/>
        <v>0.5741763270479554</v>
      </c>
      <c r="S21" s="51">
        <f t="shared" si="11"/>
        <v>3.123086688177934E-2</v>
      </c>
      <c r="T21" s="10"/>
    </row>
    <row r="22" spans="1:26" x14ac:dyDescent="0.5">
      <c r="A22" s="20">
        <v>204629</v>
      </c>
      <c r="B22" s="20"/>
      <c r="C22" s="20">
        <v>102009</v>
      </c>
      <c r="E22" s="18">
        <v>365057</v>
      </c>
      <c r="G22" s="51">
        <v>0.66113002965940149</v>
      </c>
      <c r="H22" s="14"/>
    </row>
    <row r="23" spans="1:26" x14ac:dyDescent="0.5">
      <c r="A23" s="20">
        <v>202583</v>
      </c>
      <c r="B23" s="20"/>
      <c r="C23" s="20">
        <v>97577</v>
      </c>
      <c r="E23" s="18">
        <v>300160</v>
      </c>
      <c r="G23" s="51">
        <v>0.58400652855870083</v>
      </c>
      <c r="H23" s="14"/>
      <c r="L23" s="47" t="s">
        <v>40</v>
      </c>
      <c r="M23" s="47" t="s">
        <v>22</v>
      </c>
      <c r="N23" s="48" t="s">
        <v>40</v>
      </c>
      <c r="O23" s="48" t="s">
        <v>22</v>
      </c>
      <c r="P23" s="63" t="s">
        <v>40</v>
      </c>
      <c r="Q23" s="63" t="s">
        <v>22</v>
      </c>
      <c r="R23" s="49" t="s">
        <v>40</v>
      </c>
      <c r="S23" s="49" t="s">
        <v>22</v>
      </c>
    </row>
    <row r="24" spans="1:26" x14ac:dyDescent="0.5">
      <c r="A24" s="20"/>
      <c r="B24" s="20"/>
      <c r="C24" s="20"/>
      <c r="G24" s="51"/>
      <c r="H24" s="5"/>
      <c r="K24" t="s">
        <v>17</v>
      </c>
      <c r="L24" s="8">
        <f t="shared" ref="L24:L61" si="16">IF(A2&gt;L$13,A2,IF(A2&lt;L$9,A2,""))</f>
        <v>1394130</v>
      </c>
      <c r="M24" s="8">
        <f t="shared" ref="M24:M61" si="17">IF(B2&gt;M$13,B2,IF(B2&lt;M$9,B2,""))</f>
        <v>674931</v>
      </c>
      <c r="N24" s="8">
        <f t="shared" ref="N24:N61" si="18">IF(C2&gt;N$13,C2,IF(C2&lt;N$9,C2,""))</f>
        <v>908099</v>
      </c>
      <c r="O24" s="8">
        <f t="shared" ref="O24:O61" si="19">IF(D2&gt;O$13,D2,IF(D2&lt;O$9,D2,""))</f>
        <v>583220</v>
      </c>
      <c r="P24" s="14">
        <f t="shared" ref="P24:P61" si="20">IF(E2&gt;P$13,E2,IF(E2&lt;P$9,E2,""))</f>
        <v>2302229</v>
      </c>
      <c r="Q24" s="14">
        <f t="shared" ref="Q24:Q61" si="21">IF(F2&gt;Q$13,F2,IF(F2&lt;Q$9,F2,""))</f>
        <v>1258151</v>
      </c>
      <c r="R24" s="5">
        <f t="shared" ref="R24:R61" si="22">IF(G2&gt;R$13,G2,IF(G2&lt;R$9,G2,""))</f>
        <v>2.5786744306874883</v>
      </c>
      <c r="S24" s="5">
        <f t="shared" ref="S24:S61" si="23">IF(H2&gt;S$13,H2,IF(H2&lt;S$9,H2,""))</f>
        <v>1.4258457121773456</v>
      </c>
    </row>
    <row r="25" spans="1:26" x14ac:dyDescent="0.5">
      <c r="A25" s="20"/>
      <c r="B25" s="20"/>
      <c r="C25" s="20"/>
      <c r="G25" s="51"/>
      <c r="H25" s="5"/>
      <c r="L25" s="8">
        <f t="shared" si="16"/>
        <v>601482</v>
      </c>
      <c r="M25" s="8">
        <f t="shared" si="17"/>
        <v>653011</v>
      </c>
      <c r="N25" s="8" t="str">
        <f t="shared" si="18"/>
        <v/>
      </c>
      <c r="O25" s="8">
        <f t="shared" si="19"/>
        <v>544672</v>
      </c>
      <c r="P25" s="14" t="str">
        <f t="shared" si="20"/>
        <v/>
      </c>
      <c r="Q25" s="14">
        <f t="shared" si="21"/>
        <v>1147649</v>
      </c>
      <c r="R25" s="5" t="str">
        <f t="shared" si="22"/>
        <v/>
      </c>
      <c r="S25" s="5">
        <f t="shared" si="23"/>
        <v>1.3590550460052155</v>
      </c>
    </row>
    <row r="26" spans="1:26" x14ac:dyDescent="0.5">
      <c r="A26" s="20"/>
      <c r="B26" s="20"/>
      <c r="C26" s="20"/>
      <c r="G26" s="51"/>
      <c r="H26" s="5"/>
      <c r="L26" s="8" t="str">
        <f t="shared" si="16"/>
        <v/>
      </c>
      <c r="M26" s="8">
        <f t="shared" si="17"/>
        <v>624899</v>
      </c>
      <c r="N26" s="8" t="str">
        <f t="shared" si="18"/>
        <v/>
      </c>
      <c r="O26" s="8">
        <f t="shared" si="19"/>
        <v>522750</v>
      </c>
      <c r="P26" s="14" t="str">
        <f t="shared" si="20"/>
        <v/>
      </c>
      <c r="Q26" s="14">
        <f t="shared" si="21"/>
        <v>1133500</v>
      </c>
      <c r="R26" s="8" t="str">
        <f t="shared" si="22"/>
        <v/>
      </c>
      <c r="S26" s="8" t="str">
        <f t="shared" si="23"/>
        <v/>
      </c>
    </row>
    <row r="27" spans="1:26" x14ac:dyDescent="0.5">
      <c r="A27" s="14"/>
      <c r="B27" s="20"/>
      <c r="C27" s="20"/>
      <c r="G27" s="51"/>
      <c r="H27" s="5"/>
      <c r="L27" s="8" t="str">
        <f t="shared" si="16"/>
        <v/>
      </c>
      <c r="M27" s="8" t="str">
        <f t="shared" si="17"/>
        <v/>
      </c>
      <c r="N27" s="8" t="str">
        <f t="shared" si="18"/>
        <v/>
      </c>
      <c r="O27" s="8" t="str">
        <f t="shared" si="19"/>
        <v/>
      </c>
      <c r="P27" s="14" t="str">
        <f t="shared" si="20"/>
        <v/>
      </c>
      <c r="Q27" s="14">
        <f t="shared" si="21"/>
        <v>1037494</v>
      </c>
      <c r="R27" s="8" t="str">
        <f t="shared" si="22"/>
        <v/>
      </c>
      <c r="S27" s="8" t="str">
        <f t="shared" si="23"/>
        <v/>
      </c>
    </row>
    <row r="28" spans="1:26" x14ac:dyDescent="0.5">
      <c r="A28" s="14"/>
      <c r="B28" s="20"/>
      <c r="C28" s="20"/>
      <c r="G28" s="51"/>
      <c r="H28" s="5"/>
      <c r="L28" s="8" t="str">
        <f t="shared" si="16"/>
        <v/>
      </c>
      <c r="M28" s="8" t="str">
        <f t="shared" si="17"/>
        <v/>
      </c>
      <c r="N28" s="8" t="str">
        <f t="shared" si="18"/>
        <v/>
      </c>
      <c r="O28" s="8" t="str">
        <f t="shared" si="19"/>
        <v/>
      </c>
      <c r="P28" s="14" t="str">
        <f t="shared" si="20"/>
        <v/>
      </c>
      <c r="Q28" s="14" t="str">
        <f t="shared" si="21"/>
        <v/>
      </c>
      <c r="R28" s="8" t="str">
        <f t="shared" si="22"/>
        <v/>
      </c>
      <c r="S28" s="8" t="str">
        <f t="shared" si="23"/>
        <v/>
      </c>
      <c r="X28" t="s">
        <v>18</v>
      </c>
      <c r="Y28" t="s">
        <v>18</v>
      </c>
      <c r="Z28" t="s">
        <v>18</v>
      </c>
    </row>
    <row r="29" spans="1:26" x14ac:dyDescent="0.5">
      <c r="A29" s="14"/>
      <c r="C29" s="20"/>
      <c r="G29" s="51"/>
      <c r="L29" s="8" t="str">
        <f t="shared" si="16"/>
        <v/>
      </c>
      <c r="M29" s="8" t="str">
        <f t="shared" si="17"/>
        <v/>
      </c>
      <c r="N29" s="8" t="str">
        <f t="shared" si="18"/>
        <v/>
      </c>
      <c r="O29" s="8" t="str">
        <f t="shared" si="19"/>
        <v/>
      </c>
      <c r="P29" s="8" t="str">
        <f t="shared" si="20"/>
        <v/>
      </c>
      <c r="Q29" s="8" t="str">
        <f t="shared" si="21"/>
        <v/>
      </c>
      <c r="R29" s="8" t="str">
        <f t="shared" si="22"/>
        <v/>
      </c>
      <c r="S29" s="8" t="str">
        <f t="shared" si="23"/>
        <v/>
      </c>
      <c r="W29" t="s">
        <v>18</v>
      </c>
      <c r="X29" t="s">
        <v>18</v>
      </c>
      <c r="Y29" t="s">
        <v>18</v>
      </c>
      <c r="Z29" t="s">
        <v>18</v>
      </c>
    </row>
    <row r="30" spans="1:26" x14ac:dyDescent="0.5">
      <c r="A30" s="14"/>
      <c r="C30" s="20"/>
      <c r="G30" s="51"/>
      <c r="L30" s="8" t="str">
        <f t="shared" si="16"/>
        <v/>
      </c>
      <c r="M30" s="8" t="str">
        <f t="shared" si="17"/>
        <v/>
      </c>
      <c r="N30" s="8" t="str">
        <f t="shared" si="18"/>
        <v/>
      </c>
      <c r="O30" s="8" t="str">
        <f t="shared" si="19"/>
        <v/>
      </c>
      <c r="P30" s="8" t="str">
        <f t="shared" si="20"/>
        <v/>
      </c>
      <c r="Q30" s="8" t="str">
        <f t="shared" si="21"/>
        <v/>
      </c>
      <c r="R30" s="8" t="str">
        <f t="shared" si="22"/>
        <v/>
      </c>
      <c r="S30" s="8" t="str">
        <f t="shared" si="23"/>
        <v/>
      </c>
      <c r="W30" t="s">
        <v>18</v>
      </c>
      <c r="X30" t="s">
        <v>18</v>
      </c>
      <c r="Y30" t="s">
        <v>18</v>
      </c>
      <c r="Z30" t="s">
        <v>18</v>
      </c>
    </row>
    <row r="31" spans="1:26" x14ac:dyDescent="0.5">
      <c r="A31" s="14"/>
      <c r="C31" s="20"/>
      <c r="G31" s="51"/>
      <c r="L31" s="8" t="str">
        <f t="shared" si="16"/>
        <v/>
      </c>
      <c r="M31" s="8" t="str">
        <f t="shared" si="17"/>
        <v/>
      </c>
      <c r="N31" s="8" t="str">
        <f t="shared" si="18"/>
        <v/>
      </c>
      <c r="O31" s="8" t="str">
        <f t="shared" si="19"/>
        <v/>
      </c>
      <c r="P31" s="8" t="str">
        <f t="shared" si="20"/>
        <v/>
      </c>
      <c r="Q31" s="8" t="str">
        <f t="shared" si="21"/>
        <v/>
      </c>
      <c r="R31" s="8" t="str">
        <f t="shared" si="22"/>
        <v/>
      </c>
      <c r="S31" s="8" t="str">
        <f t="shared" si="23"/>
        <v/>
      </c>
      <c r="W31" t="s">
        <v>18</v>
      </c>
      <c r="X31" t="s">
        <v>18</v>
      </c>
      <c r="Y31" t="s">
        <v>18</v>
      </c>
      <c r="Z31" t="s">
        <v>18</v>
      </c>
    </row>
    <row r="32" spans="1:26" x14ac:dyDescent="0.5">
      <c r="A32" s="14"/>
      <c r="C32" s="20"/>
      <c r="G32" s="51"/>
      <c r="L32" s="8" t="str">
        <f t="shared" si="16"/>
        <v/>
      </c>
      <c r="M32" s="8" t="str">
        <f t="shared" si="17"/>
        <v/>
      </c>
      <c r="N32" s="8" t="str">
        <f t="shared" si="18"/>
        <v/>
      </c>
      <c r="O32" s="8" t="str">
        <f t="shared" si="19"/>
        <v/>
      </c>
      <c r="P32" s="8" t="str">
        <f t="shared" si="20"/>
        <v/>
      </c>
      <c r="Q32" s="8" t="str">
        <f t="shared" si="21"/>
        <v/>
      </c>
      <c r="R32" s="8" t="str">
        <f t="shared" si="22"/>
        <v/>
      </c>
      <c r="S32" s="8" t="str">
        <f t="shared" si="23"/>
        <v/>
      </c>
      <c r="W32" t="s">
        <v>18</v>
      </c>
      <c r="X32" t="s">
        <v>18</v>
      </c>
      <c r="Y32" t="s">
        <v>18</v>
      </c>
      <c r="Z32" t="s">
        <v>18</v>
      </c>
    </row>
    <row r="33" spans="1:26" x14ac:dyDescent="0.5">
      <c r="A33" s="14"/>
      <c r="C33" s="20"/>
      <c r="G33" s="51"/>
      <c r="L33" s="8" t="str">
        <f t="shared" si="16"/>
        <v/>
      </c>
      <c r="M33" s="8" t="str">
        <f t="shared" si="17"/>
        <v/>
      </c>
      <c r="N33" s="8" t="str">
        <f t="shared" si="18"/>
        <v/>
      </c>
      <c r="O33" s="8" t="str">
        <f t="shared" si="19"/>
        <v/>
      </c>
      <c r="P33" s="8" t="str">
        <f t="shared" si="20"/>
        <v/>
      </c>
      <c r="Q33" s="8" t="str">
        <f t="shared" si="21"/>
        <v/>
      </c>
      <c r="R33" s="8" t="str">
        <f t="shared" si="22"/>
        <v/>
      </c>
      <c r="S33" s="8" t="str">
        <f t="shared" si="23"/>
        <v/>
      </c>
      <c r="W33" t="s">
        <v>18</v>
      </c>
      <c r="X33" t="s">
        <v>18</v>
      </c>
      <c r="Y33" t="s">
        <v>18</v>
      </c>
    </row>
    <row r="34" spans="1:26" x14ac:dyDescent="0.5">
      <c r="A34" s="14"/>
      <c r="C34" s="20"/>
      <c r="G34" s="51"/>
      <c r="L34" s="8" t="str">
        <f t="shared" si="16"/>
        <v/>
      </c>
      <c r="M34" s="8" t="str">
        <f t="shared" si="17"/>
        <v/>
      </c>
      <c r="N34" s="8" t="str">
        <f t="shared" si="18"/>
        <v/>
      </c>
      <c r="O34" s="8" t="str">
        <f t="shared" si="19"/>
        <v/>
      </c>
      <c r="P34" s="8" t="str">
        <f t="shared" si="20"/>
        <v/>
      </c>
      <c r="Q34" s="8" t="str">
        <f t="shared" si="21"/>
        <v/>
      </c>
      <c r="R34" s="8" t="str">
        <f t="shared" si="22"/>
        <v/>
      </c>
      <c r="S34" s="8" t="str">
        <f t="shared" si="23"/>
        <v/>
      </c>
      <c r="W34" t="s">
        <v>18</v>
      </c>
      <c r="X34" t="s">
        <v>18</v>
      </c>
      <c r="Y34" t="s">
        <v>18</v>
      </c>
      <c r="Z34" t="s">
        <v>18</v>
      </c>
    </row>
    <row r="35" spans="1:26" x14ac:dyDescent="0.5">
      <c r="A35" s="14"/>
      <c r="C35" s="20"/>
      <c r="G35" s="51"/>
      <c r="L35" s="8" t="str">
        <f t="shared" si="16"/>
        <v/>
      </c>
      <c r="M35" s="8" t="str">
        <f t="shared" si="17"/>
        <v/>
      </c>
      <c r="N35" s="8" t="str">
        <f t="shared" si="18"/>
        <v/>
      </c>
      <c r="O35" s="8" t="str">
        <f t="shared" si="19"/>
        <v/>
      </c>
      <c r="P35" s="8" t="str">
        <f t="shared" si="20"/>
        <v/>
      </c>
      <c r="Q35" s="8" t="str">
        <f t="shared" si="21"/>
        <v/>
      </c>
      <c r="R35" s="8" t="str">
        <f t="shared" si="22"/>
        <v/>
      </c>
      <c r="S35" s="8" t="str">
        <f t="shared" si="23"/>
        <v/>
      </c>
      <c r="W35" t="s">
        <v>18</v>
      </c>
      <c r="X35" t="s">
        <v>18</v>
      </c>
      <c r="Y35" t="s">
        <v>18</v>
      </c>
      <c r="Z35" t="s">
        <v>18</v>
      </c>
    </row>
    <row r="36" spans="1:26" x14ac:dyDescent="0.5">
      <c r="A36" s="14"/>
      <c r="C36" s="20"/>
      <c r="G36" s="51"/>
      <c r="L36" s="8" t="str">
        <f t="shared" si="16"/>
        <v/>
      </c>
      <c r="M36" s="8" t="str">
        <f t="shared" si="17"/>
        <v/>
      </c>
      <c r="N36" s="8" t="str">
        <f t="shared" si="18"/>
        <v/>
      </c>
      <c r="O36" s="8" t="str">
        <f t="shared" si="19"/>
        <v/>
      </c>
      <c r="P36" s="8" t="str">
        <f t="shared" si="20"/>
        <v/>
      </c>
      <c r="Q36" s="8" t="str">
        <f t="shared" si="21"/>
        <v/>
      </c>
      <c r="R36" s="8" t="str">
        <f t="shared" si="22"/>
        <v/>
      </c>
      <c r="S36" s="8" t="str">
        <f t="shared" si="23"/>
        <v/>
      </c>
      <c r="W36" t="s">
        <v>18</v>
      </c>
      <c r="Y36" t="s">
        <v>18</v>
      </c>
    </row>
    <row r="37" spans="1:26" x14ac:dyDescent="0.5">
      <c r="A37" s="14"/>
      <c r="C37" s="20"/>
      <c r="G37" s="51"/>
      <c r="L37" s="8" t="str">
        <f t="shared" si="16"/>
        <v/>
      </c>
      <c r="M37" s="8" t="str">
        <f t="shared" si="17"/>
        <v/>
      </c>
      <c r="N37" s="8" t="str">
        <f t="shared" si="18"/>
        <v/>
      </c>
      <c r="O37" s="8" t="str">
        <f t="shared" si="19"/>
        <v/>
      </c>
      <c r="P37" s="8" t="str">
        <f t="shared" si="20"/>
        <v/>
      </c>
      <c r="Q37" s="8" t="str">
        <f t="shared" si="21"/>
        <v/>
      </c>
      <c r="R37" s="8" t="str">
        <f t="shared" si="22"/>
        <v/>
      </c>
      <c r="S37" s="8" t="str">
        <f t="shared" si="23"/>
        <v/>
      </c>
      <c r="W37" t="s">
        <v>18</v>
      </c>
      <c r="X37" t="s">
        <v>18</v>
      </c>
      <c r="Y37" t="s">
        <v>18</v>
      </c>
      <c r="Z37" t="s">
        <v>18</v>
      </c>
    </row>
    <row r="38" spans="1:26" x14ac:dyDescent="0.5">
      <c r="A38" s="14"/>
      <c r="C38" s="20"/>
      <c r="G38" s="51"/>
      <c r="L38" s="8" t="str">
        <f t="shared" si="16"/>
        <v/>
      </c>
      <c r="M38" s="8" t="str">
        <f t="shared" si="17"/>
        <v/>
      </c>
      <c r="N38" s="8" t="str">
        <f t="shared" si="18"/>
        <v/>
      </c>
      <c r="O38" s="8" t="str">
        <f t="shared" si="19"/>
        <v/>
      </c>
      <c r="P38" s="8" t="str">
        <f t="shared" si="20"/>
        <v/>
      </c>
      <c r="Q38" s="8" t="str">
        <f t="shared" si="21"/>
        <v/>
      </c>
      <c r="R38" s="8" t="str">
        <f t="shared" si="22"/>
        <v/>
      </c>
      <c r="S38" s="8" t="str">
        <f t="shared" si="23"/>
        <v/>
      </c>
      <c r="W38" t="s">
        <v>18</v>
      </c>
      <c r="X38" t="s">
        <v>18</v>
      </c>
      <c r="Y38" t="s">
        <v>18</v>
      </c>
      <c r="Z38" t="s">
        <v>18</v>
      </c>
    </row>
    <row r="39" spans="1:26" x14ac:dyDescent="0.5">
      <c r="A39" s="14"/>
      <c r="C39" s="20"/>
      <c r="G39" s="51"/>
      <c r="L39" s="8" t="str">
        <f t="shared" si="16"/>
        <v/>
      </c>
      <c r="M39" s="8" t="str">
        <f t="shared" si="17"/>
        <v/>
      </c>
      <c r="N39" s="8" t="str">
        <f t="shared" si="18"/>
        <v/>
      </c>
      <c r="O39" s="8" t="str">
        <f t="shared" si="19"/>
        <v/>
      </c>
      <c r="P39" s="8" t="str">
        <f t="shared" si="20"/>
        <v/>
      </c>
      <c r="Q39" s="8" t="str">
        <f t="shared" si="21"/>
        <v/>
      </c>
      <c r="R39" s="8" t="str">
        <f t="shared" si="22"/>
        <v/>
      </c>
      <c r="S39" s="8" t="str">
        <f t="shared" si="23"/>
        <v/>
      </c>
      <c r="X39" t="s">
        <v>18</v>
      </c>
      <c r="Z39" t="s">
        <v>18</v>
      </c>
    </row>
    <row r="40" spans="1:26" x14ac:dyDescent="0.5">
      <c r="A40" s="14"/>
      <c r="C40" s="20"/>
      <c r="L40" s="8" t="str">
        <f t="shared" si="16"/>
        <v/>
      </c>
      <c r="M40" s="8">
        <f t="shared" si="17"/>
        <v>0</v>
      </c>
      <c r="N40" s="8" t="str">
        <f t="shared" si="18"/>
        <v/>
      </c>
      <c r="O40" s="8">
        <f t="shared" si="19"/>
        <v>0</v>
      </c>
      <c r="P40" s="8" t="str">
        <f t="shared" si="20"/>
        <v/>
      </c>
      <c r="Q40" s="8">
        <f t="shared" si="21"/>
        <v>0</v>
      </c>
      <c r="R40" s="8" t="str">
        <f t="shared" si="22"/>
        <v/>
      </c>
      <c r="S40" s="8">
        <f t="shared" si="23"/>
        <v>0</v>
      </c>
      <c r="W40" t="s">
        <v>18</v>
      </c>
      <c r="Y40" t="s">
        <v>18</v>
      </c>
    </row>
    <row r="41" spans="1:26" x14ac:dyDescent="0.5">
      <c r="A41" s="14"/>
      <c r="C41" s="20"/>
      <c r="L41" s="8" t="str">
        <f t="shared" si="16"/>
        <v/>
      </c>
      <c r="M41" s="8">
        <f t="shared" si="17"/>
        <v>0</v>
      </c>
      <c r="N41" s="8" t="str">
        <f t="shared" si="18"/>
        <v/>
      </c>
      <c r="O41" s="8">
        <f t="shared" si="19"/>
        <v>0</v>
      </c>
      <c r="P41" s="8" t="str">
        <f t="shared" si="20"/>
        <v/>
      </c>
      <c r="Q41" s="8">
        <f t="shared" si="21"/>
        <v>0</v>
      </c>
      <c r="R41" s="8" t="str">
        <f t="shared" si="22"/>
        <v/>
      </c>
      <c r="S41" s="8">
        <f t="shared" si="23"/>
        <v>0</v>
      </c>
      <c r="Z41" t="s">
        <v>18</v>
      </c>
    </row>
    <row r="42" spans="1:26" x14ac:dyDescent="0.5">
      <c r="A42" s="14"/>
      <c r="C42" s="20"/>
      <c r="L42" s="8" t="str">
        <f t="shared" si="16"/>
        <v/>
      </c>
      <c r="M42" s="8">
        <f t="shared" si="17"/>
        <v>0</v>
      </c>
      <c r="N42" s="8" t="str">
        <f t="shared" si="18"/>
        <v/>
      </c>
      <c r="O42" s="8">
        <f t="shared" si="19"/>
        <v>0</v>
      </c>
      <c r="P42" s="8" t="str">
        <f t="shared" si="20"/>
        <v/>
      </c>
      <c r="Q42" s="8">
        <f t="shared" si="21"/>
        <v>0</v>
      </c>
      <c r="R42" s="8" t="str">
        <f t="shared" si="22"/>
        <v/>
      </c>
      <c r="S42" s="8">
        <f t="shared" si="23"/>
        <v>0</v>
      </c>
      <c r="W42" t="s">
        <v>18</v>
      </c>
      <c r="X42" t="s">
        <v>18</v>
      </c>
      <c r="Y42" t="s">
        <v>18</v>
      </c>
      <c r="Z42" t="s">
        <v>18</v>
      </c>
    </row>
    <row r="43" spans="1:26" x14ac:dyDescent="0.5">
      <c r="A43" s="14"/>
      <c r="C43" s="20"/>
      <c r="L43" s="8" t="str">
        <f t="shared" si="16"/>
        <v/>
      </c>
      <c r="M43" s="8">
        <f t="shared" si="17"/>
        <v>0</v>
      </c>
      <c r="N43" s="8" t="str">
        <f t="shared" si="18"/>
        <v/>
      </c>
      <c r="O43" s="8">
        <f t="shared" si="19"/>
        <v>0</v>
      </c>
      <c r="P43" s="8" t="str">
        <f t="shared" si="20"/>
        <v/>
      </c>
      <c r="Q43" s="8">
        <f t="shared" si="21"/>
        <v>0</v>
      </c>
      <c r="R43" s="8" t="str">
        <f t="shared" si="22"/>
        <v/>
      </c>
      <c r="S43" s="8">
        <f t="shared" si="23"/>
        <v>0</v>
      </c>
    </row>
    <row r="44" spans="1:26" x14ac:dyDescent="0.5">
      <c r="A44" s="14"/>
      <c r="C44" s="20"/>
      <c r="L44" s="8" t="str">
        <f t="shared" si="16"/>
        <v/>
      </c>
      <c r="M44" s="8">
        <f t="shared" si="17"/>
        <v>0</v>
      </c>
      <c r="N44" s="8" t="str">
        <f t="shared" si="18"/>
        <v/>
      </c>
      <c r="O44" s="8">
        <f t="shared" si="19"/>
        <v>0</v>
      </c>
      <c r="P44" s="8" t="str">
        <f t="shared" si="20"/>
        <v/>
      </c>
      <c r="Q44" s="8">
        <f t="shared" si="21"/>
        <v>0</v>
      </c>
      <c r="R44" s="8" t="str">
        <f t="shared" si="22"/>
        <v/>
      </c>
      <c r="S44" s="8">
        <f t="shared" si="23"/>
        <v>0</v>
      </c>
    </row>
    <row r="45" spans="1:26" x14ac:dyDescent="0.5">
      <c r="A45" s="14"/>
      <c r="C45" s="20"/>
      <c r="L45" s="8" t="str">
        <f t="shared" si="16"/>
        <v/>
      </c>
      <c r="M45" s="8">
        <f t="shared" si="17"/>
        <v>0</v>
      </c>
      <c r="N45" s="8" t="str">
        <f t="shared" si="18"/>
        <v/>
      </c>
      <c r="O45" s="8">
        <f t="shared" si="19"/>
        <v>0</v>
      </c>
      <c r="P45" s="8" t="str">
        <f t="shared" si="20"/>
        <v/>
      </c>
      <c r="Q45" s="8">
        <f t="shared" si="21"/>
        <v>0</v>
      </c>
      <c r="R45" s="8" t="str">
        <f t="shared" si="22"/>
        <v/>
      </c>
      <c r="S45" s="8">
        <f t="shared" si="23"/>
        <v>0</v>
      </c>
    </row>
    <row r="46" spans="1:26" x14ac:dyDescent="0.5">
      <c r="A46" s="14"/>
      <c r="C46" s="20"/>
      <c r="L46" s="8">
        <f t="shared" si="16"/>
        <v>0</v>
      </c>
      <c r="M46" s="8">
        <f t="shared" si="17"/>
        <v>0</v>
      </c>
      <c r="N46" s="8">
        <f t="shared" si="18"/>
        <v>0</v>
      </c>
      <c r="O46" s="8">
        <f t="shared" si="19"/>
        <v>0</v>
      </c>
      <c r="P46" s="8">
        <f t="shared" si="20"/>
        <v>0</v>
      </c>
      <c r="Q46" s="8">
        <f t="shared" si="21"/>
        <v>0</v>
      </c>
      <c r="R46" s="8">
        <f t="shared" si="22"/>
        <v>0</v>
      </c>
      <c r="S46" s="8">
        <f t="shared" si="23"/>
        <v>0</v>
      </c>
    </row>
    <row r="47" spans="1:26" x14ac:dyDescent="0.5">
      <c r="A47" s="14"/>
      <c r="C47" s="20"/>
      <c r="L47" s="8">
        <f t="shared" si="16"/>
        <v>0</v>
      </c>
      <c r="M47" s="8">
        <f t="shared" si="17"/>
        <v>0</v>
      </c>
      <c r="N47" s="8">
        <f t="shared" si="18"/>
        <v>0</v>
      </c>
      <c r="O47" s="8">
        <f t="shared" si="19"/>
        <v>0</v>
      </c>
      <c r="P47" s="8">
        <f t="shared" si="20"/>
        <v>0</v>
      </c>
      <c r="Q47" s="8">
        <f t="shared" si="21"/>
        <v>0</v>
      </c>
      <c r="R47" s="8">
        <f t="shared" si="22"/>
        <v>0</v>
      </c>
      <c r="S47" s="8">
        <f t="shared" si="23"/>
        <v>0</v>
      </c>
    </row>
    <row r="48" spans="1:26" x14ac:dyDescent="0.5">
      <c r="A48" s="14"/>
      <c r="C48" s="20"/>
      <c r="L48" s="8">
        <f t="shared" si="16"/>
        <v>0</v>
      </c>
      <c r="M48" s="8">
        <f t="shared" si="17"/>
        <v>0</v>
      </c>
      <c r="N48" s="8">
        <f t="shared" si="18"/>
        <v>0</v>
      </c>
      <c r="O48" s="8">
        <f t="shared" si="19"/>
        <v>0</v>
      </c>
      <c r="P48" s="8">
        <f t="shared" si="20"/>
        <v>0</v>
      </c>
      <c r="Q48" s="8">
        <f t="shared" si="21"/>
        <v>0</v>
      </c>
      <c r="R48" s="8">
        <f t="shared" si="22"/>
        <v>0</v>
      </c>
      <c r="S48" s="8">
        <f t="shared" si="23"/>
        <v>0</v>
      </c>
    </row>
    <row r="49" spans="1:19" x14ac:dyDescent="0.5">
      <c r="A49" s="14"/>
      <c r="C49" s="20"/>
      <c r="L49" s="8">
        <f t="shared" si="16"/>
        <v>0</v>
      </c>
      <c r="M49" s="8">
        <f t="shared" si="17"/>
        <v>0</v>
      </c>
      <c r="N49" s="8">
        <f t="shared" si="18"/>
        <v>0</v>
      </c>
      <c r="O49" s="8">
        <f t="shared" si="19"/>
        <v>0</v>
      </c>
      <c r="P49" s="8">
        <f t="shared" si="20"/>
        <v>0</v>
      </c>
      <c r="Q49" s="8">
        <f t="shared" si="21"/>
        <v>0</v>
      </c>
      <c r="R49" s="8">
        <f t="shared" si="22"/>
        <v>0</v>
      </c>
      <c r="S49" s="8">
        <f t="shared" si="23"/>
        <v>0</v>
      </c>
    </row>
    <row r="50" spans="1:19" x14ac:dyDescent="0.5">
      <c r="A50" s="14"/>
      <c r="C50" s="20"/>
      <c r="L50" s="8">
        <f t="shared" si="16"/>
        <v>0</v>
      </c>
      <c r="M50" s="8">
        <f t="shared" si="17"/>
        <v>0</v>
      </c>
      <c r="N50" s="8">
        <f t="shared" si="18"/>
        <v>0</v>
      </c>
      <c r="O50" s="8">
        <f t="shared" si="19"/>
        <v>0</v>
      </c>
      <c r="P50" s="8">
        <f t="shared" si="20"/>
        <v>0</v>
      </c>
      <c r="Q50" s="8">
        <f t="shared" si="21"/>
        <v>0</v>
      </c>
      <c r="R50" s="8">
        <f t="shared" si="22"/>
        <v>0</v>
      </c>
      <c r="S50" s="8">
        <f t="shared" si="23"/>
        <v>0</v>
      </c>
    </row>
    <row r="51" spans="1:19" x14ac:dyDescent="0.5">
      <c r="L51" s="8">
        <f t="shared" si="16"/>
        <v>0</v>
      </c>
      <c r="M51" s="8">
        <f t="shared" si="17"/>
        <v>0</v>
      </c>
      <c r="N51" s="8">
        <f t="shared" si="18"/>
        <v>0</v>
      </c>
      <c r="O51" s="8">
        <f t="shared" si="19"/>
        <v>0</v>
      </c>
      <c r="P51" s="8">
        <f t="shared" si="20"/>
        <v>0</v>
      </c>
      <c r="Q51" s="8">
        <f t="shared" si="21"/>
        <v>0</v>
      </c>
      <c r="R51" s="8">
        <f t="shared" si="22"/>
        <v>0</v>
      </c>
      <c r="S51" s="8">
        <f t="shared" si="23"/>
        <v>0</v>
      </c>
    </row>
    <row r="52" spans="1:19" x14ac:dyDescent="0.5">
      <c r="L52" s="8">
        <f t="shared" si="16"/>
        <v>0</v>
      </c>
      <c r="M52" s="8">
        <f t="shared" si="17"/>
        <v>0</v>
      </c>
      <c r="N52" s="8">
        <f t="shared" si="18"/>
        <v>0</v>
      </c>
      <c r="O52" s="8">
        <f t="shared" si="19"/>
        <v>0</v>
      </c>
      <c r="P52" s="8">
        <f t="shared" si="20"/>
        <v>0</v>
      </c>
      <c r="Q52" s="8">
        <f t="shared" si="21"/>
        <v>0</v>
      </c>
      <c r="R52" s="8">
        <f t="shared" si="22"/>
        <v>0</v>
      </c>
      <c r="S52" s="8">
        <f t="shared" si="23"/>
        <v>0</v>
      </c>
    </row>
    <row r="53" spans="1:19" x14ac:dyDescent="0.5">
      <c r="L53" s="8">
        <f t="shared" si="16"/>
        <v>0</v>
      </c>
      <c r="M53" s="8">
        <f t="shared" si="17"/>
        <v>0</v>
      </c>
      <c r="N53" s="8">
        <f t="shared" si="18"/>
        <v>0</v>
      </c>
      <c r="O53" s="8">
        <f t="shared" si="19"/>
        <v>0</v>
      </c>
      <c r="P53" s="8">
        <f t="shared" si="20"/>
        <v>0</v>
      </c>
      <c r="Q53" s="8">
        <f t="shared" si="21"/>
        <v>0</v>
      </c>
      <c r="R53" s="8">
        <f t="shared" si="22"/>
        <v>0</v>
      </c>
      <c r="S53" s="8">
        <f t="shared" si="23"/>
        <v>0</v>
      </c>
    </row>
    <row r="54" spans="1:19" x14ac:dyDescent="0.5">
      <c r="L54" s="8">
        <f t="shared" si="16"/>
        <v>0</v>
      </c>
      <c r="M54" s="8">
        <f t="shared" si="17"/>
        <v>0</v>
      </c>
      <c r="N54" s="8">
        <f t="shared" si="18"/>
        <v>0</v>
      </c>
      <c r="O54" s="8">
        <f t="shared" si="19"/>
        <v>0</v>
      </c>
      <c r="P54" s="8">
        <f t="shared" si="20"/>
        <v>0</v>
      </c>
      <c r="Q54" s="8">
        <f t="shared" si="21"/>
        <v>0</v>
      </c>
      <c r="R54" s="8">
        <f t="shared" si="22"/>
        <v>0</v>
      </c>
      <c r="S54" s="8">
        <f t="shared" si="23"/>
        <v>0</v>
      </c>
    </row>
    <row r="55" spans="1:19" x14ac:dyDescent="0.5">
      <c r="L55" s="8">
        <f t="shared" si="16"/>
        <v>0</v>
      </c>
      <c r="M55" s="8">
        <f t="shared" si="17"/>
        <v>0</v>
      </c>
      <c r="N55" s="8">
        <f t="shared" si="18"/>
        <v>0</v>
      </c>
      <c r="O55" s="8">
        <f t="shared" si="19"/>
        <v>0</v>
      </c>
      <c r="P55" s="8">
        <f t="shared" si="20"/>
        <v>0</v>
      </c>
      <c r="Q55" s="8">
        <f t="shared" si="21"/>
        <v>0</v>
      </c>
      <c r="R55" s="8">
        <f t="shared" si="22"/>
        <v>0</v>
      </c>
      <c r="S55" s="8">
        <f t="shared" si="23"/>
        <v>0</v>
      </c>
    </row>
    <row r="56" spans="1:19" x14ac:dyDescent="0.5">
      <c r="L56" s="8">
        <f t="shared" si="16"/>
        <v>0</v>
      </c>
      <c r="M56" s="8">
        <f t="shared" si="17"/>
        <v>0</v>
      </c>
      <c r="N56" s="8">
        <f t="shared" si="18"/>
        <v>0</v>
      </c>
      <c r="O56" s="8">
        <f t="shared" si="19"/>
        <v>0</v>
      </c>
      <c r="P56" s="8">
        <f t="shared" si="20"/>
        <v>0</v>
      </c>
      <c r="Q56" s="8">
        <f t="shared" si="21"/>
        <v>0</v>
      </c>
      <c r="R56" s="8">
        <f t="shared" si="22"/>
        <v>0</v>
      </c>
      <c r="S56" s="8">
        <f t="shared" si="23"/>
        <v>0</v>
      </c>
    </row>
    <row r="57" spans="1:19" x14ac:dyDescent="0.5">
      <c r="L57" s="8">
        <f t="shared" si="16"/>
        <v>0</v>
      </c>
      <c r="M57" s="8">
        <f t="shared" si="17"/>
        <v>0</v>
      </c>
      <c r="N57" s="8">
        <f t="shared" si="18"/>
        <v>0</v>
      </c>
      <c r="O57" s="8">
        <f t="shared" si="19"/>
        <v>0</v>
      </c>
      <c r="P57" s="8">
        <f t="shared" si="20"/>
        <v>0</v>
      </c>
      <c r="Q57" s="8">
        <f t="shared" si="21"/>
        <v>0</v>
      </c>
      <c r="R57" s="8">
        <f t="shared" si="22"/>
        <v>0</v>
      </c>
      <c r="S57" s="8">
        <f t="shared" si="23"/>
        <v>0</v>
      </c>
    </row>
    <row r="58" spans="1:19" x14ac:dyDescent="0.5">
      <c r="L58" s="8">
        <f t="shared" si="16"/>
        <v>0</v>
      </c>
      <c r="M58" s="8">
        <f t="shared" si="17"/>
        <v>0</v>
      </c>
      <c r="N58" s="8">
        <f t="shared" si="18"/>
        <v>0</v>
      </c>
      <c r="O58" s="8">
        <f t="shared" si="19"/>
        <v>0</v>
      </c>
      <c r="P58" s="8">
        <f t="shared" si="20"/>
        <v>0</v>
      </c>
      <c r="Q58" s="8">
        <f t="shared" si="21"/>
        <v>0</v>
      </c>
      <c r="R58" s="8">
        <f t="shared" si="22"/>
        <v>0</v>
      </c>
      <c r="S58" s="8">
        <f t="shared" si="23"/>
        <v>0</v>
      </c>
    </row>
    <row r="59" spans="1:19" x14ac:dyDescent="0.5">
      <c r="L59" s="8">
        <f t="shared" si="16"/>
        <v>0</v>
      </c>
      <c r="M59" s="8">
        <f t="shared" si="17"/>
        <v>0</v>
      </c>
      <c r="N59" s="8">
        <f t="shared" si="18"/>
        <v>0</v>
      </c>
      <c r="O59" s="8">
        <f t="shared" si="19"/>
        <v>0</v>
      </c>
      <c r="P59" s="8">
        <f t="shared" si="20"/>
        <v>0</v>
      </c>
      <c r="Q59" s="8">
        <f t="shared" si="21"/>
        <v>0</v>
      </c>
      <c r="R59" s="8">
        <f t="shared" si="22"/>
        <v>0</v>
      </c>
      <c r="S59" s="8">
        <f t="shared" si="23"/>
        <v>0</v>
      </c>
    </row>
    <row r="60" spans="1:19" x14ac:dyDescent="0.5">
      <c r="L60" s="8">
        <f t="shared" si="16"/>
        <v>0</v>
      </c>
      <c r="M60" s="8">
        <f t="shared" si="17"/>
        <v>0</v>
      </c>
      <c r="N60" s="8">
        <f t="shared" si="18"/>
        <v>0</v>
      </c>
      <c r="O60" s="8">
        <f t="shared" si="19"/>
        <v>0</v>
      </c>
      <c r="P60" s="8">
        <f t="shared" si="20"/>
        <v>0</v>
      </c>
      <c r="Q60" s="8">
        <f t="shared" si="21"/>
        <v>0</v>
      </c>
      <c r="R60" s="8">
        <f t="shared" si="22"/>
        <v>0</v>
      </c>
      <c r="S60" s="8">
        <f t="shared" si="23"/>
        <v>0</v>
      </c>
    </row>
    <row r="61" spans="1:19" x14ac:dyDescent="0.5">
      <c r="L61" s="8">
        <f t="shared" si="16"/>
        <v>0</v>
      </c>
      <c r="M61" s="8">
        <f t="shared" si="17"/>
        <v>0</v>
      </c>
      <c r="N61" s="8">
        <f t="shared" si="18"/>
        <v>0</v>
      </c>
      <c r="O61" s="8">
        <f t="shared" si="19"/>
        <v>0</v>
      </c>
      <c r="P61" s="8">
        <f t="shared" si="20"/>
        <v>0</v>
      </c>
      <c r="Q61" s="8">
        <f t="shared" si="21"/>
        <v>0</v>
      </c>
      <c r="R61" s="8">
        <f t="shared" si="22"/>
        <v>0</v>
      </c>
      <c r="S61" s="8">
        <f t="shared" si="23"/>
        <v>0</v>
      </c>
    </row>
    <row r="62" spans="1:19" x14ac:dyDescent="0.5">
      <c r="L62" s="8">
        <f t="shared" ref="L62:O63" si="24">IF(A40&gt;L$13,A40,IF(A40&lt;L$9,A40,""))</f>
        <v>0</v>
      </c>
      <c r="M62" s="8">
        <f t="shared" si="24"/>
        <v>0</v>
      </c>
      <c r="N62" s="8">
        <f t="shared" si="24"/>
        <v>0</v>
      </c>
      <c r="O62" s="8">
        <f t="shared" si="24"/>
        <v>0</v>
      </c>
    </row>
    <row r="63" spans="1:19" x14ac:dyDescent="0.5">
      <c r="L63" s="8">
        <f t="shared" si="24"/>
        <v>0</v>
      </c>
      <c r="M63" s="8">
        <f t="shared" si="24"/>
        <v>0</v>
      </c>
      <c r="N63" s="8">
        <f t="shared" si="24"/>
        <v>0</v>
      </c>
      <c r="O63" s="8">
        <f t="shared" si="24"/>
        <v>0</v>
      </c>
    </row>
  </sheetData>
  <sortState ref="F2:F63">
    <sortCondition descending="1" ref="F1"/>
  </sortState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6"/>
  <sheetViews>
    <sheetView zoomScale="54" zoomScaleNormal="54" workbookViewId="0">
      <pane ySplit="1" topLeftCell="A2" activePane="bottomLeft" state="frozen"/>
      <selection pane="bottomLeft" activeCell="P45" sqref="P45"/>
    </sheetView>
  </sheetViews>
  <sheetFormatPr defaultRowHeight="14.35" x14ac:dyDescent="0.5"/>
  <cols>
    <col min="1" max="9" width="8.9375" style="8"/>
    <col min="11" max="11" width="8.9375" style="8"/>
    <col min="22" max="23" width="8.9375" style="8"/>
  </cols>
  <sheetData>
    <row r="1" spans="1:23" ht="43" x14ac:dyDescent="0.5">
      <c r="A1" s="40" t="s">
        <v>24</v>
      </c>
      <c r="B1" s="40" t="s">
        <v>25</v>
      </c>
      <c r="C1" s="2" t="s">
        <v>26</v>
      </c>
      <c r="D1" s="56" t="s">
        <v>27</v>
      </c>
      <c r="E1" s="56" t="s">
        <v>81</v>
      </c>
      <c r="F1" s="29" t="s">
        <v>28</v>
      </c>
      <c r="G1" s="29" t="s">
        <v>82</v>
      </c>
      <c r="H1" s="63" t="s">
        <v>30</v>
      </c>
      <c r="I1" s="63" t="s">
        <v>106</v>
      </c>
      <c r="K1" s="40" t="s">
        <v>83</v>
      </c>
      <c r="M1" s="9" t="s">
        <v>41</v>
      </c>
      <c r="N1" s="9" t="s">
        <v>34</v>
      </c>
      <c r="O1" t="s">
        <v>120</v>
      </c>
      <c r="P1" t="s">
        <v>121</v>
      </c>
      <c r="V1" s="2" t="s">
        <v>26</v>
      </c>
      <c r="W1" s="2" t="s">
        <v>30</v>
      </c>
    </row>
    <row r="2" spans="1:23" x14ac:dyDescent="0.5">
      <c r="A2" s="36">
        <v>26</v>
      </c>
      <c r="B2" s="36" t="s">
        <v>40</v>
      </c>
      <c r="C2" s="36">
        <v>375690</v>
      </c>
      <c r="D2" s="20">
        <v>2932.9108280254777</v>
      </c>
      <c r="E2" s="20">
        <v>1965.3057324840765</v>
      </c>
      <c r="F2" s="20">
        <v>2048.4203389830509</v>
      </c>
      <c r="G2" s="20">
        <v>919.16610169491526</v>
      </c>
      <c r="H2" s="20">
        <v>2355.6438053097345</v>
      </c>
      <c r="I2" s="20">
        <v>2884.4718341789917</v>
      </c>
      <c r="J2" s="35"/>
      <c r="K2" s="4">
        <v>2.1381399171054181</v>
      </c>
      <c r="L2" s="35" t="s">
        <v>35</v>
      </c>
      <c r="M2" s="107">
        <f>CORREL(D2:D25,E2:E25)</f>
        <v>0.33413010773099794</v>
      </c>
      <c r="N2" s="107">
        <f>CORREL(D26:D39,E26:E39)</f>
        <v>0.28608640974554794</v>
      </c>
      <c r="O2" s="35">
        <v>0.1116</v>
      </c>
      <c r="P2" s="35">
        <v>8.1799999999999998E-2</v>
      </c>
      <c r="V2" s="36">
        <v>375690</v>
      </c>
      <c r="W2" s="20">
        <v>2355.6438053097345</v>
      </c>
    </row>
    <row r="3" spans="1:23" x14ac:dyDescent="0.5">
      <c r="A3" s="36">
        <v>37</v>
      </c>
      <c r="B3" s="36" t="s">
        <v>40</v>
      </c>
      <c r="C3" s="36">
        <v>465295</v>
      </c>
      <c r="D3" s="20">
        <v>3004.6546391752577</v>
      </c>
      <c r="E3" s="20">
        <v>2400.8711340206187</v>
      </c>
      <c r="F3" s="20">
        <v>1362.86312849162</v>
      </c>
      <c r="G3" s="20">
        <v>940.44972067039112</v>
      </c>
      <c r="H3" s="20">
        <v>1939.8695652173913</v>
      </c>
      <c r="I3" s="20">
        <v>3341.32085469101</v>
      </c>
      <c r="J3" s="35"/>
      <c r="K3" s="4">
        <v>2.5528968548251356</v>
      </c>
      <c r="L3" s="35" t="s">
        <v>36</v>
      </c>
      <c r="M3" s="107">
        <f>CORREL(F2:F25,G2:G25)</f>
        <v>0.51722302734696068</v>
      </c>
      <c r="N3" s="107">
        <f>CORREL(F26:F39,G26:G39)</f>
        <v>0.30423345529419005</v>
      </c>
      <c r="O3" s="35">
        <v>0.26750000000000002</v>
      </c>
      <c r="P3" s="35">
        <v>9.2600000000000002E-2</v>
      </c>
      <c r="V3" s="36">
        <v>465295</v>
      </c>
      <c r="W3" s="20">
        <v>1939.8695652173913</v>
      </c>
    </row>
    <row r="4" spans="1:23" x14ac:dyDescent="0.5">
      <c r="A4" s="36">
        <v>6</v>
      </c>
      <c r="B4" s="36" t="s">
        <v>40</v>
      </c>
      <c r="C4" s="36">
        <v>510837</v>
      </c>
      <c r="D4" s="20">
        <v>3561.2189781021898</v>
      </c>
      <c r="E4" s="20">
        <v>2371.6605839416056</v>
      </c>
      <c r="F4" s="20">
        <v>2101.6464000000001</v>
      </c>
      <c r="G4" s="20">
        <v>1091.7056</v>
      </c>
      <c r="H4" s="20">
        <v>2546.4994438264739</v>
      </c>
      <c r="I4" s="20">
        <v>3463.3661839416054</v>
      </c>
      <c r="J4" s="35"/>
      <c r="K4" s="4">
        <v>2.172436033983526</v>
      </c>
      <c r="L4" s="35" t="s">
        <v>37</v>
      </c>
      <c r="M4" s="107">
        <f>CORREL(H2:H25,K2:K25)</f>
        <v>-0.39308751558987054</v>
      </c>
      <c r="N4" s="107">
        <f>CORREL(H26:H39,K26:K39)</f>
        <v>6.7218222944797406E-3</v>
      </c>
      <c r="O4" s="35">
        <v>0.1545</v>
      </c>
      <c r="P4" s="35">
        <v>5.0000000000000002E-5</v>
      </c>
      <c r="V4" s="36">
        <v>510837</v>
      </c>
      <c r="W4" s="20">
        <v>2546.4994438264739</v>
      </c>
    </row>
    <row r="5" spans="1:23" x14ac:dyDescent="0.5">
      <c r="A5" s="36">
        <v>25</v>
      </c>
      <c r="B5" s="36" t="s">
        <v>40</v>
      </c>
      <c r="C5" s="36">
        <v>583179</v>
      </c>
      <c r="D5" s="20">
        <v>3104.7527472527472</v>
      </c>
      <c r="E5" s="20">
        <v>2603.401098901099</v>
      </c>
      <c r="F5" s="20">
        <v>2199.2741514360314</v>
      </c>
      <c r="G5" s="20">
        <v>1029.6057441253263</v>
      </c>
      <c r="H5" s="20">
        <v>2490.9504424778761</v>
      </c>
      <c r="I5" s="20">
        <v>3633.0068430264255</v>
      </c>
      <c r="J5" s="35"/>
      <c r="K5" s="4">
        <v>2.5285417391612826</v>
      </c>
      <c r="L5" s="35" t="s">
        <v>134</v>
      </c>
      <c r="M5" s="107">
        <f>CORREL(H2:H25,I2:I25)</f>
        <v>0.41459518018048808</v>
      </c>
      <c r="N5" s="107">
        <f>CORREL(H26:H39,I26:I39)</f>
        <v>0.36750997725315782</v>
      </c>
      <c r="O5" s="107">
        <v>0.1719</v>
      </c>
      <c r="P5" s="107">
        <v>0.1351</v>
      </c>
      <c r="V5" s="36">
        <v>583179</v>
      </c>
      <c r="W5" s="20">
        <v>2490.9504424778761</v>
      </c>
    </row>
    <row r="6" spans="1:23" x14ac:dyDescent="0.5">
      <c r="A6" s="36">
        <v>24</v>
      </c>
      <c r="B6" s="36" t="s">
        <v>40</v>
      </c>
      <c r="C6" s="20">
        <v>655816</v>
      </c>
      <c r="D6" s="20">
        <v>2599.3179190751443</v>
      </c>
      <c r="E6" s="20">
        <v>2294.8670520231212</v>
      </c>
      <c r="F6" s="20">
        <v>1957.1401273885351</v>
      </c>
      <c r="G6" s="20">
        <v>956.31528662420385</v>
      </c>
      <c r="H6" s="20">
        <v>2185.2648870636549</v>
      </c>
      <c r="I6" s="20">
        <v>3251.1823386473252</v>
      </c>
      <c r="J6" s="35"/>
      <c r="K6" s="4">
        <v>2.3996971334882762</v>
      </c>
      <c r="V6" s="20">
        <v>655816</v>
      </c>
      <c r="W6" s="20">
        <v>2185.2648870636549</v>
      </c>
    </row>
    <row r="7" spans="1:23" x14ac:dyDescent="0.5">
      <c r="A7" s="36">
        <v>22</v>
      </c>
      <c r="B7" s="36" t="s">
        <v>40</v>
      </c>
      <c r="C7" s="20">
        <v>727254</v>
      </c>
      <c r="D7" s="20">
        <v>3328.6111111111113</v>
      </c>
      <c r="E7" s="20">
        <v>2367.3846153846152</v>
      </c>
      <c r="F7" s="20">
        <v>2257.1438202247191</v>
      </c>
      <c r="G7" s="20">
        <v>960.97752808988764</v>
      </c>
      <c r="H7" s="20">
        <v>2626.3976435935197</v>
      </c>
      <c r="I7" s="20">
        <v>3328.3621434745028</v>
      </c>
      <c r="J7" s="35"/>
      <c r="K7" s="4">
        <v>2.4635171439338541</v>
      </c>
      <c r="V7" s="20">
        <v>727254</v>
      </c>
      <c r="W7" s="20">
        <v>2626.3976435935197</v>
      </c>
    </row>
    <row r="8" spans="1:23" x14ac:dyDescent="0.5">
      <c r="A8" s="36">
        <v>23</v>
      </c>
      <c r="B8" s="36" t="s">
        <v>40</v>
      </c>
      <c r="C8" s="20">
        <v>776410</v>
      </c>
      <c r="D8" s="20">
        <v>3407.8199233716473</v>
      </c>
      <c r="E8" s="20">
        <v>2303.3908045977009</v>
      </c>
      <c r="F8" s="20">
        <v>2360.2848232848232</v>
      </c>
      <c r="G8" s="20">
        <v>892.02286902286903</v>
      </c>
      <c r="H8" s="20">
        <v>2728.757412398922</v>
      </c>
      <c r="I8" s="20">
        <v>3195.4136736205701</v>
      </c>
      <c r="J8" s="35"/>
      <c r="K8" s="4">
        <v>2.5822104842680309</v>
      </c>
      <c r="V8" s="20">
        <v>776410</v>
      </c>
      <c r="W8" s="20">
        <v>2728.757412398922</v>
      </c>
    </row>
    <row r="9" spans="1:23" x14ac:dyDescent="0.5">
      <c r="A9" s="36">
        <v>27</v>
      </c>
      <c r="B9" s="36" t="s">
        <v>40</v>
      </c>
      <c r="C9" s="36">
        <v>777835</v>
      </c>
      <c r="D9" s="20">
        <v>2714.1416666666669</v>
      </c>
      <c r="E9" s="20">
        <v>2358.35</v>
      </c>
      <c r="F9" s="20">
        <v>1796.6758893280632</v>
      </c>
      <c r="G9" s="20">
        <v>902.49604743083</v>
      </c>
      <c r="H9" s="20">
        <v>2091.839142091153</v>
      </c>
      <c r="I9" s="20">
        <v>3260.8460474308299</v>
      </c>
      <c r="J9" s="35"/>
      <c r="K9" s="4">
        <v>2.6131416383635195</v>
      </c>
      <c r="V9" s="36">
        <v>777835</v>
      </c>
      <c r="W9" s="20">
        <v>2091.839142091153</v>
      </c>
    </row>
    <row r="10" spans="1:23" x14ac:dyDescent="0.5">
      <c r="A10" s="36">
        <v>13</v>
      </c>
      <c r="B10" s="36" t="s">
        <v>40</v>
      </c>
      <c r="C10" s="36">
        <v>945240</v>
      </c>
      <c r="D10" s="20">
        <v>4282.6619047619051</v>
      </c>
      <c r="E10" s="20">
        <v>2449.8523809523808</v>
      </c>
      <c r="F10" s="20">
        <v>2461.6152019002375</v>
      </c>
      <c r="G10" s="20">
        <v>999.93111638954872</v>
      </c>
      <c r="H10" s="20">
        <v>3067.6687797147383</v>
      </c>
      <c r="I10" s="20">
        <v>3449.7834973419294</v>
      </c>
      <c r="J10" s="35"/>
      <c r="K10" s="4">
        <v>2.4500211472546858</v>
      </c>
      <c r="V10" s="36">
        <v>945240</v>
      </c>
      <c r="W10" s="20">
        <v>3067.6687797147383</v>
      </c>
    </row>
    <row r="11" spans="1:23" x14ac:dyDescent="0.5">
      <c r="A11" s="36">
        <v>16</v>
      </c>
      <c r="B11" s="36" t="s">
        <v>40</v>
      </c>
      <c r="C11" s="20">
        <v>982969</v>
      </c>
      <c r="D11" s="20">
        <v>4654.3666666666668</v>
      </c>
      <c r="E11" s="20">
        <v>2002.0833333333333</v>
      </c>
      <c r="F11" s="20">
        <v>3674.0576923076924</v>
      </c>
      <c r="G11" s="20">
        <v>1054.7653846153846</v>
      </c>
      <c r="H11" s="20">
        <v>4075.0931818181816</v>
      </c>
      <c r="I11" s="20">
        <v>3056.8487179487179</v>
      </c>
      <c r="J11" s="35"/>
      <c r="K11" s="4">
        <v>1.8981314352322851</v>
      </c>
      <c r="V11" s="20">
        <v>982969</v>
      </c>
      <c r="W11" s="20">
        <v>4075.0931818181816</v>
      </c>
    </row>
    <row r="12" spans="1:23" x14ac:dyDescent="0.5">
      <c r="A12" s="36">
        <v>19</v>
      </c>
      <c r="B12" s="36" t="s">
        <v>40</v>
      </c>
      <c r="C12" s="36">
        <v>1168369</v>
      </c>
      <c r="D12" s="20">
        <v>4375.982954545455</v>
      </c>
      <c r="E12" s="20">
        <v>2446.119318181818</v>
      </c>
      <c r="F12" s="20">
        <v>3829.7777777777778</v>
      </c>
      <c r="G12" s="20">
        <v>1485.808888888889</v>
      </c>
      <c r="H12" s="20">
        <v>4069.5087281795513</v>
      </c>
      <c r="I12" s="20">
        <v>3931.9282070707068</v>
      </c>
      <c r="J12" s="35"/>
      <c r="K12" s="4">
        <v>1.6463216342789981</v>
      </c>
      <c r="V12" s="36">
        <v>1168369</v>
      </c>
      <c r="W12" s="20">
        <v>4069.5087281795513</v>
      </c>
    </row>
    <row r="13" spans="1:23" x14ac:dyDescent="0.5">
      <c r="A13" s="36">
        <v>38</v>
      </c>
      <c r="B13" s="36" t="s">
        <v>40</v>
      </c>
      <c r="C13" s="36">
        <v>1233314</v>
      </c>
      <c r="D13" s="20">
        <v>3168.5185185185187</v>
      </c>
      <c r="E13" s="20">
        <v>1924.063492063492</v>
      </c>
      <c r="F13" s="20">
        <v>1871.7800925925926</v>
      </c>
      <c r="G13" s="20">
        <v>625.33101851851848</v>
      </c>
      <c r="H13" s="20">
        <v>2266.4396135265702</v>
      </c>
      <c r="I13" s="20">
        <v>2549.3945105820103</v>
      </c>
      <c r="J13" s="35"/>
      <c r="K13" s="4">
        <v>3.0768719847318962</v>
      </c>
      <c r="V13" s="36">
        <v>1233314</v>
      </c>
      <c r="W13" s="20">
        <v>2266.4396135265702</v>
      </c>
    </row>
    <row r="14" spans="1:23" x14ac:dyDescent="0.5">
      <c r="A14" s="36">
        <v>36</v>
      </c>
      <c r="B14" s="36" t="s">
        <v>40</v>
      </c>
      <c r="C14" s="36">
        <v>1259807</v>
      </c>
      <c r="D14" s="20">
        <v>2426.9239130434785</v>
      </c>
      <c r="E14" s="20">
        <v>2384.836956521739</v>
      </c>
      <c r="F14" s="20">
        <v>1980.400576368876</v>
      </c>
      <c r="G14" s="20">
        <v>1122.2103746397695</v>
      </c>
      <c r="H14" s="20">
        <v>2135.1280602636534</v>
      </c>
      <c r="I14" s="20">
        <v>3507.0473311615087</v>
      </c>
      <c r="J14" s="35"/>
      <c r="K14" s="4">
        <v>2.1251246739607748</v>
      </c>
      <c r="V14" s="36">
        <v>1259807</v>
      </c>
      <c r="W14" s="20">
        <v>2135.1280602636534</v>
      </c>
    </row>
    <row r="15" spans="1:23" x14ac:dyDescent="0.5">
      <c r="A15" s="36">
        <v>17</v>
      </c>
      <c r="B15" s="36" t="s">
        <v>40</v>
      </c>
      <c r="C15" s="20">
        <v>1436073</v>
      </c>
      <c r="D15" s="20">
        <v>5287.4876847290643</v>
      </c>
      <c r="E15" s="20">
        <v>2469.847290640394</v>
      </c>
      <c r="F15" s="20">
        <v>4047.1220338983053</v>
      </c>
      <c r="G15" s="20">
        <v>1289.5457627118644</v>
      </c>
      <c r="H15" s="20">
        <v>4552.7329317269077</v>
      </c>
      <c r="I15" s="20">
        <v>3759.3930533522584</v>
      </c>
      <c r="J15" s="35"/>
      <c r="K15" s="4">
        <v>1.9152847165705864</v>
      </c>
      <c r="V15" s="20">
        <v>1436073</v>
      </c>
      <c r="W15" s="20">
        <v>4552.7329317269077</v>
      </c>
    </row>
    <row r="16" spans="1:23" x14ac:dyDescent="0.5">
      <c r="A16" s="36">
        <v>8</v>
      </c>
      <c r="B16" s="36" t="s">
        <v>40</v>
      </c>
      <c r="C16" s="20">
        <v>1483764</v>
      </c>
      <c r="D16" s="20">
        <v>5554.909090909091</v>
      </c>
      <c r="E16" s="20">
        <v>2339.2057416267944</v>
      </c>
      <c r="F16" s="20">
        <v>3691.4025641025642</v>
      </c>
      <c r="G16" s="20">
        <v>930.59230769230771</v>
      </c>
      <c r="H16" s="20">
        <v>4341.6076794657765</v>
      </c>
      <c r="I16" s="20">
        <v>3269.7980493191021</v>
      </c>
      <c r="J16" s="35"/>
      <c r="K16" s="4">
        <v>2.5136740571470879</v>
      </c>
      <c r="V16" s="20">
        <v>1483764</v>
      </c>
      <c r="W16" s="20">
        <v>4341.6076794657765</v>
      </c>
    </row>
    <row r="17" spans="1:23" x14ac:dyDescent="0.5">
      <c r="A17" s="36">
        <v>10</v>
      </c>
      <c r="B17" s="36" t="s">
        <v>40</v>
      </c>
      <c r="C17" s="20">
        <v>1705442</v>
      </c>
      <c r="D17" s="20">
        <v>4982.3797468354433</v>
      </c>
      <c r="E17" s="20">
        <v>2142.8860759493673</v>
      </c>
      <c r="F17" s="20">
        <v>3463.4884910485935</v>
      </c>
      <c r="G17" s="20">
        <v>849.14066496163684</v>
      </c>
      <c r="H17" s="20">
        <v>4036.7006369426754</v>
      </c>
      <c r="I17" s="20">
        <v>2992.0267409110043</v>
      </c>
      <c r="J17" s="35"/>
      <c r="K17" s="4">
        <v>2.5235937511556821</v>
      </c>
      <c r="V17" s="20">
        <v>1705442</v>
      </c>
      <c r="W17" s="20">
        <v>4036.7006369426754</v>
      </c>
    </row>
    <row r="18" spans="1:23" x14ac:dyDescent="0.5">
      <c r="A18" s="36">
        <v>11</v>
      </c>
      <c r="B18" s="36" t="s">
        <v>40</v>
      </c>
      <c r="C18" s="20">
        <v>1824537</v>
      </c>
      <c r="D18" s="20">
        <v>7042.5971223021579</v>
      </c>
      <c r="E18" s="20">
        <v>2856.3381294964029</v>
      </c>
      <c r="F18" s="20">
        <v>4586.9354838709678</v>
      </c>
      <c r="G18" s="20">
        <v>1231.489247311828</v>
      </c>
      <c r="H18" s="20">
        <v>5254.9138943248536</v>
      </c>
      <c r="I18" s="20">
        <v>4087.8273768082308</v>
      </c>
      <c r="J18" s="35"/>
      <c r="K18" s="4">
        <v>2.3194178396046876</v>
      </c>
      <c r="V18" s="20">
        <v>1824537</v>
      </c>
      <c r="W18" s="20">
        <v>5254.9138943248536</v>
      </c>
    </row>
    <row r="19" spans="1:23" x14ac:dyDescent="0.5">
      <c r="A19" s="36">
        <v>7</v>
      </c>
      <c r="B19" s="36" t="s">
        <v>40</v>
      </c>
      <c r="C19" s="20">
        <v>1887718</v>
      </c>
      <c r="D19" s="20">
        <v>5713.4849785407723</v>
      </c>
      <c r="E19" s="20">
        <v>2024.7424892703862</v>
      </c>
      <c r="F19" s="20">
        <v>3806.894329896907</v>
      </c>
      <c r="G19" s="20">
        <v>863.89175257731961</v>
      </c>
      <c r="H19" s="20">
        <v>4522.2495974235107</v>
      </c>
      <c r="I19" s="20">
        <v>2888.6342418477057</v>
      </c>
      <c r="J19" s="35"/>
      <c r="K19" s="4">
        <v>2.343745594549091</v>
      </c>
      <c r="V19" s="20">
        <v>1887718</v>
      </c>
      <c r="W19" s="20">
        <v>4522.2495974235107</v>
      </c>
    </row>
    <row r="20" spans="1:23" x14ac:dyDescent="0.5">
      <c r="A20" s="36">
        <v>14</v>
      </c>
      <c r="B20" s="36" t="s">
        <v>40</v>
      </c>
      <c r="C20" s="36">
        <v>1996084</v>
      </c>
      <c r="D20" s="20">
        <v>6192.1163793103451</v>
      </c>
      <c r="E20" s="20">
        <v>2485.2887931034484</v>
      </c>
      <c r="F20" s="20">
        <v>4697.376996805112</v>
      </c>
      <c r="G20" s="20">
        <v>1150.8594249201278</v>
      </c>
      <c r="H20" s="20">
        <v>5333.6697247706425</v>
      </c>
      <c r="I20" s="20">
        <v>3636.1482180235762</v>
      </c>
      <c r="J20" s="35"/>
      <c r="K20" s="4">
        <v>2.1595068340131403</v>
      </c>
      <c r="V20" s="36">
        <v>1996084</v>
      </c>
      <c r="W20" s="20">
        <v>5333.6697247706425</v>
      </c>
    </row>
    <row r="21" spans="1:23" x14ac:dyDescent="0.5">
      <c r="A21" s="36">
        <v>9</v>
      </c>
      <c r="B21" s="36" t="s">
        <v>40</v>
      </c>
      <c r="C21" s="20">
        <v>2003019</v>
      </c>
      <c r="D21" s="20">
        <v>5385.692</v>
      </c>
      <c r="E21" s="20">
        <v>2378.1080000000002</v>
      </c>
      <c r="F21" s="20">
        <v>3411.2935420743638</v>
      </c>
      <c r="G21" s="20">
        <v>890.60273972602738</v>
      </c>
      <c r="H21" s="20">
        <v>4059.9132720105126</v>
      </c>
      <c r="I21" s="20">
        <v>3268.7107397260274</v>
      </c>
      <c r="J21" s="35"/>
      <c r="K21" s="4">
        <v>2.6702230904112962</v>
      </c>
      <c r="V21" s="20">
        <v>2003019</v>
      </c>
      <c r="W21" s="20">
        <v>4059.9132720105126</v>
      </c>
    </row>
    <row r="22" spans="1:23" x14ac:dyDescent="0.5">
      <c r="A22" s="36">
        <v>31</v>
      </c>
      <c r="B22" s="36" t="s">
        <v>40</v>
      </c>
      <c r="C22" s="20">
        <v>2034024</v>
      </c>
      <c r="D22" s="20">
        <v>2209.9846938775509</v>
      </c>
      <c r="E22" s="20">
        <v>2429.7755102040815</v>
      </c>
      <c r="F22" s="20">
        <v>2395.1269349845202</v>
      </c>
      <c r="G22" s="20">
        <v>997.81733746130033</v>
      </c>
      <c r="H22" s="20">
        <v>2325.2080924855491</v>
      </c>
      <c r="I22" s="20">
        <v>3427.5928476653817</v>
      </c>
      <c r="J22" s="35"/>
      <c r="K22" s="4">
        <v>2.4350904909971245</v>
      </c>
      <c r="V22" s="20">
        <v>2034024</v>
      </c>
      <c r="W22" s="20">
        <v>2325.2080924855491</v>
      </c>
    </row>
    <row r="23" spans="1:23" x14ac:dyDescent="0.5">
      <c r="A23" s="36">
        <v>15</v>
      </c>
      <c r="B23" s="36" t="s">
        <v>40</v>
      </c>
      <c r="C23" s="20">
        <v>2049648</v>
      </c>
      <c r="D23" s="20">
        <v>4826.4097560975606</v>
      </c>
      <c r="E23" s="20">
        <v>2609.9609756097561</v>
      </c>
      <c r="F23" s="20">
        <v>3590.4507042253522</v>
      </c>
      <c r="G23" s="20">
        <v>1414.7026604068858</v>
      </c>
      <c r="H23" s="20">
        <v>3890.654028436019</v>
      </c>
      <c r="I23" s="20">
        <v>4024.6636360166422</v>
      </c>
      <c r="J23" s="35"/>
      <c r="K23" s="4">
        <v>1.8448830617587864</v>
      </c>
      <c r="V23" s="20">
        <v>2049648</v>
      </c>
      <c r="W23" s="20">
        <v>3890.654028436019</v>
      </c>
    </row>
    <row r="24" spans="1:23" x14ac:dyDescent="0.5">
      <c r="A24" s="36">
        <v>12</v>
      </c>
      <c r="B24" s="36" t="s">
        <v>40</v>
      </c>
      <c r="C24" s="36">
        <v>2050537</v>
      </c>
      <c r="D24" s="20">
        <v>6175.905579399142</v>
      </c>
      <c r="E24" s="20">
        <v>2487.0557939914165</v>
      </c>
      <c r="F24" s="20">
        <v>4480.3625730994154</v>
      </c>
      <c r="G24" s="20">
        <v>1107.4824561403509</v>
      </c>
      <c r="H24" s="20">
        <v>5167.4260869565214</v>
      </c>
      <c r="I24" s="20">
        <v>3594.5382501317672</v>
      </c>
      <c r="J24" s="35"/>
      <c r="K24" s="4">
        <v>2.2456841462382795</v>
      </c>
      <c r="V24" s="36">
        <v>2050537</v>
      </c>
      <c r="W24" s="20">
        <v>5167.4260869565214</v>
      </c>
    </row>
    <row r="25" spans="1:23" x14ac:dyDescent="0.5">
      <c r="A25" s="36">
        <v>34</v>
      </c>
      <c r="B25" s="36" t="s">
        <v>40</v>
      </c>
      <c r="C25" s="36">
        <v>2466447</v>
      </c>
      <c r="D25" s="20">
        <v>2070.7391304347825</v>
      </c>
      <c r="E25" s="20">
        <v>2115.7004830917876</v>
      </c>
      <c r="F25" s="20">
        <v>1769.4303482587065</v>
      </c>
      <c r="G25" s="20">
        <v>851.43781094527367</v>
      </c>
      <c r="H25" s="20">
        <v>1871.8456486042694</v>
      </c>
      <c r="I25" s="20">
        <v>2967.1382940370613</v>
      </c>
      <c r="J25" s="35"/>
      <c r="K25" s="4">
        <v>2.4848561526095705</v>
      </c>
      <c r="V25" s="36">
        <v>2466447</v>
      </c>
      <c r="W25" s="20">
        <v>1871.8456486042694</v>
      </c>
    </row>
    <row r="26" spans="1:23" x14ac:dyDescent="0.5">
      <c r="A26" s="36">
        <v>3</v>
      </c>
      <c r="B26" s="36" t="s">
        <v>22</v>
      </c>
      <c r="C26" s="20">
        <v>7336114</v>
      </c>
      <c r="D26" s="20">
        <v>15301.943661971831</v>
      </c>
      <c r="E26" s="20">
        <v>2668.3309859154929</v>
      </c>
      <c r="F26" s="20">
        <v>16107.359848484848</v>
      </c>
      <c r="G26" s="20">
        <v>1373.4924242424242</v>
      </c>
      <c r="H26" s="20">
        <v>15825.662561576355</v>
      </c>
      <c r="I26" s="20">
        <v>4041.8234101579174</v>
      </c>
      <c r="J26" s="35"/>
      <c r="K26" s="4">
        <v>1.9427344037862178</v>
      </c>
      <c r="V26" s="20">
        <v>7336114</v>
      </c>
      <c r="W26" s="20">
        <v>15825.662561576355</v>
      </c>
    </row>
    <row r="27" spans="1:23" x14ac:dyDescent="0.5">
      <c r="A27" s="36">
        <v>4</v>
      </c>
      <c r="B27" s="36" t="s">
        <v>22</v>
      </c>
      <c r="C27" s="20">
        <v>8098933</v>
      </c>
      <c r="D27" s="20">
        <v>11507.538095238095</v>
      </c>
      <c r="E27" s="20">
        <v>2157.652380952381</v>
      </c>
      <c r="F27" s="20">
        <v>10617.738562091503</v>
      </c>
      <c r="G27" s="20">
        <v>1184.0130718954249</v>
      </c>
      <c r="H27" s="20">
        <v>10979.866279069767</v>
      </c>
      <c r="I27" s="20">
        <v>3341.6654528478057</v>
      </c>
      <c r="J27" s="35"/>
      <c r="K27" s="4">
        <v>1.8223214187139907</v>
      </c>
      <c r="V27" s="20">
        <v>8098933</v>
      </c>
      <c r="W27" s="20">
        <v>10979.866279069767</v>
      </c>
    </row>
    <row r="28" spans="1:23" x14ac:dyDescent="0.5">
      <c r="A28" s="36">
        <v>30</v>
      </c>
      <c r="B28" s="36" t="s">
        <v>22</v>
      </c>
      <c r="C28" s="20">
        <v>13735494</v>
      </c>
      <c r="D28" s="20">
        <v>8951.1621621621616</v>
      </c>
      <c r="E28" s="20">
        <v>2573.5337837837837</v>
      </c>
      <c r="F28" s="20">
        <v>13421.838187702266</v>
      </c>
      <c r="G28" s="20">
        <v>1181.8608414239482</v>
      </c>
      <c r="H28" s="20">
        <v>11974.004376367615</v>
      </c>
      <c r="I28" s="20">
        <v>3755.3946252077321</v>
      </c>
      <c r="J28" s="35"/>
      <c r="K28" s="4">
        <v>2.1775269080605955</v>
      </c>
      <c r="V28" s="20">
        <v>13735494</v>
      </c>
      <c r="W28" s="20">
        <v>11974.004376367615</v>
      </c>
    </row>
    <row r="29" spans="1:23" x14ac:dyDescent="0.5">
      <c r="A29" s="36">
        <v>1</v>
      </c>
      <c r="B29" s="36" t="s">
        <v>22</v>
      </c>
      <c r="C29" s="20">
        <v>18092193</v>
      </c>
      <c r="D29" s="20">
        <v>10387.06462585034</v>
      </c>
      <c r="E29" s="20">
        <v>1950.8639455782313</v>
      </c>
      <c r="F29" s="20">
        <v>13356.731437598735</v>
      </c>
      <c r="G29" s="20">
        <v>1002.7156398104265</v>
      </c>
      <c r="H29" s="20">
        <v>12414.895361380799</v>
      </c>
      <c r="I29" s="20">
        <v>2953.579585388658</v>
      </c>
      <c r="J29" s="35"/>
      <c r="K29" s="4">
        <v>1.9455804498542197</v>
      </c>
      <c r="V29" s="20">
        <v>18092193</v>
      </c>
      <c r="W29" s="20">
        <v>12414.895361380799</v>
      </c>
    </row>
    <row r="30" spans="1:23" x14ac:dyDescent="0.5">
      <c r="A30" s="36">
        <v>5</v>
      </c>
      <c r="B30" s="36" t="s">
        <v>22</v>
      </c>
      <c r="C30" s="20">
        <v>24403885</v>
      </c>
      <c r="D30" s="20">
        <v>8831.8032258064522</v>
      </c>
      <c r="E30" s="20">
        <v>2451.293548387097</v>
      </c>
      <c r="F30" s="20">
        <v>13705.364418938307</v>
      </c>
      <c r="G30" s="20">
        <v>1317.9153515064563</v>
      </c>
      <c r="H30" s="20">
        <v>12205.062562065541</v>
      </c>
      <c r="I30" s="20">
        <v>3769.2088998935533</v>
      </c>
      <c r="J30" s="35"/>
      <c r="K30" s="4">
        <v>1.8599779914431691</v>
      </c>
      <c r="V30" s="20">
        <v>24403885</v>
      </c>
      <c r="W30" s="20">
        <v>12205.062562065541</v>
      </c>
    </row>
    <row r="31" spans="1:23" x14ac:dyDescent="0.5">
      <c r="A31" s="36">
        <v>2</v>
      </c>
      <c r="B31" s="36" t="s">
        <v>22</v>
      </c>
      <c r="C31" s="20">
        <v>26331112</v>
      </c>
      <c r="D31" s="20">
        <v>10150.024242424242</v>
      </c>
      <c r="E31" s="20">
        <v>2201.1</v>
      </c>
      <c r="F31" s="20">
        <v>17710.405172413793</v>
      </c>
      <c r="G31" s="20">
        <v>1284.8505747126437</v>
      </c>
      <c r="H31" s="20">
        <v>15278.703703703704</v>
      </c>
      <c r="I31" s="20">
        <v>3485.9505747126436</v>
      </c>
      <c r="J31" s="35"/>
      <c r="K31" s="4">
        <v>1.713117496555796</v>
      </c>
      <c r="V31" s="20">
        <v>26331112</v>
      </c>
      <c r="W31" s="20">
        <v>15278.703703703704</v>
      </c>
    </row>
    <row r="32" spans="1:23" x14ac:dyDescent="0.5">
      <c r="A32" s="8">
        <v>20</v>
      </c>
      <c r="B32" s="8" t="s">
        <v>22</v>
      </c>
      <c r="C32" s="8">
        <v>29510468</v>
      </c>
      <c r="D32" s="14">
        <v>12128.960199004976</v>
      </c>
      <c r="E32" s="14">
        <v>2045.4228855721392</v>
      </c>
      <c r="F32" s="14">
        <v>18401.229674796748</v>
      </c>
      <c r="G32" s="14">
        <v>1094.1869918699188</v>
      </c>
      <c r="H32" s="14">
        <v>16582</v>
      </c>
      <c r="I32" s="20">
        <v>3139.609877442058</v>
      </c>
      <c r="K32" s="5">
        <v>1.8693540507885211</v>
      </c>
      <c r="V32" s="8">
        <v>29510468</v>
      </c>
      <c r="W32" s="14">
        <v>16582</v>
      </c>
    </row>
    <row r="33" spans="1:23" x14ac:dyDescent="0.5">
      <c r="A33" s="8">
        <v>29</v>
      </c>
      <c r="B33" s="8" t="s">
        <v>22</v>
      </c>
      <c r="C33" s="14">
        <v>29549350</v>
      </c>
      <c r="D33" s="14">
        <v>19975.711656441719</v>
      </c>
      <c r="E33" s="14">
        <v>2277.717791411043</v>
      </c>
      <c r="F33" s="14">
        <v>28839.483516483517</v>
      </c>
      <c r="G33" s="14">
        <v>1069.4871794871794</v>
      </c>
      <c r="H33" s="14">
        <v>25525.733944954129</v>
      </c>
      <c r="I33" s="20">
        <v>3347.2049708982222</v>
      </c>
      <c r="K33" s="5">
        <v>2.1297289346686807</v>
      </c>
      <c r="V33" s="14">
        <v>29549350</v>
      </c>
      <c r="W33" s="14">
        <v>25525.733944954129</v>
      </c>
    </row>
    <row r="34" spans="1:23" x14ac:dyDescent="0.5">
      <c r="A34" s="8">
        <v>21</v>
      </c>
      <c r="B34" s="8" t="s">
        <v>22</v>
      </c>
      <c r="C34" s="14">
        <v>29588983</v>
      </c>
      <c r="D34" s="14">
        <v>9242.8940677966093</v>
      </c>
      <c r="E34" s="14">
        <v>2661.4576271186443</v>
      </c>
      <c r="F34" s="14">
        <v>14138.428148148148</v>
      </c>
      <c r="G34" s="14">
        <v>1587.3007407407408</v>
      </c>
      <c r="H34" s="14">
        <v>12870.210757409441</v>
      </c>
      <c r="I34" s="20">
        <v>4248.7583678593855</v>
      </c>
      <c r="K34" s="5">
        <v>1.6767191993349855</v>
      </c>
      <c r="V34" s="14">
        <v>29588983</v>
      </c>
      <c r="W34" s="14">
        <v>12870.210757409441</v>
      </c>
    </row>
    <row r="35" spans="1:23" x14ac:dyDescent="0.5">
      <c r="A35" s="8">
        <v>32</v>
      </c>
      <c r="B35" s="8" t="s">
        <v>22</v>
      </c>
      <c r="C35" s="14">
        <v>35056044</v>
      </c>
      <c r="D35" s="14">
        <v>21543.653846153848</v>
      </c>
      <c r="E35" s="14">
        <v>2403.5512820512822</v>
      </c>
      <c r="F35" s="14">
        <v>35646.884476534295</v>
      </c>
      <c r="G35" s="14">
        <v>1052.5776173285199</v>
      </c>
      <c r="H35" s="14">
        <v>30565.812933025405</v>
      </c>
      <c r="I35" s="20">
        <v>3456.1288993798021</v>
      </c>
      <c r="K35" s="5">
        <v>2.2834907777647624</v>
      </c>
      <c r="V35" s="14">
        <v>35056044</v>
      </c>
      <c r="W35" s="14">
        <v>30565.812933025405</v>
      </c>
    </row>
    <row r="36" spans="1:23" x14ac:dyDescent="0.5">
      <c r="A36" s="8">
        <v>33</v>
      </c>
      <c r="B36" s="8" t="s">
        <v>22</v>
      </c>
      <c r="C36" s="8">
        <v>38316190</v>
      </c>
      <c r="D36" s="14">
        <v>23883.588235294119</v>
      </c>
      <c r="E36" s="14">
        <v>2077.0882352941176</v>
      </c>
      <c r="F36" s="14">
        <v>31787.357615894041</v>
      </c>
      <c r="G36" s="14">
        <v>1318.5761589403974</v>
      </c>
      <c r="H36" s="14">
        <v>28600.85770750988</v>
      </c>
      <c r="I36" s="20">
        <v>3395.6643942345149</v>
      </c>
      <c r="K36" s="5">
        <v>1.5752508652691382</v>
      </c>
      <c r="V36" s="8">
        <v>38316190</v>
      </c>
      <c r="W36" s="14">
        <v>28600.85770750988</v>
      </c>
    </row>
    <row r="37" spans="1:23" x14ac:dyDescent="0.5">
      <c r="A37" s="8">
        <v>28</v>
      </c>
      <c r="B37" s="8" t="s">
        <v>22</v>
      </c>
      <c r="C37" s="8">
        <v>49934371</v>
      </c>
      <c r="D37" s="14">
        <v>11332.601208459215</v>
      </c>
      <c r="E37" s="14">
        <v>2895.7583081570997</v>
      </c>
      <c r="F37" s="14">
        <v>16880.870179948586</v>
      </c>
      <c r="G37" s="14">
        <v>1204.3856041131105</v>
      </c>
      <c r="H37" s="14">
        <v>15224.894499549144</v>
      </c>
      <c r="I37" s="20">
        <v>4100.1439122702104</v>
      </c>
      <c r="K37" s="5">
        <v>2.4043448362947579</v>
      </c>
      <c r="V37" s="8">
        <v>49934371</v>
      </c>
      <c r="W37" s="14">
        <v>15224.894499549144</v>
      </c>
    </row>
    <row r="38" spans="1:23" x14ac:dyDescent="0.5">
      <c r="A38" s="8">
        <v>35</v>
      </c>
      <c r="B38" s="8" t="s">
        <v>22</v>
      </c>
      <c r="C38" s="8">
        <v>57085428</v>
      </c>
      <c r="D38" s="14">
        <v>31406.896000000001</v>
      </c>
      <c r="E38" s="14">
        <v>2961.6480000000001</v>
      </c>
      <c r="F38" s="14">
        <v>49774.675078864355</v>
      </c>
      <c r="G38" s="14">
        <v>1486.9085173501578</v>
      </c>
      <c r="H38" s="14">
        <v>44580.167420814483</v>
      </c>
      <c r="I38" s="20">
        <v>4448.5565173501582</v>
      </c>
      <c r="K38" s="5">
        <v>1.9918158820409462</v>
      </c>
      <c r="V38" s="8">
        <v>57085428</v>
      </c>
      <c r="W38" s="14">
        <v>44580.167420814483</v>
      </c>
    </row>
    <row r="39" spans="1:23" x14ac:dyDescent="0.5">
      <c r="A39" s="8">
        <v>18</v>
      </c>
      <c r="B39" s="8" t="s">
        <v>22</v>
      </c>
      <c r="C39" s="14">
        <v>72970052</v>
      </c>
      <c r="D39" s="14">
        <v>29308.266355140186</v>
      </c>
      <c r="E39" s="14">
        <v>2653.4859813084113</v>
      </c>
      <c r="F39" s="14">
        <v>46929.778325123152</v>
      </c>
      <c r="G39" s="14">
        <v>1487.8768472906404</v>
      </c>
      <c r="H39" s="14">
        <v>40847.514516129035</v>
      </c>
      <c r="I39" s="20">
        <v>4141.3628285990517</v>
      </c>
      <c r="K39" s="5">
        <v>1.7834043093958314</v>
      </c>
      <c r="V39" s="14">
        <v>72970052</v>
      </c>
      <c r="W39" s="14">
        <v>40847.514516129035</v>
      </c>
    </row>
    <row r="40" spans="1:23" x14ac:dyDescent="0.5">
      <c r="D40" s="14"/>
      <c r="E40" s="14"/>
      <c r="F40" s="14"/>
      <c r="G40" s="14"/>
      <c r="H40" s="14"/>
      <c r="I40" s="14"/>
      <c r="K40" s="5"/>
      <c r="W40" s="14"/>
    </row>
    <row r="41" spans="1:23" x14ac:dyDescent="0.5">
      <c r="D41" s="14"/>
      <c r="E41" s="14"/>
      <c r="F41" s="14"/>
      <c r="G41" s="14"/>
      <c r="H41" s="14"/>
      <c r="I41" s="14"/>
      <c r="K41" s="5"/>
      <c r="W41" s="14"/>
    </row>
    <row r="42" spans="1:23" x14ac:dyDescent="0.5">
      <c r="D42" s="14"/>
      <c r="E42" s="14"/>
      <c r="F42" s="14"/>
      <c r="G42" s="14"/>
      <c r="H42" s="14"/>
      <c r="I42" s="14"/>
      <c r="K42" s="5"/>
      <c r="W42" s="14"/>
    </row>
    <row r="43" spans="1:23" x14ac:dyDescent="0.5">
      <c r="D43" s="14"/>
      <c r="E43" s="14"/>
      <c r="F43" s="14"/>
      <c r="G43" s="14"/>
      <c r="H43" s="14"/>
      <c r="I43" s="14"/>
      <c r="K43" s="5"/>
      <c r="W43" s="14"/>
    </row>
    <row r="44" spans="1:23" x14ac:dyDescent="0.5">
      <c r="D44" s="14"/>
      <c r="E44" s="14"/>
      <c r="F44" s="14"/>
      <c r="G44" s="14"/>
      <c r="H44" s="14"/>
      <c r="I44" s="14"/>
      <c r="K44" s="5"/>
      <c r="W44" s="14"/>
    </row>
    <row r="45" spans="1:23" x14ac:dyDescent="0.5">
      <c r="D45" s="14"/>
      <c r="E45" s="14"/>
      <c r="F45" s="14"/>
      <c r="G45" s="14"/>
      <c r="H45" s="14"/>
      <c r="I45" s="14"/>
      <c r="K45" s="5"/>
      <c r="W45" s="14"/>
    </row>
    <row r="46" spans="1:23" x14ac:dyDescent="0.5">
      <c r="D46" s="14"/>
      <c r="E46" s="14"/>
      <c r="F46" s="14"/>
      <c r="G46" s="14"/>
      <c r="H46" s="14"/>
      <c r="I46" s="14"/>
      <c r="K46" s="5"/>
      <c r="W46" s="14"/>
    </row>
  </sheetData>
  <sortState ref="V2:V46">
    <sortCondition ref="V1"/>
  </sortState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zoomScaleNormal="100" workbookViewId="0">
      <selection activeCell="N21" sqref="N21"/>
    </sheetView>
  </sheetViews>
  <sheetFormatPr defaultRowHeight="14.35" x14ac:dyDescent="0.5"/>
  <cols>
    <col min="1" max="1" width="9" style="18" bestFit="1" customWidth="1"/>
    <col min="2" max="2" width="8.9375" style="18"/>
    <col min="5" max="6" width="8.9375" style="8"/>
  </cols>
  <sheetData>
    <row r="1" spans="1:6" x14ac:dyDescent="0.5">
      <c r="A1" s="1" t="s">
        <v>38</v>
      </c>
      <c r="B1" s="1" t="s">
        <v>1</v>
      </c>
      <c r="E1" s="47" t="s">
        <v>40</v>
      </c>
      <c r="F1" s="47" t="s">
        <v>22</v>
      </c>
    </row>
    <row r="2" spans="1:6" x14ac:dyDescent="0.5">
      <c r="A2" s="20">
        <v>4087.8273768082308</v>
      </c>
      <c r="B2" s="20">
        <v>4448.5565173501582</v>
      </c>
      <c r="D2" t="s">
        <v>3</v>
      </c>
      <c r="E2" s="5">
        <f>MIN(A2:A60)</f>
        <v>2549.3945105820103</v>
      </c>
      <c r="F2" s="5">
        <f>MIN(B2:B60)</f>
        <v>2953.579585388658</v>
      </c>
    </row>
    <row r="3" spans="1:6" x14ac:dyDescent="0.5">
      <c r="A3" s="20">
        <v>4024.6636360166422</v>
      </c>
      <c r="B3" s="20">
        <v>4248.7583678593855</v>
      </c>
      <c r="D3" t="s">
        <v>4</v>
      </c>
      <c r="E3" s="5">
        <f>QUARTILE(A2:A60,1)-E2</f>
        <v>611.37792412059662</v>
      </c>
      <c r="F3" s="5">
        <f>QUARTILE(B2:B60,1)-F2</f>
        <v>405.74024134363754</v>
      </c>
    </row>
    <row r="4" spans="1:6" x14ac:dyDescent="0.5">
      <c r="A4" s="20">
        <v>3931.9282070707068</v>
      </c>
      <c r="B4" s="20">
        <v>4141.3628285990517</v>
      </c>
      <c r="D4" t="s">
        <v>5</v>
      </c>
      <c r="E4" s="5">
        <f>MEDIAN(A2:A60)-QUARTILE(A2:A60,1)</f>
        <v>174.06906438014948</v>
      </c>
      <c r="F4" s="5">
        <f>MEDIAN(B2:B60)-QUARTILE(B2:B60,1)</f>
        <v>261.35277322789216</v>
      </c>
    </row>
    <row r="5" spans="1:6" x14ac:dyDescent="0.5">
      <c r="A5" s="20">
        <v>3759.3930533522584</v>
      </c>
      <c r="B5" s="20">
        <v>4100.1439122702104</v>
      </c>
      <c r="D5" t="s">
        <v>6</v>
      </c>
      <c r="E5" s="5">
        <f>QUARTILE(A2:A60,3)-MEDIAN(A2:A60)</f>
        <v>269.31389927267537</v>
      </c>
      <c r="F5" s="5">
        <f>QUARTILE(B2:B60,3)-MEDIAN(B2:B60)</f>
        <v>464.89118678194973</v>
      </c>
    </row>
    <row r="6" spans="1:6" x14ac:dyDescent="0.5">
      <c r="A6" s="20">
        <v>3636.1482180235762</v>
      </c>
      <c r="B6" s="20">
        <v>4041.8234101579174</v>
      </c>
      <c r="D6" t="s">
        <v>7</v>
      </c>
      <c r="E6" s="5">
        <f>MAX(A2:A60)-QUARTILE(A2:A60,3)</f>
        <v>483.67197845279907</v>
      </c>
      <c r="F6" s="5">
        <f>MAX(B2:B60)-QUARTILE(B2:B60,3)</f>
        <v>362.99273060802079</v>
      </c>
    </row>
    <row r="7" spans="1:6" x14ac:dyDescent="0.5">
      <c r="A7" s="20">
        <v>3633.0068430264255</v>
      </c>
      <c r="B7" s="20">
        <v>3769.2088998935533</v>
      </c>
    </row>
    <row r="8" spans="1:6" x14ac:dyDescent="0.5">
      <c r="A8" s="20">
        <v>3594.5382501317672</v>
      </c>
      <c r="B8" s="20">
        <v>3755.3946252077321</v>
      </c>
      <c r="E8" s="47" t="s">
        <v>40</v>
      </c>
      <c r="F8" s="47" t="s">
        <v>22</v>
      </c>
    </row>
    <row r="9" spans="1:6" x14ac:dyDescent="0.5">
      <c r="A9" s="20">
        <v>3507.0473311615087</v>
      </c>
      <c r="B9" s="20">
        <v>3485.9505747126436</v>
      </c>
      <c r="C9" t="s">
        <v>10</v>
      </c>
      <c r="D9" t="s">
        <v>3</v>
      </c>
      <c r="E9" s="51">
        <f t="array" ref="E9">MIN(IF(A2:A25&gt;=E2-1.5*(E11-E2),A2:A25,""))</f>
        <v>2549.3945105820103</v>
      </c>
      <c r="F9" s="51">
        <f t="array" ref="F9">MIN(IF(B2:B15&gt;=F2-1.5*(F11-F2),B2:B15,""))</f>
        <v>2953.579585388658</v>
      </c>
    </row>
    <row r="10" spans="1:6" x14ac:dyDescent="0.5">
      <c r="A10" s="20">
        <v>3463.3661839416054</v>
      </c>
      <c r="B10" s="20">
        <v>3456.1288993798021</v>
      </c>
      <c r="D10" t="s">
        <v>11</v>
      </c>
      <c r="E10" s="51">
        <f>QUARTILE(A2:A60,1)</f>
        <v>3160.7724347026069</v>
      </c>
      <c r="F10" s="51">
        <f>QUARTILE(B2:B60,1)</f>
        <v>3359.3198267322955</v>
      </c>
    </row>
    <row r="11" spans="1:6" x14ac:dyDescent="0.5">
      <c r="A11" s="20">
        <v>3449.7834973419294</v>
      </c>
      <c r="B11" s="20">
        <v>3395.6643942345149</v>
      </c>
      <c r="D11" t="s">
        <v>12</v>
      </c>
      <c r="E11" s="51">
        <f>MEDIAN(A2:A60)</f>
        <v>3334.8414990827564</v>
      </c>
      <c r="F11" s="51">
        <f>MEDIAN(B2:B60)</f>
        <v>3620.6725999601877</v>
      </c>
    </row>
    <row r="12" spans="1:6" x14ac:dyDescent="0.5">
      <c r="A12" s="20">
        <v>3427.5928476653817</v>
      </c>
      <c r="B12" s="20">
        <v>3347.2049708982222</v>
      </c>
      <c r="D12" t="s">
        <v>13</v>
      </c>
      <c r="E12" s="51">
        <f>QUARTILE(A2:A60,3)</f>
        <v>3604.1553983554318</v>
      </c>
      <c r="F12" s="51">
        <f>QUARTILE(B2:B60,3)</f>
        <v>4085.5637867421374</v>
      </c>
    </row>
    <row r="13" spans="1:6" x14ac:dyDescent="0.5">
      <c r="A13" s="20">
        <v>3341.32085469101</v>
      </c>
      <c r="B13" s="20">
        <v>3341.6654528478057</v>
      </c>
      <c r="C13" t="s">
        <v>14</v>
      </c>
      <c r="D13" t="s">
        <v>15</v>
      </c>
      <c r="E13" s="51">
        <f t="array" ref="E13">MAX(IF(A2:A25&lt;=E11+1.5*(E11-E9),A2:A25,""))</f>
        <v>4087.8273768082308</v>
      </c>
      <c r="F13" s="51">
        <f t="array" ref="F13">MAX(IF(B2:B15&lt;=F11+1.5*(F11-F9),B2:B15,""))</f>
        <v>4448.5565173501582</v>
      </c>
    </row>
    <row r="14" spans="1:6" x14ac:dyDescent="0.5">
      <c r="A14" s="20">
        <v>3328.3621434745028</v>
      </c>
      <c r="B14" s="20">
        <v>3139.609877442058</v>
      </c>
      <c r="C14" s="13"/>
      <c r="D14" s="13" t="s">
        <v>16</v>
      </c>
      <c r="E14" s="12">
        <f>AVERAGE(A2:A60)</f>
        <v>3365.3934846231205</v>
      </c>
      <c r="F14" s="12">
        <f>AVERAGE(B2:B60)</f>
        <v>3687.5037368744088</v>
      </c>
    </row>
    <row r="15" spans="1:6" x14ac:dyDescent="0.5">
      <c r="A15" s="20">
        <v>3269.7980493191021</v>
      </c>
      <c r="B15" s="20">
        <v>2953.579585388658</v>
      </c>
    </row>
    <row r="16" spans="1:6" x14ac:dyDescent="0.5">
      <c r="A16" s="20">
        <v>3268.7107397260274</v>
      </c>
      <c r="B16" s="20"/>
      <c r="E16" s="47" t="s">
        <v>40</v>
      </c>
      <c r="F16" s="47" t="s">
        <v>22</v>
      </c>
    </row>
    <row r="17" spans="1:6" x14ac:dyDescent="0.5">
      <c r="A17" s="20">
        <v>3260.8460474308299</v>
      </c>
      <c r="B17" s="20"/>
      <c r="D17" t="s">
        <v>3</v>
      </c>
      <c r="E17" s="14">
        <f t="shared" ref="E17:F17" si="0">E9</f>
        <v>2549.3945105820103</v>
      </c>
      <c r="F17" s="14">
        <f t="shared" si="0"/>
        <v>2953.579585388658</v>
      </c>
    </row>
    <row r="18" spans="1:6" x14ac:dyDescent="0.5">
      <c r="A18" s="20">
        <v>3251.1823386473252</v>
      </c>
      <c r="B18" s="20"/>
      <c r="D18" t="s">
        <v>4</v>
      </c>
      <c r="E18" s="14">
        <f t="shared" ref="E18:F21" si="1">E10-E9</f>
        <v>611.37792412059662</v>
      </c>
      <c r="F18" s="14">
        <f t="shared" si="1"/>
        <v>405.74024134363754</v>
      </c>
    </row>
    <row r="19" spans="1:6" x14ac:dyDescent="0.5">
      <c r="A19" s="20">
        <v>3195.4136736205701</v>
      </c>
      <c r="B19" s="20"/>
      <c r="D19" t="s">
        <v>5</v>
      </c>
      <c r="E19" s="14">
        <f t="shared" si="1"/>
        <v>174.06906438014948</v>
      </c>
      <c r="F19" s="14">
        <f t="shared" si="1"/>
        <v>261.35277322789216</v>
      </c>
    </row>
    <row r="20" spans="1:6" x14ac:dyDescent="0.5">
      <c r="A20" s="20">
        <v>3056.8487179487179</v>
      </c>
      <c r="B20" s="20"/>
      <c r="D20" t="s">
        <v>6</v>
      </c>
      <c r="E20" s="14">
        <f t="shared" si="1"/>
        <v>269.31389927267537</v>
      </c>
      <c r="F20" s="14">
        <f t="shared" si="1"/>
        <v>464.89118678194973</v>
      </c>
    </row>
    <row r="21" spans="1:6" x14ac:dyDescent="0.5">
      <c r="A21" s="20">
        <v>2992.0267409110043</v>
      </c>
      <c r="B21" s="20"/>
      <c r="D21" t="s">
        <v>7</v>
      </c>
      <c r="E21" s="14">
        <f t="shared" si="1"/>
        <v>483.67197845279907</v>
      </c>
      <c r="F21" s="14">
        <f t="shared" si="1"/>
        <v>362.99273060802079</v>
      </c>
    </row>
    <row r="22" spans="1:6" x14ac:dyDescent="0.5">
      <c r="A22" s="20">
        <v>2967.1382940370613</v>
      </c>
      <c r="B22" s="20"/>
    </row>
    <row r="23" spans="1:6" x14ac:dyDescent="0.5">
      <c r="A23" s="20">
        <v>2888.6342418477057</v>
      </c>
      <c r="B23" s="20"/>
      <c r="E23" s="47" t="s">
        <v>40</v>
      </c>
      <c r="F23" s="47" t="s">
        <v>22</v>
      </c>
    </row>
    <row r="24" spans="1:6" x14ac:dyDescent="0.5">
      <c r="A24" s="20">
        <v>2884.4718341789917</v>
      </c>
      <c r="B24" s="20"/>
      <c r="D24" t="s">
        <v>17</v>
      </c>
      <c r="E24" s="8" t="str">
        <f t="shared" ref="E24:E63" si="2">IF(A2&gt;E$13,A2,IF(A2&lt;E$9,A2,""))</f>
        <v/>
      </c>
      <c r="F24" s="8" t="str">
        <f t="shared" ref="F24:F63" si="3">IF(B2&gt;F$13,B2,IF(B2&lt;F$9,B2,""))</f>
        <v/>
      </c>
    </row>
    <row r="25" spans="1:6" x14ac:dyDescent="0.5">
      <c r="A25" s="20">
        <v>2549.3945105820103</v>
      </c>
      <c r="B25" s="20"/>
      <c r="E25" s="8" t="str">
        <f t="shared" si="2"/>
        <v/>
      </c>
      <c r="F25" s="8" t="str">
        <f t="shared" si="3"/>
        <v/>
      </c>
    </row>
    <row r="26" spans="1:6" x14ac:dyDescent="0.5">
      <c r="A26" s="44"/>
      <c r="B26" s="20"/>
      <c r="E26" s="8" t="str">
        <f t="shared" si="2"/>
        <v/>
      </c>
      <c r="F26" s="8" t="str">
        <f t="shared" si="3"/>
        <v/>
      </c>
    </row>
    <row r="27" spans="1:6" x14ac:dyDescent="0.5">
      <c r="A27" s="44"/>
      <c r="B27" s="20"/>
      <c r="E27" s="8" t="str">
        <f t="shared" si="2"/>
        <v/>
      </c>
      <c r="F27" s="8" t="str">
        <f t="shared" si="3"/>
        <v/>
      </c>
    </row>
    <row r="28" spans="1:6" x14ac:dyDescent="0.5">
      <c r="A28" s="54"/>
      <c r="B28" s="20"/>
      <c r="E28" s="8" t="str">
        <f t="shared" si="2"/>
        <v/>
      </c>
      <c r="F28" s="8" t="str">
        <f t="shared" si="3"/>
        <v/>
      </c>
    </row>
    <row r="29" spans="1:6" x14ac:dyDescent="0.5">
      <c r="A29" s="52"/>
      <c r="E29" s="8" t="str">
        <f t="shared" si="2"/>
        <v/>
      </c>
      <c r="F29" s="8" t="str">
        <f t="shared" si="3"/>
        <v/>
      </c>
    </row>
    <row r="30" spans="1:6" x14ac:dyDescent="0.5">
      <c r="A30" s="52"/>
      <c r="E30" s="8" t="str">
        <f t="shared" si="2"/>
        <v/>
      </c>
      <c r="F30" s="8" t="str">
        <f t="shared" si="3"/>
        <v/>
      </c>
    </row>
    <row r="31" spans="1:6" x14ac:dyDescent="0.5">
      <c r="A31" s="52"/>
      <c r="E31" s="8" t="str">
        <f t="shared" si="2"/>
        <v/>
      </c>
      <c r="F31" s="8" t="str">
        <f t="shared" si="3"/>
        <v/>
      </c>
    </row>
    <row r="32" spans="1:6" x14ac:dyDescent="0.5">
      <c r="A32" s="54"/>
      <c r="E32" s="8" t="str">
        <f t="shared" si="2"/>
        <v/>
      </c>
      <c r="F32" s="8" t="str">
        <f t="shared" si="3"/>
        <v/>
      </c>
    </row>
    <row r="33" spans="1:6" x14ac:dyDescent="0.5">
      <c r="A33" s="54"/>
      <c r="E33" s="8" t="str">
        <f t="shared" si="2"/>
        <v/>
      </c>
      <c r="F33" s="8" t="str">
        <f t="shared" si="3"/>
        <v/>
      </c>
    </row>
    <row r="34" spans="1:6" x14ac:dyDescent="0.5">
      <c r="A34" s="54"/>
      <c r="E34" s="8" t="str">
        <f t="shared" si="2"/>
        <v/>
      </c>
      <c r="F34" s="8" t="str">
        <f t="shared" si="3"/>
        <v/>
      </c>
    </row>
    <row r="35" spans="1:6" x14ac:dyDescent="0.5">
      <c r="A35" s="54"/>
      <c r="E35" s="8" t="str">
        <f t="shared" si="2"/>
        <v/>
      </c>
      <c r="F35" s="8" t="str">
        <f t="shared" si="3"/>
        <v/>
      </c>
    </row>
    <row r="36" spans="1:6" x14ac:dyDescent="0.5">
      <c r="A36" s="54"/>
      <c r="E36" s="8" t="str">
        <f t="shared" si="2"/>
        <v/>
      </c>
      <c r="F36" s="8" t="str">
        <f t="shared" si="3"/>
        <v/>
      </c>
    </row>
    <row r="37" spans="1:6" x14ac:dyDescent="0.5">
      <c r="A37" s="52"/>
      <c r="E37" s="8" t="str">
        <f t="shared" si="2"/>
        <v/>
      </c>
      <c r="F37" s="8" t="str">
        <f t="shared" si="3"/>
        <v/>
      </c>
    </row>
    <row r="38" spans="1:6" x14ac:dyDescent="0.5">
      <c r="A38" s="54"/>
      <c r="E38" s="8" t="str">
        <f t="shared" si="2"/>
        <v/>
      </c>
      <c r="F38" s="8">
        <f t="shared" si="3"/>
        <v>0</v>
      </c>
    </row>
    <row r="39" spans="1:6" x14ac:dyDescent="0.5">
      <c r="A39" s="54"/>
      <c r="E39" s="8" t="str">
        <f t="shared" si="2"/>
        <v/>
      </c>
      <c r="F39" s="8">
        <f t="shared" si="3"/>
        <v>0</v>
      </c>
    </row>
    <row r="40" spans="1:6" x14ac:dyDescent="0.5">
      <c r="A40" s="14"/>
      <c r="E40" s="8" t="str">
        <f t="shared" si="2"/>
        <v/>
      </c>
      <c r="F40" s="8">
        <f t="shared" si="3"/>
        <v>0</v>
      </c>
    </row>
    <row r="41" spans="1:6" x14ac:dyDescent="0.5">
      <c r="A41" s="14"/>
      <c r="E41" s="8" t="str">
        <f t="shared" si="2"/>
        <v/>
      </c>
      <c r="F41" s="8">
        <f t="shared" si="3"/>
        <v>0</v>
      </c>
    </row>
    <row r="42" spans="1:6" x14ac:dyDescent="0.5">
      <c r="A42" s="14"/>
      <c r="E42" s="8" t="str">
        <f t="shared" si="2"/>
        <v/>
      </c>
      <c r="F42" s="8">
        <f t="shared" si="3"/>
        <v>0</v>
      </c>
    </row>
    <row r="43" spans="1:6" x14ac:dyDescent="0.5">
      <c r="A43" s="14"/>
      <c r="E43" s="8" t="str">
        <f t="shared" si="2"/>
        <v/>
      </c>
      <c r="F43" s="8">
        <f t="shared" si="3"/>
        <v>0</v>
      </c>
    </row>
    <row r="44" spans="1:6" x14ac:dyDescent="0.5">
      <c r="A44" s="14"/>
      <c r="E44" s="8" t="str">
        <f t="shared" si="2"/>
        <v/>
      </c>
      <c r="F44" s="8">
        <f t="shared" si="3"/>
        <v>0</v>
      </c>
    </row>
    <row r="45" spans="1:6" x14ac:dyDescent="0.5">
      <c r="A45" s="14"/>
      <c r="E45" s="8" t="str">
        <f t="shared" si="2"/>
        <v/>
      </c>
      <c r="F45" s="8">
        <f t="shared" si="3"/>
        <v>0</v>
      </c>
    </row>
    <row r="46" spans="1:6" x14ac:dyDescent="0.5">
      <c r="A46" s="14"/>
      <c r="E46" s="8" t="str">
        <f t="shared" si="2"/>
        <v/>
      </c>
      <c r="F46" s="8">
        <f t="shared" si="3"/>
        <v>0</v>
      </c>
    </row>
    <row r="47" spans="1:6" x14ac:dyDescent="0.5">
      <c r="A47" s="14"/>
      <c r="E47" s="8" t="str">
        <f t="shared" si="2"/>
        <v/>
      </c>
      <c r="F47" s="8">
        <f t="shared" si="3"/>
        <v>0</v>
      </c>
    </row>
    <row r="48" spans="1:6" x14ac:dyDescent="0.5">
      <c r="A48" s="14"/>
      <c r="E48" s="8">
        <f t="shared" si="2"/>
        <v>0</v>
      </c>
      <c r="F48" s="8">
        <f t="shared" si="3"/>
        <v>0</v>
      </c>
    </row>
    <row r="49" spans="1:6" x14ac:dyDescent="0.5">
      <c r="A49" s="14"/>
      <c r="E49" s="8">
        <f t="shared" si="2"/>
        <v>0</v>
      </c>
      <c r="F49" s="8">
        <f t="shared" si="3"/>
        <v>0</v>
      </c>
    </row>
    <row r="50" spans="1:6" x14ac:dyDescent="0.5">
      <c r="A50" s="14"/>
      <c r="E50" s="8">
        <f t="shared" si="2"/>
        <v>0</v>
      </c>
      <c r="F50" s="8">
        <f t="shared" si="3"/>
        <v>0</v>
      </c>
    </row>
    <row r="51" spans="1:6" x14ac:dyDescent="0.5">
      <c r="E51" s="8">
        <f t="shared" si="2"/>
        <v>0</v>
      </c>
      <c r="F51" s="8">
        <f t="shared" si="3"/>
        <v>0</v>
      </c>
    </row>
    <row r="52" spans="1:6" x14ac:dyDescent="0.5">
      <c r="E52" s="8">
        <f t="shared" si="2"/>
        <v>0</v>
      </c>
      <c r="F52" s="8">
        <f t="shared" si="3"/>
        <v>0</v>
      </c>
    </row>
    <row r="53" spans="1:6" x14ac:dyDescent="0.5">
      <c r="E53" s="8">
        <f t="shared" si="2"/>
        <v>0</v>
      </c>
      <c r="F53" s="8">
        <f t="shared" si="3"/>
        <v>0</v>
      </c>
    </row>
    <row r="54" spans="1:6" x14ac:dyDescent="0.5">
      <c r="E54" s="8">
        <f t="shared" si="2"/>
        <v>0</v>
      </c>
      <c r="F54" s="8">
        <f t="shared" si="3"/>
        <v>0</v>
      </c>
    </row>
    <row r="55" spans="1:6" x14ac:dyDescent="0.5">
      <c r="E55" s="8">
        <f t="shared" si="2"/>
        <v>0</v>
      </c>
      <c r="F55" s="8">
        <f t="shared" si="3"/>
        <v>0</v>
      </c>
    </row>
    <row r="56" spans="1:6" x14ac:dyDescent="0.5">
      <c r="E56" s="8">
        <f t="shared" si="2"/>
        <v>0</v>
      </c>
      <c r="F56" s="8">
        <f t="shared" si="3"/>
        <v>0</v>
      </c>
    </row>
    <row r="57" spans="1:6" x14ac:dyDescent="0.5">
      <c r="E57" s="8">
        <f t="shared" si="2"/>
        <v>0</v>
      </c>
      <c r="F57" s="8">
        <f t="shared" si="3"/>
        <v>0</v>
      </c>
    </row>
    <row r="58" spans="1:6" x14ac:dyDescent="0.5">
      <c r="E58" s="8">
        <f t="shared" si="2"/>
        <v>0</v>
      </c>
      <c r="F58" s="8">
        <f t="shared" si="3"/>
        <v>0</v>
      </c>
    </row>
    <row r="59" spans="1:6" x14ac:dyDescent="0.5">
      <c r="E59" s="8">
        <f t="shared" si="2"/>
        <v>0</v>
      </c>
      <c r="F59" s="8">
        <f t="shared" si="3"/>
        <v>0</v>
      </c>
    </row>
    <row r="60" spans="1:6" x14ac:dyDescent="0.5">
      <c r="E60" s="8">
        <f t="shared" si="2"/>
        <v>0</v>
      </c>
      <c r="F60" s="8">
        <f t="shared" si="3"/>
        <v>0</v>
      </c>
    </row>
    <row r="61" spans="1:6" x14ac:dyDescent="0.5">
      <c r="E61" s="8">
        <f t="shared" si="2"/>
        <v>0</v>
      </c>
      <c r="F61" s="8">
        <f t="shared" si="3"/>
        <v>0</v>
      </c>
    </row>
    <row r="62" spans="1:6" x14ac:dyDescent="0.5">
      <c r="E62" s="8">
        <f t="shared" si="2"/>
        <v>0</v>
      </c>
      <c r="F62" s="8">
        <f t="shared" si="3"/>
        <v>0</v>
      </c>
    </row>
    <row r="63" spans="1:6" x14ac:dyDescent="0.5">
      <c r="E63" s="8">
        <f t="shared" si="2"/>
        <v>0</v>
      </c>
      <c r="F63" s="8">
        <f t="shared" si="3"/>
        <v>0</v>
      </c>
    </row>
  </sheetData>
  <sortState ref="B2:B63">
    <sortCondition descending="1" ref="B1"/>
  </sortState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3"/>
  <sheetViews>
    <sheetView zoomScale="64" zoomScaleNormal="64" workbookViewId="0">
      <selection activeCell="AA38" sqref="AA38"/>
    </sheetView>
  </sheetViews>
  <sheetFormatPr defaultRowHeight="14.35" x14ac:dyDescent="0.5"/>
  <cols>
    <col min="1" max="1" width="9" style="18" bestFit="1" customWidth="1"/>
    <col min="2" max="6" width="8.9375" style="18"/>
    <col min="7" max="7" width="9.29296875" style="19" customWidth="1"/>
    <col min="8" max="8" width="9.234375" style="19" customWidth="1"/>
    <col min="9" max="9" width="9.234375" customWidth="1"/>
    <col min="12" max="19" width="8.9375" style="8"/>
  </cols>
  <sheetData>
    <row r="1" spans="1:23" ht="28.7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2" t="s">
        <v>2</v>
      </c>
      <c r="L1" s="47" t="s">
        <v>40</v>
      </c>
      <c r="M1" s="47" t="s">
        <v>22</v>
      </c>
      <c r="N1" s="48" t="s">
        <v>40</v>
      </c>
      <c r="O1" s="48" t="s">
        <v>22</v>
      </c>
      <c r="P1" s="63" t="s">
        <v>40</v>
      </c>
      <c r="Q1" s="63" t="s">
        <v>22</v>
      </c>
      <c r="R1" s="49" t="s">
        <v>40</v>
      </c>
      <c r="S1" s="49" t="s">
        <v>22</v>
      </c>
      <c r="T1" s="3"/>
    </row>
    <row r="2" spans="1:23" x14ac:dyDescent="0.5">
      <c r="A2" s="44">
        <v>2856.3381294964029</v>
      </c>
      <c r="B2" s="20">
        <v>2961.6480000000001</v>
      </c>
      <c r="C2" s="20">
        <v>1485.808888888889</v>
      </c>
      <c r="D2" s="20">
        <v>1587.3007407407408</v>
      </c>
      <c r="E2" s="20">
        <v>4087.8273768082308</v>
      </c>
      <c r="F2" s="20">
        <v>4448.5565173501582</v>
      </c>
      <c r="G2" s="51">
        <v>3.0768719847318962</v>
      </c>
      <c r="H2" s="51">
        <v>2.4043448362947579</v>
      </c>
      <c r="I2" s="28">
        <f>TTEST(A2:A25,B2:B15,2,3)</f>
        <v>0.39048291330688745</v>
      </c>
      <c r="K2" t="s">
        <v>3</v>
      </c>
      <c r="L2" s="5">
        <f t="shared" ref="L2:S2" si="0">MIN(A2:A60)</f>
        <v>1924.063492063492</v>
      </c>
      <c r="M2" s="5">
        <f t="shared" si="0"/>
        <v>1950.8639455782313</v>
      </c>
      <c r="N2" s="5">
        <f t="shared" si="0"/>
        <v>625.33101851851848</v>
      </c>
      <c r="O2" s="5">
        <f t="shared" si="0"/>
        <v>1002.7156398104265</v>
      </c>
      <c r="P2" s="5">
        <f t="shared" si="0"/>
        <v>2549.3945105820103</v>
      </c>
      <c r="Q2" s="5">
        <f t="shared" si="0"/>
        <v>2953.579585388658</v>
      </c>
      <c r="R2" s="5">
        <f t="shared" si="0"/>
        <v>1.6463216342789981</v>
      </c>
      <c r="S2" s="5">
        <f t="shared" si="0"/>
        <v>1.5752508652691382</v>
      </c>
      <c r="T2" s="6"/>
    </row>
    <row r="3" spans="1:23" x14ac:dyDescent="0.5">
      <c r="A3" s="43">
        <v>2609.9609756097561</v>
      </c>
      <c r="B3" s="20">
        <v>2895.7583081570997</v>
      </c>
      <c r="C3" s="20">
        <v>1414.7026604068858</v>
      </c>
      <c r="D3" s="20">
        <v>1487.8768472906404</v>
      </c>
      <c r="E3" s="20">
        <v>4024.6636360166422</v>
      </c>
      <c r="F3" s="20">
        <v>4248.7583678593855</v>
      </c>
      <c r="G3" s="51">
        <v>2.6702230904112962</v>
      </c>
      <c r="H3" s="51">
        <v>2.2834907777647624</v>
      </c>
      <c r="I3" s="7"/>
      <c r="K3" t="s">
        <v>4</v>
      </c>
      <c r="L3" s="5">
        <f t="shared" ref="L3:S3" si="1">QUARTILE(A2:A60,1)-L2</f>
        <v>332.80831594119081</v>
      </c>
      <c r="M3" s="5">
        <f t="shared" si="1"/>
        <v>217.65034013605418</v>
      </c>
      <c r="N3" s="5">
        <f t="shared" si="1"/>
        <v>274.54673431032131</v>
      </c>
      <c r="O3" s="5">
        <f t="shared" si="1"/>
        <v>113.38981444799958</v>
      </c>
      <c r="P3" s="5">
        <f t="shared" si="1"/>
        <v>611.37792412059662</v>
      </c>
      <c r="Q3" s="5">
        <f t="shared" si="1"/>
        <v>405.74024134363754</v>
      </c>
      <c r="R3" s="5">
        <f t="shared" si="1"/>
        <v>0.50784347050721168</v>
      </c>
      <c r="S3" s="5">
        <f t="shared" si="1"/>
        <v>0.21788272145623311</v>
      </c>
      <c r="T3" s="6"/>
    </row>
    <row r="4" spans="1:23" x14ac:dyDescent="0.5">
      <c r="A4" s="43">
        <v>2603.401098901099</v>
      </c>
      <c r="B4" s="20">
        <v>2668.3309859154929</v>
      </c>
      <c r="C4" s="20">
        <v>1289.5457627118644</v>
      </c>
      <c r="D4" s="20">
        <v>1486.9085173501578</v>
      </c>
      <c r="E4" s="20">
        <v>3931.9282070707068</v>
      </c>
      <c r="F4" s="20">
        <v>4141.3628285990517</v>
      </c>
      <c r="G4" s="51">
        <v>2.6131416383635195</v>
      </c>
      <c r="H4" s="51">
        <v>2.1775269080605955</v>
      </c>
      <c r="I4" s="24">
        <f>TTEST(C2:C25,D2:D15,2,3)</f>
        <v>6.4035635148307552E-4</v>
      </c>
      <c r="K4" t="s">
        <v>5</v>
      </c>
      <c r="L4" s="5">
        <f t="shared" ref="L4:S4" si="2">MEDIAN(A2:A60)-QUARTILE(A2:A60,1)</f>
        <v>118.01248396612027</v>
      </c>
      <c r="M4" s="5">
        <f t="shared" si="2"/>
        <v>258.90812950490408</v>
      </c>
      <c r="N4" s="5">
        <f t="shared" si="2"/>
        <v>79.519679946754195</v>
      </c>
      <c r="O4" s="5">
        <f t="shared" si="2"/>
        <v>128.51263515445089</v>
      </c>
      <c r="P4" s="5">
        <f t="shared" si="2"/>
        <v>174.06906438014948</v>
      </c>
      <c r="Q4" s="5">
        <f t="shared" si="2"/>
        <v>261.35277322789216</v>
      </c>
      <c r="R4" s="5">
        <f t="shared" si="2"/>
        <v>0.26322870745649052</v>
      </c>
      <c r="S4" s="5">
        <f t="shared" si="2"/>
        <v>0.11291064056199818</v>
      </c>
      <c r="T4" s="6"/>
    </row>
    <row r="5" spans="1:23" x14ac:dyDescent="0.5">
      <c r="A5" s="43">
        <v>2487.0557939914165</v>
      </c>
      <c r="B5" s="20">
        <v>2661.4576271186443</v>
      </c>
      <c r="C5" s="20">
        <v>1231.489247311828</v>
      </c>
      <c r="D5" s="20">
        <v>1373.4924242424242</v>
      </c>
      <c r="E5" s="20">
        <v>3759.3930533522584</v>
      </c>
      <c r="F5" s="20">
        <v>4100.1439122702104</v>
      </c>
      <c r="G5" s="51">
        <v>2.5822104842680309</v>
      </c>
      <c r="H5" s="51">
        <v>2.1297289346686807</v>
      </c>
      <c r="K5" t="s">
        <v>6</v>
      </c>
      <c r="L5" s="5">
        <f t="shared" ref="L5:S5" si="3">QUARTILE(A2:A60,3)-MEDIAN(A2:A60)</f>
        <v>79.966816403581106</v>
      </c>
      <c r="M5" s="5">
        <f t="shared" si="3"/>
        <v>232.04230044689621</v>
      </c>
      <c r="N5" s="5">
        <f t="shared" si="3"/>
        <v>131.76700298961157</v>
      </c>
      <c r="O5" s="5">
        <f t="shared" si="3"/>
        <v>115.14526850404059</v>
      </c>
      <c r="P5" s="5">
        <f t="shared" si="3"/>
        <v>269.31389927267537</v>
      </c>
      <c r="Q5" s="5">
        <f t="shared" si="3"/>
        <v>464.89118678194973</v>
      </c>
      <c r="R5" s="5">
        <f t="shared" si="3"/>
        <v>0.10743693591438186</v>
      </c>
      <c r="S5" s="5">
        <f t="shared" si="3"/>
        <v>0.18920644422437771</v>
      </c>
      <c r="T5" s="6"/>
    </row>
    <row r="6" spans="1:23" x14ac:dyDescent="0.5">
      <c r="A6" s="43">
        <v>2485.2887931034484</v>
      </c>
      <c r="B6" s="20">
        <v>2653.4859813084113</v>
      </c>
      <c r="C6" s="20">
        <v>1150.8594249201278</v>
      </c>
      <c r="D6" s="20">
        <v>1318.5761589403974</v>
      </c>
      <c r="E6" s="20">
        <v>3636.1482180235762</v>
      </c>
      <c r="F6" s="20">
        <v>4041.8234101579174</v>
      </c>
      <c r="G6" s="51">
        <v>2.5528968548251356</v>
      </c>
      <c r="H6" s="51">
        <v>1.9918158820409462</v>
      </c>
      <c r="I6" s="61">
        <f>TTEST(E2:E25,F2:F15,2,3)</f>
        <v>3.4248710046411578E-2</v>
      </c>
      <c r="K6" t="s">
        <v>7</v>
      </c>
      <c r="L6" s="5">
        <f t="shared" ref="L6:S6" si="4">MAX(A2:A60)-QUARTILE(A2:A60,3)</f>
        <v>401.48702112201863</v>
      </c>
      <c r="M6" s="5">
        <f t="shared" si="4"/>
        <v>302.18328433391434</v>
      </c>
      <c r="N6" s="5">
        <f t="shared" si="4"/>
        <v>374.64445312368343</v>
      </c>
      <c r="O6" s="5">
        <f t="shared" si="4"/>
        <v>227.53738282382324</v>
      </c>
      <c r="P6" s="5">
        <f t="shared" si="4"/>
        <v>483.67197845279907</v>
      </c>
      <c r="Q6" s="5">
        <f t="shared" si="4"/>
        <v>362.99273060802079</v>
      </c>
      <c r="R6" s="5">
        <f t="shared" si="4"/>
        <v>0.55204123657481396</v>
      </c>
      <c r="S6" s="5">
        <f t="shared" si="4"/>
        <v>0.30909416478301077</v>
      </c>
      <c r="T6" s="6"/>
    </row>
    <row r="7" spans="1:23" x14ac:dyDescent="0.5">
      <c r="A7" s="43">
        <v>2469.847290640394</v>
      </c>
      <c r="B7" s="20">
        <v>2573.5337837837837</v>
      </c>
      <c r="C7" s="20">
        <v>1122.2103746397695</v>
      </c>
      <c r="D7" s="20">
        <v>1317.9153515064563</v>
      </c>
      <c r="E7" s="20">
        <v>3633.0068430264255</v>
      </c>
      <c r="F7" s="20">
        <v>3769.2088998935533</v>
      </c>
      <c r="G7" s="51">
        <v>2.5285417391612826</v>
      </c>
      <c r="H7" s="51">
        <v>1.9455804498542197</v>
      </c>
    </row>
    <row r="8" spans="1:23" ht="43" x14ac:dyDescent="0.5">
      <c r="A8" s="44">
        <v>2449.8523809523808</v>
      </c>
      <c r="B8" s="20">
        <v>2451.293548387097</v>
      </c>
      <c r="C8" s="20">
        <v>1107.4824561403509</v>
      </c>
      <c r="D8" s="20">
        <v>1284.8505747126437</v>
      </c>
      <c r="E8" s="20">
        <v>3594.5382501317672</v>
      </c>
      <c r="F8" s="20">
        <v>3755.3946252077321</v>
      </c>
      <c r="G8" s="51">
        <v>2.5235937511556821</v>
      </c>
      <c r="H8" s="51">
        <v>1.9427344037862178</v>
      </c>
      <c r="I8" s="50">
        <f>TTEST(G2:G25,H3:H15,2,3)</f>
        <v>1.4726702362621728E-5</v>
      </c>
      <c r="L8" s="47" t="s">
        <v>40</v>
      </c>
      <c r="M8" s="47" t="s">
        <v>22</v>
      </c>
      <c r="N8" s="48" t="s">
        <v>40</v>
      </c>
      <c r="O8" s="48" t="s">
        <v>22</v>
      </c>
      <c r="P8" s="63" t="s">
        <v>40</v>
      </c>
      <c r="Q8" s="63" t="s">
        <v>22</v>
      </c>
      <c r="R8" s="49" t="s">
        <v>40</v>
      </c>
      <c r="S8" s="49" t="s">
        <v>22</v>
      </c>
      <c r="T8" s="3" t="s">
        <v>8</v>
      </c>
      <c r="U8" s="9" t="s">
        <v>9</v>
      </c>
      <c r="V8" s="40" t="s">
        <v>97</v>
      </c>
      <c r="W8" s="40" t="s">
        <v>98</v>
      </c>
    </row>
    <row r="9" spans="1:23" x14ac:dyDescent="0.5">
      <c r="A9" s="44">
        <v>2446.119318181818</v>
      </c>
      <c r="B9" s="20">
        <v>2403.5512820512822</v>
      </c>
      <c r="C9" s="20">
        <v>1091.7056</v>
      </c>
      <c r="D9" s="20">
        <v>1204.3856041131105</v>
      </c>
      <c r="E9" s="20">
        <v>3507.0473311615087</v>
      </c>
      <c r="F9" s="20">
        <v>3485.9505747126436</v>
      </c>
      <c r="G9" s="51">
        <v>2.5136740571470879</v>
      </c>
      <c r="H9" s="51">
        <v>1.8693540507885211</v>
      </c>
      <c r="J9" t="s">
        <v>10</v>
      </c>
      <c r="K9" t="s">
        <v>3</v>
      </c>
      <c r="L9" s="51">
        <f t="array" ref="L9">MIN(IF(A2:A25&gt;=L2-1.5*(L11-L2),A2:A25,""))</f>
        <v>1924.063492063492</v>
      </c>
      <c r="M9" s="51">
        <f t="array" ref="M9">MIN(IF(B2:B15&gt;=M2-1.5*(M11-M2),B2:B15,""))</f>
        <v>1950.8639455782313</v>
      </c>
      <c r="N9" s="51">
        <f t="array" ref="N9">MIN(IF(C2:C25&gt;=N2-1.5*(N11-N2),C2:C25,""))</f>
        <v>625.33101851851848</v>
      </c>
      <c r="O9" s="51">
        <f t="array" ref="O9">MIN(IF(D2:D15&gt;=O2-1.5*(O11-O2),D2:D15,""))</f>
        <v>1002.7156398104265</v>
      </c>
      <c r="P9" s="51">
        <f t="array" ref="P9">MIN(IF(E2:E25&gt;=P2-1.5*(P11-P2),E2:E25,""))</f>
        <v>2549.3945105820103</v>
      </c>
      <c r="Q9" s="51">
        <f t="array" ref="Q9">MIN(IF(F2:F15&gt;=Q2-1.5*(Q11-Q2),F2:F15,""))</f>
        <v>2953.579585388658</v>
      </c>
      <c r="R9" s="51">
        <f t="array" ref="R9">MIN(IF(G2:G25&gt;=R2-1.5*(R11-R2),G2:G25,""))</f>
        <v>1.6463216342789981</v>
      </c>
      <c r="S9" s="51">
        <f t="array" ref="S9">MIN(IF(H2:H15&gt;=S2-1.5*(S11-S2),H2:H15,""))</f>
        <v>1.5752508652691382</v>
      </c>
      <c r="T9" s="10"/>
    </row>
    <row r="10" spans="1:23" x14ac:dyDescent="0.5">
      <c r="A10" s="43">
        <v>2429.7755102040815</v>
      </c>
      <c r="B10" s="20">
        <v>2277.717791411043</v>
      </c>
      <c r="C10" s="20">
        <v>1054.7653846153846</v>
      </c>
      <c r="D10" s="20">
        <v>1184.0130718954249</v>
      </c>
      <c r="E10" s="20">
        <v>3463.3661839416054</v>
      </c>
      <c r="F10" s="20">
        <v>3456.1288993798021</v>
      </c>
      <c r="G10" s="51">
        <v>2.4848561526095705</v>
      </c>
      <c r="H10" s="51">
        <v>1.8599779914431691</v>
      </c>
      <c r="K10" t="s">
        <v>11</v>
      </c>
      <c r="L10" s="51">
        <f t="shared" ref="L10:S10" si="5">QUARTILE(A2:A60,1)</f>
        <v>2256.8718080046829</v>
      </c>
      <c r="M10" s="51">
        <f t="shared" si="5"/>
        <v>2168.5142857142855</v>
      </c>
      <c r="N10" s="51">
        <f t="shared" si="5"/>
        <v>899.87775282883979</v>
      </c>
      <c r="O10" s="51">
        <f t="shared" si="5"/>
        <v>1116.1054542584261</v>
      </c>
      <c r="P10" s="51">
        <f t="shared" si="5"/>
        <v>3160.7724347026069</v>
      </c>
      <c r="Q10" s="51">
        <f t="shared" si="5"/>
        <v>3359.3198267322955</v>
      </c>
      <c r="R10" s="51">
        <f t="shared" si="5"/>
        <v>2.1541651047862098</v>
      </c>
      <c r="S10" s="51">
        <f t="shared" si="5"/>
        <v>1.7931335867253713</v>
      </c>
      <c r="T10" s="10"/>
    </row>
    <row r="11" spans="1:23" x14ac:dyDescent="0.5">
      <c r="A11" s="43">
        <v>2400.8711340206187</v>
      </c>
      <c r="B11" s="20">
        <v>2201.1</v>
      </c>
      <c r="C11" s="20">
        <v>1029.6057441253263</v>
      </c>
      <c r="D11" s="20">
        <v>1181.8608414239482</v>
      </c>
      <c r="E11" s="20">
        <v>3449.7834973419294</v>
      </c>
      <c r="F11" s="20">
        <v>3395.6643942345149</v>
      </c>
      <c r="G11" s="51">
        <v>2.4635171439338541</v>
      </c>
      <c r="H11" s="51">
        <v>1.8223214187139907</v>
      </c>
      <c r="K11" t="s">
        <v>12</v>
      </c>
      <c r="L11" s="51">
        <f t="shared" ref="L11:S11" si="6">MEDIAN(A2:A60)</f>
        <v>2374.8842919708031</v>
      </c>
      <c r="M11" s="51">
        <f t="shared" si="6"/>
        <v>2427.4224152191896</v>
      </c>
      <c r="N11" s="51">
        <f t="shared" si="6"/>
        <v>979.39743277559398</v>
      </c>
      <c r="O11" s="51">
        <f t="shared" si="6"/>
        <v>1244.618089412877</v>
      </c>
      <c r="P11" s="51">
        <f t="shared" si="6"/>
        <v>3334.8414990827564</v>
      </c>
      <c r="Q11" s="51">
        <f t="shared" si="6"/>
        <v>3620.6725999601877</v>
      </c>
      <c r="R11" s="51">
        <f t="shared" si="6"/>
        <v>2.4173938122427003</v>
      </c>
      <c r="S11" s="51">
        <f t="shared" si="6"/>
        <v>1.9060442272873694</v>
      </c>
      <c r="T11" s="11">
        <f>(M11-L11)/L11*100</f>
        <v>2.2122392836573765</v>
      </c>
      <c r="U11" s="12">
        <f>(O11-N11)/N11*100</f>
        <v>27.079982830427955</v>
      </c>
      <c r="V11" s="12">
        <f>(Q11-P11)/P11*100</f>
        <v>8.5710550548219064</v>
      </c>
      <c r="W11" s="12">
        <f>(S11-R11)/R11*100</f>
        <v>-21.152928511922269</v>
      </c>
    </row>
    <row r="12" spans="1:23" x14ac:dyDescent="0.5">
      <c r="A12" s="43">
        <v>2384.836956521739</v>
      </c>
      <c r="B12" s="20">
        <v>2157.652380952381</v>
      </c>
      <c r="C12" s="20">
        <v>999.93111638954872</v>
      </c>
      <c r="D12" s="20">
        <v>1094.1869918699188</v>
      </c>
      <c r="E12" s="20">
        <v>3427.5928476653817</v>
      </c>
      <c r="F12" s="20">
        <v>3347.2049708982222</v>
      </c>
      <c r="G12" s="51">
        <v>2.4500211472546858</v>
      </c>
      <c r="H12" s="51">
        <v>1.7834043093958314</v>
      </c>
      <c r="K12" t="s">
        <v>13</v>
      </c>
      <c r="L12" s="51">
        <f t="shared" ref="L12:S12" si="7">QUARTILE(A2:A60,3)</f>
        <v>2454.8511083743842</v>
      </c>
      <c r="M12" s="51">
        <f t="shared" si="7"/>
        <v>2659.4647156660858</v>
      </c>
      <c r="N12" s="51">
        <f t="shared" si="7"/>
        <v>1111.1644357652056</v>
      </c>
      <c r="O12" s="51">
        <f t="shared" si="7"/>
        <v>1359.7633579169176</v>
      </c>
      <c r="P12" s="51">
        <f t="shared" si="7"/>
        <v>3604.1553983554318</v>
      </c>
      <c r="Q12" s="51">
        <f t="shared" si="7"/>
        <v>4085.5637867421374</v>
      </c>
      <c r="R12" s="51">
        <f t="shared" si="7"/>
        <v>2.5248307481570822</v>
      </c>
      <c r="S12" s="51">
        <f t="shared" si="7"/>
        <v>2.0952506715117472</v>
      </c>
      <c r="T12" s="10"/>
    </row>
    <row r="13" spans="1:23" x14ac:dyDescent="0.5">
      <c r="A13" s="43">
        <v>2378.1080000000002</v>
      </c>
      <c r="B13" s="20">
        <v>2077.0882352941176</v>
      </c>
      <c r="C13" s="20">
        <v>997.81733746130033</v>
      </c>
      <c r="D13" s="20">
        <v>1069.4871794871794</v>
      </c>
      <c r="E13" s="20">
        <v>3341.32085469101</v>
      </c>
      <c r="F13" s="20">
        <v>3341.6654528478057</v>
      </c>
      <c r="G13" s="51">
        <v>2.4350904909971245</v>
      </c>
      <c r="H13" s="51">
        <v>1.713117496555796</v>
      </c>
      <c r="J13" t="s">
        <v>14</v>
      </c>
      <c r="K13" t="s">
        <v>15</v>
      </c>
      <c r="L13" s="51">
        <f t="array" ref="L13">MAX(IF(A2:A25&lt;=L11+1.5*(L11-L9),A2:A25,""))</f>
        <v>2856.3381294964029</v>
      </c>
      <c r="M13" s="51">
        <f t="array" ref="M13">MAX(IF(B2:B15&lt;=M11+1.5*(M11-M9),B2:B15,""))</f>
        <v>2961.6480000000001</v>
      </c>
      <c r="N13" s="51">
        <f t="array" ref="N13">MAX(IF(C2:C25&lt;=N11+1.5*(N11-N9),C2:C25,""))</f>
        <v>1485.808888888889</v>
      </c>
      <c r="O13" s="51">
        <f t="array" ref="O13">MAX(IF(D2:D15&lt;=O11+1.5*(O11-O9),D2:D15,""))</f>
        <v>1587.3007407407408</v>
      </c>
      <c r="P13" s="51">
        <f t="array" ref="P13">MAX(IF(E2:E25&lt;=P11+1.5*(P11-P9),E2:E25,""))</f>
        <v>4087.8273768082308</v>
      </c>
      <c r="Q13" s="51">
        <f t="array" ref="Q13">MAX(IF(F2:F15&lt;=Q11+1.5*(Q11-Q9),F2:F15,""))</f>
        <v>4448.5565173501582</v>
      </c>
      <c r="R13" s="51">
        <f t="array" ref="R13">MAX(IF(G2:G25&lt;=R11+1.5*(R11-R9),G2:G25,""))</f>
        <v>3.0768719847318962</v>
      </c>
      <c r="S13" s="51">
        <f t="array" ref="S13">MAX(IF(H2:H15&lt;=S11+1.5*(S11-S9),H2:H15,""))</f>
        <v>2.2834907777647624</v>
      </c>
      <c r="T13" s="10"/>
    </row>
    <row r="14" spans="1:23" x14ac:dyDescent="0.5">
      <c r="A14" s="44">
        <v>2371.6605839416056</v>
      </c>
      <c r="B14" s="20">
        <v>2045.4228855721392</v>
      </c>
      <c r="C14" s="20">
        <v>960.97752808988764</v>
      </c>
      <c r="D14" s="20">
        <v>1052.5776173285199</v>
      </c>
      <c r="E14" s="20">
        <v>3328.3621434745028</v>
      </c>
      <c r="F14" s="20">
        <v>3139.609877442058</v>
      </c>
      <c r="G14" s="51">
        <v>2.3996971334882762</v>
      </c>
      <c r="H14" s="51">
        <v>1.6767191993349855</v>
      </c>
      <c r="J14" s="13"/>
      <c r="K14" s="13" t="s">
        <v>16</v>
      </c>
      <c r="L14" s="12">
        <f t="shared" ref="L14:S14" si="8">AVERAGE(A2:A60)</f>
        <v>2342.128991057893</v>
      </c>
      <c r="M14" s="12">
        <f t="shared" si="8"/>
        <v>2427.0646253949803</v>
      </c>
      <c r="N14" s="12">
        <f t="shared" si="8"/>
        <v>1023.2644935652271</v>
      </c>
      <c r="O14" s="12">
        <f t="shared" si="8"/>
        <v>1260.4391114794278</v>
      </c>
      <c r="P14" s="12">
        <f t="shared" si="8"/>
        <v>3365.3934846231205</v>
      </c>
      <c r="Q14" s="12">
        <f t="shared" si="8"/>
        <v>3687.5037368744088</v>
      </c>
      <c r="R14" s="12">
        <f t="shared" si="8"/>
        <v>2.3376254814851261</v>
      </c>
      <c r="S14" s="12">
        <f t="shared" si="8"/>
        <v>1.9410976802836863</v>
      </c>
      <c r="T14" s="11">
        <f>(M14-L14)/L14*100</f>
        <v>3.6264285469061033</v>
      </c>
      <c r="U14" s="12">
        <f>(O14-N14)/N14*100</f>
        <v>23.178231963062068</v>
      </c>
      <c r="V14" s="12">
        <f>(Q14-P14)/P14*100</f>
        <v>9.5712508425254885</v>
      </c>
      <c r="W14" s="12">
        <f>(S14-R14)/R14*100</f>
        <v>-16.962845603031333</v>
      </c>
    </row>
    <row r="15" spans="1:23" x14ac:dyDescent="0.5">
      <c r="A15" s="43">
        <v>2367.3846153846152</v>
      </c>
      <c r="B15" s="20">
        <v>1950.8639455782313</v>
      </c>
      <c r="C15" s="20">
        <v>956.31528662420385</v>
      </c>
      <c r="D15" s="20">
        <v>1002.7156398104265</v>
      </c>
      <c r="E15" s="20">
        <v>3269.7980493191021</v>
      </c>
      <c r="F15" s="20">
        <v>2953.579585388658</v>
      </c>
      <c r="G15" s="51">
        <v>2.343745594549091</v>
      </c>
      <c r="H15" s="51">
        <v>1.5752508652691382</v>
      </c>
    </row>
    <row r="16" spans="1:23" x14ac:dyDescent="0.5">
      <c r="A16" s="44">
        <v>2358.35</v>
      </c>
      <c r="B16" s="20"/>
      <c r="C16" s="20">
        <v>940.44972067039112</v>
      </c>
      <c r="E16" s="20">
        <v>3268.7107397260274</v>
      </c>
      <c r="G16" s="51">
        <v>2.3194178396046876</v>
      </c>
      <c r="H16" s="5"/>
      <c r="L16" s="47" t="s">
        <v>40</v>
      </c>
      <c r="M16" s="47" t="s">
        <v>22</v>
      </c>
      <c r="N16" s="48" t="s">
        <v>40</v>
      </c>
      <c r="O16" s="48" t="s">
        <v>22</v>
      </c>
      <c r="P16" s="63" t="s">
        <v>40</v>
      </c>
      <c r="Q16" s="63" t="s">
        <v>22</v>
      </c>
      <c r="R16" s="49" t="s">
        <v>40</v>
      </c>
      <c r="S16" s="49" t="s">
        <v>22</v>
      </c>
      <c r="T16" s="3"/>
    </row>
    <row r="17" spans="1:26" x14ac:dyDescent="0.5">
      <c r="A17" s="43">
        <v>2339.2057416267944</v>
      </c>
      <c r="B17" s="20"/>
      <c r="C17" s="20">
        <v>930.59230769230771</v>
      </c>
      <c r="E17" s="20">
        <v>3260.8460474308299</v>
      </c>
      <c r="G17" s="51">
        <v>2.2456841462382795</v>
      </c>
      <c r="H17" s="5"/>
      <c r="K17" t="s">
        <v>3</v>
      </c>
      <c r="L17" s="14">
        <f t="shared" ref="L17:S17" si="9">L9</f>
        <v>1924.063492063492</v>
      </c>
      <c r="M17" s="14">
        <f t="shared" si="9"/>
        <v>1950.8639455782313</v>
      </c>
      <c r="N17" s="14">
        <f t="shared" si="9"/>
        <v>625.33101851851848</v>
      </c>
      <c r="O17" s="14">
        <f t="shared" si="9"/>
        <v>1002.7156398104265</v>
      </c>
      <c r="P17" s="51">
        <f t="shared" ref="P17:Q17" si="10">P9</f>
        <v>2549.3945105820103</v>
      </c>
      <c r="Q17" s="51">
        <f t="shared" si="10"/>
        <v>2953.579585388658</v>
      </c>
      <c r="R17" s="51">
        <f t="shared" si="9"/>
        <v>1.6463216342789981</v>
      </c>
      <c r="S17" s="51">
        <f t="shared" si="9"/>
        <v>1.5752508652691382</v>
      </c>
      <c r="T17" s="10"/>
    </row>
    <row r="18" spans="1:26" x14ac:dyDescent="0.5">
      <c r="A18" s="44">
        <v>2303.3908045977009</v>
      </c>
      <c r="B18" s="20"/>
      <c r="C18" s="20">
        <v>919.16610169491526</v>
      </c>
      <c r="E18" s="20">
        <v>3251.1823386473252</v>
      </c>
      <c r="G18" s="51">
        <v>2.172436033983526</v>
      </c>
      <c r="H18" s="5"/>
      <c r="K18" t="s">
        <v>4</v>
      </c>
      <c r="L18" s="14">
        <f t="shared" ref="L18:S21" si="11">L10-L9</f>
        <v>332.80831594119081</v>
      </c>
      <c r="M18" s="14">
        <f t="shared" si="11"/>
        <v>217.65034013605418</v>
      </c>
      <c r="N18" s="14">
        <f t="shared" si="11"/>
        <v>274.54673431032131</v>
      </c>
      <c r="O18" s="14">
        <f t="shared" si="11"/>
        <v>113.38981444799958</v>
      </c>
      <c r="P18" s="51">
        <f t="shared" ref="P18:Q18" si="12">P10-P9</f>
        <v>611.37792412059662</v>
      </c>
      <c r="Q18" s="51">
        <f t="shared" si="12"/>
        <v>405.74024134363754</v>
      </c>
      <c r="R18" s="51">
        <f t="shared" si="11"/>
        <v>0.50784347050721168</v>
      </c>
      <c r="S18" s="51">
        <f t="shared" si="11"/>
        <v>0.21788272145623311</v>
      </c>
      <c r="T18" s="10"/>
    </row>
    <row r="19" spans="1:26" x14ac:dyDescent="0.5">
      <c r="A19" s="44">
        <v>2294.8670520231212</v>
      </c>
      <c r="B19" s="20"/>
      <c r="C19" s="20">
        <v>902.49604743083</v>
      </c>
      <c r="E19" s="20">
        <v>3195.4136736205701</v>
      </c>
      <c r="G19" s="51">
        <v>2.1595068340131403</v>
      </c>
      <c r="H19" s="5"/>
      <c r="K19" t="s">
        <v>5</v>
      </c>
      <c r="L19" s="14">
        <f t="shared" si="11"/>
        <v>118.01248396612027</v>
      </c>
      <c r="M19" s="14">
        <f t="shared" si="11"/>
        <v>258.90812950490408</v>
      </c>
      <c r="N19" s="14">
        <f t="shared" si="11"/>
        <v>79.519679946754195</v>
      </c>
      <c r="O19" s="14">
        <f t="shared" si="11"/>
        <v>128.51263515445089</v>
      </c>
      <c r="P19" s="51">
        <f t="shared" ref="P19:Q19" si="13">P11-P10</f>
        <v>174.06906438014948</v>
      </c>
      <c r="Q19" s="51">
        <f t="shared" si="13"/>
        <v>261.35277322789216</v>
      </c>
      <c r="R19" s="51">
        <f t="shared" si="11"/>
        <v>0.26322870745649052</v>
      </c>
      <c r="S19" s="51">
        <f t="shared" si="11"/>
        <v>0.11291064056199818</v>
      </c>
      <c r="T19" s="10"/>
    </row>
    <row r="20" spans="1:26" x14ac:dyDescent="0.5">
      <c r="A20" s="44">
        <v>2142.8860759493673</v>
      </c>
      <c r="B20" s="20"/>
      <c r="C20" s="20">
        <v>892.02286902286903</v>
      </c>
      <c r="E20" s="20">
        <v>3056.8487179487179</v>
      </c>
      <c r="G20" s="51">
        <v>2.1381399171054181</v>
      </c>
      <c r="H20" s="5"/>
      <c r="K20" t="s">
        <v>6</v>
      </c>
      <c r="L20" s="14">
        <f t="shared" si="11"/>
        <v>79.966816403581106</v>
      </c>
      <c r="M20" s="14">
        <f t="shared" si="11"/>
        <v>232.04230044689621</v>
      </c>
      <c r="N20" s="14">
        <f t="shared" si="11"/>
        <v>131.76700298961157</v>
      </c>
      <c r="O20" s="14">
        <f t="shared" si="11"/>
        <v>115.14526850404059</v>
      </c>
      <c r="P20" s="51">
        <f t="shared" ref="P20:Q20" si="14">P12-P11</f>
        <v>269.31389927267537</v>
      </c>
      <c r="Q20" s="51">
        <f t="shared" si="14"/>
        <v>464.89118678194973</v>
      </c>
      <c r="R20" s="51">
        <f t="shared" si="11"/>
        <v>0.10743693591438186</v>
      </c>
      <c r="S20" s="51">
        <f t="shared" si="11"/>
        <v>0.18920644422437771</v>
      </c>
      <c r="T20" s="10"/>
    </row>
    <row r="21" spans="1:26" x14ac:dyDescent="0.5">
      <c r="A21" s="44">
        <v>2115.7004830917876</v>
      </c>
      <c r="B21" s="20"/>
      <c r="C21" s="20">
        <v>890.60273972602738</v>
      </c>
      <c r="E21" s="20">
        <v>2992.0267409110043</v>
      </c>
      <c r="G21" s="51">
        <v>2.1251246739607748</v>
      </c>
      <c r="H21" s="5"/>
      <c r="K21" t="s">
        <v>7</v>
      </c>
      <c r="L21" s="14">
        <f t="shared" si="11"/>
        <v>401.48702112201863</v>
      </c>
      <c r="M21" s="14">
        <f t="shared" si="11"/>
        <v>302.18328433391434</v>
      </c>
      <c r="N21" s="14">
        <f t="shared" si="11"/>
        <v>374.64445312368343</v>
      </c>
      <c r="O21" s="14">
        <f t="shared" si="11"/>
        <v>227.53738282382324</v>
      </c>
      <c r="P21" s="51">
        <f t="shared" ref="P21:Q21" si="15">P13-P12</f>
        <v>483.67197845279907</v>
      </c>
      <c r="Q21" s="51">
        <f t="shared" si="15"/>
        <v>362.99273060802079</v>
      </c>
      <c r="R21" s="51">
        <f t="shared" si="11"/>
        <v>0.55204123657481396</v>
      </c>
      <c r="S21" s="51">
        <f t="shared" si="11"/>
        <v>0.18824010625301524</v>
      </c>
      <c r="T21" s="10"/>
    </row>
    <row r="22" spans="1:26" x14ac:dyDescent="0.5">
      <c r="A22" s="44">
        <v>2024.7424892703862</v>
      </c>
      <c r="B22" s="20"/>
      <c r="C22" s="20">
        <v>863.89175257731961</v>
      </c>
      <c r="E22" s="20">
        <v>2967.1382940370613</v>
      </c>
      <c r="G22" s="51">
        <v>1.9152847165705864</v>
      </c>
      <c r="H22" s="5"/>
    </row>
    <row r="23" spans="1:26" x14ac:dyDescent="0.5">
      <c r="A23" s="44">
        <v>2002.0833333333333</v>
      </c>
      <c r="B23" s="20"/>
      <c r="C23" s="20">
        <v>851.43781094527367</v>
      </c>
      <c r="E23" s="20">
        <v>2888.6342418477057</v>
      </c>
      <c r="G23" s="51">
        <v>1.8981314352322851</v>
      </c>
      <c r="H23" s="5"/>
      <c r="L23" s="47" t="s">
        <v>40</v>
      </c>
      <c r="M23" s="47" t="s">
        <v>22</v>
      </c>
      <c r="N23" s="48" t="s">
        <v>40</v>
      </c>
      <c r="O23" s="48" t="s">
        <v>22</v>
      </c>
      <c r="P23" s="63" t="s">
        <v>40</v>
      </c>
      <c r="Q23" s="63" t="s">
        <v>22</v>
      </c>
      <c r="R23" s="49" t="s">
        <v>40</v>
      </c>
      <c r="S23" s="49" t="s">
        <v>22</v>
      </c>
    </row>
    <row r="24" spans="1:26" x14ac:dyDescent="0.5">
      <c r="A24" s="44">
        <v>1965.3057324840765</v>
      </c>
      <c r="B24" s="20"/>
      <c r="C24" s="20">
        <v>849.14066496163684</v>
      </c>
      <c r="E24" s="20">
        <v>2884.4718341789917</v>
      </c>
      <c r="G24" s="51">
        <v>1.8448830617587864</v>
      </c>
      <c r="H24" s="5"/>
      <c r="K24" t="s">
        <v>17</v>
      </c>
      <c r="L24" s="8" t="str">
        <f t="shared" ref="L24:L61" si="16">IF(A2&gt;L$13,A2,IF(A2&lt;L$9,A2,""))</f>
        <v/>
      </c>
      <c r="M24" s="8" t="str">
        <f t="shared" ref="M24:M61" si="17">IF(B2&gt;M$13,B2,IF(B2&lt;M$9,B2,""))</f>
        <v/>
      </c>
      <c r="N24" s="8" t="str">
        <f t="shared" ref="N24:N61" si="18">IF(C2&gt;N$13,C2,IF(C2&lt;N$9,C2,""))</f>
        <v/>
      </c>
      <c r="O24" s="8" t="str">
        <f t="shared" ref="O24:O61" si="19">IF(D2&gt;O$13,D2,IF(D2&lt;O$9,D2,""))</f>
        <v/>
      </c>
      <c r="P24" s="8" t="str">
        <f t="shared" ref="P24:P61" si="20">IF(E2&gt;P$13,E2,IF(E2&lt;P$9,E2,""))</f>
        <v/>
      </c>
      <c r="Q24" s="8" t="str">
        <f t="shared" ref="Q24:Q61" si="21">IF(F2&gt;Q$13,F2,IF(F2&lt;Q$9,F2,""))</f>
        <v/>
      </c>
      <c r="R24" s="8" t="str">
        <f t="shared" ref="R24:R61" si="22">IF(G2&gt;R$13,G2,IF(G2&lt;R$9,G2,""))</f>
        <v/>
      </c>
      <c r="S24" s="8">
        <f t="shared" ref="S24:S61" si="23">IF(H2&gt;S$13,H2,IF(H2&lt;S$9,H2,""))</f>
        <v>2.4043448362947579</v>
      </c>
    </row>
    <row r="25" spans="1:26" x14ac:dyDescent="0.5">
      <c r="A25" s="43">
        <v>1924.063492063492</v>
      </c>
      <c r="B25" s="20"/>
      <c r="C25" s="20">
        <v>625.33101851851848</v>
      </c>
      <c r="E25" s="20">
        <v>2549.3945105820103</v>
      </c>
      <c r="G25" s="51">
        <v>1.6463216342789981</v>
      </c>
      <c r="H25" s="5"/>
      <c r="L25" s="8" t="str">
        <f t="shared" si="16"/>
        <v/>
      </c>
      <c r="M25" s="8" t="str">
        <f t="shared" si="17"/>
        <v/>
      </c>
      <c r="N25" s="8" t="str">
        <f t="shared" si="18"/>
        <v/>
      </c>
      <c r="O25" s="8" t="str">
        <f t="shared" si="19"/>
        <v/>
      </c>
      <c r="P25" s="8" t="str">
        <f t="shared" si="20"/>
        <v/>
      </c>
      <c r="Q25" s="8" t="str">
        <f t="shared" si="21"/>
        <v/>
      </c>
      <c r="R25" s="8" t="str">
        <f t="shared" si="22"/>
        <v/>
      </c>
      <c r="S25" s="8" t="str">
        <f t="shared" si="23"/>
        <v/>
      </c>
    </row>
    <row r="26" spans="1:26" x14ac:dyDescent="0.5">
      <c r="A26" s="44"/>
      <c r="B26" s="20"/>
      <c r="C26" s="20"/>
      <c r="G26" s="51"/>
      <c r="H26" s="5"/>
      <c r="L26" s="8" t="str">
        <f t="shared" si="16"/>
        <v/>
      </c>
      <c r="M26" s="8" t="str">
        <f t="shared" si="17"/>
        <v/>
      </c>
      <c r="N26" s="8" t="str">
        <f t="shared" si="18"/>
        <v/>
      </c>
      <c r="O26" s="8" t="str">
        <f t="shared" si="19"/>
        <v/>
      </c>
      <c r="P26" s="8" t="str">
        <f t="shared" si="20"/>
        <v/>
      </c>
      <c r="Q26" s="8" t="str">
        <f t="shared" si="21"/>
        <v/>
      </c>
      <c r="R26" s="8" t="str">
        <f t="shared" si="22"/>
        <v/>
      </c>
      <c r="S26" s="8" t="str">
        <f t="shared" si="23"/>
        <v/>
      </c>
    </row>
    <row r="27" spans="1:26" x14ac:dyDescent="0.5">
      <c r="A27" s="44"/>
      <c r="B27" s="20"/>
      <c r="C27" s="20"/>
      <c r="G27" s="51"/>
      <c r="H27" s="5"/>
      <c r="L27" s="8" t="str">
        <f t="shared" si="16"/>
        <v/>
      </c>
      <c r="M27" s="8" t="str">
        <f t="shared" si="17"/>
        <v/>
      </c>
      <c r="N27" s="8" t="str">
        <f t="shared" si="18"/>
        <v/>
      </c>
      <c r="O27" s="8" t="str">
        <f t="shared" si="19"/>
        <v/>
      </c>
      <c r="P27" s="8" t="str">
        <f t="shared" si="20"/>
        <v/>
      </c>
      <c r="Q27" s="8" t="str">
        <f t="shared" si="21"/>
        <v/>
      </c>
      <c r="R27" s="8" t="str">
        <f t="shared" si="22"/>
        <v/>
      </c>
      <c r="S27" s="8" t="str">
        <f t="shared" si="23"/>
        <v/>
      </c>
    </row>
    <row r="28" spans="1:26" x14ac:dyDescent="0.5">
      <c r="A28" s="54"/>
      <c r="B28" s="20"/>
      <c r="C28" s="20"/>
      <c r="G28" s="51"/>
      <c r="H28" s="5"/>
      <c r="L28" s="8" t="str">
        <f t="shared" si="16"/>
        <v/>
      </c>
      <c r="M28" s="8" t="str">
        <f t="shared" si="17"/>
        <v/>
      </c>
      <c r="N28" s="8" t="str">
        <f t="shared" si="18"/>
        <v/>
      </c>
      <c r="O28" s="8" t="str">
        <f t="shared" si="19"/>
        <v/>
      </c>
      <c r="P28" s="8" t="str">
        <f t="shared" si="20"/>
        <v/>
      </c>
      <c r="Q28" s="8" t="str">
        <f t="shared" si="21"/>
        <v/>
      </c>
      <c r="R28" s="8" t="str">
        <f t="shared" si="22"/>
        <v/>
      </c>
      <c r="S28" s="8" t="str">
        <f t="shared" si="23"/>
        <v/>
      </c>
      <c r="X28" t="s">
        <v>18</v>
      </c>
      <c r="Y28" t="s">
        <v>18</v>
      </c>
      <c r="Z28" t="s">
        <v>18</v>
      </c>
    </row>
    <row r="29" spans="1:26" x14ac:dyDescent="0.5">
      <c r="A29" s="52"/>
      <c r="C29" s="20"/>
      <c r="G29" s="51"/>
      <c r="L29" s="8" t="str">
        <f t="shared" si="16"/>
        <v/>
      </c>
      <c r="M29" s="8" t="str">
        <f t="shared" si="17"/>
        <v/>
      </c>
      <c r="N29" s="8" t="str">
        <f t="shared" si="18"/>
        <v/>
      </c>
      <c r="O29" s="8" t="str">
        <f t="shared" si="19"/>
        <v/>
      </c>
      <c r="P29" s="8" t="str">
        <f t="shared" si="20"/>
        <v/>
      </c>
      <c r="Q29" s="8" t="str">
        <f t="shared" si="21"/>
        <v/>
      </c>
      <c r="R29" s="8" t="str">
        <f t="shared" si="22"/>
        <v/>
      </c>
      <c r="S29" s="8" t="str">
        <f t="shared" si="23"/>
        <v/>
      </c>
      <c r="W29" t="s">
        <v>18</v>
      </c>
      <c r="X29" t="s">
        <v>18</v>
      </c>
      <c r="Y29" t="s">
        <v>18</v>
      </c>
      <c r="Z29" t="s">
        <v>18</v>
      </c>
    </row>
    <row r="30" spans="1:26" x14ac:dyDescent="0.5">
      <c r="A30" s="52"/>
      <c r="C30" s="20"/>
      <c r="G30" s="51"/>
      <c r="L30" s="8" t="str">
        <f t="shared" si="16"/>
        <v/>
      </c>
      <c r="M30" s="8" t="str">
        <f t="shared" si="17"/>
        <v/>
      </c>
      <c r="N30" s="8" t="str">
        <f t="shared" si="18"/>
        <v/>
      </c>
      <c r="O30" s="8" t="str">
        <f t="shared" si="19"/>
        <v/>
      </c>
      <c r="P30" s="8" t="str">
        <f t="shared" si="20"/>
        <v/>
      </c>
      <c r="Q30" s="8" t="str">
        <f t="shared" si="21"/>
        <v/>
      </c>
      <c r="R30" s="8" t="str">
        <f t="shared" si="22"/>
        <v/>
      </c>
      <c r="S30" s="8" t="str">
        <f t="shared" si="23"/>
        <v/>
      </c>
      <c r="W30" t="s">
        <v>18</v>
      </c>
      <c r="X30" t="s">
        <v>18</v>
      </c>
      <c r="Y30" t="s">
        <v>18</v>
      </c>
      <c r="Z30" t="s">
        <v>18</v>
      </c>
    </row>
    <row r="31" spans="1:26" x14ac:dyDescent="0.5">
      <c r="A31" s="52"/>
      <c r="C31" s="20"/>
      <c r="G31" s="51"/>
      <c r="L31" s="8" t="str">
        <f t="shared" si="16"/>
        <v/>
      </c>
      <c r="M31" s="8" t="str">
        <f t="shared" si="17"/>
        <v/>
      </c>
      <c r="N31" s="8" t="str">
        <f t="shared" si="18"/>
        <v/>
      </c>
      <c r="O31" s="8" t="str">
        <f t="shared" si="19"/>
        <v/>
      </c>
      <c r="P31" s="8" t="str">
        <f t="shared" si="20"/>
        <v/>
      </c>
      <c r="Q31" s="8" t="str">
        <f t="shared" si="21"/>
        <v/>
      </c>
      <c r="R31" s="8" t="str">
        <f t="shared" si="22"/>
        <v/>
      </c>
      <c r="S31" s="8" t="str">
        <f t="shared" si="23"/>
        <v/>
      </c>
      <c r="W31" t="s">
        <v>18</v>
      </c>
      <c r="X31" t="s">
        <v>18</v>
      </c>
      <c r="Y31" t="s">
        <v>18</v>
      </c>
      <c r="Z31" t="s">
        <v>18</v>
      </c>
    </row>
    <row r="32" spans="1:26" x14ac:dyDescent="0.5">
      <c r="A32" s="54"/>
      <c r="C32" s="20"/>
      <c r="G32" s="51"/>
      <c r="L32" s="8" t="str">
        <f t="shared" si="16"/>
        <v/>
      </c>
      <c r="M32" s="8" t="str">
        <f t="shared" si="17"/>
        <v/>
      </c>
      <c r="N32" s="8" t="str">
        <f t="shared" si="18"/>
        <v/>
      </c>
      <c r="O32" s="8" t="str">
        <f t="shared" si="19"/>
        <v/>
      </c>
      <c r="P32" s="8" t="str">
        <f t="shared" si="20"/>
        <v/>
      </c>
      <c r="Q32" s="8" t="str">
        <f t="shared" si="21"/>
        <v/>
      </c>
      <c r="R32" s="8" t="str">
        <f t="shared" si="22"/>
        <v/>
      </c>
      <c r="S32" s="8" t="str">
        <f t="shared" si="23"/>
        <v/>
      </c>
      <c r="W32" t="s">
        <v>18</v>
      </c>
      <c r="X32" t="s">
        <v>18</v>
      </c>
      <c r="Y32" t="s">
        <v>18</v>
      </c>
      <c r="Z32" t="s">
        <v>18</v>
      </c>
    </row>
    <row r="33" spans="1:26" x14ac:dyDescent="0.5">
      <c r="A33" s="54"/>
      <c r="C33" s="20"/>
      <c r="G33" s="51"/>
      <c r="L33" s="8" t="str">
        <f t="shared" si="16"/>
        <v/>
      </c>
      <c r="M33" s="8" t="str">
        <f t="shared" si="17"/>
        <v/>
      </c>
      <c r="N33" s="8" t="str">
        <f t="shared" si="18"/>
        <v/>
      </c>
      <c r="O33" s="8" t="str">
        <f t="shared" si="19"/>
        <v/>
      </c>
      <c r="P33" s="8" t="str">
        <f t="shared" si="20"/>
        <v/>
      </c>
      <c r="Q33" s="8" t="str">
        <f t="shared" si="21"/>
        <v/>
      </c>
      <c r="R33" s="8" t="str">
        <f t="shared" si="22"/>
        <v/>
      </c>
      <c r="S33" s="8" t="str">
        <f t="shared" si="23"/>
        <v/>
      </c>
      <c r="W33" t="s">
        <v>18</v>
      </c>
      <c r="X33" t="s">
        <v>18</v>
      </c>
      <c r="Y33" t="s">
        <v>18</v>
      </c>
    </row>
    <row r="34" spans="1:26" x14ac:dyDescent="0.5">
      <c r="A34" s="54"/>
      <c r="C34" s="20"/>
      <c r="G34" s="51"/>
      <c r="L34" s="8" t="str">
        <f t="shared" si="16"/>
        <v/>
      </c>
      <c r="M34" s="8" t="str">
        <f t="shared" si="17"/>
        <v/>
      </c>
      <c r="N34" s="8" t="str">
        <f t="shared" si="18"/>
        <v/>
      </c>
      <c r="O34" s="8" t="str">
        <f t="shared" si="19"/>
        <v/>
      </c>
      <c r="P34" s="8" t="str">
        <f t="shared" si="20"/>
        <v/>
      </c>
      <c r="Q34" s="8" t="str">
        <f t="shared" si="21"/>
        <v/>
      </c>
      <c r="R34" s="8" t="str">
        <f t="shared" si="22"/>
        <v/>
      </c>
      <c r="S34" s="8" t="str">
        <f t="shared" si="23"/>
        <v/>
      </c>
      <c r="W34" t="s">
        <v>18</v>
      </c>
      <c r="X34" t="s">
        <v>18</v>
      </c>
      <c r="Y34" t="s">
        <v>18</v>
      </c>
      <c r="Z34" t="s">
        <v>18</v>
      </c>
    </row>
    <row r="35" spans="1:26" x14ac:dyDescent="0.5">
      <c r="A35" s="54"/>
      <c r="C35" s="20"/>
      <c r="G35" s="51"/>
      <c r="L35" s="8" t="str">
        <f t="shared" si="16"/>
        <v/>
      </c>
      <c r="M35" s="8" t="str">
        <f t="shared" si="17"/>
        <v/>
      </c>
      <c r="N35" s="8" t="str">
        <f t="shared" si="18"/>
        <v/>
      </c>
      <c r="O35" s="8" t="str">
        <f t="shared" si="19"/>
        <v/>
      </c>
      <c r="P35" s="8" t="str">
        <f t="shared" si="20"/>
        <v/>
      </c>
      <c r="Q35" s="8" t="str">
        <f t="shared" si="21"/>
        <v/>
      </c>
      <c r="R35" s="8" t="str">
        <f t="shared" si="22"/>
        <v/>
      </c>
      <c r="S35" s="8" t="str">
        <f t="shared" si="23"/>
        <v/>
      </c>
      <c r="W35" t="s">
        <v>18</v>
      </c>
      <c r="X35" t="s">
        <v>18</v>
      </c>
      <c r="Y35" t="s">
        <v>18</v>
      </c>
      <c r="Z35" t="s">
        <v>18</v>
      </c>
    </row>
    <row r="36" spans="1:26" x14ac:dyDescent="0.5">
      <c r="A36" s="54"/>
      <c r="C36" s="20"/>
      <c r="G36" s="51"/>
      <c r="L36" s="8" t="str">
        <f t="shared" si="16"/>
        <v/>
      </c>
      <c r="M36" s="8" t="str">
        <f t="shared" si="17"/>
        <v/>
      </c>
      <c r="N36" s="8" t="str">
        <f t="shared" si="18"/>
        <v/>
      </c>
      <c r="O36" s="8" t="str">
        <f t="shared" si="19"/>
        <v/>
      </c>
      <c r="P36" s="8" t="str">
        <f t="shared" si="20"/>
        <v/>
      </c>
      <c r="Q36" s="8" t="str">
        <f t="shared" si="21"/>
        <v/>
      </c>
      <c r="R36" s="8" t="str">
        <f t="shared" si="22"/>
        <v/>
      </c>
      <c r="S36" s="8" t="str">
        <f t="shared" si="23"/>
        <v/>
      </c>
      <c r="W36" t="s">
        <v>18</v>
      </c>
      <c r="Y36" t="s">
        <v>18</v>
      </c>
    </row>
    <row r="37" spans="1:26" x14ac:dyDescent="0.5">
      <c r="A37" s="52"/>
      <c r="C37" s="20"/>
      <c r="G37" s="51"/>
      <c r="L37" s="8" t="str">
        <f t="shared" si="16"/>
        <v/>
      </c>
      <c r="M37" s="8" t="str">
        <f t="shared" si="17"/>
        <v/>
      </c>
      <c r="N37" s="8" t="str">
        <f t="shared" si="18"/>
        <v/>
      </c>
      <c r="O37" s="8" t="str">
        <f t="shared" si="19"/>
        <v/>
      </c>
      <c r="P37" s="8" t="str">
        <f t="shared" si="20"/>
        <v/>
      </c>
      <c r="Q37" s="8" t="str">
        <f t="shared" si="21"/>
        <v/>
      </c>
      <c r="R37" s="8" t="str">
        <f t="shared" si="22"/>
        <v/>
      </c>
      <c r="S37" s="8" t="str">
        <f t="shared" si="23"/>
        <v/>
      </c>
      <c r="W37" t="s">
        <v>18</v>
      </c>
      <c r="X37" t="s">
        <v>18</v>
      </c>
      <c r="Y37" t="s">
        <v>18</v>
      </c>
      <c r="Z37" t="s">
        <v>18</v>
      </c>
    </row>
    <row r="38" spans="1:26" x14ac:dyDescent="0.5">
      <c r="A38" s="54"/>
      <c r="C38" s="20"/>
      <c r="G38" s="51"/>
      <c r="L38" s="8" t="str">
        <f t="shared" si="16"/>
        <v/>
      </c>
      <c r="M38" s="8">
        <f t="shared" si="17"/>
        <v>0</v>
      </c>
      <c r="N38" s="8" t="str">
        <f t="shared" si="18"/>
        <v/>
      </c>
      <c r="O38" s="8">
        <f t="shared" si="19"/>
        <v>0</v>
      </c>
      <c r="P38" s="8" t="str">
        <f t="shared" si="20"/>
        <v/>
      </c>
      <c r="Q38" s="8">
        <f t="shared" si="21"/>
        <v>0</v>
      </c>
      <c r="R38" s="8" t="str">
        <f t="shared" si="22"/>
        <v/>
      </c>
      <c r="S38" s="8">
        <f t="shared" si="23"/>
        <v>0</v>
      </c>
      <c r="W38" t="s">
        <v>18</v>
      </c>
      <c r="X38" t="s">
        <v>18</v>
      </c>
      <c r="Y38" t="s">
        <v>18</v>
      </c>
      <c r="Z38" t="s">
        <v>18</v>
      </c>
    </row>
    <row r="39" spans="1:26" x14ac:dyDescent="0.5">
      <c r="A39" s="54"/>
      <c r="C39" s="20"/>
      <c r="G39" s="51"/>
      <c r="L39" s="8" t="str">
        <f t="shared" si="16"/>
        <v/>
      </c>
      <c r="M39" s="8">
        <f t="shared" si="17"/>
        <v>0</v>
      </c>
      <c r="N39" s="8" t="str">
        <f t="shared" si="18"/>
        <v/>
      </c>
      <c r="O39" s="8">
        <f t="shared" si="19"/>
        <v>0</v>
      </c>
      <c r="P39" s="8" t="str">
        <f t="shared" si="20"/>
        <v/>
      </c>
      <c r="Q39" s="8">
        <f t="shared" si="21"/>
        <v>0</v>
      </c>
      <c r="R39" s="8" t="str">
        <f t="shared" si="22"/>
        <v/>
      </c>
      <c r="S39" s="8">
        <f t="shared" si="23"/>
        <v>0</v>
      </c>
      <c r="X39" t="s">
        <v>18</v>
      </c>
      <c r="Z39" t="s">
        <v>18</v>
      </c>
    </row>
    <row r="40" spans="1:26" x14ac:dyDescent="0.5">
      <c r="A40" s="14"/>
      <c r="C40" s="20"/>
      <c r="L40" s="8" t="str">
        <f t="shared" si="16"/>
        <v/>
      </c>
      <c r="M40" s="8">
        <f t="shared" si="17"/>
        <v>0</v>
      </c>
      <c r="N40" s="8" t="str">
        <f t="shared" si="18"/>
        <v/>
      </c>
      <c r="O40" s="8">
        <f t="shared" si="19"/>
        <v>0</v>
      </c>
      <c r="P40" s="8" t="str">
        <f t="shared" si="20"/>
        <v/>
      </c>
      <c r="Q40" s="8">
        <f t="shared" si="21"/>
        <v>0</v>
      </c>
      <c r="R40" s="8" t="str">
        <f t="shared" si="22"/>
        <v/>
      </c>
      <c r="S40" s="8">
        <f t="shared" si="23"/>
        <v>0</v>
      </c>
      <c r="W40" t="s">
        <v>18</v>
      </c>
      <c r="Y40" t="s">
        <v>18</v>
      </c>
    </row>
    <row r="41" spans="1:26" x14ac:dyDescent="0.5">
      <c r="A41" s="14"/>
      <c r="C41" s="20"/>
      <c r="L41" s="8" t="str">
        <f t="shared" si="16"/>
        <v/>
      </c>
      <c r="M41" s="8">
        <f t="shared" si="17"/>
        <v>0</v>
      </c>
      <c r="N41" s="8" t="str">
        <f t="shared" si="18"/>
        <v/>
      </c>
      <c r="O41" s="8">
        <f t="shared" si="19"/>
        <v>0</v>
      </c>
      <c r="P41" s="8" t="str">
        <f t="shared" si="20"/>
        <v/>
      </c>
      <c r="Q41" s="8">
        <f t="shared" si="21"/>
        <v>0</v>
      </c>
      <c r="R41" s="8" t="str">
        <f t="shared" si="22"/>
        <v/>
      </c>
      <c r="S41" s="8">
        <f t="shared" si="23"/>
        <v>0</v>
      </c>
      <c r="Z41" t="s">
        <v>18</v>
      </c>
    </row>
    <row r="42" spans="1:26" x14ac:dyDescent="0.5">
      <c r="A42" s="14"/>
      <c r="C42" s="20"/>
      <c r="L42" s="8" t="str">
        <f t="shared" si="16"/>
        <v/>
      </c>
      <c r="M42" s="8">
        <f t="shared" si="17"/>
        <v>0</v>
      </c>
      <c r="N42" s="8" t="str">
        <f t="shared" si="18"/>
        <v/>
      </c>
      <c r="O42" s="8">
        <f t="shared" si="19"/>
        <v>0</v>
      </c>
      <c r="P42" s="8" t="str">
        <f t="shared" si="20"/>
        <v/>
      </c>
      <c r="Q42" s="8">
        <f t="shared" si="21"/>
        <v>0</v>
      </c>
      <c r="R42" s="8" t="str">
        <f t="shared" si="22"/>
        <v/>
      </c>
      <c r="S42" s="8">
        <f t="shared" si="23"/>
        <v>0</v>
      </c>
      <c r="W42" t="s">
        <v>18</v>
      </c>
      <c r="X42" t="s">
        <v>18</v>
      </c>
      <c r="Y42" t="s">
        <v>18</v>
      </c>
      <c r="Z42" t="s">
        <v>18</v>
      </c>
    </row>
    <row r="43" spans="1:26" x14ac:dyDescent="0.5">
      <c r="A43" s="14"/>
      <c r="C43" s="20"/>
      <c r="L43" s="8" t="str">
        <f t="shared" si="16"/>
        <v/>
      </c>
      <c r="M43" s="8">
        <f t="shared" si="17"/>
        <v>0</v>
      </c>
      <c r="N43" s="8" t="str">
        <f t="shared" si="18"/>
        <v/>
      </c>
      <c r="O43" s="8">
        <f t="shared" si="19"/>
        <v>0</v>
      </c>
      <c r="P43" s="8" t="str">
        <f t="shared" si="20"/>
        <v/>
      </c>
      <c r="Q43" s="8">
        <f t="shared" si="21"/>
        <v>0</v>
      </c>
      <c r="R43" s="8" t="str">
        <f t="shared" si="22"/>
        <v/>
      </c>
      <c r="S43" s="8">
        <f t="shared" si="23"/>
        <v>0</v>
      </c>
    </row>
    <row r="44" spans="1:26" x14ac:dyDescent="0.5">
      <c r="A44" s="14"/>
      <c r="C44" s="20"/>
      <c r="L44" s="8" t="str">
        <f t="shared" si="16"/>
        <v/>
      </c>
      <c r="M44" s="8">
        <f t="shared" si="17"/>
        <v>0</v>
      </c>
      <c r="N44" s="8" t="str">
        <f t="shared" si="18"/>
        <v/>
      </c>
      <c r="O44" s="8">
        <f t="shared" si="19"/>
        <v>0</v>
      </c>
      <c r="P44" s="8" t="str">
        <f t="shared" si="20"/>
        <v/>
      </c>
      <c r="Q44" s="8">
        <f t="shared" si="21"/>
        <v>0</v>
      </c>
      <c r="R44" s="8" t="str">
        <f t="shared" si="22"/>
        <v/>
      </c>
      <c r="S44" s="8">
        <f t="shared" si="23"/>
        <v>0</v>
      </c>
    </row>
    <row r="45" spans="1:26" x14ac:dyDescent="0.5">
      <c r="A45" s="14"/>
      <c r="C45" s="20"/>
      <c r="L45" s="8" t="str">
        <f t="shared" si="16"/>
        <v/>
      </c>
      <c r="M45" s="8">
        <f t="shared" si="17"/>
        <v>0</v>
      </c>
      <c r="N45" s="8" t="str">
        <f t="shared" si="18"/>
        <v/>
      </c>
      <c r="O45" s="8">
        <f t="shared" si="19"/>
        <v>0</v>
      </c>
      <c r="P45" s="8" t="str">
        <f t="shared" si="20"/>
        <v/>
      </c>
      <c r="Q45" s="8">
        <f t="shared" si="21"/>
        <v>0</v>
      </c>
      <c r="R45" s="8" t="str">
        <f t="shared" si="22"/>
        <v/>
      </c>
      <c r="S45" s="8">
        <f t="shared" si="23"/>
        <v>0</v>
      </c>
    </row>
    <row r="46" spans="1:26" x14ac:dyDescent="0.5">
      <c r="A46" s="14"/>
      <c r="C46" s="20"/>
      <c r="L46" s="8" t="str">
        <f t="shared" si="16"/>
        <v/>
      </c>
      <c r="M46" s="8">
        <f t="shared" si="17"/>
        <v>0</v>
      </c>
      <c r="N46" s="8" t="str">
        <f t="shared" si="18"/>
        <v/>
      </c>
      <c r="O46" s="8">
        <f t="shared" si="19"/>
        <v>0</v>
      </c>
      <c r="P46" s="8" t="str">
        <f t="shared" si="20"/>
        <v/>
      </c>
      <c r="Q46" s="8">
        <f t="shared" si="21"/>
        <v>0</v>
      </c>
      <c r="R46" s="8" t="str">
        <f t="shared" si="22"/>
        <v/>
      </c>
      <c r="S46" s="8">
        <f t="shared" si="23"/>
        <v>0</v>
      </c>
    </row>
    <row r="47" spans="1:26" x14ac:dyDescent="0.5">
      <c r="A47" s="14"/>
      <c r="C47" s="20"/>
      <c r="L47" s="8" t="str">
        <f t="shared" si="16"/>
        <v/>
      </c>
      <c r="M47" s="8">
        <f t="shared" si="17"/>
        <v>0</v>
      </c>
      <c r="N47" s="8" t="str">
        <f t="shared" si="18"/>
        <v/>
      </c>
      <c r="O47" s="8">
        <f t="shared" si="19"/>
        <v>0</v>
      </c>
      <c r="P47" s="8" t="str">
        <f t="shared" si="20"/>
        <v/>
      </c>
      <c r="Q47" s="8">
        <f t="shared" si="21"/>
        <v>0</v>
      </c>
      <c r="R47" s="8" t="str">
        <f t="shared" si="22"/>
        <v/>
      </c>
      <c r="S47" s="8">
        <f t="shared" si="23"/>
        <v>0</v>
      </c>
    </row>
    <row r="48" spans="1:26" x14ac:dyDescent="0.5">
      <c r="A48" s="14"/>
      <c r="C48" s="20"/>
      <c r="L48" s="8">
        <f t="shared" si="16"/>
        <v>0</v>
      </c>
      <c r="M48" s="8">
        <f t="shared" si="17"/>
        <v>0</v>
      </c>
      <c r="N48" s="8">
        <f t="shared" si="18"/>
        <v>0</v>
      </c>
      <c r="O48" s="8">
        <f t="shared" si="19"/>
        <v>0</v>
      </c>
      <c r="P48" s="8">
        <f t="shared" si="20"/>
        <v>0</v>
      </c>
      <c r="Q48" s="8">
        <f t="shared" si="21"/>
        <v>0</v>
      </c>
      <c r="R48" s="8">
        <f t="shared" si="22"/>
        <v>0</v>
      </c>
      <c r="S48" s="8">
        <f t="shared" si="23"/>
        <v>0</v>
      </c>
    </row>
    <row r="49" spans="1:19" x14ac:dyDescent="0.5">
      <c r="A49" s="14"/>
      <c r="C49" s="20"/>
      <c r="L49" s="8">
        <f t="shared" si="16"/>
        <v>0</v>
      </c>
      <c r="M49" s="8">
        <f t="shared" si="17"/>
        <v>0</v>
      </c>
      <c r="N49" s="8">
        <f t="shared" si="18"/>
        <v>0</v>
      </c>
      <c r="O49" s="8">
        <f t="shared" si="19"/>
        <v>0</v>
      </c>
      <c r="P49" s="8">
        <f t="shared" si="20"/>
        <v>0</v>
      </c>
      <c r="Q49" s="8">
        <f t="shared" si="21"/>
        <v>0</v>
      </c>
      <c r="R49" s="8">
        <f t="shared" si="22"/>
        <v>0</v>
      </c>
      <c r="S49" s="8">
        <f t="shared" si="23"/>
        <v>0</v>
      </c>
    </row>
    <row r="50" spans="1:19" x14ac:dyDescent="0.5">
      <c r="A50" s="14"/>
      <c r="C50" s="20"/>
      <c r="L50" s="8">
        <f t="shared" si="16"/>
        <v>0</v>
      </c>
      <c r="M50" s="8">
        <f t="shared" si="17"/>
        <v>0</v>
      </c>
      <c r="N50" s="8">
        <f t="shared" si="18"/>
        <v>0</v>
      </c>
      <c r="O50" s="8">
        <f t="shared" si="19"/>
        <v>0</v>
      </c>
      <c r="P50" s="8">
        <f t="shared" si="20"/>
        <v>0</v>
      </c>
      <c r="Q50" s="8">
        <f t="shared" si="21"/>
        <v>0</v>
      </c>
      <c r="R50" s="8">
        <f t="shared" si="22"/>
        <v>0</v>
      </c>
      <c r="S50" s="8">
        <f t="shared" si="23"/>
        <v>0</v>
      </c>
    </row>
    <row r="51" spans="1:19" x14ac:dyDescent="0.5">
      <c r="L51" s="8">
        <f t="shared" si="16"/>
        <v>0</v>
      </c>
      <c r="M51" s="8">
        <f t="shared" si="17"/>
        <v>0</v>
      </c>
      <c r="N51" s="8">
        <f t="shared" si="18"/>
        <v>0</v>
      </c>
      <c r="O51" s="8">
        <f t="shared" si="19"/>
        <v>0</v>
      </c>
      <c r="P51" s="8">
        <f t="shared" si="20"/>
        <v>0</v>
      </c>
      <c r="Q51" s="8">
        <f t="shared" si="21"/>
        <v>0</v>
      </c>
      <c r="R51" s="8">
        <f t="shared" si="22"/>
        <v>0</v>
      </c>
      <c r="S51" s="8">
        <f t="shared" si="23"/>
        <v>0</v>
      </c>
    </row>
    <row r="52" spans="1:19" x14ac:dyDescent="0.5">
      <c r="L52" s="8">
        <f t="shared" si="16"/>
        <v>0</v>
      </c>
      <c r="M52" s="8">
        <f t="shared" si="17"/>
        <v>0</v>
      </c>
      <c r="N52" s="8">
        <f t="shared" si="18"/>
        <v>0</v>
      </c>
      <c r="O52" s="8">
        <f t="shared" si="19"/>
        <v>0</v>
      </c>
      <c r="P52" s="8">
        <f t="shared" si="20"/>
        <v>0</v>
      </c>
      <c r="Q52" s="8">
        <f t="shared" si="21"/>
        <v>0</v>
      </c>
      <c r="R52" s="8">
        <f t="shared" si="22"/>
        <v>0</v>
      </c>
      <c r="S52" s="8">
        <f t="shared" si="23"/>
        <v>0</v>
      </c>
    </row>
    <row r="53" spans="1:19" x14ac:dyDescent="0.5">
      <c r="L53" s="8">
        <f t="shared" si="16"/>
        <v>0</v>
      </c>
      <c r="M53" s="8">
        <f t="shared" si="17"/>
        <v>0</v>
      </c>
      <c r="N53" s="8">
        <f t="shared" si="18"/>
        <v>0</v>
      </c>
      <c r="O53" s="8">
        <f t="shared" si="19"/>
        <v>0</v>
      </c>
      <c r="P53" s="8">
        <f t="shared" si="20"/>
        <v>0</v>
      </c>
      <c r="Q53" s="8">
        <f t="shared" si="21"/>
        <v>0</v>
      </c>
      <c r="R53" s="8">
        <f t="shared" si="22"/>
        <v>0</v>
      </c>
      <c r="S53" s="8">
        <f t="shared" si="23"/>
        <v>0</v>
      </c>
    </row>
    <row r="54" spans="1:19" x14ac:dyDescent="0.5">
      <c r="L54" s="8">
        <f t="shared" si="16"/>
        <v>0</v>
      </c>
      <c r="M54" s="8">
        <f t="shared" si="17"/>
        <v>0</v>
      </c>
      <c r="N54" s="8">
        <f t="shared" si="18"/>
        <v>0</v>
      </c>
      <c r="O54" s="8">
        <f t="shared" si="19"/>
        <v>0</v>
      </c>
      <c r="P54" s="8">
        <f t="shared" si="20"/>
        <v>0</v>
      </c>
      <c r="Q54" s="8">
        <f t="shared" si="21"/>
        <v>0</v>
      </c>
      <c r="R54" s="8">
        <f t="shared" si="22"/>
        <v>0</v>
      </c>
      <c r="S54" s="8">
        <f t="shared" si="23"/>
        <v>0</v>
      </c>
    </row>
    <row r="55" spans="1:19" x14ac:dyDescent="0.5">
      <c r="L55" s="8">
        <f t="shared" si="16"/>
        <v>0</v>
      </c>
      <c r="M55" s="8">
        <f t="shared" si="17"/>
        <v>0</v>
      </c>
      <c r="N55" s="8">
        <f t="shared" si="18"/>
        <v>0</v>
      </c>
      <c r="O55" s="8">
        <f t="shared" si="19"/>
        <v>0</v>
      </c>
      <c r="P55" s="8">
        <f t="shared" si="20"/>
        <v>0</v>
      </c>
      <c r="Q55" s="8">
        <f t="shared" si="21"/>
        <v>0</v>
      </c>
      <c r="R55" s="8">
        <f t="shared" si="22"/>
        <v>0</v>
      </c>
      <c r="S55" s="8">
        <f t="shared" si="23"/>
        <v>0</v>
      </c>
    </row>
    <row r="56" spans="1:19" x14ac:dyDescent="0.5">
      <c r="L56" s="8">
        <f t="shared" si="16"/>
        <v>0</v>
      </c>
      <c r="M56" s="8">
        <f t="shared" si="17"/>
        <v>0</v>
      </c>
      <c r="N56" s="8">
        <f t="shared" si="18"/>
        <v>0</v>
      </c>
      <c r="O56" s="8">
        <f t="shared" si="19"/>
        <v>0</v>
      </c>
      <c r="P56" s="8">
        <f t="shared" si="20"/>
        <v>0</v>
      </c>
      <c r="Q56" s="8">
        <f t="shared" si="21"/>
        <v>0</v>
      </c>
      <c r="R56" s="8">
        <f t="shared" si="22"/>
        <v>0</v>
      </c>
      <c r="S56" s="8">
        <f t="shared" si="23"/>
        <v>0</v>
      </c>
    </row>
    <row r="57" spans="1:19" x14ac:dyDescent="0.5">
      <c r="L57" s="8">
        <f t="shared" si="16"/>
        <v>0</v>
      </c>
      <c r="M57" s="8">
        <f t="shared" si="17"/>
        <v>0</v>
      </c>
      <c r="N57" s="8">
        <f t="shared" si="18"/>
        <v>0</v>
      </c>
      <c r="O57" s="8">
        <f t="shared" si="19"/>
        <v>0</v>
      </c>
      <c r="P57" s="8">
        <f t="shared" si="20"/>
        <v>0</v>
      </c>
      <c r="Q57" s="8">
        <f t="shared" si="21"/>
        <v>0</v>
      </c>
      <c r="R57" s="8">
        <f t="shared" si="22"/>
        <v>0</v>
      </c>
      <c r="S57" s="8">
        <f t="shared" si="23"/>
        <v>0</v>
      </c>
    </row>
    <row r="58" spans="1:19" x14ac:dyDescent="0.5">
      <c r="L58" s="8">
        <f t="shared" si="16"/>
        <v>0</v>
      </c>
      <c r="M58" s="8">
        <f t="shared" si="17"/>
        <v>0</v>
      </c>
      <c r="N58" s="8">
        <f t="shared" si="18"/>
        <v>0</v>
      </c>
      <c r="O58" s="8">
        <f t="shared" si="19"/>
        <v>0</v>
      </c>
      <c r="P58" s="8">
        <f t="shared" si="20"/>
        <v>0</v>
      </c>
      <c r="Q58" s="8">
        <f t="shared" si="21"/>
        <v>0</v>
      </c>
      <c r="R58" s="8">
        <f t="shared" si="22"/>
        <v>0</v>
      </c>
      <c r="S58" s="8">
        <f t="shared" si="23"/>
        <v>0</v>
      </c>
    </row>
    <row r="59" spans="1:19" x14ac:dyDescent="0.5">
      <c r="L59" s="8">
        <f t="shared" si="16"/>
        <v>0</v>
      </c>
      <c r="M59" s="8">
        <f t="shared" si="17"/>
        <v>0</v>
      </c>
      <c r="N59" s="8">
        <f t="shared" si="18"/>
        <v>0</v>
      </c>
      <c r="O59" s="8">
        <f t="shared" si="19"/>
        <v>0</v>
      </c>
      <c r="P59" s="8">
        <f t="shared" si="20"/>
        <v>0</v>
      </c>
      <c r="Q59" s="8">
        <f t="shared" si="21"/>
        <v>0</v>
      </c>
      <c r="R59" s="8">
        <f t="shared" si="22"/>
        <v>0</v>
      </c>
      <c r="S59" s="8">
        <f t="shared" si="23"/>
        <v>0</v>
      </c>
    </row>
    <row r="60" spans="1:19" x14ac:dyDescent="0.5">
      <c r="L60" s="8">
        <f t="shared" si="16"/>
        <v>0</v>
      </c>
      <c r="M60" s="8">
        <f t="shared" si="17"/>
        <v>0</v>
      </c>
      <c r="N60" s="8">
        <f t="shared" si="18"/>
        <v>0</v>
      </c>
      <c r="O60" s="8">
        <f t="shared" si="19"/>
        <v>0</v>
      </c>
      <c r="P60" s="8">
        <f t="shared" si="20"/>
        <v>0</v>
      </c>
      <c r="Q60" s="8">
        <f t="shared" si="21"/>
        <v>0</v>
      </c>
      <c r="R60" s="8">
        <f t="shared" si="22"/>
        <v>0</v>
      </c>
      <c r="S60" s="8">
        <f t="shared" si="23"/>
        <v>0</v>
      </c>
    </row>
    <row r="61" spans="1:19" x14ac:dyDescent="0.5">
      <c r="L61" s="8">
        <f t="shared" si="16"/>
        <v>0</v>
      </c>
      <c r="M61" s="8">
        <f t="shared" si="17"/>
        <v>0</v>
      </c>
      <c r="N61" s="8">
        <f t="shared" si="18"/>
        <v>0</v>
      </c>
      <c r="O61" s="8">
        <f t="shared" si="19"/>
        <v>0</v>
      </c>
      <c r="P61" s="8">
        <f t="shared" si="20"/>
        <v>0</v>
      </c>
      <c r="Q61" s="8">
        <f t="shared" si="21"/>
        <v>0</v>
      </c>
      <c r="R61" s="8">
        <f t="shared" si="22"/>
        <v>0</v>
      </c>
      <c r="S61" s="8">
        <f t="shared" si="23"/>
        <v>0</v>
      </c>
    </row>
    <row r="62" spans="1:19" x14ac:dyDescent="0.5">
      <c r="L62" s="8">
        <f t="shared" ref="L62:O63" si="24">IF(A40&gt;L$13,A40,IF(A40&lt;L$9,A40,""))</f>
        <v>0</v>
      </c>
      <c r="M62" s="8">
        <f t="shared" si="24"/>
        <v>0</v>
      </c>
      <c r="N62" s="8">
        <f t="shared" si="24"/>
        <v>0</v>
      </c>
      <c r="O62" s="8">
        <f t="shared" si="24"/>
        <v>0</v>
      </c>
    </row>
    <row r="63" spans="1:19" x14ac:dyDescent="0.5">
      <c r="L63" s="8">
        <f t="shared" si="24"/>
        <v>0</v>
      </c>
      <c r="M63" s="8">
        <f t="shared" si="24"/>
        <v>0</v>
      </c>
      <c r="N63" s="8">
        <f t="shared" si="24"/>
        <v>0</v>
      </c>
      <c r="O63" s="8">
        <f t="shared" si="24"/>
        <v>0</v>
      </c>
    </row>
  </sheetData>
  <sortState ref="F2:F15">
    <sortCondition descending="1" ref="F2"/>
  </sortState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zoomScale="44" zoomScaleNormal="44" workbookViewId="0">
      <pane ySplit="1" topLeftCell="A2" activePane="bottomLeft" state="frozen"/>
      <selection pane="bottomLeft" activeCell="AA39" sqref="AA39"/>
    </sheetView>
  </sheetViews>
  <sheetFormatPr defaultRowHeight="14.35" x14ac:dyDescent="0.5"/>
  <cols>
    <col min="1" max="10" width="8.9375" style="8"/>
    <col min="19" max="20" width="8.9375" style="8"/>
  </cols>
  <sheetData>
    <row r="1" spans="1:20" ht="57.35" x14ac:dyDescent="0.5">
      <c r="A1" s="40" t="s">
        <v>24</v>
      </c>
      <c r="B1" s="40" t="s">
        <v>25</v>
      </c>
      <c r="C1" s="2" t="s">
        <v>26</v>
      </c>
      <c r="D1" s="56" t="s">
        <v>27</v>
      </c>
      <c r="E1" s="56" t="s">
        <v>84</v>
      </c>
      <c r="F1" s="29" t="s">
        <v>28</v>
      </c>
      <c r="G1" s="29" t="s">
        <v>85</v>
      </c>
      <c r="H1" s="63" t="s">
        <v>30</v>
      </c>
      <c r="I1" s="63" t="s">
        <v>107</v>
      </c>
      <c r="J1" s="40" t="s">
        <v>86</v>
      </c>
      <c r="L1" s="9" t="s">
        <v>41</v>
      </c>
      <c r="M1" s="9" t="s">
        <v>34</v>
      </c>
      <c r="N1" s="9" t="s">
        <v>122</v>
      </c>
      <c r="O1" s="9" t="s">
        <v>123</v>
      </c>
      <c r="P1" s="9" t="s">
        <v>113</v>
      </c>
      <c r="Q1" s="9" t="s">
        <v>114</v>
      </c>
      <c r="S1" s="2" t="s">
        <v>26</v>
      </c>
      <c r="T1" s="2" t="s">
        <v>30</v>
      </c>
    </row>
    <row r="2" spans="1:20" x14ac:dyDescent="0.5">
      <c r="A2" s="36">
        <v>36</v>
      </c>
      <c r="B2" s="36" t="s">
        <v>40</v>
      </c>
      <c r="C2" s="36">
        <v>199456</v>
      </c>
      <c r="D2" s="20">
        <v>2508.6860465116279</v>
      </c>
      <c r="E2" s="20">
        <v>7413.1162790697672</v>
      </c>
      <c r="F2" s="20">
        <v>2321.2555555555555</v>
      </c>
      <c r="G2" s="20">
        <v>1657.5722222222223</v>
      </c>
      <c r="H2" s="20">
        <v>2412.840909090909</v>
      </c>
      <c r="I2" s="20">
        <v>9070.6885012919902</v>
      </c>
      <c r="J2" s="4">
        <v>4.4722734730263403</v>
      </c>
      <c r="K2" s="35" t="s">
        <v>35</v>
      </c>
      <c r="L2" s="107">
        <f>CORREL(D2:D20,E2:E20)</f>
        <v>0.25013100814437944</v>
      </c>
      <c r="M2" s="107">
        <f>CORREL(D21:D46,E21:E46)</f>
        <v>0.39525477171407603</v>
      </c>
      <c r="N2" s="107">
        <f>CORREL(D2:D20,E2:E20)</f>
        <v>0.25013100814437944</v>
      </c>
      <c r="O2" s="107">
        <f>CORREL(D21:D45,E21:E45)</f>
        <v>0.45078877943648626</v>
      </c>
      <c r="P2" s="107">
        <v>6.2600000000000003E-2</v>
      </c>
      <c r="Q2" s="107">
        <v>0.20319999999999999</v>
      </c>
      <c r="S2" s="36">
        <v>199456</v>
      </c>
      <c r="T2" s="20">
        <v>2412.840909090909</v>
      </c>
    </row>
    <row r="3" spans="1:20" x14ac:dyDescent="0.5">
      <c r="A3" s="36">
        <v>30</v>
      </c>
      <c r="B3" s="36" t="s">
        <v>40</v>
      </c>
      <c r="C3" s="36">
        <v>237122</v>
      </c>
      <c r="D3" s="20">
        <v>3517.1333333333332</v>
      </c>
      <c r="E3" s="20">
        <v>17847.830303030303</v>
      </c>
      <c r="F3" s="20">
        <v>1831.2051282051282</v>
      </c>
      <c r="G3" s="20">
        <v>3144.798534798535</v>
      </c>
      <c r="H3" s="20">
        <v>2466.3150684931506</v>
      </c>
      <c r="I3" s="20">
        <v>20992.628837828837</v>
      </c>
      <c r="J3" s="4">
        <v>5.6753493444926475</v>
      </c>
      <c r="K3" s="35" t="s">
        <v>36</v>
      </c>
      <c r="L3" s="107">
        <f>CORREL(F2:F20,G2:G20)</f>
        <v>-0.44351101709293145</v>
      </c>
      <c r="M3" s="107">
        <f>CORREL(F21:F46,G21:G46)</f>
        <v>0.32006456577510606</v>
      </c>
      <c r="N3" s="107">
        <f>CORREL(F2:F20,G2:G20)</f>
        <v>-0.44351101709293145</v>
      </c>
      <c r="O3" s="107">
        <f>CORREL(F21:F45,G21:G45)</f>
        <v>0.47237259593023423</v>
      </c>
      <c r="P3" s="107">
        <v>0.19670000000000001</v>
      </c>
      <c r="Q3" s="107">
        <v>0.22309999999999999</v>
      </c>
      <c r="S3" s="36">
        <v>237122</v>
      </c>
      <c r="T3" s="20">
        <v>2466.3150684931506</v>
      </c>
    </row>
    <row r="4" spans="1:20" x14ac:dyDescent="0.5">
      <c r="A4" s="36">
        <v>38</v>
      </c>
      <c r="B4" s="36" t="s">
        <v>40</v>
      </c>
      <c r="C4" s="36">
        <v>263856</v>
      </c>
      <c r="D4" s="20">
        <v>2644.0463576158941</v>
      </c>
      <c r="E4" s="20">
        <v>10114.913907284768</v>
      </c>
      <c r="F4" s="20">
        <v>1772.5399449035813</v>
      </c>
      <c r="G4" s="20">
        <v>2134.7410468319558</v>
      </c>
      <c r="H4" s="20">
        <v>2028.5661478599222</v>
      </c>
      <c r="I4" s="20">
        <v>12249.654954116724</v>
      </c>
      <c r="J4" s="4">
        <v>4.7382392924405137</v>
      </c>
      <c r="K4" s="35" t="s">
        <v>37</v>
      </c>
      <c r="L4" s="107">
        <f>CORREL(H2:H20,J2:J20)</f>
        <v>0.1240673867734093</v>
      </c>
      <c r="M4" s="107">
        <f>CORREL(H21:H46,J21:J46)</f>
        <v>-0.13608669819566246</v>
      </c>
      <c r="N4" s="107">
        <f>CORREL(H2:H20,J2:J20)</f>
        <v>0.1240673867734093</v>
      </c>
      <c r="O4" s="107">
        <f>CORREL(H21:H45,J21:J45)</f>
        <v>-0.26110216044047502</v>
      </c>
      <c r="P4" s="107">
        <v>1.54E-2</v>
      </c>
      <c r="Q4" s="107">
        <v>6.8199999999999997E-2</v>
      </c>
      <c r="S4" s="36">
        <v>263856</v>
      </c>
      <c r="T4" s="20">
        <v>2028.5661478599222</v>
      </c>
    </row>
    <row r="5" spans="1:20" x14ac:dyDescent="0.5">
      <c r="A5" s="36">
        <v>7</v>
      </c>
      <c r="B5" s="36" t="s">
        <v>40</v>
      </c>
      <c r="C5" s="36">
        <v>297678</v>
      </c>
      <c r="D5" s="20">
        <v>2464.6602564102564</v>
      </c>
      <c r="E5" s="20">
        <v>16542.525641025641</v>
      </c>
      <c r="F5" s="20">
        <v>1404.1128205128205</v>
      </c>
      <c r="G5" s="20">
        <v>2822.394871794872</v>
      </c>
      <c r="H5" s="20">
        <v>1707.1263736263736</v>
      </c>
      <c r="I5" s="20">
        <v>19364.920512820514</v>
      </c>
      <c r="J5" s="4">
        <v>5.8611662763210726</v>
      </c>
      <c r="K5" s="35" t="s">
        <v>134</v>
      </c>
      <c r="L5" s="35"/>
      <c r="M5" s="35"/>
      <c r="N5" s="107">
        <f>CORREL(H2:H20,I2:I20)</f>
        <v>-5.8963222639658183E-2</v>
      </c>
      <c r="O5" s="107">
        <f>CORREL(H21:H45,I21:I45)</f>
        <v>0.55420160931766305</v>
      </c>
      <c r="P5" s="107">
        <v>3.5000000000000001E-3</v>
      </c>
      <c r="Q5" s="107">
        <v>0.20499999999999999</v>
      </c>
      <c r="S5" s="36">
        <v>297678</v>
      </c>
      <c r="T5" s="20">
        <v>1707.1263736263736</v>
      </c>
    </row>
    <row r="6" spans="1:20" x14ac:dyDescent="0.5">
      <c r="A6" s="36">
        <v>37</v>
      </c>
      <c r="B6" s="36" t="s">
        <v>40</v>
      </c>
      <c r="C6" s="36">
        <v>332874</v>
      </c>
      <c r="D6" s="20">
        <v>2749.0479041916169</v>
      </c>
      <c r="E6" s="20">
        <v>10388.988023952095</v>
      </c>
      <c r="F6" s="20">
        <v>1916.1120943952803</v>
      </c>
      <c r="G6" s="20">
        <v>1902.3893805309735</v>
      </c>
      <c r="H6" s="20">
        <v>2191.013833992095</v>
      </c>
      <c r="I6" s="20">
        <v>12291.377404483068</v>
      </c>
      <c r="J6" s="4">
        <v>5.4610208247968863</v>
      </c>
      <c r="K6" s="35"/>
      <c r="L6" s="35"/>
      <c r="M6" s="35"/>
      <c r="N6" s="35"/>
      <c r="O6" s="35"/>
      <c r="P6" s="35"/>
      <c r="Q6" s="35"/>
      <c r="S6" s="36">
        <v>332874</v>
      </c>
      <c r="T6" s="20">
        <v>2191.013833992095</v>
      </c>
    </row>
    <row r="7" spans="1:20" x14ac:dyDescent="0.5">
      <c r="A7" s="36">
        <v>39</v>
      </c>
      <c r="B7" s="36" t="s">
        <v>40</v>
      </c>
      <c r="C7" s="36">
        <v>407306</v>
      </c>
      <c r="D7" s="20">
        <v>2339.8727272727274</v>
      </c>
      <c r="E7" s="20">
        <v>9115.2666666666664</v>
      </c>
      <c r="F7" s="20">
        <v>1887.9378698224853</v>
      </c>
      <c r="G7" s="20">
        <v>2102.6360946745563</v>
      </c>
      <c r="H7" s="20">
        <v>2036.1868787276342</v>
      </c>
      <c r="I7" s="20">
        <v>11217.902761341222</v>
      </c>
      <c r="J7" s="4">
        <v>4.3351613195232996</v>
      </c>
      <c r="S7" s="36">
        <v>407306</v>
      </c>
      <c r="T7" s="20">
        <v>2036.1868787276342</v>
      </c>
    </row>
    <row r="8" spans="1:20" x14ac:dyDescent="0.5">
      <c r="A8" s="36">
        <v>31</v>
      </c>
      <c r="B8" s="36" t="s">
        <v>40</v>
      </c>
      <c r="C8" s="36">
        <v>430493</v>
      </c>
      <c r="D8" s="20">
        <v>3716.2820512820513</v>
      </c>
      <c r="E8" s="20">
        <v>14737.025641025641</v>
      </c>
      <c r="F8" s="20">
        <v>2852.6666666666665</v>
      </c>
      <c r="G8" s="20">
        <v>2156.2428571428572</v>
      </c>
      <c r="H8" s="20">
        <v>3161.6666666666665</v>
      </c>
      <c r="I8" s="20">
        <v>16893.268498168498</v>
      </c>
      <c r="J8" s="4">
        <v>6.8345852565758882</v>
      </c>
      <c r="S8" s="36">
        <v>430493</v>
      </c>
      <c r="T8" s="20">
        <v>3161.6666666666665</v>
      </c>
    </row>
    <row r="9" spans="1:20" x14ac:dyDescent="0.5">
      <c r="A9" s="36">
        <v>21</v>
      </c>
      <c r="B9" s="36" t="s">
        <v>40</v>
      </c>
      <c r="C9" s="36">
        <v>439299</v>
      </c>
      <c r="D9" s="20">
        <v>2446.022988505747</v>
      </c>
      <c r="E9" s="20">
        <v>17533.413793103449</v>
      </c>
      <c r="F9" s="20">
        <v>1811.5784061696659</v>
      </c>
      <c r="G9" s="20">
        <v>1999.5141388174807</v>
      </c>
      <c r="H9" s="20">
        <v>2007.6589698046182</v>
      </c>
      <c r="I9" s="20">
        <v>19532.927931920931</v>
      </c>
      <c r="J9" s="4">
        <v>8.7688371153368134</v>
      </c>
      <c r="S9" s="36">
        <v>439299</v>
      </c>
      <c r="T9" s="20">
        <v>2007.6589698046182</v>
      </c>
    </row>
    <row r="10" spans="1:20" x14ac:dyDescent="0.5">
      <c r="A10" s="36">
        <v>8</v>
      </c>
      <c r="B10" s="36" t="s">
        <v>40</v>
      </c>
      <c r="C10" s="36">
        <v>440113</v>
      </c>
      <c r="D10" s="20">
        <v>2587.8072916666665</v>
      </c>
      <c r="E10" s="20">
        <v>16653.296875</v>
      </c>
      <c r="F10" s="20">
        <v>1731.6262295081967</v>
      </c>
      <c r="G10" s="20">
        <v>2171.6721311475408</v>
      </c>
      <c r="H10" s="20">
        <v>2062.3843058350099</v>
      </c>
      <c r="I10" s="20">
        <v>18824.969006147541</v>
      </c>
      <c r="J10" s="4">
        <v>7.6684213220529633</v>
      </c>
      <c r="S10" s="36">
        <v>440113</v>
      </c>
      <c r="T10" s="20">
        <v>2062.3843058350099</v>
      </c>
    </row>
    <row r="11" spans="1:20" x14ac:dyDescent="0.5">
      <c r="A11" s="36">
        <v>6</v>
      </c>
      <c r="B11" s="36" t="s">
        <v>40</v>
      </c>
      <c r="C11" s="36">
        <v>450313</v>
      </c>
      <c r="D11" s="20">
        <v>3325.223021582734</v>
      </c>
      <c r="E11" s="20">
        <v>16203.827338129497</v>
      </c>
      <c r="F11" s="20">
        <v>2007.8136094674555</v>
      </c>
      <c r="G11" s="20">
        <v>1909.7337278106509</v>
      </c>
      <c r="H11" s="20">
        <v>2391.712788259958</v>
      </c>
      <c r="I11" s="20">
        <v>18113.561065940146</v>
      </c>
      <c r="J11" s="4">
        <v>8.4848621052034421</v>
      </c>
      <c r="S11" s="36">
        <v>450313</v>
      </c>
      <c r="T11" s="20">
        <v>2391.712788259958</v>
      </c>
    </row>
    <row r="12" spans="1:20" x14ac:dyDescent="0.5">
      <c r="A12" s="36">
        <v>29</v>
      </c>
      <c r="B12" s="36" t="s">
        <v>40</v>
      </c>
      <c r="C12" s="36">
        <v>489041</v>
      </c>
      <c r="D12" s="20">
        <v>3099.5431472081218</v>
      </c>
      <c r="E12" s="20">
        <v>17311.873096446699</v>
      </c>
      <c r="F12" s="20">
        <v>2058.4363636363637</v>
      </c>
      <c r="G12" s="20">
        <v>2170.6415584415586</v>
      </c>
      <c r="H12" s="20">
        <v>2410.8384879725086</v>
      </c>
      <c r="I12" s="20">
        <v>19482.514654888259</v>
      </c>
      <c r="J12" s="4">
        <v>7.975463765134946</v>
      </c>
      <c r="S12" s="36">
        <v>489041</v>
      </c>
      <c r="T12" s="20">
        <v>2410.8384879725086</v>
      </c>
    </row>
    <row r="13" spans="1:20" x14ac:dyDescent="0.5">
      <c r="A13" s="36">
        <v>43</v>
      </c>
      <c r="B13" s="36" t="s">
        <v>40</v>
      </c>
      <c r="C13" s="36">
        <v>566205</v>
      </c>
      <c r="D13" s="20">
        <v>2720.8282828282827</v>
      </c>
      <c r="E13" s="20">
        <v>9996.3585858585866</v>
      </c>
      <c r="F13" s="20">
        <v>2341.3654970760235</v>
      </c>
      <c r="G13" s="20">
        <v>1744.9736842105262</v>
      </c>
      <c r="H13" s="20">
        <v>2480.5018518518518</v>
      </c>
      <c r="I13" s="20">
        <v>11741.332270069113</v>
      </c>
      <c r="J13" s="4">
        <v>5.7286586475836812</v>
      </c>
      <c r="S13" s="36">
        <v>566205</v>
      </c>
      <c r="T13" s="20">
        <v>2480.5018518518518</v>
      </c>
    </row>
    <row r="14" spans="1:20" x14ac:dyDescent="0.5">
      <c r="A14" s="36">
        <v>41</v>
      </c>
      <c r="B14" s="36" t="s">
        <v>40</v>
      </c>
      <c r="C14" s="20">
        <v>668674</v>
      </c>
      <c r="D14" s="20">
        <v>3325.2146596858638</v>
      </c>
      <c r="E14" s="20">
        <v>10919.575916230366</v>
      </c>
      <c r="F14" s="20">
        <v>2218.638095238095</v>
      </c>
      <c r="G14" s="20">
        <v>1657.7476190476191</v>
      </c>
      <c r="H14" s="20">
        <v>2564.5564648117838</v>
      </c>
      <c r="I14" s="20">
        <v>12577.323535277985</v>
      </c>
      <c r="J14" s="4">
        <v>6.5869953850415994</v>
      </c>
      <c r="S14" s="20">
        <v>668674</v>
      </c>
      <c r="T14" s="20">
        <v>2564.5564648117838</v>
      </c>
    </row>
    <row r="15" spans="1:20" x14ac:dyDescent="0.5">
      <c r="A15" s="36">
        <v>44</v>
      </c>
      <c r="B15" s="36" t="s">
        <v>40</v>
      </c>
      <c r="C15" s="36">
        <v>721771</v>
      </c>
      <c r="D15" s="20">
        <v>3322.3823529411766</v>
      </c>
      <c r="E15" s="20">
        <v>9365.1823529411758</v>
      </c>
      <c r="F15" s="20">
        <v>2795.7660256410259</v>
      </c>
      <c r="G15" s="20">
        <v>1754.2147435897436</v>
      </c>
      <c r="H15" s="20">
        <v>2981.5020746887967</v>
      </c>
      <c r="I15" s="20">
        <v>11119.39709653092</v>
      </c>
      <c r="J15" s="4">
        <v>5.3386749753206963</v>
      </c>
      <c r="S15" s="36">
        <v>721771</v>
      </c>
      <c r="T15" s="20">
        <v>2981.5020746887967</v>
      </c>
    </row>
    <row r="16" spans="1:20" x14ac:dyDescent="0.5">
      <c r="A16" s="36">
        <v>42</v>
      </c>
      <c r="B16" s="36" t="s">
        <v>40</v>
      </c>
      <c r="C16" s="20">
        <v>726264</v>
      </c>
      <c r="D16" s="20">
        <v>2958.1570680628274</v>
      </c>
      <c r="E16" s="20">
        <v>12987.926701570681</v>
      </c>
      <c r="F16" s="20">
        <v>2211.298734177215</v>
      </c>
      <c r="G16" s="20">
        <v>1409.2303797468355</v>
      </c>
      <c r="H16" s="20">
        <v>2454.7286689419793</v>
      </c>
      <c r="I16" s="20">
        <v>14397.157081317517</v>
      </c>
      <c r="J16" s="4">
        <v>9.2163260799869544</v>
      </c>
      <c r="S16" s="20">
        <v>726264</v>
      </c>
      <c r="T16" s="20">
        <v>2454.7286689419793</v>
      </c>
    </row>
    <row r="17" spans="1:20" x14ac:dyDescent="0.5">
      <c r="A17" s="36">
        <v>40</v>
      </c>
      <c r="B17" s="36" t="s">
        <v>40</v>
      </c>
      <c r="C17" s="20">
        <v>745928</v>
      </c>
      <c r="D17" s="20">
        <v>3037.5366972477063</v>
      </c>
      <c r="E17" s="20">
        <v>8725.9678899082573</v>
      </c>
      <c r="F17" s="20">
        <v>2525.8707317073172</v>
      </c>
      <c r="G17" s="20">
        <v>1353.1</v>
      </c>
      <c r="H17" s="20">
        <v>2703.4872611464966</v>
      </c>
      <c r="I17" s="20">
        <v>10079.067889908258</v>
      </c>
      <c r="J17" s="4">
        <v>6.44887139894188</v>
      </c>
      <c r="S17" s="20">
        <v>745928</v>
      </c>
      <c r="T17" s="20">
        <v>2703.4872611464966</v>
      </c>
    </row>
    <row r="18" spans="1:20" x14ac:dyDescent="0.5">
      <c r="A18" s="36">
        <v>45</v>
      </c>
      <c r="B18" s="36" t="s">
        <v>40</v>
      </c>
      <c r="C18" s="36">
        <v>837766</v>
      </c>
      <c r="D18" s="20">
        <v>2859.876923076923</v>
      </c>
      <c r="E18" s="20">
        <v>13921.456410256411</v>
      </c>
      <c r="F18" s="20">
        <v>1937.5268065268065</v>
      </c>
      <c r="G18" s="20">
        <v>1450.7482517482517</v>
      </c>
      <c r="H18" s="20">
        <v>2225.7612179487178</v>
      </c>
      <c r="I18" s="20">
        <v>15372.204662004662</v>
      </c>
      <c r="J18" s="4">
        <v>9.5960525153003609</v>
      </c>
      <c r="S18" s="36">
        <v>837766</v>
      </c>
      <c r="T18" s="20">
        <v>2225.7612179487178</v>
      </c>
    </row>
    <row r="19" spans="1:20" x14ac:dyDescent="0.5">
      <c r="A19" s="36">
        <v>23</v>
      </c>
      <c r="B19" s="36" t="s">
        <v>40</v>
      </c>
      <c r="C19" s="36">
        <v>903111</v>
      </c>
      <c r="D19" s="20">
        <v>3392.911111111111</v>
      </c>
      <c r="E19" s="20">
        <v>22735.805555555555</v>
      </c>
      <c r="F19" s="20">
        <v>2575.4446902654868</v>
      </c>
      <c r="G19" s="20">
        <v>2161.216814159292</v>
      </c>
      <c r="H19" s="20">
        <v>2808.2674050632913</v>
      </c>
      <c r="I19" s="20">
        <v>24897.022369714847</v>
      </c>
      <c r="J19" s="4">
        <v>10.519909620636431</v>
      </c>
      <c r="S19" s="36">
        <v>903111</v>
      </c>
      <c r="T19" s="20">
        <v>2808.2674050632913</v>
      </c>
    </row>
    <row r="20" spans="1:20" x14ac:dyDescent="0.5">
      <c r="A20" s="36">
        <v>22</v>
      </c>
      <c r="B20" s="36" t="s">
        <v>40</v>
      </c>
      <c r="C20" s="36">
        <v>977287</v>
      </c>
      <c r="D20" s="20">
        <v>2807.4876847290639</v>
      </c>
      <c r="E20" s="20">
        <v>21753.512315270935</v>
      </c>
      <c r="F20" s="20">
        <v>2203.1764705882351</v>
      </c>
      <c r="G20" s="20">
        <v>2303.7298474945533</v>
      </c>
      <c r="H20" s="20">
        <v>2388.4864048338368</v>
      </c>
      <c r="I20" s="20">
        <v>24057.242162765488</v>
      </c>
      <c r="J20" s="4">
        <v>9.4427358046904697</v>
      </c>
      <c r="S20" s="36">
        <v>977287</v>
      </c>
      <c r="T20" s="20">
        <v>2388.4864048338368</v>
      </c>
    </row>
    <row r="21" spans="1:20" x14ac:dyDescent="0.5">
      <c r="A21" s="66">
        <v>32</v>
      </c>
      <c r="B21" s="66" t="s">
        <v>22</v>
      </c>
      <c r="C21" s="79">
        <v>2839809</v>
      </c>
      <c r="D21" s="79">
        <v>7697.8685258964142</v>
      </c>
      <c r="E21" s="79">
        <v>12175.438247011953</v>
      </c>
      <c r="F21" s="79">
        <v>4820.1467181467178</v>
      </c>
      <c r="G21" s="79">
        <v>1157.0945945945946</v>
      </c>
      <c r="H21" s="79">
        <v>5759.4291287386213</v>
      </c>
      <c r="I21" s="79">
        <v>13332.532841606548</v>
      </c>
      <c r="J21" s="80">
        <v>10.52242254340303</v>
      </c>
      <c r="S21" s="79">
        <v>2839809</v>
      </c>
      <c r="T21" s="79">
        <v>5759.4291287386213</v>
      </c>
    </row>
    <row r="22" spans="1:20" x14ac:dyDescent="0.5">
      <c r="A22" s="36">
        <v>35</v>
      </c>
      <c r="B22" s="36" t="s">
        <v>22</v>
      </c>
      <c r="C22" s="36">
        <v>8778441</v>
      </c>
      <c r="D22" s="20">
        <v>8503.0281690140837</v>
      </c>
      <c r="E22" s="20">
        <v>10026.122065727699</v>
      </c>
      <c r="F22" s="20">
        <v>13347.313775510203</v>
      </c>
      <c r="G22" s="20">
        <v>1607.5102040816328</v>
      </c>
      <c r="H22" s="20">
        <v>11641.804958677685</v>
      </c>
      <c r="I22" s="20">
        <v>11633.632269809332</v>
      </c>
      <c r="J22" s="4">
        <v>6.2370503405019448</v>
      </c>
      <c r="S22" s="36">
        <v>8778441</v>
      </c>
      <c r="T22" s="20">
        <v>11641.804958677685</v>
      </c>
    </row>
    <row r="23" spans="1:20" x14ac:dyDescent="0.5">
      <c r="A23" s="36">
        <v>34</v>
      </c>
      <c r="B23" s="36" t="s">
        <v>22</v>
      </c>
      <c r="C23" s="20">
        <v>10020218</v>
      </c>
      <c r="D23" s="20">
        <v>8348.6893617021269</v>
      </c>
      <c r="E23" s="20">
        <v>13439.817021276596</v>
      </c>
      <c r="F23" s="20">
        <v>12207.853046594983</v>
      </c>
      <c r="G23" s="20">
        <v>1240.2186379928316</v>
      </c>
      <c r="H23" s="20">
        <v>11064.216897856242</v>
      </c>
      <c r="I23" s="20">
        <v>14680.035659269428</v>
      </c>
      <c r="J23" s="4">
        <v>10.836651385136076</v>
      </c>
      <c r="S23" s="20">
        <v>10020218</v>
      </c>
      <c r="T23" s="20">
        <v>11064.216897856242</v>
      </c>
    </row>
    <row r="24" spans="1:20" x14ac:dyDescent="0.5">
      <c r="A24" s="36">
        <v>3</v>
      </c>
      <c r="B24" s="36" t="s">
        <v>22</v>
      </c>
      <c r="C24" s="20">
        <v>10086119</v>
      </c>
      <c r="D24" s="20">
        <v>14361.659722222223</v>
      </c>
      <c r="E24" s="20">
        <v>17309.895833333332</v>
      </c>
      <c r="F24" s="20">
        <v>22530.080000000002</v>
      </c>
      <c r="G24" s="20">
        <v>2691.4584615384615</v>
      </c>
      <c r="H24" s="20">
        <v>20022.078891257996</v>
      </c>
      <c r="I24" s="20">
        <v>20001.354294871795</v>
      </c>
      <c r="J24" s="4">
        <v>6.4314185341128551</v>
      </c>
      <c r="S24" s="20">
        <v>10086119</v>
      </c>
      <c r="T24" s="20">
        <v>20022.078891257996</v>
      </c>
    </row>
    <row r="25" spans="1:20" x14ac:dyDescent="0.5">
      <c r="A25" s="36">
        <v>2</v>
      </c>
      <c r="B25" s="36" t="s">
        <v>22</v>
      </c>
      <c r="C25" s="20">
        <v>10235382</v>
      </c>
      <c r="D25" s="20">
        <v>14715.158333333333</v>
      </c>
      <c r="E25" s="20">
        <v>16805.541666666668</v>
      </c>
      <c r="F25" s="20">
        <v>21089.677914110431</v>
      </c>
      <c r="G25" s="20">
        <v>3235.6472392638038</v>
      </c>
      <c r="H25" s="20">
        <v>19374.560538116591</v>
      </c>
      <c r="I25" s="20">
        <v>20041.18890593047</v>
      </c>
      <c r="J25" s="4">
        <v>5.1938732574847615</v>
      </c>
      <c r="S25" s="20">
        <v>10235382</v>
      </c>
      <c r="T25" s="20">
        <v>19374.560538116591</v>
      </c>
    </row>
    <row r="26" spans="1:20" x14ac:dyDescent="0.5">
      <c r="A26" s="36">
        <v>20</v>
      </c>
      <c r="B26" s="36" t="s">
        <v>22</v>
      </c>
      <c r="C26" s="36">
        <v>10523532</v>
      </c>
      <c r="D26" s="20">
        <v>4385.2886597938141</v>
      </c>
      <c r="E26" s="20">
        <v>14199.865979381444</v>
      </c>
      <c r="F26" s="20">
        <v>8213.2020408163262</v>
      </c>
      <c r="G26" s="20">
        <v>2011.873469387755</v>
      </c>
      <c r="H26" s="20">
        <v>6786.9244558258642</v>
      </c>
      <c r="I26" s="20">
        <v>16211.7394487692</v>
      </c>
      <c r="J26" s="4">
        <v>7.0580313302221178</v>
      </c>
      <c r="S26" s="36">
        <v>10523532</v>
      </c>
      <c r="T26" s="20">
        <v>6786.9244558258642</v>
      </c>
    </row>
    <row r="27" spans="1:20" x14ac:dyDescent="0.5">
      <c r="A27" s="36">
        <v>24</v>
      </c>
      <c r="B27" s="36" t="s">
        <v>22</v>
      </c>
      <c r="C27" s="20">
        <v>11215868</v>
      </c>
      <c r="D27" s="20">
        <v>11672.403614457831</v>
      </c>
      <c r="E27" s="20">
        <v>19166.427710843374</v>
      </c>
      <c r="F27" s="20">
        <v>19799.278688524591</v>
      </c>
      <c r="G27" s="20">
        <v>2921.282786885246</v>
      </c>
      <c r="H27" s="20">
        <v>16508.885365853657</v>
      </c>
      <c r="I27" s="20">
        <v>22087.710497728622</v>
      </c>
      <c r="J27" s="4">
        <v>6.5609628060962768</v>
      </c>
      <c r="S27" s="14">
        <v>11215868</v>
      </c>
      <c r="T27" s="14">
        <v>16508.885365853657</v>
      </c>
    </row>
    <row r="28" spans="1:20" x14ac:dyDescent="0.5">
      <c r="A28" s="36">
        <v>5</v>
      </c>
      <c r="B28" s="36" t="s">
        <v>22</v>
      </c>
      <c r="C28" s="20">
        <v>11256365</v>
      </c>
      <c r="D28" s="20">
        <v>6250.9277566539922</v>
      </c>
      <c r="E28" s="20">
        <v>14863.653992395437</v>
      </c>
      <c r="F28" s="20">
        <v>10276.192307692309</v>
      </c>
      <c r="G28" s="20">
        <v>1617.9981684981685</v>
      </c>
      <c r="H28" s="20">
        <v>8967.6081582200241</v>
      </c>
      <c r="I28" s="20">
        <v>16481.652160893605</v>
      </c>
      <c r="J28" s="4">
        <v>9.1864467350985528</v>
      </c>
      <c r="S28" s="14">
        <v>11256365</v>
      </c>
      <c r="T28" s="14">
        <v>8967.6081582200241</v>
      </c>
    </row>
    <row r="29" spans="1:20" x14ac:dyDescent="0.5">
      <c r="A29" s="36">
        <v>4</v>
      </c>
      <c r="B29" s="36" t="s">
        <v>22</v>
      </c>
      <c r="C29" s="20">
        <v>11654887</v>
      </c>
      <c r="D29" s="20">
        <v>5118.518115942029</v>
      </c>
      <c r="E29" s="20">
        <v>14776.20652173913</v>
      </c>
      <c r="F29" s="20">
        <v>9862.4240837696343</v>
      </c>
      <c r="G29" s="20">
        <v>1531.7993019197208</v>
      </c>
      <c r="H29" s="20">
        <v>8320.2355712603057</v>
      </c>
      <c r="I29" s="20">
        <v>16308.00582365885</v>
      </c>
      <c r="J29" s="4">
        <v>9.6463071260189981</v>
      </c>
      <c r="S29" s="14">
        <v>11654887</v>
      </c>
      <c r="T29" s="14">
        <v>8320.2355712603057</v>
      </c>
    </row>
    <row r="30" spans="1:20" x14ac:dyDescent="0.5">
      <c r="A30" s="36">
        <v>33</v>
      </c>
      <c r="B30" s="36" t="s">
        <v>22</v>
      </c>
      <c r="C30" s="20">
        <v>11940877</v>
      </c>
      <c r="D30" s="20">
        <v>11082.277397260274</v>
      </c>
      <c r="E30" s="20">
        <v>12876.948630136987</v>
      </c>
      <c r="F30" s="20">
        <v>11837.918309859155</v>
      </c>
      <c r="G30" s="20">
        <v>1169.056338028169</v>
      </c>
      <c r="H30" s="20">
        <v>11617.711576846308</v>
      </c>
      <c r="I30" s="20">
        <v>14046.004968165156</v>
      </c>
      <c r="J30" s="4">
        <v>11.014822991213885</v>
      </c>
      <c r="S30" s="14">
        <v>11940877</v>
      </c>
      <c r="T30" s="14">
        <v>11617.711576846308</v>
      </c>
    </row>
    <row r="31" spans="1:20" x14ac:dyDescent="0.5">
      <c r="A31" s="36">
        <v>9</v>
      </c>
      <c r="B31" s="36" t="s">
        <v>22</v>
      </c>
      <c r="C31" s="20">
        <v>13139955</v>
      </c>
      <c r="D31" s="20">
        <v>16988.8</v>
      </c>
      <c r="E31" s="20">
        <v>14715.676923076922</v>
      </c>
      <c r="F31" s="20">
        <v>23455.700787401576</v>
      </c>
      <c r="G31" s="20">
        <v>3256.9881889763778</v>
      </c>
      <c r="H31" s="20">
        <v>21266.385416666668</v>
      </c>
      <c r="I31" s="20">
        <v>17972.665112053299</v>
      </c>
      <c r="J31" s="4">
        <v>4.5181855349932469</v>
      </c>
      <c r="S31" s="14">
        <v>13139955</v>
      </c>
      <c r="T31" s="14">
        <v>21266.385416666668</v>
      </c>
    </row>
    <row r="32" spans="1:20" x14ac:dyDescent="0.5">
      <c r="A32" s="36">
        <v>1</v>
      </c>
      <c r="B32" s="36" t="s">
        <v>22</v>
      </c>
      <c r="C32" s="20">
        <v>13380497</v>
      </c>
      <c r="D32" s="20">
        <v>13754.214592274679</v>
      </c>
      <c r="E32" s="20">
        <v>17125.356223175964</v>
      </c>
      <c r="F32" s="20">
        <v>20257.867120954004</v>
      </c>
      <c r="G32" s="20">
        <v>2023.984667802385</v>
      </c>
      <c r="H32" s="20">
        <v>18409.878048780487</v>
      </c>
      <c r="I32" s="20">
        <v>19149.34089097835</v>
      </c>
      <c r="J32" s="4">
        <v>8.4612084743559066</v>
      </c>
      <c r="S32" s="14">
        <v>13380497</v>
      </c>
      <c r="T32" s="14">
        <v>18409.878048780487</v>
      </c>
    </row>
    <row r="33" spans="1:20" x14ac:dyDescent="0.5">
      <c r="A33" s="36">
        <v>11</v>
      </c>
      <c r="B33" s="36" t="s">
        <v>22</v>
      </c>
      <c r="C33" s="20">
        <v>14592207</v>
      </c>
      <c r="D33" s="20">
        <v>12514.363636363636</v>
      </c>
      <c r="E33" s="20">
        <v>15815.545454545454</v>
      </c>
      <c r="F33" s="20">
        <v>21278.279202279202</v>
      </c>
      <c r="G33" s="20">
        <v>2715.6809116809118</v>
      </c>
      <c r="H33" s="20">
        <v>18475.864341085271</v>
      </c>
      <c r="I33" s="20">
        <v>18531.226366226365</v>
      </c>
      <c r="J33" s="4">
        <v>5.8237863610994651</v>
      </c>
      <c r="S33" s="14">
        <v>14592207</v>
      </c>
      <c r="T33" s="14">
        <v>18475.864341085271</v>
      </c>
    </row>
    <row r="34" spans="1:20" x14ac:dyDescent="0.5">
      <c r="A34" s="36">
        <v>16</v>
      </c>
      <c r="B34" s="36" t="s">
        <v>22</v>
      </c>
      <c r="C34" s="20">
        <v>15665438</v>
      </c>
      <c r="D34" s="20">
        <v>14910.071428571429</v>
      </c>
      <c r="E34" s="20">
        <v>14024.25</v>
      </c>
      <c r="F34" s="20">
        <v>18055.947145877377</v>
      </c>
      <c r="G34" s="20">
        <v>1339.4059196617336</v>
      </c>
      <c r="H34" s="20">
        <v>16962.484137931035</v>
      </c>
      <c r="I34" s="20">
        <v>15363.655919661735</v>
      </c>
      <c r="J34" s="4">
        <v>10.470500237554436</v>
      </c>
      <c r="S34" s="14">
        <v>15665438</v>
      </c>
      <c r="T34" s="14">
        <v>16962.484137931035</v>
      </c>
    </row>
    <row r="35" spans="1:20" x14ac:dyDescent="0.5">
      <c r="A35" s="36">
        <v>10</v>
      </c>
      <c r="B35" s="36" t="s">
        <v>22</v>
      </c>
      <c r="C35" s="20">
        <v>15762255</v>
      </c>
      <c r="D35" s="20">
        <v>17149.818584070796</v>
      </c>
      <c r="E35" s="20">
        <v>14162.017699115044</v>
      </c>
      <c r="F35" s="20">
        <v>24460.850961538461</v>
      </c>
      <c r="G35" s="20">
        <v>1572.886217948718</v>
      </c>
      <c r="H35" s="20">
        <v>22516.976470588233</v>
      </c>
      <c r="I35" s="20">
        <v>15734.903917063762</v>
      </c>
      <c r="J35" s="4">
        <v>9.0038411790424746</v>
      </c>
      <c r="S35" s="14">
        <v>15762255</v>
      </c>
      <c r="T35" s="14">
        <v>22516.976470588233</v>
      </c>
    </row>
    <row r="36" spans="1:20" x14ac:dyDescent="0.5">
      <c r="A36" s="36">
        <v>12</v>
      </c>
      <c r="B36" s="36" t="s">
        <v>22</v>
      </c>
      <c r="C36" s="20">
        <v>17005516</v>
      </c>
      <c r="D36" s="20">
        <v>24000.123853211007</v>
      </c>
      <c r="E36" s="20">
        <v>17352.027522935779</v>
      </c>
      <c r="F36" s="20">
        <v>36752.697265625</v>
      </c>
      <c r="G36" s="20">
        <v>2079.935546875</v>
      </c>
      <c r="H36" s="20">
        <v>32944.394520547947</v>
      </c>
      <c r="I36" s="20">
        <v>19431.963069810779</v>
      </c>
      <c r="J36" s="4">
        <v>8.3425794366591504</v>
      </c>
      <c r="S36" s="14">
        <v>17005516</v>
      </c>
      <c r="T36" s="14">
        <v>32944.394520547947</v>
      </c>
    </row>
    <row r="37" spans="1:20" x14ac:dyDescent="0.5">
      <c r="A37" s="36">
        <v>15</v>
      </c>
      <c r="B37" s="36" t="s">
        <v>22</v>
      </c>
      <c r="C37" s="20">
        <v>17291160</v>
      </c>
      <c r="D37" s="20">
        <v>11070.737068965518</v>
      </c>
      <c r="E37" s="20">
        <v>15802.185344827587</v>
      </c>
      <c r="F37" s="20">
        <v>17482.840080971659</v>
      </c>
      <c r="G37" s="20">
        <v>1489.078947368421</v>
      </c>
      <c r="H37" s="20">
        <v>15433.793388429753</v>
      </c>
      <c r="I37" s="20">
        <v>17291.264292196007</v>
      </c>
      <c r="J37" s="4">
        <v>10.612053425880504</v>
      </c>
      <c r="S37" s="14">
        <v>17291160</v>
      </c>
      <c r="T37" s="14">
        <v>15433.793388429753</v>
      </c>
    </row>
    <row r="38" spans="1:20" x14ac:dyDescent="0.5">
      <c r="A38" s="36">
        <v>25</v>
      </c>
      <c r="B38" s="36" t="s">
        <v>22</v>
      </c>
      <c r="C38" s="20">
        <v>24024267</v>
      </c>
      <c r="D38" s="20">
        <v>24049.054298642535</v>
      </c>
      <c r="E38" s="20">
        <v>18178.723981900454</v>
      </c>
      <c r="F38" s="20">
        <v>37656.991434689509</v>
      </c>
      <c r="G38" s="20">
        <v>2060.4753747323339</v>
      </c>
      <c r="H38" s="20">
        <v>33285.837209302328</v>
      </c>
      <c r="I38" s="20">
        <v>20239.199356632787</v>
      </c>
      <c r="J38" s="4">
        <v>8.8225873528151055</v>
      </c>
      <c r="S38" s="14">
        <v>24024267</v>
      </c>
      <c r="T38" s="14">
        <v>33285.837209302328</v>
      </c>
    </row>
    <row r="39" spans="1:20" x14ac:dyDescent="0.5">
      <c r="A39" s="36">
        <v>28</v>
      </c>
      <c r="B39" s="36" t="s">
        <v>22</v>
      </c>
      <c r="C39" s="36">
        <v>25596602</v>
      </c>
      <c r="D39" s="20">
        <v>16263.333333333334</v>
      </c>
      <c r="E39" s="20">
        <v>19052.758241758242</v>
      </c>
      <c r="F39" s="20">
        <v>23634.006097560974</v>
      </c>
      <c r="G39" s="20">
        <v>2527.8719512195121</v>
      </c>
      <c r="H39" s="20">
        <v>21003.687581699345</v>
      </c>
      <c r="I39" s="20">
        <v>21580.630192977755</v>
      </c>
      <c r="J39" s="4">
        <v>7.5370741119093037</v>
      </c>
      <c r="S39" s="8">
        <v>25596602</v>
      </c>
      <c r="T39" s="14">
        <v>21003.687581699345</v>
      </c>
    </row>
    <row r="40" spans="1:20" x14ac:dyDescent="0.5">
      <c r="A40" s="36">
        <v>13</v>
      </c>
      <c r="B40" s="36" t="s">
        <v>22</v>
      </c>
      <c r="C40" s="20">
        <v>26600854</v>
      </c>
      <c r="D40" s="20">
        <v>23476.85328185328</v>
      </c>
      <c r="E40" s="20">
        <v>17175.594594594593</v>
      </c>
      <c r="F40" s="20">
        <v>25256.501262626261</v>
      </c>
      <c r="G40" s="20">
        <v>1904.3724747474748</v>
      </c>
      <c r="H40" s="20">
        <v>24817.939105613703</v>
      </c>
      <c r="I40" s="20">
        <v>19079.967069342067</v>
      </c>
      <c r="J40" s="4">
        <v>9.0190311099051801</v>
      </c>
      <c r="S40" s="14">
        <v>26600854</v>
      </c>
      <c r="T40" s="14">
        <v>24817.939105613703</v>
      </c>
    </row>
    <row r="41" spans="1:20" x14ac:dyDescent="0.5">
      <c r="A41" s="36">
        <v>27</v>
      </c>
      <c r="B41" s="36" t="s">
        <v>22</v>
      </c>
      <c r="C41" s="20">
        <v>27477306</v>
      </c>
      <c r="D41" s="20">
        <v>14972.217741935483</v>
      </c>
      <c r="E41" s="20">
        <v>18650.508064516129</v>
      </c>
      <c r="F41" s="20">
        <v>23235.532588454374</v>
      </c>
      <c r="G41" s="20">
        <v>2025.9348230912476</v>
      </c>
      <c r="H41" s="20">
        <v>20624.956687898088</v>
      </c>
      <c r="I41" s="20">
        <v>20676.442887607376</v>
      </c>
      <c r="J41" s="4">
        <v>9.2058776284117982</v>
      </c>
      <c r="S41" s="14">
        <v>27477306</v>
      </c>
      <c r="T41" s="14">
        <v>20624.956687898088</v>
      </c>
    </row>
    <row r="42" spans="1:20" x14ac:dyDescent="0.5">
      <c r="A42" s="36">
        <v>14</v>
      </c>
      <c r="B42" s="36" t="s">
        <v>22</v>
      </c>
      <c r="C42" s="36">
        <v>28505878</v>
      </c>
      <c r="D42" s="20">
        <v>23812.498220640569</v>
      </c>
      <c r="E42" s="20">
        <v>16632.505338078292</v>
      </c>
      <c r="F42" s="20">
        <v>29070.551075268817</v>
      </c>
      <c r="G42" s="20">
        <v>1895.3360215053763</v>
      </c>
      <c r="H42" s="20">
        <v>27629.07512195122</v>
      </c>
      <c r="I42" s="20">
        <v>18527.841359583668</v>
      </c>
      <c r="J42" s="4">
        <v>8.775491601150426</v>
      </c>
      <c r="S42" s="8">
        <v>28505878</v>
      </c>
      <c r="T42" s="14">
        <v>27629.07512195122</v>
      </c>
    </row>
    <row r="43" spans="1:20" x14ac:dyDescent="0.5">
      <c r="A43" s="36">
        <v>26</v>
      </c>
      <c r="B43" s="36" t="s">
        <v>22</v>
      </c>
      <c r="C43" s="20">
        <v>31093225</v>
      </c>
      <c r="D43" s="20">
        <v>17179.797709923663</v>
      </c>
      <c r="E43" s="20">
        <v>21653.59541984733</v>
      </c>
      <c r="F43" s="20">
        <v>24082.073122529644</v>
      </c>
      <c r="G43" s="20">
        <v>3037.3557312252965</v>
      </c>
      <c r="H43" s="20">
        <v>21727.390625</v>
      </c>
      <c r="I43" s="20">
        <v>24690.951151072626</v>
      </c>
      <c r="J43" s="4">
        <v>7.1290942964761248</v>
      </c>
      <c r="S43" s="14">
        <v>31093225</v>
      </c>
      <c r="T43" s="14">
        <v>21727.390625</v>
      </c>
    </row>
    <row r="44" spans="1:20" x14ac:dyDescent="0.5">
      <c r="A44" s="36">
        <v>19</v>
      </c>
      <c r="B44" s="36" t="s">
        <v>22</v>
      </c>
      <c r="C44" s="20">
        <v>38879421</v>
      </c>
      <c r="D44" s="20">
        <v>21468.212765957447</v>
      </c>
      <c r="E44" s="20">
        <v>16846.794326241135</v>
      </c>
      <c r="F44" s="20">
        <v>35813.988439306355</v>
      </c>
      <c r="G44" s="20">
        <v>2761.0751445086707</v>
      </c>
      <c r="H44" s="20">
        <v>30763.415730337078</v>
      </c>
      <c r="I44" s="20">
        <v>19607.869470749807</v>
      </c>
      <c r="J44" s="4">
        <v>6.1015341649598591</v>
      </c>
      <c r="S44" s="14">
        <v>38879421</v>
      </c>
      <c r="T44" s="14">
        <v>30763.415730337078</v>
      </c>
    </row>
    <row r="45" spans="1:20" x14ac:dyDescent="0.5">
      <c r="A45" s="36">
        <v>18</v>
      </c>
      <c r="B45" s="36" t="s">
        <v>22</v>
      </c>
      <c r="C45" s="20">
        <v>47294091</v>
      </c>
      <c r="D45" s="20">
        <v>12461.653225806451</v>
      </c>
      <c r="E45" s="20">
        <v>21669.145161290322</v>
      </c>
      <c r="F45" s="20">
        <v>20913.106783919597</v>
      </c>
      <c r="G45" s="20">
        <v>2049.422110552764</v>
      </c>
      <c r="H45" s="20">
        <v>18905.481800766283</v>
      </c>
      <c r="I45" s="20">
        <v>23718.567271843087</v>
      </c>
      <c r="J45" s="4">
        <v>10.573295296129007</v>
      </c>
      <c r="S45" s="14">
        <v>47294091</v>
      </c>
      <c r="T45" s="14">
        <v>18905.481800766283</v>
      </c>
    </row>
    <row r="46" spans="1:20" x14ac:dyDescent="0.5">
      <c r="A46" s="67">
        <v>17</v>
      </c>
      <c r="B46" s="67" t="s">
        <v>22</v>
      </c>
      <c r="C46" s="70">
        <v>65986876</v>
      </c>
      <c r="D46" s="70">
        <v>34910.794701986757</v>
      </c>
      <c r="E46" s="70">
        <v>16815.423841059604</v>
      </c>
      <c r="F46" s="70">
        <v>53584.63943661972</v>
      </c>
      <c r="G46" s="70">
        <v>1792.0661971830987</v>
      </c>
      <c r="H46" s="70">
        <v>48012.009881422928</v>
      </c>
      <c r="I46" s="70">
        <v>18607.490038242704</v>
      </c>
      <c r="J46" s="72">
        <v>9.3832604328407747</v>
      </c>
      <c r="S46" s="99">
        <v>65986876</v>
      </c>
      <c r="T46" s="99">
        <v>48012.009881422928</v>
      </c>
    </row>
    <row r="47" spans="1:20" x14ac:dyDescent="0.5">
      <c r="A47" s="36"/>
      <c r="B47" s="36"/>
      <c r="C47" s="36"/>
      <c r="D47" s="36"/>
      <c r="E47" s="36"/>
      <c r="F47" s="36"/>
      <c r="G47" s="36"/>
      <c r="H47" s="36"/>
      <c r="I47" s="36"/>
      <c r="J47" s="36"/>
    </row>
    <row r="48" spans="1:20" x14ac:dyDescent="0.5">
      <c r="A48" s="36"/>
      <c r="B48" s="36"/>
      <c r="C48" s="36"/>
      <c r="D48" s="36"/>
      <c r="E48" s="36"/>
      <c r="F48" s="36"/>
      <c r="G48" s="36"/>
      <c r="H48" s="36"/>
      <c r="I48" s="36"/>
      <c r="J48" s="36"/>
    </row>
    <row r="49" spans="1:10" x14ac:dyDescent="0.5">
      <c r="A49" s="36"/>
      <c r="B49" s="36"/>
      <c r="C49" s="36"/>
      <c r="D49" s="36"/>
      <c r="E49" s="36"/>
      <c r="F49" s="36"/>
      <c r="G49" s="36"/>
      <c r="H49" s="36"/>
      <c r="I49" s="36"/>
      <c r="J49" s="36"/>
    </row>
    <row r="50" spans="1:10" ht="14.7" thickBot="1" x14ac:dyDescent="0.55000000000000004">
      <c r="A50" s="36"/>
      <c r="B50" s="36"/>
      <c r="C50" s="36"/>
      <c r="D50" s="36"/>
      <c r="E50" s="36"/>
      <c r="F50" s="36"/>
      <c r="G50" s="36"/>
      <c r="H50" s="36"/>
      <c r="I50" s="36"/>
      <c r="J50" s="36"/>
    </row>
    <row r="51" spans="1:10" ht="15" thickTop="1" thickBot="1" x14ac:dyDescent="0.55000000000000004">
      <c r="A51" s="36"/>
      <c r="B51" s="36"/>
      <c r="C51" s="36"/>
      <c r="D51" s="36"/>
      <c r="E51" s="36"/>
      <c r="F51" s="36"/>
      <c r="G51" s="36"/>
      <c r="H51" s="36"/>
      <c r="I51" s="123"/>
      <c r="J51" s="36"/>
    </row>
    <row r="52" spans="1:10" ht="14.7" thickTop="1" x14ac:dyDescent="0.5">
      <c r="A52" s="36"/>
      <c r="B52" s="36"/>
      <c r="C52" s="36"/>
      <c r="D52" s="36"/>
      <c r="E52" s="36"/>
      <c r="F52" s="36"/>
      <c r="G52" s="36"/>
      <c r="H52" s="36"/>
      <c r="I52" s="36"/>
      <c r="J52" s="36"/>
    </row>
    <row r="53" spans="1:10" x14ac:dyDescent="0.5">
      <c r="A53" s="36"/>
      <c r="B53" s="36"/>
      <c r="C53" s="36"/>
      <c r="D53" s="36"/>
      <c r="E53" s="36"/>
      <c r="F53" s="36"/>
      <c r="G53" s="36"/>
      <c r="H53" s="36"/>
      <c r="I53" s="36"/>
      <c r="J53" s="36"/>
    </row>
    <row r="54" spans="1:10" x14ac:dyDescent="0.5">
      <c r="A54" s="36"/>
      <c r="B54" s="36"/>
      <c r="C54" s="36"/>
      <c r="D54" s="36"/>
      <c r="E54" s="36"/>
      <c r="F54" s="36"/>
      <c r="G54" s="36"/>
      <c r="H54" s="36"/>
      <c r="I54" s="36"/>
      <c r="J54" s="36"/>
    </row>
    <row r="55" spans="1:10" x14ac:dyDescent="0.5">
      <c r="A55" s="36"/>
      <c r="B55" s="36"/>
      <c r="C55" s="36"/>
      <c r="D55" s="36"/>
      <c r="E55" s="36"/>
      <c r="F55" s="36"/>
      <c r="G55" s="36"/>
      <c r="H55" s="36"/>
      <c r="I55" s="36"/>
      <c r="J55" s="36"/>
    </row>
  </sheetData>
  <sortState ref="S2:S46">
    <sortCondition ref="S1"/>
  </sortState>
  <pageMargins left="0.7" right="0.7" top="0.75" bottom="0.75" header="0.3" footer="0.3"/>
  <pageSetup orientation="portrait" horizontalDpi="4294967295" verticalDpi="4294967295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zoomScaleNormal="100" workbookViewId="0">
      <selection activeCell="L25" sqref="L25"/>
    </sheetView>
  </sheetViews>
  <sheetFormatPr defaultRowHeight="14.35" x14ac:dyDescent="0.5"/>
  <cols>
    <col min="1" max="1" width="9" style="18" bestFit="1" customWidth="1"/>
    <col min="2" max="2" width="8.9375" style="18"/>
    <col min="5" max="6" width="8.9375" style="8"/>
  </cols>
  <sheetData>
    <row r="1" spans="1:6" x14ac:dyDescent="0.5">
      <c r="A1" s="1" t="s">
        <v>38</v>
      </c>
      <c r="B1" s="1" t="s">
        <v>1</v>
      </c>
      <c r="E1" s="47" t="s">
        <v>40</v>
      </c>
      <c r="F1" s="47" t="s">
        <v>22</v>
      </c>
    </row>
    <row r="2" spans="1:6" x14ac:dyDescent="0.5">
      <c r="A2" s="20">
        <v>3161.6666666666665</v>
      </c>
      <c r="B2" s="95">
        <v>48012.009881422928</v>
      </c>
      <c r="D2" t="s">
        <v>3</v>
      </c>
      <c r="E2" s="5">
        <f>MIN(A2:A60)</f>
        <v>1707.1263736263736</v>
      </c>
      <c r="F2" s="5">
        <f>MIN(B2:B60)</f>
        <v>5759.4291287386213</v>
      </c>
    </row>
    <row r="3" spans="1:6" x14ac:dyDescent="0.5">
      <c r="A3" s="20">
        <v>2981.5020746887967</v>
      </c>
      <c r="B3" s="14">
        <v>33285.837209302328</v>
      </c>
      <c r="D3" t="s">
        <v>4</v>
      </c>
      <c r="E3" s="5">
        <f>QUARTILE(A2:A60,1)-E2</f>
        <v>419.57269628717859</v>
      </c>
      <c r="F3" s="5">
        <f>QUARTILE(B2:B60,1)-F2</f>
        <v>6830.3729373770811</v>
      </c>
    </row>
    <row r="4" spans="1:6" x14ac:dyDescent="0.5">
      <c r="A4" s="20">
        <v>2808.2674050632913</v>
      </c>
      <c r="B4" s="14">
        <v>32944.394520547947</v>
      </c>
      <c r="D4" t="s">
        <v>5</v>
      </c>
      <c r="E4" s="5">
        <f>MEDIAN(A2:A60)-QUARTILE(A2:A60,1)</f>
        <v>284.13941805895638</v>
      </c>
      <c r="F4" s="5">
        <f>MEDIAN(B2:B60)-QUARTILE(B2:B60,1)</f>
        <v>6550.2191033257368</v>
      </c>
    </row>
    <row r="5" spans="1:6" x14ac:dyDescent="0.5">
      <c r="A5" s="20">
        <v>2703.4872611464966</v>
      </c>
      <c r="B5" s="14">
        <v>30763.415730337078</v>
      </c>
      <c r="D5" t="s">
        <v>6</v>
      </c>
      <c r="E5" s="5">
        <f>QUARTILE(A2:A60,3)-MEDIAN(A2:A60)</f>
        <v>111.69067035930902</v>
      </c>
      <c r="F5" s="5">
        <f>QUARTILE(B2:B60,3)-MEDIAN(B2:B60)</f>
        <v>3179.558839749734</v>
      </c>
    </row>
    <row r="6" spans="1:6" x14ac:dyDescent="0.5">
      <c r="A6" s="20">
        <v>2564.5564648117838</v>
      </c>
      <c r="B6" s="14">
        <v>27629.07512195122</v>
      </c>
      <c r="D6" t="s">
        <v>7</v>
      </c>
      <c r="E6" s="5">
        <f>MAX(A2:A60)-QUARTILE(A2:A60,3)</f>
        <v>639.13750833484892</v>
      </c>
      <c r="F6" s="5">
        <f>MAX(B2:B60)-QUARTILE(B2:B60,3)</f>
        <v>25692.429872231754</v>
      </c>
    </row>
    <row r="7" spans="1:6" x14ac:dyDescent="0.5">
      <c r="A7" s="20">
        <v>2480.5018518518518</v>
      </c>
      <c r="B7" s="14">
        <v>24817.939105613703</v>
      </c>
    </row>
    <row r="8" spans="1:6" x14ac:dyDescent="0.5">
      <c r="A8" s="20">
        <v>2466.3150684931506</v>
      </c>
      <c r="B8" s="14">
        <v>22516.976470588233</v>
      </c>
      <c r="E8" s="47" t="s">
        <v>40</v>
      </c>
      <c r="F8" s="47" t="s">
        <v>22</v>
      </c>
    </row>
    <row r="9" spans="1:6" x14ac:dyDescent="0.5">
      <c r="A9" s="20">
        <v>2454.7286689419793</v>
      </c>
      <c r="B9" s="14">
        <v>21727.390625</v>
      </c>
      <c r="C9" t="s">
        <v>10</v>
      </c>
      <c r="D9" t="s">
        <v>3</v>
      </c>
      <c r="E9" s="51">
        <f t="array" ref="E9">MIN(IF(A2:A20&gt;=E2-1.5*(E11-E2),A2:A20,""))</f>
        <v>1707.1263736263736</v>
      </c>
      <c r="F9" s="51">
        <f t="array" ref="F9">MIN(IF(B2:B27&gt;=F2-1.5*(F11-F2),B2:B27,""))</f>
        <v>5759.4291287386213</v>
      </c>
    </row>
    <row r="10" spans="1:6" x14ac:dyDescent="0.5">
      <c r="A10" s="20">
        <v>2412.840909090909</v>
      </c>
      <c r="B10" s="14">
        <v>21266.385416666668</v>
      </c>
      <c r="D10" t="s">
        <v>11</v>
      </c>
      <c r="E10" s="51">
        <f>QUARTILE(A2:A60,1)</f>
        <v>2126.6990699135522</v>
      </c>
      <c r="F10" s="51">
        <f>QUARTILE(B2:B60,1)</f>
        <v>12589.802066115702</v>
      </c>
    </row>
    <row r="11" spans="1:6" x14ac:dyDescent="0.5">
      <c r="A11" s="20">
        <v>2410.8384879725086</v>
      </c>
      <c r="B11" s="14">
        <v>21003.687581699345</v>
      </c>
      <c r="D11" t="s">
        <v>12</v>
      </c>
      <c r="E11" s="51">
        <f>MEDIAN(A2:A60)</f>
        <v>2410.8384879725086</v>
      </c>
      <c r="F11" s="51">
        <f>MEDIAN(B2:B60)</f>
        <v>19140.021169441439</v>
      </c>
    </row>
    <row r="12" spans="1:6" x14ac:dyDescent="0.5">
      <c r="A12" s="20">
        <v>2391.712788259958</v>
      </c>
      <c r="B12" s="14">
        <v>20624.956687898088</v>
      </c>
      <c r="D12" t="s">
        <v>13</v>
      </c>
      <c r="E12" s="51">
        <f>QUARTILE(A2:A60,3)</f>
        <v>2522.5291583318176</v>
      </c>
      <c r="F12" s="51">
        <f>QUARTILE(B2:B60,3)</f>
        <v>22319.580009191173</v>
      </c>
    </row>
    <row r="13" spans="1:6" x14ac:dyDescent="0.5">
      <c r="A13" s="20">
        <v>2388.4864048338368</v>
      </c>
      <c r="B13" s="14">
        <v>20022.078891257996</v>
      </c>
      <c r="C13" t="s">
        <v>14</v>
      </c>
      <c r="D13" t="s">
        <v>15</v>
      </c>
      <c r="E13" s="51">
        <f t="array" ref="E13">MAX(IF(A2:A20&lt;=E11+1.5*(E11-E9),A2:A20,""))</f>
        <v>3161.6666666666665</v>
      </c>
      <c r="F13" s="51">
        <f t="array" ref="F13">MAX(IF(B2:B27&lt;=F11+1.5*(F11-F9),B2:B27,""))</f>
        <v>33285.837209302328</v>
      </c>
    </row>
    <row r="14" spans="1:6" x14ac:dyDescent="0.5">
      <c r="A14" s="20">
        <v>2225.7612179487178</v>
      </c>
      <c r="B14" s="14">
        <v>19374.560538116591</v>
      </c>
      <c r="C14" s="13"/>
      <c r="D14" s="13" t="s">
        <v>16</v>
      </c>
      <c r="E14" s="12">
        <f>AVERAGE(A2:A60)</f>
        <v>2393.8737778745044</v>
      </c>
      <c r="F14" s="12">
        <f>AVERAGE(B2:B60)</f>
        <v>19724.731754256682</v>
      </c>
    </row>
    <row r="15" spans="1:6" x14ac:dyDescent="0.5">
      <c r="A15" s="20">
        <v>2191.013833992095</v>
      </c>
      <c r="B15" s="14">
        <v>18905.481800766283</v>
      </c>
    </row>
    <row r="16" spans="1:6" x14ac:dyDescent="0.5">
      <c r="A16" s="20">
        <v>2062.3843058350099</v>
      </c>
      <c r="B16" s="14">
        <v>18475.864341085271</v>
      </c>
      <c r="E16" s="47" t="s">
        <v>40</v>
      </c>
      <c r="F16" s="47" t="s">
        <v>22</v>
      </c>
    </row>
    <row r="17" spans="1:6" x14ac:dyDescent="0.5">
      <c r="A17" s="20">
        <v>2036.1868787276342</v>
      </c>
      <c r="B17" s="14">
        <v>18409.878048780487</v>
      </c>
      <c r="D17" t="s">
        <v>3</v>
      </c>
      <c r="E17" s="14">
        <f t="shared" ref="E17:F17" si="0">E9</f>
        <v>1707.1263736263736</v>
      </c>
      <c r="F17" s="14">
        <f t="shared" si="0"/>
        <v>5759.4291287386213</v>
      </c>
    </row>
    <row r="18" spans="1:6" x14ac:dyDescent="0.5">
      <c r="A18" s="20">
        <v>2028.5661478599222</v>
      </c>
      <c r="B18" s="14">
        <v>16962.484137931035</v>
      </c>
      <c r="D18" t="s">
        <v>4</v>
      </c>
      <c r="E18" s="14">
        <f t="shared" ref="E18:F21" si="1">E10-E9</f>
        <v>419.57269628717859</v>
      </c>
      <c r="F18" s="14">
        <f t="shared" si="1"/>
        <v>6830.3729373770811</v>
      </c>
    </row>
    <row r="19" spans="1:6" x14ac:dyDescent="0.5">
      <c r="A19" s="20">
        <v>2007.6589698046182</v>
      </c>
      <c r="B19" s="14">
        <v>16508.885365853657</v>
      </c>
      <c r="D19" t="s">
        <v>5</v>
      </c>
      <c r="E19" s="14">
        <f t="shared" si="1"/>
        <v>284.13941805895638</v>
      </c>
      <c r="F19" s="14">
        <f t="shared" si="1"/>
        <v>6550.2191033257368</v>
      </c>
    </row>
    <row r="20" spans="1:6" x14ac:dyDescent="0.5">
      <c r="A20" s="20">
        <v>1707.1263736263736</v>
      </c>
      <c r="B20" s="14">
        <v>15433.793388429753</v>
      </c>
      <c r="D20" t="s">
        <v>6</v>
      </c>
      <c r="E20" s="14">
        <f t="shared" si="1"/>
        <v>111.69067035930902</v>
      </c>
      <c r="F20" s="14">
        <f t="shared" si="1"/>
        <v>3179.558839749734</v>
      </c>
    </row>
    <row r="21" spans="1:6" x14ac:dyDescent="0.5">
      <c r="A21" s="20"/>
      <c r="B21" s="14">
        <v>11641.804958677685</v>
      </c>
      <c r="D21" t="s">
        <v>7</v>
      </c>
      <c r="E21" s="14">
        <f t="shared" si="1"/>
        <v>639.13750833484892</v>
      </c>
      <c r="F21" s="14">
        <f t="shared" si="1"/>
        <v>10966.257200111155</v>
      </c>
    </row>
    <row r="22" spans="1:6" x14ac:dyDescent="0.5">
      <c r="A22" s="43"/>
      <c r="B22" s="14">
        <v>11617.711576846308</v>
      </c>
    </row>
    <row r="23" spans="1:6" x14ac:dyDescent="0.5">
      <c r="A23" s="54"/>
      <c r="B23" s="14">
        <v>11064.216897856242</v>
      </c>
      <c r="E23" s="47" t="s">
        <v>40</v>
      </c>
      <c r="F23" s="47" t="s">
        <v>22</v>
      </c>
    </row>
    <row r="24" spans="1:6" x14ac:dyDescent="0.5">
      <c r="A24" s="54"/>
      <c r="B24" s="14">
        <v>8967.6081582200241</v>
      </c>
      <c r="D24" t="s">
        <v>17</v>
      </c>
      <c r="E24" s="14" t="str">
        <f t="shared" ref="E24:E63" si="2">IF(A2&gt;E$13,A2,IF(A2&lt;E$9,A2,""))</f>
        <v/>
      </c>
      <c r="F24" s="8">
        <f t="shared" ref="F24:F63" si="3">IF(B2&gt;F$13,B2,IF(B2&lt;F$9,B2,""))</f>
        <v>48012.009881422928</v>
      </c>
    </row>
    <row r="25" spans="1:6" x14ac:dyDescent="0.5">
      <c r="A25" s="54"/>
      <c r="B25" s="14">
        <v>8320.2355712603057</v>
      </c>
      <c r="E25" s="8" t="str">
        <f t="shared" si="2"/>
        <v/>
      </c>
      <c r="F25" s="8" t="str">
        <f t="shared" si="3"/>
        <v/>
      </c>
    </row>
    <row r="26" spans="1:6" x14ac:dyDescent="0.5">
      <c r="A26" s="54"/>
      <c r="B26" s="14">
        <v>6786.9244558258642</v>
      </c>
      <c r="E26" s="8" t="str">
        <f t="shared" si="2"/>
        <v/>
      </c>
      <c r="F26" s="8" t="str">
        <f t="shared" si="3"/>
        <v/>
      </c>
    </row>
    <row r="27" spans="1:6" x14ac:dyDescent="0.5">
      <c r="A27" s="54"/>
      <c r="B27" s="79">
        <v>5759.4291287386213</v>
      </c>
      <c r="E27" s="8" t="str">
        <f t="shared" si="2"/>
        <v/>
      </c>
      <c r="F27" s="8" t="str">
        <f t="shared" si="3"/>
        <v/>
      </c>
    </row>
    <row r="28" spans="1:6" x14ac:dyDescent="0.5">
      <c r="A28" s="54"/>
      <c r="B28" s="20"/>
      <c r="E28" s="8" t="str">
        <f t="shared" si="2"/>
        <v/>
      </c>
      <c r="F28" s="8" t="str">
        <f t="shared" si="3"/>
        <v/>
      </c>
    </row>
    <row r="29" spans="1:6" x14ac:dyDescent="0.5">
      <c r="A29" s="54"/>
      <c r="B29" s="20"/>
      <c r="E29" s="8" t="str">
        <f t="shared" si="2"/>
        <v/>
      </c>
      <c r="F29" s="8" t="str">
        <f t="shared" si="3"/>
        <v/>
      </c>
    </row>
    <row r="30" spans="1:6" x14ac:dyDescent="0.5">
      <c r="A30" s="54"/>
      <c r="B30" s="20"/>
      <c r="E30" s="8" t="str">
        <f t="shared" si="2"/>
        <v/>
      </c>
      <c r="F30" s="8" t="str">
        <f t="shared" si="3"/>
        <v/>
      </c>
    </row>
    <row r="31" spans="1:6" x14ac:dyDescent="0.5">
      <c r="A31" s="54"/>
      <c r="B31" s="20"/>
      <c r="E31" s="8" t="str">
        <f t="shared" si="2"/>
        <v/>
      </c>
      <c r="F31" s="8" t="str">
        <f t="shared" si="3"/>
        <v/>
      </c>
    </row>
    <row r="32" spans="1:6" x14ac:dyDescent="0.5">
      <c r="A32" s="54"/>
      <c r="B32" s="20"/>
      <c r="E32" s="8" t="str">
        <f t="shared" si="2"/>
        <v/>
      </c>
      <c r="F32" s="8" t="str">
        <f t="shared" si="3"/>
        <v/>
      </c>
    </row>
    <row r="33" spans="1:6" x14ac:dyDescent="0.5">
      <c r="A33" s="54"/>
      <c r="B33" s="20"/>
      <c r="E33" s="8" t="str">
        <f t="shared" si="2"/>
        <v/>
      </c>
      <c r="F33" s="8" t="str">
        <f t="shared" si="3"/>
        <v/>
      </c>
    </row>
    <row r="34" spans="1:6" x14ac:dyDescent="0.5">
      <c r="A34" s="54"/>
      <c r="B34" s="20"/>
      <c r="E34" s="8" t="str">
        <f t="shared" si="2"/>
        <v/>
      </c>
      <c r="F34" s="8" t="str">
        <f t="shared" si="3"/>
        <v/>
      </c>
    </row>
    <row r="35" spans="1:6" x14ac:dyDescent="0.5">
      <c r="A35" s="54"/>
      <c r="B35" s="20"/>
      <c r="E35" s="8" t="str">
        <f t="shared" si="2"/>
        <v/>
      </c>
      <c r="F35" s="8" t="str">
        <f t="shared" si="3"/>
        <v/>
      </c>
    </row>
    <row r="36" spans="1:6" x14ac:dyDescent="0.5">
      <c r="A36" s="54"/>
      <c r="B36" s="20"/>
      <c r="E36" s="8" t="str">
        <f t="shared" si="2"/>
        <v/>
      </c>
      <c r="F36" s="8" t="str">
        <f t="shared" si="3"/>
        <v/>
      </c>
    </row>
    <row r="37" spans="1:6" x14ac:dyDescent="0.5">
      <c r="A37" s="54"/>
      <c r="B37" s="20"/>
      <c r="E37" s="8" t="str">
        <f t="shared" si="2"/>
        <v/>
      </c>
      <c r="F37" s="8" t="str">
        <f t="shared" si="3"/>
        <v/>
      </c>
    </row>
    <row r="38" spans="1:6" x14ac:dyDescent="0.5">
      <c r="A38" s="54"/>
      <c r="B38" s="20"/>
      <c r="E38" s="8" t="str">
        <f t="shared" si="2"/>
        <v/>
      </c>
      <c r="F38" s="8" t="str">
        <f t="shared" si="3"/>
        <v/>
      </c>
    </row>
    <row r="39" spans="1:6" x14ac:dyDescent="0.5">
      <c r="A39" s="54"/>
      <c r="B39" s="20"/>
      <c r="E39" s="8" t="str">
        <f t="shared" si="2"/>
        <v/>
      </c>
      <c r="F39" s="8" t="str">
        <f t="shared" si="3"/>
        <v/>
      </c>
    </row>
    <row r="40" spans="1:6" x14ac:dyDescent="0.5">
      <c r="A40" s="54"/>
      <c r="B40" s="20"/>
      <c r="E40" s="8" t="str">
        <f t="shared" si="2"/>
        <v/>
      </c>
      <c r="F40" s="8" t="str">
        <f t="shared" si="3"/>
        <v/>
      </c>
    </row>
    <row r="41" spans="1:6" x14ac:dyDescent="0.5">
      <c r="A41" s="54"/>
      <c r="B41" s="20"/>
      <c r="E41" s="8" t="str">
        <f t="shared" si="2"/>
        <v/>
      </c>
      <c r="F41" s="8" t="str">
        <f t="shared" si="3"/>
        <v/>
      </c>
    </row>
    <row r="42" spans="1:6" x14ac:dyDescent="0.5">
      <c r="A42" s="54"/>
      <c r="B42" s="20"/>
      <c r="E42" s="8" t="str">
        <f t="shared" si="2"/>
        <v/>
      </c>
      <c r="F42" s="8" t="str">
        <f t="shared" si="3"/>
        <v/>
      </c>
    </row>
    <row r="43" spans="1:6" x14ac:dyDescent="0.5">
      <c r="A43" s="54"/>
      <c r="B43" s="20"/>
      <c r="E43" s="8">
        <f t="shared" si="2"/>
        <v>0</v>
      </c>
      <c r="F43" s="8" t="str">
        <f t="shared" si="3"/>
        <v/>
      </c>
    </row>
    <row r="44" spans="1:6" x14ac:dyDescent="0.5">
      <c r="A44" s="54"/>
      <c r="B44" s="20"/>
      <c r="E44" s="8">
        <f t="shared" si="2"/>
        <v>0</v>
      </c>
      <c r="F44" s="8" t="str">
        <f t="shared" si="3"/>
        <v/>
      </c>
    </row>
    <row r="45" spans="1:6" x14ac:dyDescent="0.5">
      <c r="A45" s="54"/>
      <c r="B45" s="20"/>
      <c r="E45" s="8">
        <f t="shared" si="2"/>
        <v>0</v>
      </c>
      <c r="F45" s="8" t="str">
        <f t="shared" si="3"/>
        <v/>
      </c>
    </row>
    <row r="46" spans="1:6" x14ac:dyDescent="0.5">
      <c r="A46" s="54"/>
      <c r="B46" s="20"/>
      <c r="E46" s="8">
        <f t="shared" si="2"/>
        <v>0</v>
      </c>
      <c r="F46" s="8" t="str">
        <f t="shared" si="3"/>
        <v/>
      </c>
    </row>
    <row r="47" spans="1:6" x14ac:dyDescent="0.5">
      <c r="A47" s="14"/>
      <c r="E47" s="8">
        <f t="shared" si="2"/>
        <v>0</v>
      </c>
      <c r="F47" s="8" t="str">
        <f t="shared" si="3"/>
        <v/>
      </c>
    </row>
    <row r="48" spans="1:6" x14ac:dyDescent="0.5">
      <c r="A48" s="14"/>
      <c r="E48" s="8">
        <f t="shared" si="2"/>
        <v>0</v>
      </c>
      <c r="F48" s="8" t="str">
        <f t="shared" si="3"/>
        <v/>
      </c>
    </row>
    <row r="49" spans="1:6" x14ac:dyDescent="0.5">
      <c r="A49" s="14"/>
      <c r="E49" s="8">
        <f t="shared" si="2"/>
        <v>0</v>
      </c>
      <c r="F49" s="8" t="str">
        <f t="shared" si="3"/>
        <v/>
      </c>
    </row>
    <row r="50" spans="1:6" x14ac:dyDescent="0.5">
      <c r="A50" s="14"/>
      <c r="E50" s="8">
        <f t="shared" si="2"/>
        <v>0</v>
      </c>
      <c r="F50" s="8">
        <f t="shared" si="3"/>
        <v>0</v>
      </c>
    </row>
    <row r="51" spans="1:6" x14ac:dyDescent="0.5">
      <c r="E51" s="8">
        <f t="shared" si="2"/>
        <v>0</v>
      </c>
      <c r="F51" s="8">
        <f t="shared" si="3"/>
        <v>0</v>
      </c>
    </row>
    <row r="52" spans="1:6" x14ac:dyDescent="0.5">
      <c r="E52" s="8">
        <f t="shared" si="2"/>
        <v>0</v>
      </c>
      <c r="F52" s="8">
        <f t="shared" si="3"/>
        <v>0</v>
      </c>
    </row>
    <row r="53" spans="1:6" x14ac:dyDescent="0.5">
      <c r="E53" s="8">
        <f t="shared" si="2"/>
        <v>0</v>
      </c>
      <c r="F53" s="8">
        <f t="shared" si="3"/>
        <v>0</v>
      </c>
    </row>
    <row r="54" spans="1:6" x14ac:dyDescent="0.5">
      <c r="E54" s="8">
        <f t="shared" si="2"/>
        <v>0</v>
      </c>
      <c r="F54" s="8">
        <f t="shared" si="3"/>
        <v>0</v>
      </c>
    </row>
    <row r="55" spans="1:6" x14ac:dyDescent="0.5">
      <c r="E55" s="8">
        <f t="shared" si="2"/>
        <v>0</v>
      </c>
      <c r="F55" s="8">
        <f t="shared" si="3"/>
        <v>0</v>
      </c>
    </row>
    <row r="56" spans="1:6" x14ac:dyDescent="0.5">
      <c r="E56" s="8">
        <f t="shared" si="2"/>
        <v>0</v>
      </c>
      <c r="F56" s="8">
        <f t="shared" si="3"/>
        <v>0</v>
      </c>
    </row>
    <row r="57" spans="1:6" x14ac:dyDescent="0.5">
      <c r="E57" s="8">
        <f t="shared" si="2"/>
        <v>0</v>
      </c>
      <c r="F57" s="8">
        <f t="shared" si="3"/>
        <v>0</v>
      </c>
    </row>
    <row r="58" spans="1:6" x14ac:dyDescent="0.5">
      <c r="E58" s="8">
        <f t="shared" si="2"/>
        <v>0</v>
      </c>
      <c r="F58" s="8">
        <f t="shared" si="3"/>
        <v>0</v>
      </c>
    </row>
    <row r="59" spans="1:6" x14ac:dyDescent="0.5">
      <c r="E59" s="8">
        <f t="shared" si="2"/>
        <v>0</v>
      </c>
      <c r="F59" s="8">
        <f t="shared" si="3"/>
        <v>0</v>
      </c>
    </row>
    <row r="60" spans="1:6" x14ac:dyDescent="0.5">
      <c r="E60" s="8">
        <f t="shared" si="2"/>
        <v>0</v>
      </c>
      <c r="F60" s="8">
        <f t="shared" si="3"/>
        <v>0</v>
      </c>
    </row>
    <row r="61" spans="1:6" x14ac:dyDescent="0.5">
      <c r="E61" s="8">
        <f t="shared" si="2"/>
        <v>0</v>
      </c>
      <c r="F61" s="8">
        <f t="shared" si="3"/>
        <v>0</v>
      </c>
    </row>
    <row r="62" spans="1:6" x14ac:dyDescent="0.5">
      <c r="E62" s="8">
        <f t="shared" si="2"/>
        <v>0</v>
      </c>
      <c r="F62" s="8">
        <f t="shared" si="3"/>
        <v>0</v>
      </c>
    </row>
    <row r="63" spans="1:6" x14ac:dyDescent="0.5">
      <c r="E63" s="8">
        <f t="shared" si="2"/>
        <v>0</v>
      </c>
      <c r="F63" s="8">
        <f t="shared" si="3"/>
        <v>0</v>
      </c>
    </row>
  </sheetData>
  <sortState ref="B2:B63">
    <sortCondition descending="1" ref="B1"/>
  </sortState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3"/>
  <sheetViews>
    <sheetView zoomScale="48" zoomScaleNormal="48" workbookViewId="0">
      <selection activeCell="Y46" sqref="Y46"/>
    </sheetView>
  </sheetViews>
  <sheetFormatPr defaultRowHeight="14.35" x14ac:dyDescent="0.5"/>
  <cols>
    <col min="1" max="1" width="9" style="18" bestFit="1" customWidth="1"/>
    <col min="2" max="6" width="8.9375" style="18"/>
    <col min="7" max="8" width="9.234375" style="19" customWidth="1"/>
    <col min="9" max="9" width="9.234375" customWidth="1"/>
    <col min="12" max="19" width="8.9375" style="8"/>
  </cols>
  <sheetData>
    <row r="1" spans="1:23" ht="28.7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2" t="s">
        <v>2</v>
      </c>
      <c r="L1" s="47" t="s">
        <v>40</v>
      </c>
      <c r="M1" s="47" t="s">
        <v>22</v>
      </c>
      <c r="N1" s="48" t="s">
        <v>40</v>
      </c>
      <c r="O1" s="48" t="s">
        <v>22</v>
      </c>
      <c r="P1" s="63" t="s">
        <v>40</v>
      </c>
      <c r="Q1" s="63" t="s">
        <v>22</v>
      </c>
      <c r="R1" s="49" t="s">
        <v>40</v>
      </c>
      <c r="S1" s="49" t="s">
        <v>22</v>
      </c>
      <c r="T1" s="3"/>
    </row>
    <row r="2" spans="1:23" x14ac:dyDescent="0.5">
      <c r="A2" s="20">
        <v>22735.805555555555</v>
      </c>
      <c r="B2" s="20">
        <v>21669.145161290322</v>
      </c>
      <c r="C2" s="20">
        <v>3144.798534798535</v>
      </c>
      <c r="D2" s="20">
        <v>3256.9881889763778</v>
      </c>
      <c r="E2" s="20">
        <v>24897.022369714847</v>
      </c>
      <c r="F2" s="20">
        <v>24690.951151072626</v>
      </c>
      <c r="G2" s="4">
        <v>10.519909620636431</v>
      </c>
      <c r="H2" s="4">
        <v>11.014822991213885</v>
      </c>
      <c r="I2" s="28">
        <f>TTEST(A2:A20,B2:B27,2,3)</f>
        <v>5.8325612971722493E-2</v>
      </c>
      <c r="K2" t="s">
        <v>3</v>
      </c>
      <c r="L2" s="5">
        <f t="shared" ref="L2:S2" si="0">MIN(A2:A60)</f>
        <v>7413.1162790697672</v>
      </c>
      <c r="M2" s="5">
        <f t="shared" si="0"/>
        <v>10026.122065727699</v>
      </c>
      <c r="N2" s="5">
        <f t="shared" si="0"/>
        <v>1353.1</v>
      </c>
      <c r="O2" s="5">
        <f t="shared" si="0"/>
        <v>1157.0945945945946</v>
      </c>
      <c r="P2" s="5">
        <f t="shared" si="0"/>
        <v>9070.6885012919902</v>
      </c>
      <c r="Q2" s="5">
        <f t="shared" si="0"/>
        <v>11633.632269809332</v>
      </c>
      <c r="R2" s="5">
        <f t="shared" si="0"/>
        <v>4.3351613195232996</v>
      </c>
      <c r="S2" s="5">
        <f t="shared" si="0"/>
        <v>4.5181855349932469</v>
      </c>
      <c r="T2" s="6"/>
    </row>
    <row r="3" spans="1:23" x14ac:dyDescent="0.5">
      <c r="A3" s="20">
        <v>21753.512315270935</v>
      </c>
      <c r="B3" s="20">
        <v>21653.59541984733</v>
      </c>
      <c r="C3" s="20">
        <v>2822.394871794872</v>
      </c>
      <c r="D3" s="20">
        <v>3235.6472392638038</v>
      </c>
      <c r="E3" s="20">
        <v>24057.242162765488</v>
      </c>
      <c r="F3" s="20">
        <v>23718.567271843087</v>
      </c>
      <c r="G3" s="4">
        <v>9.5960525153003609</v>
      </c>
      <c r="H3" s="4">
        <v>10.836651385136076</v>
      </c>
      <c r="I3" s="7"/>
      <c r="K3" t="s">
        <v>4</v>
      </c>
      <c r="L3" s="5">
        <f t="shared" ref="L3:S3" si="1">QUARTILE(A2:A60,1)-L2</f>
        <v>2642.5199675019103</v>
      </c>
      <c r="M3" s="5">
        <f t="shared" si="1"/>
        <v>4302.6966495776142</v>
      </c>
      <c r="N3" s="5">
        <f t="shared" si="1"/>
        <v>348.26065162907275</v>
      </c>
      <c r="O3" s="5">
        <f t="shared" si="1"/>
        <v>424.44761988735218</v>
      </c>
      <c r="P3" s="5">
        <f t="shared" si="1"/>
        <v>2924.8051108009295</v>
      </c>
      <c r="Q3" s="5">
        <f t="shared" si="1"/>
        <v>4602.1737726822812</v>
      </c>
      <c r="R3" s="5">
        <f t="shared" si="1"/>
        <v>1.2330237651214677</v>
      </c>
      <c r="S3" s="5">
        <f t="shared" si="1"/>
        <v>2.1670444021344899</v>
      </c>
      <c r="T3" s="6"/>
    </row>
    <row r="4" spans="1:23" x14ac:dyDescent="0.5">
      <c r="A4" s="20">
        <v>17847.830303030303</v>
      </c>
      <c r="B4" s="20">
        <v>19166.427710843374</v>
      </c>
      <c r="C4" s="20">
        <v>2303.7298474945533</v>
      </c>
      <c r="D4" s="20">
        <v>3037.3557312252965</v>
      </c>
      <c r="E4" s="20">
        <v>20992.628837828837</v>
      </c>
      <c r="F4" s="20">
        <v>22087.710497728622</v>
      </c>
      <c r="G4" s="4">
        <v>9.4427358046904697</v>
      </c>
      <c r="H4" s="4">
        <v>10.612053425880504</v>
      </c>
      <c r="I4" s="24">
        <f>TTEST(C3:C20,D2:D27,2,3)</f>
        <v>0.40108865004435545</v>
      </c>
      <c r="K4" t="s">
        <v>5</v>
      </c>
      <c r="L4" s="5">
        <f t="shared" ref="L4:S4" si="2">MEDIAN(A2:A60)-QUARTILE(A2:A60,1)</f>
        <v>3865.8201636847334</v>
      </c>
      <c r="M4" s="5">
        <f t="shared" si="2"/>
        <v>2390.2047870671686</v>
      </c>
      <c r="N4" s="5">
        <f t="shared" si="2"/>
        <v>298.15348718840801</v>
      </c>
      <c r="O4" s="5">
        <f t="shared" si="2"/>
        <v>436.38685411312326</v>
      </c>
      <c r="P4" s="5">
        <f t="shared" si="2"/>
        <v>3376.7110499117425</v>
      </c>
      <c r="Q4" s="5">
        <f t="shared" si="2"/>
        <v>2333.5521597429233</v>
      </c>
      <c r="R4" s="5">
        <f t="shared" si="2"/>
        <v>1.0188103003968321</v>
      </c>
      <c r="S4" s="5">
        <f t="shared" si="2"/>
        <v>2.1138095398550298</v>
      </c>
      <c r="T4" s="6"/>
    </row>
    <row r="5" spans="1:23" x14ac:dyDescent="0.5">
      <c r="A5" s="20">
        <v>17533.413793103449</v>
      </c>
      <c r="B5" s="20">
        <v>19052.758241758242</v>
      </c>
      <c r="C5" s="20">
        <v>2171.6721311475408</v>
      </c>
      <c r="D5" s="20">
        <v>2921.282786885246</v>
      </c>
      <c r="E5" s="20">
        <v>19532.927931920931</v>
      </c>
      <c r="F5" s="20">
        <v>21580.630192977755</v>
      </c>
      <c r="G5" s="4">
        <v>9.2163260799869544</v>
      </c>
      <c r="H5" s="4">
        <v>10.573295296129007</v>
      </c>
      <c r="K5" t="s">
        <v>6</v>
      </c>
      <c r="L5" s="5">
        <f t="shared" ref="L5:S5" si="3">QUARTILE(A2:A60,3)-MEDIAN(A2:A60)</f>
        <v>3061.128575466937</v>
      </c>
      <c r="M5" s="5">
        <f t="shared" si="3"/>
        <v>622.47109816268494</v>
      </c>
      <c r="N5" s="5">
        <f t="shared" si="3"/>
        <v>166.41504748294483</v>
      </c>
      <c r="O5" s="5">
        <f t="shared" si="3"/>
        <v>632.63276536365402</v>
      </c>
      <c r="P5" s="5">
        <f t="shared" si="3"/>
        <v>4051.5129218497223</v>
      </c>
      <c r="Q5" s="5">
        <f t="shared" si="3"/>
        <v>1461.8720509312661</v>
      </c>
      <c r="R5" s="5">
        <f t="shared" si="3"/>
        <v>2.0398542252285283</v>
      </c>
      <c r="S5" s="5">
        <f t="shared" si="3"/>
        <v>0.78150597574167513</v>
      </c>
      <c r="T5" s="6"/>
    </row>
    <row r="6" spans="1:23" x14ac:dyDescent="0.5">
      <c r="A6" s="20">
        <v>17311.873096446699</v>
      </c>
      <c r="B6" s="20">
        <v>18650.508064516129</v>
      </c>
      <c r="C6" s="20">
        <v>2170.6415584415586</v>
      </c>
      <c r="D6" s="20">
        <v>2761.0751445086707</v>
      </c>
      <c r="E6" s="20">
        <v>19482.514654888259</v>
      </c>
      <c r="F6" s="20">
        <v>20676.442887607376</v>
      </c>
      <c r="G6" s="4">
        <v>8.7688371153368134</v>
      </c>
      <c r="H6" s="80">
        <v>10.52242254340303</v>
      </c>
      <c r="I6" s="61">
        <f>TTEST(E2:E20,F2:F27,2,3)</f>
        <v>6.946688768356972E-2</v>
      </c>
      <c r="K6" t="s">
        <v>7</v>
      </c>
      <c r="L6" s="5">
        <f t="shared" ref="L6:S6" si="4">MAX(A2:A60)-QUARTILE(A2:A60,3)</f>
        <v>5753.2205698322068</v>
      </c>
      <c r="M6" s="5">
        <f t="shared" si="4"/>
        <v>4327.6505607551553</v>
      </c>
      <c r="N6" s="5">
        <f t="shared" si="4"/>
        <v>978.8693484981095</v>
      </c>
      <c r="O6" s="5">
        <f t="shared" si="4"/>
        <v>606.4263550176538</v>
      </c>
      <c r="P6" s="5">
        <f t="shared" si="4"/>
        <v>5473.3047858604623</v>
      </c>
      <c r="Q6" s="5">
        <f t="shared" si="4"/>
        <v>4659.7208979068237</v>
      </c>
      <c r="R6" s="5">
        <f t="shared" si="4"/>
        <v>1.8930600103663036</v>
      </c>
      <c r="S6" s="5">
        <f t="shared" si="4"/>
        <v>1.4342775384894431</v>
      </c>
      <c r="T6" s="6"/>
    </row>
    <row r="7" spans="1:23" x14ac:dyDescent="0.5">
      <c r="A7" s="20">
        <v>16653.296875</v>
      </c>
      <c r="B7" s="20">
        <v>18178.723981900454</v>
      </c>
      <c r="C7" s="20">
        <v>2161.216814159292</v>
      </c>
      <c r="D7" s="20">
        <v>2715.6809116809118</v>
      </c>
      <c r="E7" s="20">
        <v>19364.920512820514</v>
      </c>
      <c r="F7" s="20">
        <v>20239.199356632787</v>
      </c>
      <c r="G7" s="4">
        <v>8.4848621052034421</v>
      </c>
      <c r="H7" s="4">
        <v>10.470500237554436</v>
      </c>
    </row>
    <row r="8" spans="1:23" ht="43" x14ac:dyDescent="0.5">
      <c r="A8" s="20">
        <v>16542.525641025641</v>
      </c>
      <c r="B8" s="20">
        <v>17352.027522935779</v>
      </c>
      <c r="C8" s="20">
        <v>2156.2428571428572</v>
      </c>
      <c r="D8" s="20">
        <v>2691.4584615384615</v>
      </c>
      <c r="E8" s="20">
        <v>18824.969006147541</v>
      </c>
      <c r="F8" s="20">
        <v>20041.18890593047</v>
      </c>
      <c r="G8" s="4">
        <v>7.975463765134946</v>
      </c>
      <c r="H8" s="4">
        <v>9.6463071260189981</v>
      </c>
      <c r="I8" s="50">
        <f>TTEST(G3:G20,H2:H27,2,3)</f>
        <v>9.7590182450893077E-3</v>
      </c>
      <c r="L8" s="47" t="s">
        <v>40</v>
      </c>
      <c r="M8" s="47" t="s">
        <v>22</v>
      </c>
      <c r="N8" s="48" t="s">
        <v>40</v>
      </c>
      <c r="O8" s="48" t="s">
        <v>22</v>
      </c>
      <c r="P8" s="63" t="s">
        <v>40</v>
      </c>
      <c r="Q8" s="63" t="s">
        <v>22</v>
      </c>
      <c r="R8" s="49" t="s">
        <v>40</v>
      </c>
      <c r="S8" s="49" t="s">
        <v>22</v>
      </c>
      <c r="T8" s="3" t="s">
        <v>8</v>
      </c>
      <c r="U8" s="9" t="s">
        <v>9</v>
      </c>
      <c r="V8" s="40" t="s">
        <v>97</v>
      </c>
      <c r="W8" s="40" t="s">
        <v>98</v>
      </c>
    </row>
    <row r="9" spans="1:23" x14ac:dyDescent="0.5">
      <c r="A9" s="20">
        <v>16203.827338129497</v>
      </c>
      <c r="B9" s="20">
        <v>17309.895833333332</v>
      </c>
      <c r="C9" s="20">
        <v>2134.7410468319558</v>
      </c>
      <c r="D9" s="20">
        <v>2527.8719512195121</v>
      </c>
      <c r="E9" s="20">
        <v>18113.561065940146</v>
      </c>
      <c r="F9" s="20">
        <v>20001.354294871795</v>
      </c>
      <c r="G9" s="4">
        <v>7.6684213220529633</v>
      </c>
      <c r="H9" s="72">
        <v>9.3832604328407747</v>
      </c>
      <c r="J9" t="s">
        <v>10</v>
      </c>
      <c r="K9" t="s">
        <v>3</v>
      </c>
      <c r="L9" s="51">
        <f t="array" ref="L9">MIN(IF(A2:A20&gt;=L2-1.5*(L11-L2),A2:A20,""))</f>
        <v>7413.1162790697672</v>
      </c>
      <c r="M9" s="51">
        <f t="array" ref="M9">MIN(IF(B2:B27&gt;=M2-1.5*(M11-M2),B2:B27,""))</f>
        <v>10026.122065727699</v>
      </c>
      <c r="N9" s="51">
        <f t="array" ref="N9">MIN(IF(C2:C21&gt;=N2-1.5*(N11-N2),C2:C21,""))</f>
        <v>1353.1</v>
      </c>
      <c r="O9" s="51">
        <f>MIN(IF(D2:D26&gt;=O2-1.5*(O11-O2),D2:D26,""))</f>
        <v>1169.056338028169</v>
      </c>
      <c r="P9" s="51">
        <f t="array" ref="P9">MIN(IF(E2:E21&gt;=P2-1.5*(P11-P2),E2:E21,""))</f>
        <v>0</v>
      </c>
      <c r="Q9" s="51">
        <f t="array" ref="Q9">MIN(IF(F2:F26&gt;=Q2-1.5*(Q11-Q2),F2:F26,""))</f>
        <v>13332.532841606548</v>
      </c>
      <c r="R9" s="51">
        <f t="array" ref="R9">MIN(IF(G2:G21&gt;=R2-1.5*(R11-R2),G2:G21,""))</f>
        <v>4.3351613195232996</v>
      </c>
      <c r="S9" s="51">
        <f t="array" ref="S9">MIN(IF(H2:H26&gt;=S2-1.5*(S11-S2),H2:H26,""))</f>
        <v>5.1938732574847615</v>
      </c>
      <c r="T9" s="10"/>
    </row>
    <row r="10" spans="1:23" x14ac:dyDescent="0.5">
      <c r="A10" s="20">
        <v>14737.025641025641</v>
      </c>
      <c r="B10" s="20">
        <v>17175.594594594593</v>
      </c>
      <c r="C10" s="20">
        <v>2102.6360946745563</v>
      </c>
      <c r="D10" s="20">
        <v>2079.935546875</v>
      </c>
      <c r="E10" s="20">
        <v>16893.268498168498</v>
      </c>
      <c r="F10" s="20">
        <v>19607.869470749807</v>
      </c>
      <c r="G10" s="4">
        <v>6.8345852565758882</v>
      </c>
      <c r="H10" s="4">
        <v>9.2058776284117982</v>
      </c>
      <c r="K10" t="s">
        <v>11</v>
      </c>
      <c r="L10" s="51">
        <f t="shared" ref="L10:M10" si="5">QUARTILE(A2:A60,1)</f>
        <v>10055.636246571677</v>
      </c>
      <c r="M10" s="51">
        <f t="shared" si="5"/>
        <v>14328.818715305313</v>
      </c>
      <c r="N10" s="51">
        <f t="shared" ref="N10:S10" si="6">QUARTILE(C2:C60,1)</f>
        <v>1701.3606516290727</v>
      </c>
      <c r="O10" s="51">
        <f t="shared" si="6"/>
        <v>1581.5422144819468</v>
      </c>
      <c r="P10" s="51">
        <f t="shared" si="6"/>
        <v>11995.49361209292</v>
      </c>
      <c r="Q10" s="51">
        <f t="shared" si="6"/>
        <v>16235.806042491613</v>
      </c>
      <c r="R10" s="51">
        <f t="shared" si="6"/>
        <v>5.5681850846447674</v>
      </c>
      <c r="S10" s="51">
        <f t="shared" si="6"/>
        <v>6.6852299371277368</v>
      </c>
      <c r="T10" s="10"/>
    </row>
    <row r="11" spans="1:23" x14ac:dyDescent="0.5">
      <c r="A11" s="20">
        <v>13921.456410256411</v>
      </c>
      <c r="B11" s="20">
        <v>17125.356223175964</v>
      </c>
      <c r="C11" s="20">
        <v>1999.5141388174807</v>
      </c>
      <c r="D11" s="20">
        <v>2060.4753747323339</v>
      </c>
      <c r="E11" s="20">
        <v>15372.204662004662</v>
      </c>
      <c r="F11" s="20">
        <v>19431.963069810779</v>
      </c>
      <c r="G11" s="4">
        <v>6.5869953850415994</v>
      </c>
      <c r="H11" s="4">
        <v>9.1864467350985528</v>
      </c>
      <c r="K11" t="s">
        <v>12</v>
      </c>
      <c r="L11" s="51">
        <f t="shared" ref="L11:M11" si="7">MEDIAN(A2:A60)</f>
        <v>13921.456410256411</v>
      </c>
      <c r="M11" s="51">
        <f t="shared" si="7"/>
        <v>16719.023502372482</v>
      </c>
      <c r="N11" s="51">
        <f t="shared" ref="N11:S11" si="8">MEDIAN(C2:C60)</f>
        <v>1999.5141388174807</v>
      </c>
      <c r="O11" s="51">
        <f t="shared" si="8"/>
        <v>2017.92906859507</v>
      </c>
      <c r="P11" s="51">
        <f t="shared" si="8"/>
        <v>15372.204662004662</v>
      </c>
      <c r="Q11" s="51">
        <f t="shared" si="8"/>
        <v>18569.358202234536</v>
      </c>
      <c r="R11" s="51">
        <f t="shared" si="8"/>
        <v>6.5869953850415994</v>
      </c>
      <c r="S11" s="51">
        <f t="shared" si="8"/>
        <v>8.7990394769827667</v>
      </c>
      <c r="T11" s="11">
        <f>(M11-L11)/L11*100</f>
        <v>20.09536222126162</v>
      </c>
      <c r="U11" s="12">
        <f>(O11-N11)/N11*100</f>
        <v>0.92097022071971957</v>
      </c>
      <c r="V11" s="12">
        <f>(Q11-P11)/P11*100</f>
        <v>20.798275917651875</v>
      </c>
      <c r="W11" s="12">
        <f>(S11-R11)/R11*100</f>
        <v>33.581989399362506</v>
      </c>
    </row>
    <row r="12" spans="1:23" x14ac:dyDescent="0.5">
      <c r="A12" s="20">
        <v>12987.926701570681</v>
      </c>
      <c r="B12" s="20">
        <v>16846.794326241135</v>
      </c>
      <c r="C12" s="20">
        <v>1909.7337278106509</v>
      </c>
      <c r="D12" s="20">
        <v>2049.422110552764</v>
      </c>
      <c r="E12" s="20">
        <v>14397.157081317517</v>
      </c>
      <c r="F12" s="20">
        <v>19149.34089097835</v>
      </c>
      <c r="G12" s="4">
        <v>6.44887139894188</v>
      </c>
      <c r="H12" s="4">
        <v>9.0190311099051801</v>
      </c>
      <c r="K12" t="s">
        <v>13</v>
      </c>
      <c r="L12" s="51">
        <f t="shared" ref="L12:M12" si="9">QUARTILE(A2:A60,3)</f>
        <v>16982.584985723348</v>
      </c>
      <c r="M12" s="51">
        <f t="shared" si="9"/>
        <v>17341.494600535167</v>
      </c>
      <c r="N12" s="51">
        <f t="shared" ref="N12:S12" si="10">QUARTILE(C2:C60,3)</f>
        <v>2165.9291863004255</v>
      </c>
      <c r="O12" s="51">
        <f t="shared" si="10"/>
        <v>2650.561833958724</v>
      </c>
      <c r="P12" s="51">
        <f t="shared" si="10"/>
        <v>19423.717583854384</v>
      </c>
      <c r="Q12" s="51">
        <f t="shared" si="10"/>
        <v>20031.230253165802</v>
      </c>
      <c r="R12" s="51">
        <f t="shared" si="10"/>
        <v>8.6268496102701278</v>
      </c>
      <c r="S12" s="51">
        <f t="shared" si="10"/>
        <v>9.5805454527244418</v>
      </c>
      <c r="T12" s="10"/>
    </row>
    <row r="13" spans="1:23" x14ac:dyDescent="0.5">
      <c r="A13" s="20">
        <v>10919.575916230366</v>
      </c>
      <c r="B13" s="70">
        <v>16815.423841059604</v>
      </c>
      <c r="C13" s="20">
        <v>1902.3893805309735</v>
      </c>
      <c r="D13" s="20">
        <v>2025.9348230912476</v>
      </c>
      <c r="E13" s="20">
        <v>12577.323535277985</v>
      </c>
      <c r="F13" s="20">
        <v>19079.967069342067</v>
      </c>
      <c r="G13" s="4">
        <v>5.8611662763210726</v>
      </c>
      <c r="H13" s="4">
        <v>9.0038411790424746</v>
      </c>
      <c r="J13" t="s">
        <v>14</v>
      </c>
      <c r="K13" t="s">
        <v>15</v>
      </c>
      <c r="L13" s="51">
        <f t="array" ref="L13">MAX(IF(A2:A20&lt;=L11+1.5*(L11-L9),A2:A20,""))</f>
        <v>22735.805555555555</v>
      </c>
      <c r="M13" s="51">
        <f t="array" ref="M13">MAX(IF(B2:B27&lt;=M11+1.5*(M11-M9),B2:B27,""))</f>
        <v>21669.145161290322</v>
      </c>
      <c r="N13" s="51">
        <f t="array" ref="N13">MAX(IF(C2:C21&lt;=N11+1.5*(N11-N9),C2:C21,""))</f>
        <v>2822.394871794872</v>
      </c>
      <c r="O13" s="51">
        <f t="array" ref="O13">MAX(IF(D2:D26&lt;=O11+1.5*(O11-O9),D2:D26,""))</f>
        <v>3256.9881889763778</v>
      </c>
      <c r="P13" s="51">
        <f t="array" ref="P13">MAX(IF(E2:E21&lt;=P11+1.5*(P11-P9),E2:E21,""))</f>
        <v>24897.022369714847</v>
      </c>
      <c r="Q13" s="51">
        <f t="array" ref="Q13">MAX(IF(F2:F26&lt;=Q11+1.5*(Q11-Q9),F2:F26,""))</f>
        <v>24690.951151072626</v>
      </c>
      <c r="R13" s="51">
        <f t="array" ref="R13">MAX(IF(G2:G21&lt;=R11+1.5*(R11-R9),G2:G21,""))</f>
        <v>9.5960525153003609</v>
      </c>
      <c r="S13" s="51">
        <f t="array" ref="S13">MAX(IF(H2:H26&lt;=S11+1.5*(S11-S9),H2:H26,""))</f>
        <v>11.014822991213885</v>
      </c>
      <c r="T13" s="10"/>
    </row>
    <row r="14" spans="1:23" x14ac:dyDescent="0.5">
      <c r="A14" s="20">
        <v>10388.988023952095</v>
      </c>
      <c r="B14" s="20">
        <v>16805.541666666668</v>
      </c>
      <c r="C14" s="20">
        <v>1754.2147435897436</v>
      </c>
      <c r="D14" s="20">
        <v>2023.984667802385</v>
      </c>
      <c r="E14" s="20">
        <v>12291.377404483068</v>
      </c>
      <c r="F14" s="70">
        <v>18607.490038242704</v>
      </c>
      <c r="G14" s="4">
        <v>5.7286586475836812</v>
      </c>
      <c r="H14" s="4">
        <v>8.8225873528151055</v>
      </c>
      <c r="J14" s="13"/>
      <c r="K14" s="13" t="s">
        <v>16</v>
      </c>
      <c r="L14" s="12">
        <f t="shared" ref="L14:M14" si="11">AVERAGE(A2:A60)</f>
        <v>13908.834910122445</v>
      </c>
      <c r="M14" s="12">
        <f t="shared" si="11"/>
        <v>16204.308684825981</v>
      </c>
      <c r="N14" s="12">
        <f t="shared" ref="N14:S14" si="12">AVERAGE(C2:C60)</f>
        <v>2000.38410022158</v>
      </c>
      <c r="O14" s="12">
        <f t="shared" si="12"/>
        <v>2065.9926704334507</v>
      </c>
      <c r="P14" s="12">
        <f t="shared" si="12"/>
        <v>15909.21901034403</v>
      </c>
      <c r="Q14" s="12">
        <f t="shared" si="12"/>
        <v>18270.301355259428</v>
      </c>
      <c r="R14" s="12">
        <f t="shared" si="12"/>
        <v>7.0080844485477316</v>
      </c>
      <c r="S14" s="12">
        <f t="shared" si="12"/>
        <v>8.3256687574412052</v>
      </c>
      <c r="T14" s="11">
        <f>(M14-L14)/L14*100</f>
        <v>16.503709976692278</v>
      </c>
      <c r="U14" s="12">
        <f>(O14-N14)/N14*100</f>
        <v>3.2797986249042559</v>
      </c>
      <c r="V14" s="12">
        <f>(Q14-P14)/P14*100</f>
        <v>14.840969524526901</v>
      </c>
      <c r="W14" s="12">
        <f>(S14-R14)/R14*100</f>
        <v>18.80091940339722</v>
      </c>
    </row>
    <row r="15" spans="1:23" x14ac:dyDescent="0.5">
      <c r="A15" s="20">
        <v>10114.913907284768</v>
      </c>
      <c r="B15" s="20">
        <v>16632.505338078292</v>
      </c>
      <c r="C15" s="20">
        <v>1744.9736842105262</v>
      </c>
      <c r="D15" s="20">
        <v>2011.873469387755</v>
      </c>
      <c r="E15" s="20">
        <v>12249.654954116724</v>
      </c>
      <c r="F15" s="20">
        <v>18531.226366226365</v>
      </c>
      <c r="G15" s="4">
        <v>5.6753493444926475</v>
      </c>
      <c r="H15" s="4">
        <v>8.775491601150426</v>
      </c>
    </row>
    <row r="16" spans="1:23" x14ac:dyDescent="0.5">
      <c r="A16" s="20">
        <v>9996.3585858585866</v>
      </c>
      <c r="B16" s="20">
        <v>15815.545454545454</v>
      </c>
      <c r="C16" s="20">
        <v>1657.7476190476191</v>
      </c>
      <c r="D16" s="20">
        <v>1904.3724747474748</v>
      </c>
      <c r="E16" s="20">
        <v>11741.332270069113</v>
      </c>
      <c r="F16" s="20">
        <v>18527.841359583668</v>
      </c>
      <c r="G16" s="4">
        <v>5.4610208247968863</v>
      </c>
      <c r="H16" s="4">
        <v>8.4612084743559066</v>
      </c>
      <c r="L16" s="47" t="s">
        <v>40</v>
      </c>
      <c r="M16" s="47" t="s">
        <v>22</v>
      </c>
      <c r="N16" s="48" t="s">
        <v>40</v>
      </c>
      <c r="O16" s="48" t="s">
        <v>22</v>
      </c>
      <c r="P16" s="63" t="s">
        <v>40</v>
      </c>
      <c r="Q16" s="63" t="s">
        <v>22</v>
      </c>
      <c r="R16" s="49" t="s">
        <v>40</v>
      </c>
      <c r="S16" s="49" t="s">
        <v>22</v>
      </c>
      <c r="T16" s="3"/>
    </row>
    <row r="17" spans="1:26" x14ac:dyDescent="0.5">
      <c r="A17" s="20">
        <v>9365.1823529411758</v>
      </c>
      <c r="B17" s="20">
        <v>15802.185344827587</v>
      </c>
      <c r="C17" s="20">
        <v>1657.5722222222223</v>
      </c>
      <c r="D17" s="20">
        <v>1895.3360215053763</v>
      </c>
      <c r="E17" s="20">
        <v>11217.902761341222</v>
      </c>
      <c r="F17" s="20">
        <v>17972.665112053299</v>
      </c>
      <c r="G17" s="4">
        <v>5.3386749753206963</v>
      </c>
      <c r="H17" s="4">
        <v>8.3425794366591504</v>
      </c>
      <c r="K17" t="s">
        <v>3</v>
      </c>
      <c r="L17" s="14">
        <f t="shared" ref="L17:S17" si="13">L9</f>
        <v>7413.1162790697672</v>
      </c>
      <c r="M17" s="14">
        <f t="shared" si="13"/>
        <v>10026.122065727699</v>
      </c>
      <c r="N17" s="14">
        <f t="shared" si="13"/>
        <v>1353.1</v>
      </c>
      <c r="O17" s="14">
        <f t="shared" si="13"/>
        <v>1169.056338028169</v>
      </c>
      <c r="P17" s="51">
        <f t="shared" ref="P17:Q17" si="14">P9</f>
        <v>0</v>
      </c>
      <c r="Q17" s="51">
        <f t="shared" si="14"/>
        <v>13332.532841606548</v>
      </c>
      <c r="R17" s="51">
        <f t="shared" si="13"/>
        <v>4.3351613195232996</v>
      </c>
      <c r="S17" s="51">
        <f t="shared" si="13"/>
        <v>5.1938732574847615</v>
      </c>
      <c r="T17" s="10"/>
    </row>
    <row r="18" spans="1:26" x14ac:dyDescent="0.5">
      <c r="A18" s="20">
        <v>9115.2666666666664</v>
      </c>
      <c r="B18" s="20">
        <v>14863.653992395437</v>
      </c>
      <c r="C18" s="20">
        <v>1450.7482517482517</v>
      </c>
      <c r="D18" s="70">
        <v>1792.0661971830987</v>
      </c>
      <c r="E18" s="20">
        <v>11119.39709653092</v>
      </c>
      <c r="F18" s="20">
        <v>17291.264292196007</v>
      </c>
      <c r="G18" s="4">
        <v>4.7382392924405137</v>
      </c>
      <c r="H18" s="4">
        <v>7.5370741119093037</v>
      </c>
      <c r="K18" t="s">
        <v>4</v>
      </c>
      <c r="L18" s="14">
        <f t="shared" ref="L18:S21" si="15">L10-L9</f>
        <v>2642.5199675019103</v>
      </c>
      <c r="M18" s="14">
        <f t="shared" si="15"/>
        <v>4302.6966495776142</v>
      </c>
      <c r="N18" s="14">
        <f t="shared" si="15"/>
        <v>348.26065162907275</v>
      </c>
      <c r="O18" s="14">
        <f t="shared" si="15"/>
        <v>412.48587645377779</v>
      </c>
      <c r="P18" s="51">
        <f t="shared" ref="P18:Q18" si="16">P10-P9</f>
        <v>11995.49361209292</v>
      </c>
      <c r="Q18" s="51">
        <f t="shared" si="16"/>
        <v>2903.2732008850653</v>
      </c>
      <c r="R18" s="51">
        <f t="shared" si="15"/>
        <v>1.2330237651214677</v>
      </c>
      <c r="S18" s="51">
        <f t="shared" si="15"/>
        <v>1.4913566796429754</v>
      </c>
      <c r="T18" s="10"/>
    </row>
    <row r="19" spans="1:26" x14ac:dyDescent="0.5">
      <c r="A19" s="20">
        <v>8725.9678899082573</v>
      </c>
      <c r="B19" s="20">
        <v>14776.20652173913</v>
      </c>
      <c r="C19" s="20">
        <v>1409.2303797468355</v>
      </c>
      <c r="D19" s="20">
        <v>1617.9981684981685</v>
      </c>
      <c r="E19" s="20">
        <v>10079.067889908258</v>
      </c>
      <c r="F19" s="20">
        <v>16481.652160893605</v>
      </c>
      <c r="G19" s="4">
        <v>4.4722734730263403</v>
      </c>
      <c r="H19" s="4">
        <v>7.1290942964761248</v>
      </c>
      <c r="K19" t="s">
        <v>5</v>
      </c>
      <c r="L19" s="14">
        <f t="shared" si="15"/>
        <v>3865.8201636847334</v>
      </c>
      <c r="M19" s="14">
        <f t="shared" si="15"/>
        <v>2390.2047870671686</v>
      </c>
      <c r="N19" s="14">
        <f t="shared" si="15"/>
        <v>298.15348718840801</v>
      </c>
      <c r="O19" s="14">
        <f t="shared" si="15"/>
        <v>436.38685411312326</v>
      </c>
      <c r="P19" s="51">
        <f t="shared" ref="P19:Q19" si="17">P11-P10</f>
        <v>3376.7110499117425</v>
      </c>
      <c r="Q19" s="51">
        <f t="shared" si="17"/>
        <v>2333.5521597429233</v>
      </c>
      <c r="R19" s="51">
        <f t="shared" si="15"/>
        <v>1.0188103003968321</v>
      </c>
      <c r="S19" s="51">
        <f t="shared" si="15"/>
        <v>2.1138095398550298</v>
      </c>
      <c r="T19" s="10"/>
    </row>
    <row r="20" spans="1:26" x14ac:dyDescent="0.5">
      <c r="A20" s="20">
        <v>7413.1162790697672</v>
      </c>
      <c r="B20" s="20">
        <v>14715.676923076922</v>
      </c>
      <c r="C20" s="20">
        <v>1353.1</v>
      </c>
      <c r="D20" s="20">
        <v>1607.5102040816328</v>
      </c>
      <c r="E20" s="20">
        <v>9070.6885012919902</v>
      </c>
      <c r="F20" s="20">
        <v>16308.00582365885</v>
      </c>
      <c r="G20" s="4">
        <v>4.3351613195232996</v>
      </c>
      <c r="H20" s="4">
        <v>7.0580313302221178</v>
      </c>
      <c r="K20" t="s">
        <v>6</v>
      </c>
      <c r="L20" s="14">
        <f t="shared" si="15"/>
        <v>3061.128575466937</v>
      </c>
      <c r="M20" s="14">
        <f t="shared" si="15"/>
        <v>622.47109816268494</v>
      </c>
      <c r="N20" s="14">
        <f t="shared" si="15"/>
        <v>166.41504748294483</v>
      </c>
      <c r="O20" s="14">
        <f t="shared" si="15"/>
        <v>632.63276536365402</v>
      </c>
      <c r="P20" s="51">
        <f t="shared" ref="P20:Q20" si="18">P12-P11</f>
        <v>4051.5129218497223</v>
      </c>
      <c r="Q20" s="51">
        <f t="shared" si="18"/>
        <v>1461.8720509312661</v>
      </c>
      <c r="R20" s="51">
        <f t="shared" si="15"/>
        <v>2.0398542252285283</v>
      </c>
      <c r="S20" s="51">
        <f t="shared" si="15"/>
        <v>0.78150597574167513</v>
      </c>
      <c r="T20" s="10"/>
    </row>
    <row r="21" spans="1:26" x14ac:dyDescent="0.5">
      <c r="A21" s="43"/>
      <c r="B21" s="20">
        <v>14199.865979381444</v>
      </c>
      <c r="C21" s="20"/>
      <c r="D21" s="20">
        <v>1572.886217948718</v>
      </c>
      <c r="E21" s="20"/>
      <c r="F21" s="20">
        <v>16211.7394487692</v>
      </c>
      <c r="G21" s="124"/>
      <c r="H21" s="4">
        <v>6.5609628060962768</v>
      </c>
      <c r="K21" t="s">
        <v>7</v>
      </c>
      <c r="L21" s="14">
        <f t="shared" si="15"/>
        <v>5753.2205698322068</v>
      </c>
      <c r="M21" s="14">
        <f t="shared" si="15"/>
        <v>4327.6505607551553</v>
      </c>
      <c r="N21" s="14">
        <f t="shared" si="15"/>
        <v>656.46568549444646</v>
      </c>
      <c r="O21" s="14">
        <f t="shared" si="15"/>
        <v>606.4263550176538</v>
      </c>
      <c r="P21" s="51">
        <f t="shared" ref="P21:Q21" si="19">P13-P12</f>
        <v>5473.3047858604623</v>
      </c>
      <c r="Q21" s="51">
        <f t="shared" si="19"/>
        <v>4659.7208979068237</v>
      </c>
      <c r="R21" s="51">
        <f t="shared" si="15"/>
        <v>0.9692029050302331</v>
      </c>
      <c r="S21" s="51">
        <f t="shared" si="15"/>
        <v>1.4342775384894431</v>
      </c>
      <c r="T21" s="10"/>
    </row>
    <row r="22" spans="1:26" x14ac:dyDescent="0.5">
      <c r="A22" s="43"/>
      <c r="B22" s="20">
        <v>14162.017699115044</v>
      </c>
      <c r="C22" s="20"/>
      <c r="D22" s="20">
        <v>1531.7993019197208</v>
      </c>
      <c r="E22" s="20"/>
      <c r="F22" s="20">
        <v>15734.903917063762</v>
      </c>
      <c r="G22" s="124"/>
      <c r="H22" s="4">
        <v>6.4314185341128551</v>
      </c>
    </row>
    <row r="23" spans="1:26" x14ac:dyDescent="0.5">
      <c r="A23" s="43"/>
      <c r="B23" s="20">
        <v>14024.25</v>
      </c>
      <c r="C23" s="20"/>
      <c r="D23" s="20">
        <v>1489.078947368421</v>
      </c>
      <c r="E23" s="20"/>
      <c r="F23" s="20">
        <v>15363.655919661735</v>
      </c>
      <c r="G23" s="124"/>
      <c r="H23" s="4">
        <v>6.2370503405019448</v>
      </c>
      <c r="L23" s="47" t="s">
        <v>40</v>
      </c>
      <c r="M23" s="47" t="s">
        <v>22</v>
      </c>
      <c r="N23" s="48" t="s">
        <v>40</v>
      </c>
      <c r="O23" s="48" t="s">
        <v>22</v>
      </c>
      <c r="P23" s="63" t="s">
        <v>40</v>
      </c>
      <c r="Q23" s="63" t="s">
        <v>22</v>
      </c>
      <c r="R23" s="49" t="s">
        <v>40</v>
      </c>
      <c r="S23" s="49" t="s">
        <v>22</v>
      </c>
    </row>
    <row r="24" spans="1:26" x14ac:dyDescent="0.5">
      <c r="A24" s="43"/>
      <c r="B24" s="20">
        <v>13439.817021276596</v>
      </c>
      <c r="C24" s="20"/>
      <c r="D24" s="20">
        <v>1339.4059196617336</v>
      </c>
      <c r="E24" s="20"/>
      <c r="F24" s="20">
        <v>14680.035659269428</v>
      </c>
      <c r="G24" s="124"/>
      <c r="H24" s="4">
        <v>6.1015341649598591</v>
      </c>
      <c r="K24" t="s">
        <v>17</v>
      </c>
      <c r="L24" s="14" t="str">
        <f t="shared" ref="L24:L61" si="20">IF(A2&gt;L$13,A2,IF(A2&lt;L$9,A2,""))</f>
        <v/>
      </c>
      <c r="M24" s="8" t="str">
        <f t="shared" ref="M24:M61" si="21">IF(B2&gt;M$13,B2,IF(B2&lt;M$9,B2,""))</f>
        <v/>
      </c>
      <c r="N24" s="8">
        <f t="shared" ref="N24:N61" si="22">IF(C2&gt;N$13,C2,IF(C2&lt;N$9,C2,""))</f>
        <v>3144.798534798535</v>
      </c>
      <c r="O24" s="8" t="str">
        <f t="shared" ref="O24:O61" si="23">IF(D2&gt;O$13,D2,IF(D2&lt;O$9,D2,""))</f>
        <v/>
      </c>
      <c r="P24" s="51" t="str">
        <f t="shared" ref="P24:P61" si="24">IF(E2&gt;P$13,E2,IF(E2&lt;P$9,E2,""))</f>
        <v/>
      </c>
      <c r="Q24" s="8" t="str">
        <f t="shared" ref="Q24:Q61" si="25">IF(F2&gt;Q$13,F2,IF(F2&lt;Q$9,F2,""))</f>
        <v/>
      </c>
      <c r="R24" s="51">
        <f t="shared" ref="R24:R61" si="26">IF(G2&gt;R$13,G2,IF(G2&lt;R$9,G2,""))</f>
        <v>10.519909620636431</v>
      </c>
      <c r="S24" s="8" t="str">
        <f t="shared" ref="S24:S61" si="27">IF(H2&gt;S$13,H2,IF(H2&lt;S$9,H2,""))</f>
        <v/>
      </c>
    </row>
    <row r="25" spans="1:26" x14ac:dyDescent="0.5">
      <c r="A25" s="43"/>
      <c r="B25" s="20">
        <v>12876.948630136987</v>
      </c>
      <c r="C25" s="20"/>
      <c r="D25" s="20">
        <v>1240.2186379928316</v>
      </c>
      <c r="E25" s="20"/>
      <c r="F25" s="20">
        <v>14046.004968165156</v>
      </c>
      <c r="G25" s="124"/>
      <c r="H25" s="4">
        <v>5.8237863610994651</v>
      </c>
      <c r="L25" s="8" t="str">
        <f t="shared" si="20"/>
        <v/>
      </c>
      <c r="M25" s="8" t="str">
        <f t="shared" si="21"/>
        <v/>
      </c>
      <c r="N25" s="8" t="str">
        <f t="shared" si="22"/>
        <v/>
      </c>
      <c r="O25" s="8" t="str">
        <f t="shared" si="23"/>
        <v/>
      </c>
      <c r="P25" s="51" t="str">
        <f t="shared" si="24"/>
        <v/>
      </c>
      <c r="Q25" s="8" t="str">
        <f t="shared" si="25"/>
        <v/>
      </c>
      <c r="R25" s="51" t="str">
        <f t="shared" si="26"/>
        <v/>
      </c>
      <c r="S25" s="8" t="str">
        <f t="shared" si="27"/>
        <v/>
      </c>
    </row>
    <row r="26" spans="1:26" x14ac:dyDescent="0.5">
      <c r="A26" s="43"/>
      <c r="B26" s="79">
        <v>12175.438247011953</v>
      </c>
      <c r="C26" s="20"/>
      <c r="D26" s="20">
        <v>1169.056338028169</v>
      </c>
      <c r="E26" s="20"/>
      <c r="F26" s="79">
        <v>13332.532841606548</v>
      </c>
      <c r="G26" s="124"/>
      <c r="H26" s="4">
        <v>5.1938732574847615</v>
      </c>
      <c r="L26" s="8" t="str">
        <f t="shared" si="20"/>
        <v/>
      </c>
      <c r="M26" s="8" t="str">
        <f t="shared" si="21"/>
        <v/>
      </c>
      <c r="N26" s="8" t="str">
        <f t="shared" si="22"/>
        <v/>
      </c>
      <c r="O26" s="8" t="str">
        <f t="shared" si="23"/>
        <v/>
      </c>
      <c r="P26" s="8" t="str">
        <f t="shared" si="24"/>
        <v/>
      </c>
      <c r="Q26" s="8" t="str">
        <f t="shared" si="25"/>
        <v/>
      </c>
      <c r="R26" s="8" t="str">
        <f t="shared" si="26"/>
        <v/>
      </c>
      <c r="S26" s="8" t="str">
        <f t="shared" si="27"/>
        <v/>
      </c>
    </row>
    <row r="27" spans="1:26" x14ac:dyDescent="0.5">
      <c r="A27" s="43"/>
      <c r="B27" s="20">
        <v>10026.122065727699</v>
      </c>
      <c r="C27" s="20"/>
      <c r="D27" s="79">
        <v>1157.0945945945946</v>
      </c>
      <c r="F27" s="20">
        <v>11633.632269809332</v>
      </c>
      <c r="G27" s="124"/>
      <c r="H27" s="4">
        <v>4.5181855349932469</v>
      </c>
      <c r="L27" s="8" t="str">
        <f t="shared" si="20"/>
        <v/>
      </c>
      <c r="M27" s="8" t="str">
        <f t="shared" si="21"/>
        <v/>
      </c>
      <c r="N27" s="8" t="str">
        <f t="shared" si="22"/>
        <v/>
      </c>
      <c r="O27" s="8" t="str">
        <f t="shared" si="23"/>
        <v/>
      </c>
      <c r="P27" s="8" t="str">
        <f t="shared" si="24"/>
        <v/>
      </c>
      <c r="Q27" s="8" t="str">
        <f t="shared" si="25"/>
        <v/>
      </c>
      <c r="R27" s="8" t="str">
        <f t="shared" si="26"/>
        <v/>
      </c>
      <c r="S27" s="8" t="str">
        <f t="shared" si="27"/>
        <v/>
      </c>
    </row>
    <row r="28" spans="1:26" x14ac:dyDescent="0.5">
      <c r="A28" s="43"/>
      <c r="B28" s="20"/>
      <c r="C28" s="20"/>
      <c r="G28" s="124"/>
      <c r="H28" s="4"/>
      <c r="L28" s="8" t="str">
        <f t="shared" si="20"/>
        <v/>
      </c>
      <c r="M28" s="8" t="str">
        <f t="shared" si="21"/>
        <v/>
      </c>
      <c r="N28" s="8" t="str">
        <f t="shared" si="22"/>
        <v/>
      </c>
      <c r="O28" s="8" t="str">
        <f t="shared" si="23"/>
        <v/>
      </c>
      <c r="P28" s="8" t="str">
        <f t="shared" si="24"/>
        <v/>
      </c>
      <c r="Q28" s="8" t="str">
        <f t="shared" si="25"/>
        <v/>
      </c>
      <c r="R28" s="8" t="str">
        <f t="shared" si="26"/>
        <v/>
      </c>
      <c r="S28" s="8" t="str">
        <f t="shared" si="27"/>
        <v/>
      </c>
      <c r="X28" t="s">
        <v>18</v>
      </c>
      <c r="Y28" t="s">
        <v>18</v>
      </c>
      <c r="Z28" t="s">
        <v>18</v>
      </c>
    </row>
    <row r="29" spans="1:26" x14ac:dyDescent="0.5">
      <c r="A29" s="43"/>
      <c r="B29" s="20"/>
      <c r="C29" s="20"/>
      <c r="G29" s="124"/>
      <c r="H29" s="18"/>
      <c r="L29" s="8" t="str">
        <f t="shared" si="20"/>
        <v/>
      </c>
      <c r="M29" s="8" t="str">
        <f t="shared" si="21"/>
        <v/>
      </c>
      <c r="N29" s="8" t="str">
        <f t="shared" si="22"/>
        <v/>
      </c>
      <c r="O29" s="8" t="str">
        <f t="shared" si="23"/>
        <v/>
      </c>
      <c r="P29" s="8" t="str">
        <f t="shared" si="24"/>
        <v/>
      </c>
      <c r="Q29" s="8" t="str">
        <f t="shared" si="25"/>
        <v/>
      </c>
      <c r="R29" s="8" t="str">
        <f t="shared" si="26"/>
        <v/>
      </c>
      <c r="S29" s="8" t="str">
        <f t="shared" si="27"/>
        <v/>
      </c>
      <c r="W29" t="s">
        <v>18</v>
      </c>
      <c r="X29" t="s">
        <v>18</v>
      </c>
      <c r="Y29" t="s">
        <v>18</v>
      </c>
      <c r="Z29" t="s">
        <v>18</v>
      </c>
    </row>
    <row r="30" spans="1:26" x14ac:dyDescent="0.5">
      <c r="A30" s="54"/>
      <c r="B30" s="20"/>
      <c r="C30" s="20"/>
      <c r="G30" s="51"/>
      <c r="L30" s="8" t="str">
        <f t="shared" si="20"/>
        <v/>
      </c>
      <c r="M30" s="8" t="str">
        <f t="shared" si="21"/>
        <v/>
      </c>
      <c r="N30" s="8" t="str">
        <f t="shared" si="22"/>
        <v/>
      </c>
      <c r="O30" s="8" t="str">
        <f t="shared" si="23"/>
        <v/>
      </c>
      <c r="P30" s="8" t="str">
        <f t="shared" si="24"/>
        <v/>
      </c>
      <c r="Q30" s="8" t="str">
        <f t="shared" si="25"/>
        <v/>
      </c>
      <c r="R30" s="8" t="str">
        <f t="shared" si="26"/>
        <v/>
      </c>
      <c r="S30" s="8" t="str">
        <f t="shared" si="27"/>
        <v/>
      </c>
      <c r="W30" t="s">
        <v>18</v>
      </c>
      <c r="X30" t="s">
        <v>18</v>
      </c>
      <c r="Y30" t="s">
        <v>18</v>
      </c>
      <c r="Z30" t="s">
        <v>18</v>
      </c>
    </row>
    <row r="31" spans="1:26" x14ac:dyDescent="0.5">
      <c r="A31" s="54"/>
      <c r="B31" s="20"/>
      <c r="C31" s="20"/>
      <c r="G31" s="51"/>
      <c r="L31" s="8" t="str">
        <f t="shared" si="20"/>
        <v/>
      </c>
      <c r="M31" s="8" t="str">
        <f t="shared" si="21"/>
        <v/>
      </c>
      <c r="N31" s="8" t="str">
        <f t="shared" si="22"/>
        <v/>
      </c>
      <c r="O31" s="8" t="str">
        <f t="shared" si="23"/>
        <v/>
      </c>
      <c r="P31" s="8" t="str">
        <f t="shared" si="24"/>
        <v/>
      </c>
      <c r="Q31" s="8" t="str">
        <f t="shared" si="25"/>
        <v/>
      </c>
      <c r="R31" s="8" t="str">
        <f t="shared" si="26"/>
        <v/>
      </c>
      <c r="S31" s="8" t="str">
        <f t="shared" si="27"/>
        <v/>
      </c>
      <c r="W31" t="s">
        <v>18</v>
      </c>
      <c r="X31" t="s">
        <v>18</v>
      </c>
      <c r="Y31" t="s">
        <v>18</v>
      </c>
      <c r="Z31" t="s">
        <v>18</v>
      </c>
    </row>
    <row r="32" spans="1:26" x14ac:dyDescent="0.5">
      <c r="A32" s="54"/>
      <c r="B32" s="20"/>
      <c r="C32" s="20"/>
      <c r="G32" s="51"/>
      <c r="L32" s="8" t="str">
        <f t="shared" si="20"/>
        <v/>
      </c>
      <c r="M32" s="8" t="str">
        <f t="shared" si="21"/>
        <v/>
      </c>
      <c r="N32" s="8" t="str">
        <f t="shared" si="22"/>
        <v/>
      </c>
      <c r="O32" s="8" t="str">
        <f t="shared" si="23"/>
        <v/>
      </c>
      <c r="P32" s="8" t="str">
        <f t="shared" si="24"/>
        <v/>
      </c>
      <c r="Q32" s="8" t="str">
        <f t="shared" si="25"/>
        <v/>
      </c>
      <c r="R32" s="8" t="str">
        <f t="shared" si="26"/>
        <v/>
      </c>
      <c r="S32" s="8" t="str">
        <f t="shared" si="27"/>
        <v/>
      </c>
      <c r="W32" t="s">
        <v>18</v>
      </c>
      <c r="X32" t="s">
        <v>18</v>
      </c>
      <c r="Y32" t="s">
        <v>18</v>
      </c>
      <c r="Z32" t="s">
        <v>18</v>
      </c>
    </row>
    <row r="33" spans="1:26" x14ac:dyDescent="0.5">
      <c r="A33" s="54"/>
      <c r="B33" s="20"/>
      <c r="C33" s="20"/>
      <c r="G33" s="51"/>
      <c r="L33" s="8" t="str">
        <f t="shared" si="20"/>
        <v/>
      </c>
      <c r="M33" s="8" t="str">
        <f t="shared" si="21"/>
        <v/>
      </c>
      <c r="N33" s="8" t="str">
        <f t="shared" si="22"/>
        <v/>
      </c>
      <c r="O33" s="8" t="str">
        <f t="shared" si="23"/>
        <v/>
      </c>
      <c r="P33" s="8" t="str">
        <f t="shared" si="24"/>
        <v/>
      </c>
      <c r="Q33" s="8" t="str">
        <f t="shared" si="25"/>
        <v/>
      </c>
      <c r="R33" s="8" t="str">
        <f t="shared" si="26"/>
        <v/>
      </c>
      <c r="S33" s="8" t="str">
        <f t="shared" si="27"/>
        <v/>
      </c>
      <c r="W33" t="s">
        <v>18</v>
      </c>
      <c r="X33" t="s">
        <v>18</v>
      </c>
      <c r="Y33" t="s">
        <v>18</v>
      </c>
    </row>
    <row r="34" spans="1:26" x14ac:dyDescent="0.5">
      <c r="A34" s="54"/>
      <c r="B34" s="20"/>
      <c r="C34" s="20"/>
      <c r="G34" s="51"/>
      <c r="L34" s="8" t="str">
        <f t="shared" si="20"/>
        <v/>
      </c>
      <c r="M34" s="8" t="str">
        <f t="shared" si="21"/>
        <v/>
      </c>
      <c r="N34" s="8" t="str">
        <f t="shared" si="22"/>
        <v/>
      </c>
      <c r="O34" s="8" t="str">
        <f t="shared" si="23"/>
        <v/>
      </c>
      <c r="P34" s="8" t="str">
        <f t="shared" si="24"/>
        <v/>
      </c>
      <c r="Q34" s="8" t="str">
        <f t="shared" si="25"/>
        <v/>
      </c>
      <c r="R34" s="8" t="str">
        <f t="shared" si="26"/>
        <v/>
      </c>
      <c r="S34" s="8" t="str">
        <f t="shared" si="27"/>
        <v/>
      </c>
      <c r="W34" t="s">
        <v>18</v>
      </c>
      <c r="X34" t="s">
        <v>18</v>
      </c>
      <c r="Y34" t="s">
        <v>18</v>
      </c>
      <c r="Z34" t="s">
        <v>18</v>
      </c>
    </row>
    <row r="35" spans="1:26" x14ac:dyDescent="0.5">
      <c r="A35" s="54"/>
      <c r="B35" s="20"/>
      <c r="C35" s="20"/>
      <c r="G35" s="51"/>
      <c r="L35" s="8" t="str">
        <f t="shared" si="20"/>
        <v/>
      </c>
      <c r="M35" s="8" t="str">
        <f t="shared" si="21"/>
        <v/>
      </c>
      <c r="N35" s="8" t="str">
        <f t="shared" si="22"/>
        <v/>
      </c>
      <c r="O35" s="8" t="str">
        <f t="shared" si="23"/>
        <v/>
      </c>
      <c r="P35" s="8" t="str">
        <f t="shared" si="24"/>
        <v/>
      </c>
      <c r="Q35" s="8" t="str">
        <f t="shared" si="25"/>
        <v/>
      </c>
      <c r="R35" s="8" t="str">
        <f t="shared" si="26"/>
        <v/>
      </c>
      <c r="S35" s="8" t="str">
        <f t="shared" si="27"/>
        <v/>
      </c>
      <c r="W35" t="s">
        <v>18</v>
      </c>
      <c r="X35" t="s">
        <v>18</v>
      </c>
      <c r="Y35" t="s">
        <v>18</v>
      </c>
      <c r="Z35" t="s">
        <v>18</v>
      </c>
    </row>
    <row r="36" spans="1:26" x14ac:dyDescent="0.5">
      <c r="A36" s="54"/>
      <c r="B36" s="20"/>
      <c r="C36" s="20"/>
      <c r="G36" s="51"/>
      <c r="L36" s="8" t="str">
        <f t="shared" si="20"/>
        <v/>
      </c>
      <c r="M36" s="8" t="str">
        <f t="shared" si="21"/>
        <v/>
      </c>
      <c r="N36" s="8" t="str">
        <f t="shared" si="22"/>
        <v/>
      </c>
      <c r="O36" s="8" t="str">
        <f t="shared" si="23"/>
        <v/>
      </c>
      <c r="P36" s="8" t="str">
        <f t="shared" si="24"/>
        <v/>
      </c>
      <c r="Q36" s="8" t="str">
        <f t="shared" si="25"/>
        <v/>
      </c>
      <c r="R36" s="8" t="str">
        <f t="shared" si="26"/>
        <v/>
      </c>
      <c r="S36" s="8" t="str">
        <f t="shared" si="27"/>
        <v/>
      </c>
      <c r="W36" t="s">
        <v>18</v>
      </c>
      <c r="Y36" t="s">
        <v>18</v>
      </c>
    </row>
    <row r="37" spans="1:26" x14ac:dyDescent="0.5">
      <c r="A37" s="54"/>
      <c r="B37" s="20"/>
      <c r="C37" s="20"/>
      <c r="G37" s="51"/>
      <c r="L37" s="8" t="str">
        <f t="shared" si="20"/>
        <v/>
      </c>
      <c r="M37" s="8" t="str">
        <f t="shared" si="21"/>
        <v/>
      </c>
      <c r="N37" s="8" t="str">
        <f t="shared" si="22"/>
        <v/>
      </c>
      <c r="O37" s="8" t="str">
        <f t="shared" si="23"/>
        <v/>
      </c>
      <c r="P37" s="8" t="str">
        <f t="shared" si="24"/>
        <v/>
      </c>
      <c r="Q37" s="8" t="str">
        <f t="shared" si="25"/>
        <v/>
      </c>
      <c r="R37" s="8" t="str">
        <f t="shared" si="26"/>
        <v/>
      </c>
      <c r="S37" s="8" t="str">
        <f t="shared" si="27"/>
        <v/>
      </c>
      <c r="W37" t="s">
        <v>18</v>
      </c>
      <c r="X37" t="s">
        <v>18</v>
      </c>
      <c r="Y37" t="s">
        <v>18</v>
      </c>
      <c r="Z37" t="s">
        <v>18</v>
      </c>
    </row>
    <row r="38" spans="1:26" x14ac:dyDescent="0.5">
      <c r="A38" s="54"/>
      <c r="B38" s="20"/>
      <c r="C38" s="20"/>
      <c r="G38" s="51"/>
      <c r="L38" s="8" t="str">
        <f t="shared" si="20"/>
        <v/>
      </c>
      <c r="M38" s="8" t="str">
        <f t="shared" si="21"/>
        <v/>
      </c>
      <c r="N38" s="8" t="str">
        <f t="shared" si="22"/>
        <v/>
      </c>
      <c r="O38" s="8" t="str">
        <f t="shared" si="23"/>
        <v/>
      </c>
      <c r="P38" s="8" t="str">
        <f t="shared" si="24"/>
        <v/>
      </c>
      <c r="Q38" s="8" t="str">
        <f t="shared" si="25"/>
        <v/>
      </c>
      <c r="R38" s="8" t="str">
        <f t="shared" si="26"/>
        <v/>
      </c>
      <c r="S38" s="8" t="str">
        <f t="shared" si="27"/>
        <v/>
      </c>
      <c r="W38" t="s">
        <v>18</v>
      </c>
      <c r="X38" t="s">
        <v>18</v>
      </c>
      <c r="Y38" t="s">
        <v>18</v>
      </c>
      <c r="Z38" t="s">
        <v>18</v>
      </c>
    </row>
    <row r="39" spans="1:26" x14ac:dyDescent="0.5">
      <c r="A39" s="54"/>
      <c r="B39" s="20"/>
      <c r="C39" s="20"/>
      <c r="G39" s="51"/>
      <c r="L39" s="8" t="str">
        <f t="shared" si="20"/>
        <v/>
      </c>
      <c r="M39" s="8" t="str">
        <f t="shared" si="21"/>
        <v/>
      </c>
      <c r="N39" s="8" t="str">
        <f t="shared" si="22"/>
        <v/>
      </c>
      <c r="O39" s="8" t="str">
        <f t="shared" si="23"/>
        <v/>
      </c>
      <c r="P39" s="8" t="str">
        <f t="shared" si="24"/>
        <v/>
      </c>
      <c r="Q39" s="8" t="str">
        <f t="shared" si="25"/>
        <v/>
      </c>
      <c r="R39" s="8" t="str">
        <f t="shared" si="26"/>
        <v/>
      </c>
      <c r="S39" s="8" t="str">
        <f t="shared" si="27"/>
        <v/>
      </c>
      <c r="X39" t="s">
        <v>18</v>
      </c>
      <c r="Z39" t="s">
        <v>18</v>
      </c>
    </row>
    <row r="40" spans="1:26" x14ac:dyDescent="0.5">
      <c r="A40" s="54"/>
      <c r="B40" s="20"/>
      <c r="C40" s="20"/>
      <c r="G40" s="51"/>
      <c r="L40" s="8" t="str">
        <f t="shared" si="20"/>
        <v/>
      </c>
      <c r="M40" s="8" t="str">
        <f t="shared" si="21"/>
        <v/>
      </c>
      <c r="N40" s="8" t="str">
        <f t="shared" si="22"/>
        <v/>
      </c>
      <c r="O40" s="8" t="str">
        <f t="shared" si="23"/>
        <v/>
      </c>
      <c r="P40" s="8" t="str">
        <f t="shared" si="24"/>
        <v/>
      </c>
      <c r="Q40" s="8" t="str">
        <f t="shared" si="25"/>
        <v/>
      </c>
      <c r="R40" s="8" t="str">
        <f t="shared" si="26"/>
        <v/>
      </c>
      <c r="S40" s="8" t="str">
        <f t="shared" si="27"/>
        <v/>
      </c>
      <c r="W40" t="s">
        <v>18</v>
      </c>
      <c r="Y40" t="s">
        <v>18</v>
      </c>
    </row>
    <row r="41" spans="1:26" x14ac:dyDescent="0.5">
      <c r="A41" s="54"/>
      <c r="B41" s="20"/>
      <c r="C41" s="20"/>
      <c r="G41" s="51"/>
      <c r="L41" s="8" t="str">
        <f t="shared" si="20"/>
        <v/>
      </c>
      <c r="M41" s="8" t="str">
        <f t="shared" si="21"/>
        <v/>
      </c>
      <c r="N41" s="8" t="str">
        <f t="shared" si="22"/>
        <v/>
      </c>
      <c r="O41" s="8" t="str">
        <f t="shared" si="23"/>
        <v/>
      </c>
      <c r="P41" s="8" t="str">
        <f t="shared" si="24"/>
        <v/>
      </c>
      <c r="Q41" s="8" t="str">
        <f t="shared" si="25"/>
        <v/>
      </c>
      <c r="R41" s="8" t="str">
        <f t="shared" si="26"/>
        <v/>
      </c>
      <c r="S41" s="8" t="str">
        <f t="shared" si="27"/>
        <v/>
      </c>
      <c r="Z41" t="s">
        <v>18</v>
      </c>
    </row>
    <row r="42" spans="1:26" x14ac:dyDescent="0.5">
      <c r="A42" s="54"/>
      <c r="B42" s="20"/>
      <c r="C42" s="20"/>
      <c r="G42" s="51"/>
      <c r="L42" s="8" t="str">
        <f t="shared" si="20"/>
        <v/>
      </c>
      <c r="M42" s="8" t="str">
        <f t="shared" si="21"/>
        <v/>
      </c>
      <c r="N42" s="8" t="str">
        <f t="shared" si="22"/>
        <v/>
      </c>
      <c r="O42" s="8" t="str">
        <f t="shared" si="23"/>
        <v/>
      </c>
      <c r="P42" s="8" t="str">
        <f t="shared" si="24"/>
        <v/>
      </c>
      <c r="Q42" s="8" t="str">
        <f t="shared" si="25"/>
        <v/>
      </c>
      <c r="R42" s="8" t="str">
        <f t="shared" si="26"/>
        <v/>
      </c>
      <c r="S42" s="8" t="str">
        <f t="shared" si="27"/>
        <v/>
      </c>
      <c r="W42" t="s">
        <v>18</v>
      </c>
      <c r="X42" t="s">
        <v>18</v>
      </c>
      <c r="Y42" t="s">
        <v>18</v>
      </c>
      <c r="Z42" t="s">
        <v>18</v>
      </c>
    </row>
    <row r="43" spans="1:26" x14ac:dyDescent="0.5">
      <c r="A43" s="54"/>
      <c r="B43" s="20"/>
      <c r="C43" s="20"/>
      <c r="G43" s="51"/>
      <c r="L43" s="8">
        <f t="shared" si="20"/>
        <v>0</v>
      </c>
      <c r="M43" s="8" t="str">
        <f t="shared" si="21"/>
        <v/>
      </c>
      <c r="N43" s="8">
        <f t="shared" si="22"/>
        <v>0</v>
      </c>
      <c r="O43" s="8" t="str">
        <f t="shared" si="23"/>
        <v/>
      </c>
      <c r="P43" s="8" t="str">
        <f t="shared" si="24"/>
        <v/>
      </c>
      <c r="Q43" s="8" t="str">
        <f t="shared" si="25"/>
        <v/>
      </c>
      <c r="R43" s="8">
        <f t="shared" si="26"/>
        <v>0</v>
      </c>
      <c r="S43" s="8" t="str">
        <f t="shared" si="27"/>
        <v/>
      </c>
    </row>
    <row r="44" spans="1:26" x14ac:dyDescent="0.5">
      <c r="A44" s="54"/>
      <c r="B44" s="20"/>
      <c r="C44" s="20"/>
      <c r="G44" s="51"/>
      <c r="L44" s="8">
        <f t="shared" si="20"/>
        <v>0</v>
      </c>
      <c r="M44" s="8" t="str">
        <f t="shared" si="21"/>
        <v/>
      </c>
      <c r="N44" s="8">
        <f t="shared" si="22"/>
        <v>0</v>
      </c>
      <c r="O44" s="8" t="str">
        <f t="shared" si="23"/>
        <v/>
      </c>
      <c r="P44" s="8" t="str">
        <f t="shared" si="24"/>
        <v/>
      </c>
      <c r="Q44" s="8" t="str">
        <f t="shared" si="25"/>
        <v/>
      </c>
      <c r="R44" s="8">
        <f t="shared" si="26"/>
        <v>0</v>
      </c>
      <c r="S44" s="8" t="str">
        <f t="shared" si="27"/>
        <v/>
      </c>
    </row>
    <row r="45" spans="1:26" x14ac:dyDescent="0.5">
      <c r="A45" s="54"/>
      <c r="B45" s="20"/>
      <c r="C45" s="20"/>
      <c r="G45" s="51"/>
      <c r="L45" s="8">
        <f t="shared" si="20"/>
        <v>0</v>
      </c>
      <c r="M45" s="8" t="str">
        <f t="shared" si="21"/>
        <v/>
      </c>
      <c r="N45" s="8">
        <f t="shared" si="22"/>
        <v>0</v>
      </c>
      <c r="O45" s="8" t="str">
        <f t="shared" si="23"/>
        <v/>
      </c>
      <c r="P45" s="8" t="str">
        <f t="shared" si="24"/>
        <v/>
      </c>
      <c r="Q45" s="8" t="str">
        <f t="shared" si="25"/>
        <v/>
      </c>
      <c r="R45" s="8">
        <f t="shared" si="26"/>
        <v>0</v>
      </c>
      <c r="S45" s="8" t="str">
        <f t="shared" si="27"/>
        <v/>
      </c>
    </row>
    <row r="46" spans="1:26" x14ac:dyDescent="0.5">
      <c r="A46" s="54"/>
      <c r="B46" s="20"/>
      <c r="C46" s="20"/>
      <c r="G46" s="51"/>
      <c r="L46" s="8">
        <f t="shared" si="20"/>
        <v>0</v>
      </c>
      <c r="M46" s="8" t="str">
        <f t="shared" si="21"/>
        <v/>
      </c>
      <c r="N46" s="8">
        <f t="shared" si="22"/>
        <v>0</v>
      </c>
      <c r="O46" s="8" t="str">
        <f t="shared" si="23"/>
        <v/>
      </c>
      <c r="P46" s="8" t="str">
        <f t="shared" si="24"/>
        <v/>
      </c>
      <c r="Q46" s="8" t="str">
        <f t="shared" si="25"/>
        <v/>
      </c>
      <c r="R46" s="8">
        <f t="shared" si="26"/>
        <v>0</v>
      </c>
      <c r="S46" s="8" t="str">
        <f t="shared" si="27"/>
        <v/>
      </c>
    </row>
    <row r="47" spans="1:26" x14ac:dyDescent="0.5">
      <c r="A47" s="14"/>
      <c r="C47" s="20"/>
      <c r="L47" s="8">
        <f t="shared" si="20"/>
        <v>0</v>
      </c>
      <c r="M47" s="8" t="str">
        <f t="shared" si="21"/>
        <v/>
      </c>
      <c r="N47" s="8">
        <f t="shared" si="22"/>
        <v>0</v>
      </c>
      <c r="O47" s="8" t="str">
        <f t="shared" si="23"/>
        <v/>
      </c>
      <c r="P47" s="8" t="str">
        <f t="shared" si="24"/>
        <v/>
      </c>
      <c r="Q47" s="8" t="str">
        <f t="shared" si="25"/>
        <v/>
      </c>
      <c r="R47" s="8">
        <f t="shared" si="26"/>
        <v>0</v>
      </c>
      <c r="S47" s="8" t="str">
        <f t="shared" si="27"/>
        <v/>
      </c>
    </row>
    <row r="48" spans="1:26" x14ac:dyDescent="0.5">
      <c r="A48" s="14"/>
      <c r="C48" s="20"/>
      <c r="L48" s="8">
        <f t="shared" si="20"/>
        <v>0</v>
      </c>
      <c r="M48" s="8" t="str">
        <f t="shared" si="21"/>
        <v/>
      </c>
      <c r="N48" s="8">
        <f t="shared" si="22"/>
        <v>0</v>
      </c>
      <c r="O48" s="8" t="str">
        <f t="shared" si="23"/>
        <v/>
      </c>
      <c r="P48" s="8" t="str">
        <f t="shared" si="24"/>
        <v/>
      </c>
      <c r="Q48" s="8" t="str">
        <f t="shared" si="25"/>
        <v/>
      </c>
      <c r="R48" s="8">
        <f t="shared" si="26"/>
        <v>0</v>
      </c>
      <c r="S48" s="8" t="str">
        <f t="shared" si="27"/>
        <v/>
      </c>
    </row>
    <row r="49" spans="1:19" x14ac:dyDescent="0.5">
      <c r="A49" s="14"/>
      <c r="C49" s="20"/>
      <c r="L49" s="8">
        <f t="shared" si="20"/>
        <v>0</v>
      </c>
      <c r="M49" s="8" t="str">
        <f t="shared" si="21"/>
        <v/>
      </c>
      <c r="N49" s="8">
        <f t="shared" si="22"/>
        <v>0</v>
      </c>
      <c r="O49" s="8">
        <f t="shared" si="23"/>
        <v>1157.0945945945946</v>
      </c>
      <c r="P49" s="8" t="str">
        <f t="shared" si="24"/>
        <v/>
      </c>
      <c r="Q49" s="8">
        <f t="shared" si="25"/>
        <v>11633.632269809332</v>
      </c>
      <c r="R49" s="8">
        <f t="shared" si="26"/>
        <v>0</v>
      </c>
      <c r="S49" s="8">
        <f t="shared" si="27"/>
        <v>4.5181855349932469</v>
      </c>
    </row>
    <row r="50" spans="1:19" x14ac:dyDescent="0.5">
      <c r="A50" s="14"/>
      <c r="C50" s="20"/>
      <c r="L50" s="8">
        <f t="shared" si="20"/>
        <v>0</v>
      </c>
      <c r="M50" s="8">
        <f t="shared" si="21"/>
        <v>0</v>
      </c>
      <c r="N50" s="8">
        <f t="shared" si="22"/>
        <v>0</v>
      </c>
      <c r="O50" s="8">
        <f t="shared" si="23"/>
        <v>0</v>
      </c>
      <c r="P50" s="8" t="str">
        <f t="shared" si="24"/>
        <v/>
      </c>
      <c r="Q50" s="8">
        <f t="shared" si="25"/>
        <v>0</v>
      </c>
      <c r="R50" s="8">
        <f t="shared" si="26"/>
        <v>0</v>
      </c>
      <c r="S50" s="8">
        <f t="shared" si="27"/>
        <v>0</v>
      </c>
    </row>
    <row r="51" spans="1:19" x14ac:dyDescent="0.5">
      <c r="L51" s="8">
        <f t="shared" si="20"/>
        <v>0</v>
      </c>
      <c r="M51" s="8">
        <f t="shared" si="21"/>
        <v>0</v>
      </c>
      <c r="N51" s="8">
        <f t="shared" si="22"/>
        <v>0</v>
      </c>
      <c r="O51" s="8">
        <f t="shared" si="23"/>
        <v>0</v>
      </c>
      <c r="P51" s="8" t="str">
        <f t="shared" si="24"/>
        <v/>
      </c>
      <c r="Q51" s="8">
        <f t="shared" si="25"/>
        <v>0</v>
      </c>
      <c r="R51" s="8">
        <f t="shared" si="26"/>
        <v>0</v>
      </c>
      <c r="S51" s="8">
        <f t="shared" si="27"/>
        <v>0</v>
      </c>
    </row>
    <row r="52" spans="1:19" x14ac:dyDescent="0.5">
      <c r="L52" s="8">
        <f t="shared" si="20"/>
        <v>0</v>
      </c>
      <c r="M52" s="8">
        <f t="shared" si="21"/>
        <v>0</v>
      </c>
      <c r="N52" s="8">
        <f t="shared" si="22"/>
        <v>0</v>
      </c>
      <c r="O52" s="8">
        <f t="shared" si="23"/>
        <v>0</v>
      </c>
      <c r="P52" s="8" t="str">
        <f t="shared" si="24"/>
        <v/>
      </c>
      <c r="Q52" s="8">
        <f t="shared" si="25"/>
        <v>0</v>
      </c>
      <c r="R52" s="8">
        <f t="shared" si="26"/>
        <v>0</v>
      </c>
      <c r="S52" s="8">
        <f t="shared" si="27"/>
        <v>0</v>
      </c>
    </row>
    <row r="53" spans="1:19" x14ac:dyDescent="0.5">
      <c r="L53" s="8">
        <f t="shared" si="20"/>
        <v>0</v>
      </c>
      <c r="M53" s="8">
        <f t="shared" si="21"/>
        <v>0</v>
      </c>
      <c r="N53" s="8">
        <f t="shared" si="22"/>
        <v>0</v>
      </c>
      <c r="O53" s="8">
        <f t="shared" si="23"/>
        <v>0</v>
      </c>
      <c r="P53" s="8" t="str">
        <f t="shared" si="24"/>
        <v/>
      </c>
      <c r="Q53" s="8">
        <f t="shared" si="25"/>
        <v>0</v>
      </c>
      <c r="R53" s="8">
        <f t="shared" si="26"/>
        <v>0</v>
      </c>
      <c r="S53" s="8">
        <f t="shared" si="27"/>
        <v>0</v>
      </c>
    </row>
    <row r="54" spans="1:19" x14ac:dyDescent="0.5">
      <c r="L54" s="8">
        <f t="shared" si="20"/>
        <v>0</v>
      </c>
      <c r="M54" s="8">
        <f t="shared" si="21"/>
        <v>0</v>
      </c>
      <c r="N54" s="8">
        <f t="shared" si="22"/>
        <v>0</v>
      </c>
      <c r="O54" s="8">
        <f t="shared" si="23"/>
        <v>0</v>
      </c>
      <c r="P54" s="8" t="str">
        <f t="shared" si="24"/>
        <v/>
      </c>
      <c r="Q54" s="8">
        <f t="shared" si="25"/>
        <v>0</v>
      </c>
      <c r="R54" s="8">
        <f t="shared" si="26"/>
        <v>0</v>
      </c>
      <c r="S54" s="8">
        <f t="shared" si="27"/>
        <v>0</v>
      </c>
    </row>
    <row r="55" spans="1:19" x14ac:dyDescent="0.5">
      <c r="L55" s="8">
        <f t="shared" si="20"/>
        <v>0</v>
      </c>
      <c r="M55" s="8">
        <f t="shared" si="21"/>
        <v>0</v>
      </c>
      <c r="N55" s="8">
        <f t="shared" si="22"/>
        <v>0</v>
      </c>
      <c r="O55" s="8">
        <f t="shared" si="23"/>
        <v>0</v>
      </c>
      <c r="P55" s="8" t="str">
        <f t="shared" si="24"/>
        <v/>
      </c>
      <c r="Q55" s="8">
        <f t="shared" si="25"/>
        <v>0</v>
      </c>
      <c r="R55" s="8">
        <f t="shared" si="26"/>
        <v>0</v>
      </c>
      <c r="S55" s="8">
        <f t="shared" si="27"/>
        <v>0</v>
      </c>
    </row>
    <row r="56" spans="1:19" x14ac:dyDescent="0.5">
      <c r="L56" s="8">
        <f t="shared" si="20"/>
        <v>0</v>
      </c>
      <c r="M56" s="8">
        <f t="shared" si="21"/>
        <v>0</v>
      </c>
      <c r="N56" s="8">
        <f t="shared" si="22"/>
        <v>0</v>
      </c>
      <c r="O56" s="8">
        <f t="shared" si="23"/>
        <v>0</v>
      </c>
      <c r="P56" s="8" t="str">
        <f t="shared" si="24"/>
        <v/>
      </c>
      <c r="Q56" s="8">
        <f t="shared" si="25"/>
        <v>0</v>
      </c>
      <c r="R56" s="8">
        <f t="shared" si="26"/>
        <v>0</v>
      </c>
      <c r="S56" s="8">
        <f t="shared" si="27"/>
        <v>0</v>
      </c>
    </row>
    <row r="57" spans="1:19" x14ac:dyDescent="0.5">
      <c r="L57" s="8">
        <f t="shared" si="20"/>
        <v>0</v>
      </c>
      <c r="M57" s="8">
        <f t="shared" si="21"/>
        <v>0</v>
      </c>
      <c r="N57" s="8">
        <f t="shared" si="22"/>
        <v>0</v>
      </c>
      <c r="O57" s="8">
        <f t="shared" si="23"/>
        <v>0</v>
      </c>
      <c r="P57" s="8" t="str">
        <f t="shared" si="24"/>
        <v/>
      </c>
      <c r="Q57" s="8">
        <f t="shared" si="25"/>
        <v>0</v>
      </c>
      <c r="R57" s="8">
        <f t="shared" si="26"/>
        <v>0</v>
      </c>
      <c r="S57" s="8">
        <f t="shared" si="27"/>
        <v>0</v>
      </c>
    </row>
    <row r="58" spans="1:19" x14ac:dyDescent="0.5">
      <c r="L58" s="8">
        <f t="shared" si="20"/>
        <v>0</v>
      </c>
      <c r="M58" s="8">
        <f t="shared" si="21"/>
        <v>0</v>
      </c>
      <c r="N58" s="8">
        <f t="shared" si="22"/>
        <v>0</v>
      </c>
      <c r="O58" s="8">
        <f t="shared" si="23"/>
        <v>0</v>
      </c>
      <c r="P58" s="8" t="str">
        <f t="shared" si="24"/>
        <v/>
      </c>
      <c r="Q58" s="8">
        <f t="shared" si="25"/>
        <v>0</v>
      </c>
      <c r="R58" s="8">
        <f t="shared" si="26"/>
        <v>0</v>
      </c>
      <c r="S58" s="8">
        <f t="shared" si="27"/>
        <v>0</v>
      </c>
    </row>
    <row r="59" spans="1:19" x14ac:dyDescent="0.5">
      <c r="L59" s="8">
        <f t="shared" si="20"/>
        <v>0</v>
      </c>
      <c r="M59" s="8">
        <f t="shared" si="21"/>
        <v>0</v>
      </c>
      <c r="N59" s="8">
        <f t="shared" si="22"/>
        <v>0</v>
      </c>
      <c r="O59" s="8">
        <f t="shared" si="23"/>
        <v>0</v>
      </c>
      <c r="P59" s="8" t="str">
        <f t="shared" si="24"/>
        <v/>
      </c>
      <c r="Q59" s="8">
        <f t="shared" si="25"/>
        <v>0</v>
      </c>
      <c r="R59" s="8">
        <f t="shared" si="26"/>
        <v>0</v>
      </c>
      <c r="S59" s="8">
        <f t="shared" si="27"/>
        <v>0</v>
      </c>
    </row>
    <row r="60" spans="1:19" x14ac:dyDescent="0.5">
      <c r="L60" s="8">
        <f t="shared" si="20"/>
        <v>0</v>
      </c>
      <c r="M60" s="8">
        <f t="shared" si="21"/>
        <v>0</v>
      </c>
      <c r="N60" s="8">
        <f t="shared" si="22"/>
        <v>0</v>
      </c>
      <c r="O60" s="8">
        <f t="shared" si="23"/>
        <v>0</v>
      </c>
      <c r="P60" s="8" t="str">
        <f t="shared" si="24"/>
        <v/>
      </c>
      <c r="Q60" s="8">
        <f t="shared" si="25"/>
        <v>0</v>
      </c>
      <c r="R60" s="8">
        <f t="shared" si="26"/>
        <v>0</v>
      </c>
      <c r="S60" s="8">
        <f t="shared" si="27"/>
        <v>0</v>
      </c>
    </row>
    <row r="61" spans="1:19" x14ac:dyDescent="0.5">
      <c r="L61" s="8">
        <f t="shared" si="20"/>
        <v>0</v>
      </c>
      <c r="M61" s="8">
        <f t="shared" si="21"/>
        <v>0</v>
      </c>
      <c r="N61" s="8">
        <f t="shared" si="22"/>
        <v>0</v>
      </c>
      <c r="O61" s="8">
        <f t="shared" si="23"/>
        <v>0</v>
      </c>
      <c r="P61" s="8" t="str">
        <f t="shared" si="24"/>
        <v/>
      </c>
      <c r="Q61" s="8">
        <f t="shared" si="25"/>
        <v>0</v>
      </c>
      <c r="R61" s="8">
        <f t="shared" si="26"/>
        <v>0</v>
      </c>
      <c r="S61" s="8">
        <f t="shared" si="27"/>
        <v>0</v>
      </c>
    </row>
    <row r="62" spans="1:19" x14ac:dyDescent="0.5">
      <c r="L62" s="8">
        <f t="shared" ref="L62:O63" si="28">IF(A40&gt;L$13,A40,IF(A40&lt;L$9,A40,""))</f>
        <v>0</v>
      </c>
      <c r="M62" s="8">
        <f t="shared" si="28"/>
        <v>0</v>
      </c>
      <c r="N62" s="8">
        <f t="shared" si="28"/>
        <v>0</v>
      </c>
      <c r="O62" s="8">
        <f t="shared" si="28"/>
        <v>0</v>
      </c>
    </row>
    <row r="63" spans="1:19" x14ac:dyDescent="0.5">
      <c r="L63" s="8">
        <f t="shared" si="28"/>
        <v>0</v>
      </c>
      <c r="M63" s="8">
        <f t="shared" si="28"/>
        <v>0</v>
      </c>
      <c r="N63" s="8">
        <f t="shared" si="28"/>
        <v>0</v>
      </c>
      <c r="O63" s="8">
        <f t="shared" si="28"/>
        <v>0</v>
      </c>
    </row>
  </sheetData>
  <sortState ref="H2:H63">
    <sortCondition descending="1" ref="H1"/>
  </sortState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zoomScale="68" zoomScaleNormal="68" workbookViewId="0">
      <pane ySplit="1" topLeftCell="A7" activePane="bottomLeft" state="frozen"/>
      <selection pane="bottomLeft" activeCell="Y31" sqref="Y31"/>
    </sheetView>
  </sheetViews>
  <sheetFormatPr defaultRowHeight="14.35" x14ac:dyDescent="0.5"/>
  <cols>
    <col min="1" max="9" width="8.9375" style="8"/>
    <col min="20" max="20" width="8.9375" style="8"/>
  </cols>
  <sheetData>
    <row r="1" spans="1:20" ht="43" x14ac:dyDescent="0.5">
      <c r="A1" s="40" t="s">
        <v>24</v>
      </c>
      <c r="B1" s="40" t="s">
        <v>25</v>
      </c>
      <c r="C1" s="56" t="s">
        <v>23</v>
      </c>
      <c r="D1" s="56" t="s">
        <v>87</v>
      </c>
      <c r="E1" s="29" t="s">
        <v>19</v>
      </c>
      <c r="F1" s="29" t="s">
        <v>88</v>
      </c>
      <c r="G1" s="63" t="s">
        <v>0</v>
      </c>
      <c r="H1" s="63" t="s">
        <v>108</v>
      </c>
      <c r="I1" s="40" t="s">
        <v>20</v>
      </c>
      <c r="K1" s="9" t="s">
        <v>41</v>
      </c>
      <c r="L1" s="9" t="s">
        <v>34</v>
      </c>
      <c r="M1" s="9" t="s">
        <v>120</v>
      </c>
      <c r="N1" s="9" t="s">
        <v>121</v>
      </c>
      <c r="T1" s="2" t="s">
        <v>0</v>
      </c>
    </row>
    <row r="2" spans="1:20" x14ac:dyDescent="0.5">
      <c r="A2" s="36">
        <v>43</v>
      </c>
      <c r="B2" s="36" t="s">
        <v>40</v>
      </c>
      <c r="C2" s="20">
        <v>398786</v>
      </c>
      <c r="D2" s="20">
        <v>91865</v>
      </c>
      <c r="E2" s="20">
        <v>532904</v>
      </c>
      <c r="F2" s="20">
        <v>232276</v>
      </c>
      <c r="G2" s="20">
        <v>931690</v>
      </c>
      <c r="H2" s="20">
        <v>324141</v>
      </c>
      <c r="I2" s="4">
        <v>0.39549931977475072</v>
      </c>
      <c r="J2" s="35" t="s">
        <v>59</v>
      </c>
      <c r="K2" s="107">
        <f>CORREL(C2:C22,D2:D22)</f>
        <v>0.12325776491105048</v>
      </c>
      <c r="L2" s="107">
        <f>CORREL(C23:C50,D23:D50)</f>
        <v>0.24365892763277047</v>
      </c>
      <c r="M2" s="35">
        <v>1.52E-2</v>
      </c>
      <c r="N2" s="35">
        <v>5.9400000000000001E-2</v>
      </c>
      <c r="T2" s="20">
        <v>931690</v>
      </c>
    </row>
    <row r="3" spans="1:20" x14ac:dyDescent="0.5">
      <c r="A3" s="36">
        <v>6</v>
      </c>
      <c r="B3" s="36" t="s">
        <v>40</v>
      </c>
      <c r="C3" s="20">
        <v>667813</v>
      </c>
      <c r="D3" s="20">
        <v>69873</v>
      </c>
      <c r="E3" s="20">
        <v>549846</v>
      </c>
      <c r="F3" s="20">
        <v>113771</v>
      </c>
      <c r="G3" s="20">
        <v>1217659</v>
      </c>
      <c r="H3" s="20">
        <v>183644</v>
      </c>
      <c r="I3" s="4">
        <v>0.61415474945284831</v>
      </c>
      <c r="J3" s="35" t="s">
        <v>60</v>
      </c>
      <c r="K3" s="107">
        <f>CORREL(E2:E23,F2:F23)</f>
        <v>0.49350697002202315</v>
      </c>
      <c r="L3" s="107">
        <f>CORREL(E23:E50,F23:F50)</f>
        <v>-0.17113453320467537</v>
      </c>
      <c r="M3" s="35">
        <v>0.41410000000000002</v>
      </c>
      <c r="N3" s="35">
        <v>2.93E-2</v>
      </c>
      <c r="T3" s="20">
        <v>1217659</v>
      </c>
    </row>
    <row r="4" spans="1:20" x14ac:dyDescent="0.5">
      <c r="A4" s="36">
        <v>17</v>
      </c>
      <c r="B4" s="36" t="s">
        <v>40</v>
      </c>
      <c r="C4" s="36">
        <v>743893</v>
      </c>
      <c r="D4" s="36">
        <v>96429</v>
      </c>
      <c r="E4" s="20">
        <v>656394</v>
      </c>
      <c r="F4" s="20">
        <v>192054</v>
      </c>
      <c r="G4" s="36">
        <v>1400287</v>
      </c>
      <c r="H4" s="20">
        <v>288483</v>
      </c>
      <c r="I4" s="4">
        <v>0.50209316129838488</v>
      </c>
      <c r="J4" s="35" t="s">
        <v>61</v>
      </c>
      <c r="K4" s="107">
        <f>CORREL(G2:G23,I2:I23)</f>
        <v>-0.53660379211220055</v>
      </c>
      <c r="L4" s="107">
        <f>CORREL(G23:G50,I23:I50)</f>
        <v>0.34431763179031577</v>
      </c>
      <c r="M4" s="35">
        <v>0.29499999999999998</v>
      </c>
      <c r="N4" s="35">
        <v>0.1186</v>
      </c>
      <c r="T4" s="36">
        <v>1400287</v>
      </c>
    </row>
    <row r="5" spans="1:20" x14ac:dyDescent="0.5">
      <c r="A5" s="36">
        <v>15</v>
      </c>
      <c r="B5" s="36" t="s">
        <v>40</v>
      </c>
      <c r="C5" s="36">
        <v>802078</v>
      </c>
      <c r="D5" s="36">
        <v>120413</v>
      </c>
      <c r="E5" s="20">
        <v>795767</v>
      </c>
      <c r="F5" s="20">
        <v>338823</v>
      </c>
      <c r="G5" s="36">
        <v>1597845</v>
      </c>
      <c r="H5" s="20">
        <v>459236</v>
      </c>
      <c r="I5" s="4">
        <v>0.35538614556863024</v>
      </c>
      <c r="J5" s="35" t="s">
        <v>134</v>
      </c>
      <c r="K5" s="107">
        <f>CORREL(G2:G22,H2:H22)</f>
        <v>0.45291337726642772</v>
      </c>
      <c r="L5" s="107">
        <f>CORREL(G23:G50,H23:H50)</f>
        <v>-0.2366628811797033</v>
      </c>
      <c r="M5" s="107">
        <v>0.2051</v>
      </c>
      <c r="N5" s="107">
        <v>5.6000000000000001E-2</v>
      </c>
      <c r="T5" s="36">
        <v>1597845</v>
      </c>
    </row>
    <row r="6" spans="1:20" x14ac:dyDescent="0.5">
      <c r="A6" s="36">
        <v>40</v>
      </c>
      <c r="B6" s="36" t="s">
        <v>40</v>
      </c>
      <c r="C6" s="20">
        <v>917401</v>
      </c>
      <c r="D6" s="20">
        <v>94772</v>
      </c>
      <c r="E6" s="20">
        <v>709866</v>
      </c>
      <c r="F6" s="20">
        <v>194662</v>
      </c>
      <c r="G6" s="20">
        <v>1627267</v>
      </c>
      <c r="H6" s="20">
        <v>289434</v>
      </c>
      <c r="I6" s="4">
        <v>0.48685413691424112</v>
      </c>
      <c r="T6" s="20">
        <v>1627267</v>
      </c>
    </row>
    <row r="7" spans="1:20" x14ac:dyDescent="0.5">
      <c r="A7" s="36">
        <v>4</v>
      </c>
      <c r="B7" s="36" t="s">
        <v>40</v>
      </c>
      <c r="C7" s="20">
        <v>844287</v>
      </c>
      <c r="D7" s="20">
        <v>76435</v>
      </c>
      <c r="E7" s="20">
        <v>899288</v>
      </c>
      <c r="F7" s="20">
        <v>147868</v>
      </c>
      <c r="G7" s="20">
        <v>1743575</v>
      </c>
      <c r="H7" s="20">
        <v>224303</v>
      </c>
      <c r="I7" s="4">
        <v>0.51691373387074957</v>
      </c>
      <c r="T7" s="20">
        <v>1743575</v>
      </c>
    </row>
    <row r="8" spans="1:20" x14ac:dyDescent="0.5">
      <c r="A8" s="36">
        <v>16</v>
      </c>
      <c r="B8" s="36" t="s">
        <v>40</v>
      </c>
      <c r="C8" s="36">
        <v>808114</v>
      </c>
      <c r="D8" s="36">
        <v>128079</v>
      </c>
      <c r="E8" s="20">
        <v>968623</v>
      </c>
      <c r="F8" s="20">
        <v>311754</v>
      </c>
      <c r="G8" s="36">
        <v>1776737</v>
      </c>
      <c r="H8" s="20">
        <v>439833</v>
      </c>
      <c r="I8" s="4">
        <v>0.41083354183105908</v>
      </c>
      <c r="T8" s="36">
        <v>1776737</v>
      </c>
    </row>
    <row r="9" spans="1:20" x14ac:dyDescent="0.5">
      <c r="A9" s="36">
        <v>44</v>
      </c>
      <c r="B9" s="36" t="s">
        <v>40</v>
      </c>
      <c r="C9" s="20">
        <v>552119</v>
      </c>
      <c r="D9" s="20">
        <v>55651</v>
      </c>
      <c r="E9" s="20">
        <v>1317039</v>
      </c>
      <c r="F9" s="20">
        <v>294163</v>
      </c>
      <c r="G9" s="20">
        <v>1869158</v>
      </c>
      <c r="H9" s="20">
        <v>349814</v>
      </c>
      <c r="I9" s="4">
        <v>0.18918422779207447</v>
      </c>
      <c r="T9" s="20">
        <v>1869158</v>
      </c>
    </row>
    <row r="10" spans="1:20" x14ac:dyDescent="0.5">
      <c r="A10" s="36">
        <v>31</v>
      </c>
      <c r="B10" s="36" t="s">
        <v>40</v>
      </c>
      <c r="C10" s="36">
        <v>884554</v>
      </c>
      <c r="D10" s="36">
        <v>87518</v>
      </c>
      <c r="E10" s="20">
        <v>1005952</v>
      </c>
      <c r="F10" s="20">
        <v>220848</v>
      </c>
      <c r="G10" s="36">
        <v>1890506</v>
      </c>
      <c r="H10" s="20">
        <v>308366</v>
      </c>
      <c r="I10" s="4">
        <v>0.39628160544809099</v>
      </c>
      <c r="T10" s="36">
        <v>1890506</v>
      </c>
    </row>
    <row r="11" spans="1:20" x14ac:dyDescent="0.5">
      <c r="A11" s="36">
        <v>39</v>
      </c>
      <c r="B11" s="36" t="s">
        <v>40</v>
      </c>
      <c r="C11" s="20">
        <v>809099</v>
      </c>
      <c r="D11" s="20">
        <v>85776</v>
      </c>
      <c r="E11" s="20">
        <v>1107430</v>
      </c>
      <c r="F11" s="20">
        <v>200896</v>
      </c>
      <c r="G11" s="20">
        <v>1916529</v>
      </c>
      <c r="H11" s="20">
        <v>286672</v>
      </c>
      <c r="I11" s="4">
        <v>0.42696718700223002</v>
      </c>
      <c r="T11" s="20">
        <v>1916529</v>
      </c>
    </row>
    <row r="12" spans="1:20" x14ac:dyDescent="0.5">
      <c r="A12" s="36">
        <v>14</v>
      </c>
      <c r="B12" s="36" t="s">
        <v>40</v>
      </c>
      <c r="C12" s="36">
        <v>971218</v>
      </c>
      <c r="D12" s="36">
        <v>89160</v>
      </c>
      <c r="E12" s="20">
        <v>971575</v>
      </c>
      <c r="F12" s="20">
        <v>277522</v>
      </c>
      <c r="G12" s="36">
        <v>1942793</v>
      </c>
      <c r="H12" s="20">
        <v>366682</v>
      </c>
      <c r="I12" s="4">
        <v>0.32127182709839219</v>
      </c>
      <c r="T12" s="36">
        <v>1942793</v>
      </c>
    </row>
    <row r="13" spans="1:20" x14ac:dyDescent="0.5">
      <c r="A13" s="36">
        <v>5</v>
      </c>
      <c r="B13" s="36" t="s">
        <v>40</v>
      </c>
      <c r="C13" s="20">
        <v>1050847</v>
      </c>
      <c r="D13" s="20">
        <v>64514</v>
      </c>
      <c r="E13" s="20">
        <v>936886</v>
      </c>
      <c r="F13" s="20">
        <v>219962</v>
      </c>
      <c r="G13" s="20">
        <v>1987733</v>
      </c>
      <c r="H13" s="20">
        <v>284476</v>
      </c>
      <c r="I13" s="4">
        <v>0.29329611478346262</v>
      </c>
      <c r="T13" s="20">
        <v>1987733</v>
      </c>
    </row>
    <row r="14" spans="1:20" x14ac:dyDescent="0.5">
      <c r="A14" s="36">
        <v>29</v>
      </c>
      <c r="B14" s="36" t="s">
        <v>40</v>
      </c>
      <c r="C14" s="20">
        <v>953233</v>
      </c>
      <c r="D14" s="20">
        <v>87764</v>
      </c>
      <c r="E14" s="20">
        <v>1056775</v>
      </c>
      <c r="F14" s="20">
        <v>284406</v>
      </c>
      <c r="G14" s="20">
        <v>2010008</v>
      </c>
      <c r="H14" s="20">
        <v>372170</v>
      </c>
      <c r="I14" s="4">
        <v>0.30858701996441706</v>
      </c>
      <c r="T14" s="20">
        <v>2010008</v>
      </c>
    </row>
    <row r="15" spans="1:20" x14ac:dyDescent="0.5">
      <c r="A15" s="36">
        <v>18</v>
      </c>
      <c r="B15" s="36" t="s">
        <v>40</v>
      </c>
      <c r="C15" s="36">
        <v>842679</v>
      </c>
      <c r="D15" s="36">
        <v>142355</v>
      </c>
      <c r="E15" s="20">
        <v>1276809</v>
      </c>
      <c r="F15" s="20">
        <v>507931</v>
      </c>
      <c r="G15" s="36">
        <v>2119488</v>
      </c>
      <c r="H15" s="20">
        <v>650286</v>
      </c>
      <c r="I15" s="4">
        <v>0.28026444536757944</v>
      </c>
      <c r="T15" s="36">
        <v>2119488</v>
      </c>
    </row>
    <row r="16" spans="1:20" x14ac:dyDescent="0.5">
      <c r="A16" s="36">
        <v>38</v>
      </c>
      <c r="B16" s="36" t="s">
        <v>40</v>
      </c>
      <c r="C16" s="20">
        <v>1127671</v>
      </c>
      <c r="D16" s="20">
        <v>137866</v>
      </c>
      <c r="E16" s="20">
        <v>997359</v>
      </c>
      <c r="F16" s="20">
        <v>240503</v>
      </c>
      <c r="G16" s="20">
        <v>2125030</v>
      </c>
      <c r="H16" s="20">
        <v>378369</v>
      </c>
      <c r="I16" s="4">
        <v>0.57324025064136419</v>
      </c>
      <c r="T16" s="20">
        <v>2125030</v>
      </c>
    </row>
    <row r="17" spans="1:20" x14ac:dyDescent="0.5">
      <c r="A17" s="36">
        <v>1</v>
      </c>
      <c r="B17" s="36" t="s">
        <v>40</v>
      </c>
      <c r="C17" s="20">
        <v>1104963</v>
      </c>
      <c r="D17" s="20">
        <v>60597</v>
      </c>
      <c r="E17" s="20">
        <v>1166589</v>
      </c>
      <c r="F17" s="20">
        <v>153978</v>
      </c>
      <c r="G17" s="20">
        <v>2271552</v>
      </c>
      <c r="H17" s="20">
        <v>214575</v>
      </c>
      <c r="I17" s="4">
        <v>0.39354323344893427</v>
      </c>
      <c r="T17" s="20">
        <v>2271552</v>
      </c>
    </row>
    <row r="18" spans="1:20" x14ac:dyDescent="0.5">
      <c r="A18" s="36">
        <v>30</v>
      </c>
      <c r="B18" s="36" t="s">
        <v>40</v>
      </c>
      <c r="C18" s="20">
        <v>1071599</v>
      </c>
      <c r="D18" s="20">
        <v>83474</v>
      </c>
      <c r="E18" s="20">
        <v>1301231</v>
      </c>
      <c r="F18" s="20">
        <v>343524</v>
      </c>
      <c r="G18" s="20">
        <v>2372830</v>
      </c>
      <c r="H18" s="20">
        <v>426998</v>
      </c>
      <c r="I18" s="4">
        <v>0.24299321153689407</v>
      </c>
      <c r="T18" s="20">
        <v>2372830</v>
      </c>
    </row>
    <row r="19" spans="1:20" x14ac:dyDescent="0.5">
      <c r="A19" s="36">
        <v>13</v>
      </c>
      <c r="B19" s="36" t="s">
        <v>40</v>
      </c>
      <c r="C19" s="36">
        <v>1151061</v>
      </c>
      <c r="D19" s="36">
        <v>73912</v>
      </c>
      <c r="E19" s="20">
        <v>1227281</v>
      </c>
      <c r="F19" s="20">
        <v>328339</v>
      </c>
      <c r="G19" s="36">
        <v>2378342</v>
      </c>
      <c r="H19" s="20">
        <v>402251</v>
      </c>
      <c r="I19" s="4">
        <v>0.22510880522874224</v>
      </c>
      <c r="T19" s="36">
        <v>2378342</v>
      </c>
    </row>
    <row r="20" spans="1:20" x14ac:dyDescent="0.5">
      <c r="A20" s="36">
        <v>25</v>
      </c>
      <c r="B20" s="36" t="s">
        <v>40</v>
      </c>
      <c r="C20" s="20">
        <v>1187694</v>
      </c>
      <c r="D20" s="20">
        <v>115961</v>
      </c>
      <c r="E20" s="20">
        <v>1222246</v>
      </c>
      <c r="F20" s="20">
        <v>289433</v>
      </c>
      <c r="G20" s="20">
        <v>2409940</v>
      </c>
      <c r="H20" s="20">
        <v>405394</v>
      </c>
      <c r="I20" s="4">
        <v>0.40064885482996065</v>
      </c>
      <c r="T20" s="20">
        <v>2409940</v>
      </c>
    </row>
    <row r="21" spans="1:20" x14ac:dyDescent="0.5">
      <c r="A21" s="36">
        <v>26</v>
      </c>
      <c r="B21" s="36" t="s">
        <v>40</v>
      </c>
      <c r="C21" s="20">
        <v>1125395</v>
      </c>
      <c r="D21" s="20">
        <v>102523</v>
      </c>
      <c r="E21" s="20">
        <v>1287916</v>
      </c>
      <c r="F21" s="20">
        <v>329714</v>
      </c>
      <c r="G21" s="20">
        <v>2413311</v>
      </c>
      <c r="H21" s="20">
        <v>432237</v>
      </c>
      <c r="I21" s="4">
        <v>0.31094524345341723</v>
      </c>
      <c r="T21" s="20">
        <v>2413311</v>
      </c>
    </row>
    <row r="22" spans="1:20" x14ac:dyDescent="0.5">
      <c r="A22" s="36">
        <v>45</v>
      </c>
      <c r="B22" s="36" t="s">
        <v>40</v>
      </c>
      <c r="C22" s="20">
        <v>947347</v>
      </c>
      <c r="D22" s="20">
        <v>88885</v>
      </c>
      <c r="E22" s="20">
        <v>1597497</v>
      </c>
      <c r="F22" s="20">
        <v>423329</v>
      </c>
      <c r="G22" s="20">
        <v>2544844</v>
      </c>
      <c r="H22" s="20">
        <v>512214</v>
      </c>
      <c r="I22" s="4">
        <v>0.2099667161947327</v>
      </c>
      <c r="T22" s="20">
        <v>2544844</v>
      </c>
    </row>
    <row r="23" spans="1:20" x14ac:dyDescent="0.5">
      <c r="A23" s="36">
        <v>36</v>
      </c>
      <c r="B23" s="36" t="s">
        <v>22</v>
      </c>
      <c r="C23" s="20">
        <v>1244182</v>
      </c>
      <c r="D23" s="20">
        <v>71449</v>
      </c>
      <c r="E23" s="20">
        <v>1954893</v>
      </c>
      <c r="F23" s="20">
        <v>251091</v>
      </c>
      <c r="G23" s="20">
        <v>3199075</v>
      </c>
      <c r="H23" s="20">
        <v>322540</v>
      </c>
      <c r="I23" s="4">
        <v>0.28455420544742743</v>
      </c>
      <c r="T23" s="20">
        <v>3199075</v>
      </c>
    </row>
    <row r="24" spans="1:20" x14ac:dyDescent="0.5">
      <c r="A24" s="36">
        <v>37</v>
      </c>
      <c r="B24" s="36" t="s">
        <v>22</v>
      </c>
      <c r="C24" s="20">
        <v>1412954</v>
      </c>
      <c r="D24" s="20">
        <v>57934</v>
      </c>
      <c r="E24" s="20">
        <v>1797709</v>
      </c>
      <c r="F24" s="20">
        <v>233962</v>
      </c>
      <c r="G24" s="20">
        <v>3210663</v>
      </c>
      <c r="H24" s="20">
        <v>291896</v>
      </c>
      <c r="I24" s="4">
        <v>0.24762140860481616</v>
      </c>
      <c r="T24" s="20">
        <v>3210663</v>
      </c>
    </row>
    <row r="25" spans="1:20" x14ac:dyDescent="0.5">
      <c r="A25" s="36">
        <v>34</v>
      </c>
      <c r="B25" s="36" t="s">
        <v>22</v>
      </c>
      <c r="C25" s="36">
        <v>1215717</v>
      </c>
      <c r="D25" s="36">
        <v>129071</v>
      </c>
      <c r="E25" s="20">
        <v>2130518</v>
      </c>
      <c r="F25" s="20">
        <v>559196</v>
      </c>
      <c r="G25" s="36">
        <v>3346235</v>
      </c>
      <c r="H25" s="20">
        <v>688267</v>
      </c>
      <c r="I25" s="4">
        <v>0.23081531341425904</v>
      </c>
      <c r="T25" s="36">
        <v>3346235</v>
      </c>
    </row>
    <row r="26" spans="1:20" x14ac:dyDescent="0.5">
      <c r="A26" s="36">
        <v>47</v>
      </c>
      <c r="B26" s="36" t="s">
        <v>22</v>
      </c>
      <c r="C26" s="36">
        <v>1183655</v>
      </c>
      <c r="D26" s="36">
        <v>105569</v>
      </c>
      <c r="E26" s="20">
        <v>2560874</v>
      </c>
      <c r="F26" s="20">
        <v>325866</v>
      </c>
      <c r="G26" s="36">
        <v>3744529</v>
      </c>
      <c r="H26" s="20">
        <v>431435</v>
      </c>
      <c r="I26" s="4">
        <v>0.32396445164576848</v>
      </c>
      <c r="T26" s="36">
        <v>3744529</v>
      </c>
    </row>
    <row r="27" spans="1:20" x14ac:dyDescent="0.5">
      <c r="A27" s="36">
        <v>24</v>
      </c>
      <c r="B27" s="36" t="s">
        <v>22</v>
      </c>
      <c r="C27" s="36">
        <v>1711063</v>
      </c>
      <c r="D27" s="36">
        <v>105536</v>
      </c>
      <c r="E27" s="20">
        <v>2312211</v>
      </c>
      <c r="F27" s="20">
        <v>306586</v>
      </c>
      <c r="G27" s="36">
        <v>4023274</v>
      </c>
      <c r="H27" s="20">
        <v>412122</v>
      </c>
      <c r="I27" s="4">
        <v>0.34422967780655345</v>
      </c>
      <c r="T27" s="36">
        <v>4023274</v>
      </c>
    </row>
    <row r="28" spans="1:20" x14ac:dyDescent="0.5">
      <c r="A28" s="8">
        <v>41</v>
      </c>
      <c r="B28" s="8" t="s">
        <v>22</v>
      </c>
      <c r="C28" s="20">
        <v>1459080</v>
      </c>
      <c r="D28" s="20">
        <v>83817</v>
      </c>
      <c r="E28" s="14">
        <v>2753285</v>
      </c>
      <c r="F28" s="14">
        <v>488898</v>
      </c>
      <c r="G28" s="20">
        <v>4212365</v>
      </c>
      <c r="H28" s="20">
        <v>572715</v>
      </c>
      <c r="I28" s="4">
        <v>0.17144066860572144</v>
      </c>
      <c r="T28" s="20">
        <v>4212365</v>
      </c>
    </row>
    <row r="29" spans="1:20" x14ac:dyDescent="0.5">
      <c r="A29" s="8">
        <v>10</v>
      </c>
      <c r="B29" s="8" t="s">
        <v>22</v>
      </c>
      <c r="C29" s="8">
        <v>1795581</v>
      </c>
      <c r="D29" s="8">
        <v>51007</v>
      </c>
      <c r="E29" s="14">
        <v>2444921</v>
      </c>
      <c r="F29" s="14">
        <v>194519</v>
      </c>
      <c r="G29" s="8">
        <v>4240502</v>
      </c>
      <c r="H29" s="20">
        <v>245526</v>
      </c>
      <c r="I29" s="4">
        <v>0.26222117119664401</v>
      </c>
      <c r="T29" s="36">
        <v>4240502</v>
      </c>
    </row>
    <row r="30" spans="1:20" x14ac:dyDescent="0.5">
      <c r="A30" s="8">
        <v>12</v>
      </c>
      <c r="B30" s="8" t="s">
        <v>22</v>
      </c>
      <c r="C30" s="8">
        <v>809390</v>
      </c>
      <c r="D30" s="8">
        <v>78138</v>
      </c>
      <c r="E30" s="14">
        <v>3518852</v>
      </c>
      <c r="F30" s="14">
        <v>474305</v>
      </c>
      <c r="G30" s="8">
        <v>4328242</v>
      </c>
      <c r="H30" s="20">
        <v>552443</v>
      </c>
      <c r="I30" s="4">
        <v>0.16474209633042031</v>
      </c>
      <c r="T30" s="36">
        <v>4328242</v>
      </c>
    </row>
    <row r="31" spans="1:20" x14ac:dyDescent="0.5">
      <c r="A31" s="8">
        <v>9</v>
      </c>
      <c r="B31" s="8" t="s">
        <v>22</v>
      </c>
      <c r="C31" s="8">
        <v>712805</v>
      </c>
      <c r="D31" s="8">
        <v>65322</v>
      </c>
      <c r="E31" s="14">
        <v>3647768</v>
      </c>
      <c r="F31" s="14">
        <v>501834</v>
      </c>
      <c r="G31" s="8">
        <v>4360573</v>
      </c>
      <c r="H31" s="20">
        <v>567156</v>
      </c>
      <c r="I31" s="4">
        <v>0.13016654909790887</v>
      </c>
      <c r="T31" s="36">
        <v>4360573</v>
      </c>
    </row>
    <row r="32" spans="1:20" x14ac:dyDescent="0.5">
      <c r="A32" s="8">
        <v>22</v>
      </c>
      <c r="B32" s="8" t="s">
        <v>22</v>
      </c>
      <c r="C32" s="8">
        <v>2123955</v>
      </c>
      <c r="D32" s="8">
        <v>145292</v>
      </c>
      <c r="E32" s="14">
        <v>2835708</v>
      </c>
      <c r="F32" s="14">
        <v>307062</v>
      </c>
      <c r="G32" s="8">
        <v>4959663</v>
      </c>
      <c r="H32" s="20">
        <v>452354</v>
      </c>
      <c r="I32" s="4">
        <v>0.47316828523229837</v>
      </c>
      <c r="T32" s="36">
        <v>4959663</v>
      </c>
    </row>
    <row r="33" spans="1:20" x14ac:dyDescent="0.5">
      <c r="A33" s="8">
        <v>49</v>
      </c>
      <c r="B33" s="8" t="s">
        <v>22</v>
      </c>
      <c r="C33" s="36">
        <v>1478360</v>
      </c>
      <c r="D33" s="36">
        <v>94508</v>
      </c>
      <c r="E33" s="14">
        <v>3728014</v>
      </c>
      <c r="F33" s="14">
        <v>373305</v>
      </c>
      <c r="G33" s="36">
        <v>5206374</v>
      </c>
      <c r="H33" s="20">
        <v>467813</v>
      </c>
      <c r="I33" s="4">
        <v>0.25316564203533304</v>
      </c>
      <c r="T33" s="36">
        <v>5206374</v>
      </c>
    </row>
    <row r="34" spans="1:20" x14ac:dyDescent="0.5">
      <c r="A34" s="8">
        <v>48</v>
      </c>
      <c r="B34" s="8" t="s">
        <v>22</v>
      </c>
      <c r="C34" s="36">
        <v>1640723</v>
      </c>
      <c r="D34" s="36">
        <v>117935</v>
      </c>
      <c r="E34" s="14">
        <v>3592500</v>
      </c>
      <c r="F34" s="14">
        <v>444313</v>
      </c>
      <c r="G34" s="36">
        <v>5233223</v>
      </c>
      <c r="H34" s="20">
        <v>562248</v>
      </c>
      <c r="I34" s="4">
        <v>0.26543225158840728</v>
      </c>
      <c r="T34" s="36">
        <v>5233223</v>
      </c>
    </row>
    <row r="35" spans="1:20" x14ac:dyDescent="0.5">
      <c r="A35" s="8">
        <v>27</v>
      </c>
      <c r="B35" s="8" t="s">
        <v>22</v>
      </c>
      <c r="C35" s="20">
        <v>2384989</v>
      </c>
      <c r="D35" s="20">
        <v>72546</v>
      </c>
      <c r="E35" s="14">
        <v>2981456</v>
      </c>
      <c r="F35" s="14">
        <v>259366</v>
      </c>
      <c r="G35" s="20">
        <v>5366445</v>
      </c>
      <c r="H35" s="20">
        <v>331912</v>
      </c>
      <c r="I35" s="4">
        <v>0.27970512711766382</v>
      </c>
      <c r="T35" s="20">
        <v>5366445</v>
      </c>
    </row>
    <row r="36" spans="1:20" x14ac:dyDescent="0.5">
      <c r="A36" s="8">
        <v>7</v>
      </c>
      <c r="B36" s="8" t="s">
        <v>22</v>
      </c>
      <c r="C36" s="14">
        <v>1895487</v>
      </c>
      <c r="D36" s="14">
        <v>110061</v>
      </c>
      <c r="E36" s="14">
        <v>3872626</v>
      </c>
      <c r="F36" s="14">
        <v>372569</v>
      </c>
      <c r="G36" s="14">
        <v>5768113</v>
      </c>
      <c r="H36" s="20">
        <v>482630</v>
      </c>
      <c r="I36" s="4">
        <v>0.29541105137571833</v>
      </c>
      <c r="T36" s="20">
        <v>5768113</v>
      </c>
    </row>
    <row r="37" spans="1:20" x14ac:dyDescent="0.5">
      <c r="A37" s="8">
        <v>46</v>
      </c>
      <c r="B37" s="8" t="s">
        <v>22</v>
      </c>
      <c r="C37" s="20">
        <v>2277567</v>
      </c>
      <c r="D37" s="20">
        <v>71677</v>
      </c>
      <c r="E37" s="14">
        <v>3663220</v>
      </c>
      <c r="F37" s="14">
        <v>189893</v>
      </c>
      <c r="G37" s="20">
        <v>5940787</v>
      </c>
      <c r="H37" s="20">
        <v>261570</v>
      </c>
      <c r="I37" s="4">
        <v>0.37745993796506455</v>
      </c>
      <c r="T37" s="20">
        <v>5940787</v>
      </c>
    </row>
    <row r="38" spans="1:20" x14ac:dyDescent="0.5">
      <c r="A38" s="8">
        <v>19</v>
      </c>
      <c r="B38" s="8" t="s">
        <v>22</v>
      </c>
      <c r="C38" s="8">
        <v>2278874</v>
      </c>
      <c r="D38" s="8">
        <v>101841</v>
      </c>
      <c r="E38" s="14">
        <v>3710072</v>
      </c>
      <c r="F38" s="14">
        <v>350832</v>
      </c>
      <c r="G38" s="8">
        <v>5988946</v>
      </c>
      <c r="H38" s="20">
        <v>452673</v>
      </c>
      <c r="I38" s="4">
        <v>0.29028423860993297</v>
      </c>
      <c r="T38" s="36">
        <v>5988946</v>
      </c>
    </row>
    <row r="39" spans="1:20" x14ac:dyDescent="0.5">
      <c r="A39" s="8">
        <v>23</v>
      </c>
      <c r="B39" s="8" t="s">
        <v>22</v>
      </c>
      <c r="C39" s="8">
        <v>2400435</v>
      </c>
      <c r="D39" s="8">
        <v>177350</v>
      </c>
      <c r="E39" s="14">
        <v>3631628</v>
      </c>
      <c r="F39" s="14">
        <v>383146</v>
      </c>
      <c r="G39" s="8">
        <v>6032063</v>
      </c>
      <c r="H39" s="20">
        <v>560496</v>
      </c>
      <c r="I39" s="4">
        <v>0.46287838056511094</v>
      </c>
      <c r="T39" s="36">
        <v>6032063</v>
      </c>
    </row>
    <row r="40" spans="1:20" x14ac:dyDescent="0.5">
      <c r="A40" s="8">
        <v>33</v>
      </c>
      <c r="B40" s="8" t="s">
        <v>22</v>
      </c>
      <c r="C40" s="36">
        <v>2014059</v>
      </c>
      <c r="D40" s="36">
        <v>72995</v>
      </c>
      <c r="E40" s="14">
        <v>4049484</v>
      </c>
      <c r="F40" s="14">
        <v>303989</v>
      </c>
      <c r="G40" s="36">
        <v>6063543</v>
      </c>
      <c r="H40" s="20">
        <v>376984</v>
      </c>
      <c r="I40" s="4">
        <v>0.24012382026981238</v>
      </c>
      <c r="T40" s="36">
        <v>6063543</v>
      </c>
    </row>
    <row r="41" spans="1:20" x14ac:dyDescent="0.5">
      <c r="A41" s="8">
        <v>20</v>
      </c>
      <c r="B41" s="8" t="s">
        <v>22</v>
      </c>
      <c r="C41" s="8">
        <v>1878912</v>
      </c>
      <c r="D41" s="8">
        <v>103201</v>
      </c>
      <c r="E41" s="14">
        <v>4414377</v>
      </c>
      <c r="F41" s="14">
        <v>390226</v>
      </c>
      <c r="G41" s="8">
        <v>6293289</v>
      </c>
      <c r="H41" s="20">
        <v>493427</v>
      </c>
      <c r="I41" s="4">
        <v>0.26446469481787477</v>
      </c>
      <c r="T41" s="36">
        <v>6293289</v>
      </c>
    </row>
    <row r="42" spans="1:20" x14ac:dyDescent="0.5">
      <c r="A42" s="8">
        <v>32</v>
      </c>
      <c r="B42" s="8" t="s">
        <v>22</v>
      </c>
      <c r="C42" s="36">
        <v>2306548</v>
      </c>
      <c r="D42" s="36">
        <v>96228</v>
      </c>
      <c r="E42" s="14">
        <v>4003020</v>
      </c>
      <c r="F42" s="14">
        <v>327001</v>
      </c>
      <c r="G42" s="36">
        <v>6309568</v>
      </c>
      <c r="H42" s="20">
        <v>423229</v>
      </c>
      <c r="I42" s="4">
        <v>0.29427432943630144</v>
      </c>
      <c r="T42" s="36">
        <v>6309568</v>
      </c>
    </row>
    <row r="43" spans="1:20" x14ac:dyDescent="0.5">
      <c r="A43" s="8">
        <v>3</v>
      </c>
      <c r="B43" s="8" t="s">
        <v>22</v>
      </c>
      <c r="C43" s="14">
        <v>2138492</v>
      </c>
      <c r="D43" s="14">
        <v>77465</v>
      </c>
      <c r="E43" s="14">
        <v>4346549</v>
      </c>
      <c r="F43" s="14">
        <v>296002</v>
      </c>
      <c r="G43" s="14">
        <v>6485041</v>
      </c>
      <c r="H43" s="20">
        <v>373467</v>
      </c>
      <c r="I43" s="4">
        <v>0.26170431280869721</v>
      </c>
      <c r="T43" s="20">
        <v>6485041</v>
      </c>
    </row>
    <row r="44" spans="1:20" x14ac:dyDescent="0.5">
      <c r="A44" s="8">
        <v>35</v>
      </c>
      <c r="B44" s="8" t="s">
        <v>22</v>
      </c>
      <c r="C44" s="20">
        <v>1480839</v>
      </c>
      <c r="D44" s="20">
        <v>88029</v>
      </c>
      <c r="E44" s="14">
        <v>5053404</v>
      </c>
      <c r="F44" s="14">
        <v>526948</v>
      </c>
      <c r="G44" s="20">
        <v>6534243</v>
      </c>
      <c r="H44" s="20">
        <v>614977</v>
      </c>
      <c r="I44" s="4">
        <v>0.16705443421362259</v>
      </c>
      <c r="T44" s="20">
        <v>6534243</v>
      </c>
    </row>
    <row r="45" spans="1:20" x14ac:dyDescent="0.5">
      <c r="A45" s="8">
        <v>11</v>
      </c>
      <c r="B45" s="8" t="s">
        <v>22</v>
      </c>
      <c r="C45" s="8">
        <v>3083505</v>
      </c>
      <c r="D45" s="8">
        <v>56542</v>
      </c>
      <c r="E45" s="14">
        <v>3685727</v>
      </c>
      <c r="F45" s="14">
        <v>147345</v>
      </c>
      <c r="G45" s="8">
        <v>6769232</v>
      </c>
      <c r="H45" s="20">
        <v>203887</v>
      </c>
      <c r="I45" s="4">
        <v>0.38373884420916898</v>
      </c>
      <c r="T45" s="36">
        <v>6769232</v>
      </c>
    </row>
    <row r="46" spans="1:20" x14ac:dyDescent="0.5">
      <c r="A46" s="8">
        <v>42</v>
      </c>
      <c r="B46" s="8" t="s">
        <v>22</v>
      </c>
      <c r="C46" s="20">
        <v>1923981</v>
      </c>
      <c r="D46" s="20">
        <v>43473</v>
      </c>
      <c r="E46" s="14">
        <v>6995411</v>
      </c>
      <c r="F46" s="14">
        <v>253823</v>
      </c>
      <c r="G46" s="20">
        <v>8919392</v>
      </c>
      <c r="H46" s="20">
        <v>297296</v>
      </c>
      <c r="I46" s="4">
        <v>0.17127289489132191</v>
      </c>
      <c r="T46" s="20">
        <v>8919392</v>
      </c>
    </row>
    <row r="47" spans="1:20" x14ac:dyDescent="0.5">
      <c r="A47" s="8">
        <v>2</v>
      </c>
      <c r="B47" s="8" t="s">
        <v>22</v>
      </c>
      <c r="C47" s="14">
        <v>3021033</v>
      </c>
      <c r="D47" s="14">
        <v>66492</v>
      </c>
      <c r="E47" s="14">
        <v>6983673</v>
      </c>
      <c r="F47" s="14">
        <v>289176</v>
      </c>
      <c r="G47" s="14">
        <v>10004706</v>
      </c>
      <c r="H47" s="20">
        <v>355668</v>
      </c>
      <c r="I47" s="4">
        <v>0.22993609428168313</v>
      </c>
      <c r="T47" s="20">
        <v>10004706</v>
      </c>
    </row>
    <row r="48" spans="1:20" x14ac:dyDescent="0.5">
      <c r="A48" s="8">
        <v>8</v>
      </c>
      <c r="B48" s="8" t="s">
        <v>22</v>
      </c>
      <c r="C48" s="14">
        <v>2485555</v>
      </c>
      <c r="D48" s="14">
        <v>48152</v>
      </c>
      <c r="E48" s="14">
        <v>7624075</v>
      </c>
      <c r="F48" s="14">
        <v>335507</v>
      </c>
      <c r="G48" s="8">
        <v>10109630</v>
      </c>
      <c r="H48" s="20">
        <v>383659</v>
      </c>
      <c r="I48" s="4">
        <v>0.14352010539273399</v>
      </c>
      <c r="T48" s="36">
        <v>10109630</v>
      </c>
    </row>
    <row r="49" spans="1:20" x14ac:dyDescent="0.5">
      <c r="A49" s="8">
        <v>21</v>
      </c>
      <c r="B49" s="8" t="s">
        <v>22</v>
      </c>
      <c r="C49" s="8">
        <v>4295919</v>
      </c>
      <c r="D49" s="8">
        <v>85804</v>
      </c>
      <c r="E49" s="14">
        <v>9431255</v>
      </c>
      <c r="F49" s="14">
        <v>234481</v>
      </c>
      <c r="G49" s="8">
        <v>13727174</v>
      </c>
      <c r="H49" s="20">
        <v>320285</v>
      </c>
      <c r="I49" s="4">
        <v>0.36593156801617188</v>
      </c>
      <c r="T49" s="36">
        <v>13727174</v>
      </c>
    </row>
    <row r="50" spans="1:20" x14ac:dyDescent="0.5">
      <c r="A50" s="8">
        <v>28</v>
      </c>
      <c r="B50" s="8" t="s">
        <v>22</v>
      </c>
      <c r="C50" s="20">
        <v>5621731</v>
      </c>
      <c r="D50" s="20">
        <v>158101</v>
      </c>
      <c r="E50" s="14">
        <v>9407696</v>
      </c>
      <c r="F50" s="14">
        <v>266400</v>
      </c>
      <c r="G50" s="20">
        <v>15029427</v>
      </c>
      <c r="H50" s="20">
        <v>424501</v>
      </c>
      <c r="I50" s="4">
        <v>0.59347222222222218</v>
      </c>
      <c r="T50" s="20">
        <v>15029427</v>
      </c>
    </row>
    <row r="51" spans="1:20" x14ac:dyDescent="0.5">
      <c r="E51" s="36"/>
      <c r="F51" s="36"/>
      <c r="I51" s="36"/>
    </row>
    <row r="52" spans="1:20" x14ac:dyDescent="0.5">
      <c r="E52" s="36"/>
      <c r="F52" s="36"/>
      <c r="I52" s="36"/>
    </row>
    <row r="53" spans="1:20" x14ac:dyDescent="0.5">
      <c r="E53" s="36"/>
      <c r="F53" s="36"/>
      <c r="I53" s="36"/>
    </row>
    <row r="54" spans="1:20" x14ac:dyDescent="0.5">
      <c r="E54" s="36"/>
      <c r="F54" s="36"/>
      <c r="I54" s="36"/>
    </row>
    <row r="55" spans="1:20" x14ac:dyDescent="0.5">
      <c r="E55" s="36"/>
      <c r="F55" s="36"/>
      <c r="I55" s="36"/>
    </row>
    <row r="56" spans="1:20" x14ac:dyDescent="0.5">
      <c r="E56" s="36"/>
      <c r="F56" s="36"/>
      <c r="I56" s="36"/>
    </row>
    <row r="57" spans="1:20" x14ac:dyDescent="0.5">
      <c r="E57" s="36"/>
      <c r="F57" s="36"/>
      <c r="I57" s="36"/>
    </row>
    <row r="58" spans="1:20" x14ac:dyDescent="0.5">
      <c r="E58" s="36"/>
      <c r="F58" s="36"/>
      <c r="I58" s="36"/>
    </row>
    <row r="59" spans="1:20" x14ac:dyDescent="0.5">
      <c r="E59" s="36"/>
      <c r="F59" s="36"/>
      <c r="I59" s="36"/>
    </row>
    <row r="60" spans="1:20" x14ac:dyDescent="0.5">
      <c r="E60" s="36"/>
      <c r="F60" s="36"/>
      <c r="I60" s="36"/>
    </row>
    <row r="61" spans="1:20" x14ac:dyDescent="0.5">
      <c r="E61" s="36"/>
      <c r="F61" s="36"/>
      <c r="I61" s="36"/>
    </row>
    <row r="62" spans="1:20" x14ac:dyDescent="0.5">
      <c r="E62" s="36"/>
      <c r="F62" s="36"/>
      <c r="I62" s="36"/>
    </row>
    <row r="63" spans="1:20" x14ac:dyDescent="0.5">
      <c r="E63" s="36"/>
      <c r="F63" s="36"/>
      <c r="I63" s="36"/>
    </row>
    <row r="64" spans="1:20" x14ac:dyDescent="0.5">
      <c r="E64" s="36"/>
      <c r="F64" s="36"/>
      <c r="I64" s="36"/>
    </row>
    <row r="65" spans="5:9" x14ac:dyDescent="0.5">
      <c r="E65" s="36"/>
      <c r="F65" s="36"/>
      <c r="I65" s="36"/>
    </row>
    <row r="66" spans="5:9" x14ac:dyDescent="0.5">
      <c r="E66" s="36"/>
      <c r="F66" s="36"/>
      <c r="I66" s="36"/>
    </row>
    <row r="67" spans="5:9" x14ac:dyDescent="0.5">
      <c r="E67" s="36"/>
      <c r="F67" s="36"/>
      <c r="I67" s="36"/>
    </row>
    <row r="68" spans="5:9" x14ac:dyDescent="0.5">
      <c r="E68" s="36"/>
      <c r="F68" s="36"/>
      <c r="I68" s="36"/>
    </row>
    <row r="69" spans="5:9" x14ac:dyDescent="0.5">
      <c r="E69" s="36"/>
      <c r="F69" s="36"/>
      <c r="I69" s="36"/>
    </row>
    <row r="70" spans="5:9" x14ac:dyDescent="0.5">
      <c r="E70" s="36"/>
      <c r="F70" s="36"/>
      <c r="I70" s="36"/>
    </row>
    <row r="71" spans="5:9" x14ac:dyDescent="0.5">
      <c r="E71" s="36"/>
      <c r="F71" s="36"/>
      <c r="I71" s="36"/>
    </row>
    <row r="72" spans="5:9" x14ac:dyDescent="0.5">
      <c r="E72" s="36"/>
      <c r="F72" s="36"/>
      <c r="I72" s="36"/>
    </row>
    <row r="73" spans="5:9" x14ac:dyDescent="0.5">
      <c r="E73" s="36"/>
      <c r="F73" s="36"/>
      <c r="I73" s="36"/>
    </row>
    <row r="74" spans="5:9" x14ac:dyDescent="0.5">
      <c r="E74" s="36"/>
      <c r="F74" s="36"/>
      <c r="I74" s="36"/>
    </row>
    <row r="75" spans="5:9" x14ac:dyDescent="0.5">
      <c r="E75" s="36"/>
      <c r="F75" s="36"/>
      <c r="I75" s="36"/>
    </row>
    <row r="76" spans="5:9" x14ac:dyDescent="0.5">
      <c r="E76" s="36"/>
      <c r="F76" s="36"/>
      <c r="I76" s="36"/>
    </row>
    <row r="77" spans="5:9" x14ac:dyDescent="0.5">
      <c r="E77" s="36"/>
      <c r="F77" s="36"/>
      <c r="I77" s="36"/>
    </row>
    <row r="78" spans="5:9" x14ac:dyDescent="0.5">
      <c r="E78" s="36"/>
      <c r="F78" s="36"/>
      <c r="I78" s="36"/>
    </row>
    <row r="79" spans="5:9" x14ac:dyDescent="0.5">
      <c r="E79" s="36"/>
      <c r="F79" s="36"/>
      <c r="I79" s="36"/>
    </row>
    <row r="80" spans="5:9" x14ac:dyDescent="0.5">
      <c r="E80" s="36"/>
      <c r="F80" s="36"/>
      <c r="I80" s="36"/>
    </row>
    <row r="81" spans="5:9" x14ac:dyDescent="0.5">
      <c r="E81" s="36"/>
      <c r="F81" s="36"/>
      <c r="I81" s="36"/>
    </row>
    <row r="82" spans="5:9" x14ac:dyDescent="0.5">
      <c r="E82" s="36"/>
      <c r="F82" s="36"/>
      <c r="I82" s="36"/>
    </row>
    <row r="83" spans="5:9" x14ac:dyDescent="0.5">
      <c r="E83" s="36"/>
      <c r="F83" s="36"/>
      <c r="I83" s="36"/>
    </row>
    <row r="84" spans="5:9" x14ac:dyDescent="0.5">
      <c r="E84" s="36"/>
      <c r="F84" s="36"/>
      <c r="I84" s="36"/>
    </row>
    <row r="85" spans="5:9" x14ac:dyDescent="0.5">
      <c r="E85" s="36"/>
      <c r="F85" s="36"/>
      <c r="I85" s="36"/>
    </row>
    <row r="86" spans="5:9" x14ac:dyDescent="0.5">
      <c r="E86" s="36"/>
      <c r="F86" s="36"/>
      <c r="I86" s="36"/>
    </row>
    <row r="87" spans="5:9" x14ac:dyDescent="0.5">
      <c r="E87" s="36"/>
      <c r="F87" s="36"/>
      <c r="I87" s="36"/>
    </row>
    <row r="88" spans="5:9" x14ac:dyDescent="0.5">
      <c r="E88" s="36"/>
      <c r="F88" s="36"/>
      <c r="I88" s="36"/>
    </row>
    <row r="89" spans="5:9" x14ac:dyDescent="0.5">
      <c r="E89" s="36"/>
      <c r="F89" s="36"/>
      <c r="I89" s="36"/>
    </row>
    <row r="90" spans="5:9" x14ac:dyDescent="0.5">
      <c r="E90" s="36"/>
      <c r="F90" s="36"/>
      <c r="I90" s="36"/>
    </row>
    <row r="91" spans="5:9" x14ac:dyDescent="0.5">
      <c r="E91" s="36"/>
      <c r="F91" s="36"/>
      <c r="I91" s="36"/>
    </row>
    <row r="92" spans="5:9" x14ac:dyDescent="0.5">
      <c r="E92" s="36"/>
      <c r="F92" s="36"/>
      <c r="I92" s="36"/>
    </row>
    <row r="93" spans="5:9" x14ac:dyDescent="0.5">
      <c r="E93" s="36"/>
      <c r="F93" s="36"/>
      <c r="I93" s="36"/>
    </row>
    <row r="94" spans="5:9" x14ac:dyDescent="0.5">
      <c r="E94" s="36"/>
      <c r="F94" s="36"/>
      <c r="I94" s="36"/>
    </row>
    <row r="95" spans="5:9" x14ac:dyDescent="0.5">
      <c r="E95" s="36"/>
      <c r="F95" s="36"/>
      <c r="I95" s="36"/>
    </row>
    <row r="96" spans="5:9" x14ac:dyDescent="0.5">
      <c r="E96" s="36"/>
      <c r="F96" s="36"/>
      <c r="I96" s="36"/>
    </row>
    <row r="97" spans="5:9" x14ac:dyDescent="0.5">
      <c r="E97" s="36"/>
      <c r="F97" s="36"/>
      <c r="I97" s="36"/>
    </row>
    <row r="98" spans="5:9" x14ac:dyDescent="0.5">
      <c r="E98" s="36"/>
      <c r="F98" s="36"/>
      <c r="I98" s="36"/>
    </row>
    <row r="99" spans="5:9" x14ac:dyDescent="0.5">
      <c r="E99" s="36"/>
      <c r="F99" s="36"/>
      <c r="I99" s="36"/>
    </row>
    <row r="100" spans="5:9" x14ac:dyDescent="0.5">
      <c r="E100" s="36"/>
      <c r="F100" s="36"/>
      <c r="I100" s="36"/>
    </row>
    <row r="101" spans="5:9" x14ac:dyDescent="0.5">
      <c r="E101" s="36"/>
      <c r="F101" s="36"/>
      <c r="I101" s="36"/>
    </row>
    <row r="102" spans="5:9" x14ac:dyDescent="0.5">
      <c r="E102" s="36"/>
      <c r="F102" s="36"/>
      <c r="I102" s="36"/>
    </row>
    <row r="103" spans="5:9" x14ac:dyDescent="0.5">
      <c r="E103" s="36"/>
      <c r="F103" s="36"/>
      <c r="I103" s="36"/>
    </row>
    <row r="104" spans="5:9" x14ac:dyDescent="0.5">
      <c r="E104" s="36"/>
      <c r="F104" s="36"/>
      <c r="I104" s="36"/>
    </row>
    <row r="105" spans="5:9" x14ac:dyDescent="0.5">
      <c r="E105" s="36"/>
      <c r="F105" s="36"/>
      <c r="I105" s="36"/>
    </row>
    <row r="106" spans="5:9" x14ac:dyDescent="0.5">
      <c r="E106" s="36"/>
      <c r="F106" s="36"/>
      <c r="I106" s="36"/>
    </row>
    <row r="107" spans="5:9" x14ac:dyDescent="0.5">
      <c r="E107" s="36"/>
      <c r="F107" s="36"/>
      <c r="I107" s="36"/>
    </row>
    <row r="108" spans="5:9" x14ac:dyDescent="0.5">
      <c r="E108" s="36"/>
      <c r="F108" s="36"/>
      <c r="I108" s="36"/>
    </row>
    <row r="109" spans="5:9" x14ac:dyDescent="0.5">
      <c r="E109" s="36"/>
      <c r="F109" s="36"/>
      <c r="I109" s="36"/>
    </row>
    <row r="110" spans="5:9" x14ac:dyDescent="0.5">
      <c r="E110" s="36"/>
      <c r="F110" s="36"/>
      <c r="I110" s="36"/>
    </row>
    <row r="111" spans="5:9" x14ac:dyDescent="0.5">
      <c r="E111" s="36"/>
      <c r="F111" s="36"/>
      <c r="I111" s="36"/>
    </row>
    <row r="112" spans="5:9" x14ac:dyDescent="0.5">
      <c r="E112" s="36"/>
      <c r="F112" s="36"/>
      <c r="I112" s="36"/>
    </row>
    <row r="113" spans="5:9" x14ac:dyDescent="0.5">
      <c r="E113" s="36"/>
      <c r="F113" s="36"/>
      <c r="I113" s="36"/>
    </row>
    <row r="114" spans="5:9" x14ac:dyDescent="0.5">
      <c r="E114" s="36"/>
      <c r="F114" s="36"/>
      <c r="I114" s="36"/>
    </row>
    <row r="115" spans="5:9" x14ac:dyDescent="0.5">
      <c r="E115" s="36"/>
      <c r="F115" s="36"/>
      <c r="I115" s="36"/>
    </row>
    <row r="116" spans="5:9" x14ac:dyDescent="0.5">
      <c r="E116" s="36"/>
      <c r="F116" s="36"/>
      <c r="I116" s="36"/>
    </row>
    <row r="117" spans="5:9" x14ac:dyDescent="0.5">
      <c r="E117" s="36"/>
      <c r="F117" s="36"/>
      <c r="I117" s="36"/>
    </row>
    <row r="118" spans="5:9" x14ac:dyDescent="0.5">
      <c r="E118" s="36"/>
      <c r="F118" s="36"/>
      <c r="I118" s="36"/>
    </row>
    <row r="119" spans="5:9" x14ac:dyDescent="0.5">
      <c r="E119" s="36"/>
      <c r="F119" s="36"/>
      <c r="I119" s="36"/>
    </row>
    <row r="120" spans="5:9" x14ac:dyDescent="0.5">
      <c r="E120" s="36"/>
      <c r="F120" s="36"/>
      <c r="I120" s="36"/>
    </row>
    <row r="121" spans="5:9" x14ac:dyDescent="0.5">
      <c r="E121" s="36"/>
      <c r="F121" s="36"/>
      <c r="I121" s="36"/>
    </row>
    <row r="122" spans="5:9" x14ac:dyDescent="0.5">
      <c r="E122" s="36"/>
      <c r="F122" s="36"/>
      <c r="I122" s="36"/>
    </row>
    <row r="123" spans="5:9" x14ac:dyDescent="0.5">
      <c r="E123" s="36"/>
      <c r="F123" s="36"/>
      <c r="I123" s="36"/>
    </row>
    <row r="124" spans="5:9" x14ac:dyDescent="0.5">
      <c r="E124" s="36"/>
      <c r="F124" s="36"/>
      <c r="I124" s="36"/>
    </row>
    <row r="125" spans="5:9" x14ac:dyDescent="0.5">
      <c r="E125" s="36"/>
      <c r="F125" s="36"/>
      <c r="I125" s="36"/>
    </row>
    <row r="126" spans="5:9" x14ac:dyDescent="0.5">
      <c r="E126" s="36"/>
      <c r="F126" s="36"/>
      <c r="I126" s="36"/>
    </row>
    <row r="127" spans="5:9" x14ac:dyDescent="0.5">
      <c r="E127" s="36"/>
      <c r="F127" s="36"/>
      <c r="I127" s="36"/>
    </row>
    <row r="128" spans="5:9" x14ac:dyDescent="0.5">
      <c r="E128" s="36"/>
      <c r="F128" s="36"/>
      <c r="I128" s="36"/>
    </row>
    <row r="129" spans="5:9" x14ac:dyDescent="0.5">
      <c r="E129" s="36"/>
      <c r="F129" s="36"/>
      <c r="I129" s="36"/>
    </row>
    <row r="130" spans="5:9" x14ac:dyDescent="0.5">
      <c r="E130" s="36"/>
      <c r="F130" s="36"/>
      <c r="I130" s="36"/>
    </row>
    <row r="131" spans="5:9" x14ac:dyDescent="0.5">
      <c r="E131" s="36"/>
      <c r="F131" s="36"/>
      <c r="I131" s="36"/>
    </row>
    <row r="132" spans="5:9" x14ac:dyDescent="0.5">
      <c r="E132" s="36"/>
      <c r="F132" s="36"/>
      <c r="I132" s="36"/>
    </row>
    <row r="133" spans="5:9" x14ac:dyDescent="0.5">
      <c r="E133" s="36"/>
      <c r="F133" s="36"/>
      <c r="I133" s="36"/>
    </row>
    <row r="134" spans="5:9" x14ac:dyDescent="0.5">
      <c r="E134" s="36"/>
      <c r="F134" s="36"/>
      <c r="I134" s="36"/>
    </row>
    <row r="135" spans="5:9" x14ac:dyDescent="0.5">
      <c r="E135" s="36"/>
      <c r="F135" s="36"/>
      <c r="I135" s="36"/>
    </row>
    <row r="136" spans="5:9" x14ac:dyDescent="0.5">
      <c r="E136" s="36"/>
      <c r="F136" s="36"/>
      <c r="I136" s="36"/>
    </row>
    <row r="137" spans="5:9" x14ac:dyDescent="0.5">
      <c r="E137" s="36"/>
      <c r="F137" s="36"/>
      <c r="I137" s="36"/>
    </row>
    <row r="138" spans="5:9" x14ac:dyDescent="0.5">
      <c r="E138" s="36"/>
      <c r="F138" s="36"/>
      <c r="I138" s="36"/>
    </row>
    <row r="139" spans="5:9" x14ac:dyDescent="0.5">
      <c r="E139" s="36"/>
      <c r="F139" s="36"/>
      <c r="I139" s="36"/>
    </row>
    <row r="140" spans="5:9" x14ac:dyDescent="0.5">
      <c r="E140" s="36"/>
      <c r="F140" s="36"/>
      <c r="I140" s="36"/>
    </row>
    <row r="141" spans="5:9" x14ac:dyDescent="0.5">
      <c r="E141" s="36"/>
      <c r="F141" s="36"/>
      <c r="I141" s="36"/>
    </row>
    <row r="142" spans="5:9" x14ac:dyDescent="0.5">
      <c r="E142" s="36"/>
      <c r="F142" s="36"/>
      <c r="I142" s="36"/>
    </row>
    <row r="143" spans="5:9" x14ac:dyDescent="0.5">
      <c r="E143" s="36"/>
      <c r="F143" s="36"/>
      <c r="I143" s="36"/>
    </row>
    <row r="144" spans="5:9" x14ac:dyDescent="0.5">
      <c r="E144" s="36"/>
      <c r="F144" s="36"/>
      <c r="I144" s="36"/>
    </row>
    <row r="145" spans="5:9" x14ac:dyDescent="0.5">
      <c r="E145" s="36"/>
      <c r="F145" s="36"/>
      <c r="I145" s="36"/>
    </row>
  </sheetData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workbookViewId="0">
      <selection activeCell="Q23" sqref="Q23"/>
    </sheetView>
  </sheetViews>
  <sheetFormatPr defaultRowHeight="14.35" x14ac:dyDescent="0.5"/>
  <cols>
    <col min="1" max="1" width="9" style="18" bestFit="1" customWidth="1"/>
    <col min="2" max="4" width="8.9375" style="18"/>
    <col min="7" max="10" width="8.9375" style="8"/>
  </cols>
  <sheetData>
    <row r="1" spans="1:10" x14ac:dyDescent="0.5">
      <c r="A1" s="1" t="s">
        <v>38</v>
      </c>
      <c r="B1" s="1" t="s">
        <v>1</v>
      </c>
      <c r="C1" s="30" t="s">
        <v>39</v>
      </c>
      <c r="D1" s="30" t="s">
        <v>29</v>
      </c>
      <c r="G1" s="47" t="s">
        <v>21</v>
      </c>
      <c r="H1" s="47" t="s">
        <v>22</v>
      </c>
      <c r="I1" s="48" t="s">
        <v>21</v>
      </c>
      <c r="J1" s="48" t="s">
        <v>22</v>
      </c>
    </row>
    <row r="2" spans="1:10" x14ac:dyDescent="0.5">
      <c r="A2" s="20">
        <v>2544844</v>
      </c>
      <c r="B2" s="20">
        <v>15029427</v>
      </c>
      <c r="C2" s="20">
        <v>650286</v>
      </c>
      <c r="D2" s="20">
        <v>688267</v>
      </c>
      <c r="F2" t="s">
        <v>3</v>
      </c>
      <c r="G2" s="14">
        <f>MIN(A2:A60)</f>
        <v>931690</v>
      </c>
      <c r="H2" s="14">
        <f>MIN(B2:B60)</f>
        <v>3199075</v>
      </c>
      <c r="I2" s="14">
        <f>MIN(C2:C60)</f>
        <v>183644</v>
      </c>
      <c r="J2" s="14">
        <f>MIN(D2:D60)</f>
        <v>203887</v>
      </c>
    </row>
    <row r="3" spans="1:10" x14ac:dyDescent="0.5">
      <c r="A3" s="20">
        <v>2413311</v>
      </c>
      <c r="B3" s="36">
        <v>13727174</v>
      </c>
      <c r="C3" s="20">
        <v>512214</v>
      </c>
      <c r="D3" s="20">
        <v>614977</v>
      </c>
      <c r="F3" t="s">
        <v>4</v>
      </c>
      <c r="G3" s="14">
        <f>QUARTILE(A2:A60,1)-G2</f>
        <v>811885</v>
      </c>
      <c r="H3" s="14">
        <f>QUARTILE(B2:B60,1)-H2</f>
        <v>1107232</v>
      </c>
      <c r="I3" s="14">
        <f>QUARTILE(C2:C60,1)-I2</f>
        <v>104839</v>
      </c>
      <c r="J3" s="14">
        <f>QUARTILE(D2:D60,1)-J2</f>
        <v>125682</v>
      </c>
    </row>
    <row r="4" spans="1:10" x14ac:dyDescent="0.5">
      <c r="A4" s="20">
        <v>2409940</v>
      </c>
      <c r="B4" s="36">
        <v>10109630</v>
      </c>
      <c r="C4" s="20">
        <v>459236</v>
      </c>
      <c r="D4" s="20">
        <v>572715</v>
      </c>
      <c r="F4" t="s">
        <v>5</v>
      </c>
      <c r="G4" s="14">
        <f>MEDIAN(A2:A60)-QUARTILE(A2:A60,1)</f>
        <v>199218</v>
      </c>
      <c r="H4" s="14">
        <f>MEDIAN(B2:B60)-QUARTILE(B2:B60,1)</f>
        <v>1548143</v>
      </c>
      <c r="I4" s="14">
        <f>MEDIAN(C2:C60)-QUARTILE(C2:C60,1)</f>
        <v>78199</v>
      </c>
      <c r="J4" s="14">
        <f>MEDIAN(D2:D60)-QUARTILE(D2:D60,1)</f>
        <v>94296</v>
      </c>
    </row>
    <row r="5" spans="1:10" x14ac:dyDescent="0.5">
      <c r="A5" s="36">
        <v>2378342</v>
      </c>
      <c r="B5" s="20">
        <v>10004706</v>
      </c>
      <c r="C5" s="20">
        <v>439833</v>
      </c>
      <c r="D5" s="20">
        <v>567156</v>
      </c>
      <c r="F5" t="s">
        <v>6</v>
      </c>
      <c r="G5" s="14">
        <f>QUARTILE(A2:A60,3)-MEDIAN(A2:A60)</f>
        <v>328759</v>
      </c>
      <c r="H5" s="14">
        <f>QUARTILE(B2:B60,3)-MEDIAN(B2:B60)</f>
        <v>642891.5</v>
      </c>
      <c r="I5" s="14">
        <f>QUARTILE(C2:C60,3)-MEDIAN(C2:C60)</f>
        <v>60316</v>
      </c>
      <c r="J5" s="14">
        <f>QUARTILE(D2:D60,3)-MEDIAN(D2:D60)</f>
        <v>84316</v>
      </c>
    </row>
    <row r="6" spans="1:10" x14ac:dyDescent="0.5">
      <c r="A6" s="20">
        <v>2372830</v>
      </c>
      <c r="B6" s="20">
        <v>8919392</v>
      </c>
      <c r="C6" s="20">
        <v>432237</v>
      </c>
      <c r="D6" s="20">
        <v>562248</v>
      </c>
      <c r="F6" t="s">
        <v>7</v>
      </c>
      <c r="G6" s="14">
        <f>MAX(A2:A60)-QUARTILE(A2:A60,3)</f>
        <v>273292</v>
      </c>
      <c r="H6" s="14">
        <f>MAX(B2:B60)-QUARTILE(B2:B60,3)</f>
        <v>8532085.5</v>
      </c>
      <c r="I6" s="14">
        <f>MAX(C2:C60)-QUARTILE(C2:C60,3)</f>
        <v>223288</v>
      </c>
      <c r="J6" s="14">
        <f>MAX(D2:D60)-QUARTILE(D2:D60,3)</f>
        <v>180086</v>
      </c>
    </row>
    <row r="7" spans="1:10" x14ac:dyDescent="0.5">
      <c r="A7" s="20">
        <v>2271552</v>
      </c>
      <c r="B7" s="36">
        <v>6769232</v>
      </c>
      <c r="C7" s="20">
        <v>426998</v>
      </c>
      <c r="D7" s="20">
        <v>560496</v>
      </c>
    </row>
    <row r="8" spans="1:10" x14ac:dyDescent="0.5">
      <c r="A8" s="20">
        <v>2125030</v>
      </c>
      <c r="B8" s="20">
        <v>6534243</v>
      </c>
      <c r="C8" s="20">
        <v>405394</v>
      </c>
      <c r="D8" s="20">
        <v>552443</v>
      </c>
      <c r="G8" s="47" t="s">
        <v>21</v>
      </c>
      <c r="H8" s="47" t="s">
        <v>22</v>
      </c>
      <c r="I8" s="48" t="s">
        <v>21</v>
      </c>
      <c r="J8" s="48" t="s">
        <v>22</v>
      </c>
    </row>
    <row r="9" spans="1:10" x14ac:dyDescent="0.5">
      <c r="A9" s="36">
        <v>2119488</v>
      </c>
      <c r="B9" s="20">
        <v>6485041</v>
      </c>
      <c r="C9" s="20">
        <v>402251</v>
      </c>
      <c r="D9" s="20">
        <v>493427</v>
      </c>
      <c r="E9" t="s">
        <v>10</v>
      </c>
      <c r="F9" t="s">
        <v>3</v>
      </c>
      <c r="G9" s="14">
        <f t="array" ref="G9">MIN(IF(A2:A22&gt;=G2-1.5*(G11-G2),A2:A22,""))</f>
        <v>931690</v>
      </c>
      <c r="H9" s="14">
        <f t="array" ref="H9">MIN(IF(B2:B29&gt;=H2-1.5*(H11-H2),B2:B29,""))</f>
        <v>3199075</v>
      </c>
      <c r="I9" s="14">
        <f>MIN(IF(C2:C22&gt;=I2-1.5*(I11-I2),C2:C22,""))</f>
        <v>183644</v>
      </c>
      <c r="J9" s="14">
        <f>MIN(IF(D2:D29&gt;=J2-1.5*(J11-J2),D2:D29,""))</f>
        <v>203887</v>
      </c>
    </row>
    <row r="10" spans="1:10" x14ac:dyDescent="0.5">
      <c r="A10" s="20">
        <v>2010008</v>
      </c>
      <c r="B10" s="36">
        <v>6309568</v>
      </c>
      <c r="C10" s="20">
        <v>378369</v>
      </c>
      <c r="D10" s="20">
        <v>482630</v>
      </c>
      <c r="F10" t="s">
        <v>11</v>
      </c>
      <c r="G10" s="14">
        <f>QUARTILE(A2:A60,1)</f>
        <v>1743575</v>
      </c>
      <c r="H10" s="14">
        <f>QUARTILE(B2:B60,1)</f>
        <v>4306307</v>
      </c>
      <c r="I10" s="14">
        <f>QUARTILE(C2:C60,1)</f>
        <v>288483</v>
      </c>
      <c r="J10" s="14">
        <f>QUARTILE(D2:D60,1)</f>
        <v>329569</v>
      </c>
    </row>
    <row r="11" spans="1:10" x14ac:dyDescent="0.5">
      <c r="A11" s="20">
        <v>1987733</v>
      </c>
      <c r="B11" s="36">
        <v>6293289</v>
      </c>
      <c r="C11" s="20">
        <v>372170</v>
      </c>
      <c r="D11" s="20">
        <v>467813</v>
      </c>
      <c r="F11" t="s">
        <v>12</v>
      </c>
      <c r="G11" s="14">
        <f>MEDIAN(A2:A60)</f>
        <v>1942793</v>
      </c>
      <c r="H11" s="14">
        <f>MEDIAN(B2:B60)</f>
        <v>5854450</v>
      </c>
      <c r="I11" s="14">
        <f>MEDIAN(C2:C60)</f>
        <v>366682</v>
      </c>
      <c r="J11" s="14">
        <f>MEDIAN(D2:D60)</f>
        <v>423865</v>
      </c>
    </row>
    <row r="12" spans="1:10" x14ac:dyDescent="0.5">
      <c r="A12" s="36">
        <v>1942793</v>
      </c>
      <c r="B12" s="36">
        <v>6063543</v>
      </c>
      <c r="C12" s="20">
        <v>366682</v>
      </c>
      <c r="D12" s="20">
        <v>452673</v>
      </c>
      <c r="F12" t="s">
        <v>13</v>
      </c>
      <c r="G12" s="14">
        <f>QUARTILE(A2:A60,3)</f>
        <v>2271552</v>
      </c>
      <c r="H12" s="14">
        <f>QUARTILE(B2:B60,3)</f>
        <v>6497341.5</v>
      </c>
      <c r="I12" s="14">
        <f>QUARTILE(C2:C60,3)</f>
        <v>426998</v>
      </c>
      <c r="J12" s="14">
        <f>QUARTILE(D2:D60,3)</f>
        <v>508181</v>
      </c>
    </row>
    <row r="13" spans="1:10" x14ac:dyDescent="0.5">
      <c r="A13" s="20">
        <v>1916529</v>
      </c>
      <c r="B13" s="36">
        <v>6032063</v>
      </c>
      <c r="C13" s="20">
        <v>349814</v>
      </c>
      <c r="D13" s="20">
        <v>452354</v>
      </c>
      <c r="E13" t="s">
        <v>14</v>
      </c>
      <c r="F13" t="s">
        <v>15</v>
      </c>
      <c r="G13" s="14">
        <f t="array" ref="G13">MAX(IF(A2:A22&lt;=G11+1.5*(G11-G9),A2:A22,""))</f>
        <v>2544844</v>
      </c>
      <c r="H13" s="14">
        <f>MAX(IF(B2:B29&lt;=H11+1.5*(H11-H9),B2:B29,""))</f>
        <v>15029427</v>
      </c>
      <c r="I13" s="14">
        <f>MAX(IF(C2:C22&lt;=I11+1.5*(I11-I9),C2:C22,""))</f>
        <v>650286</v>
      </c>
      <c r="J13" s="14">
        <f t="array" ref="J13">MAX(IF(D2:D29&lt;=J11+1.5*(J11-J9),D2:D29,""))</f>
        <v>688267</v>
      </c>
    </row>
    <row r="14" spans="1:10" x14ac:dyDescent="0.5">
      <c r="A14" s="36">
        <v>1890506</v>
      </c>
      <c r="B14" s="36">
        <v>5988946</v>
      </c>
      <c r="C14" s="20">
        <v>324141</v>
      </c>
      <c r="D14" s="20">
        <v>431435</v>
      </c>
      <c r="E14" s="13"/>
      <c r="F14" s="13" t="s">
        <v>16</v>
      </c>
      <c r="G14" s="21">
        <f>AVERAGE(A2:A60)</f>
        <v>1930815.4285714286</v>
      </c>
      <c r="H14" s="21">
        <f>AVERAGE(B2:B60)</f>
        <v>6264511.3214285718</v>
      </c>
      <c r="I14" s="21">
        <f>AVERAGE(C2:C60)</f>
        <v>361884.66666666669</v>
      </c>
      <c r="J14" s="21">
        <f>AVERAGE(D2:D60)</f>
        <v>425827.71428571426</v>
      </c>
    </row>
    <row r="15" spans="1:10" x14ac:dyDescent="0.5">
      <c r="A15" s="20">
        <v>1869158</v>
      </c>
      <c r="B15" s="20">
        <v>5940787</v>
      </c>
      <c r="C15" s="20">
        <v>308366</v>
      </c>
      <c r="D15" s="20">
        <v>424501</v>
      </c>
    </row>
    <row r="16" spans="1:10" x14ac:dyDescent="0.5">
      <c r="A16" s="36">
        <v>1776737</v>
      </c>
      <c r="B16" s="20">
        <v>5768113</v>
      </c>
      <c r="C16" s="20">
        <v>289434</v>
      </c>
      <c r="D16" s="20">
        <v>423229</v>
      </c>
      <c r="G16" s="47" t="s">
        <v>21</v>
      </c>
      <c r="H16" s="47" t="s">
        <v>22</v>
      </c>
      <c r="I16" s="48" t="s">
        <v>21</v>
      </c>
      <c r="J16" s="48" t="s">
        <v>22</v>
      </c>
    </row>
    <row r="17" spans="1:10" x14ac:dyDescent="0.5">
      <c r="A17" s="20">
        <v>1743575</v>
      </c>
      <c r="B17" s="20">
        <v>5366445</v>
      </c>
      <c r="C17" s="20">
        <v>288483</v>
      </c>
      <c r="D17" s="20">
        <v>412122</v>
      </c>
      <c r="F17" t="s">
        <v>3</v>
      </c>
      <c r="G17" s="14">
        <f t="shared" ref="G17:J17" si="0">G9</f>
        <v>931690</v>
      </c>
      <c r="H17" s="14">
        <f t="shared" si="0"/>
        <v>3199075</v>
      </c>
      <c r="I17" s="14">
        <f t="shared" si="0"/>
        <v>183644</v>
      </c>
      <c r="J17" s="14">
        <f t="shared" si="0"/>
        <v>203887</v>
      </c>
    </row>
    <row r="18" spans="1:10" x14ac:dyDescent="0.5">
      <c r="A18" s="20">
        <v>1627267</v>
      </c>
      <c r="B18" s="36">
        <v>5233223</v>
      </c>
      <c r="C18" s="20">
        <v>286672</v>
      </c>
      <c r="D18" s="20">
        <v>383659</v>
      </c>
      <c r="F18" t="s">
        <v>4</v>
      </c>
      <c r="G18" s="14">
        <f t="shared" ref="G18:J21" si="1">G10-G9</f>
        <v>811885</v>
      </c>
      <c r="H18" s="14">
        <f t="shared" si="1"/>
        <v>1107232</v>
      </c>
      <c r="I18" s="14">
        <f t="shared" si="1"/>
        <v>104839</v>
      </c>
      <c r="J18" s="14">
        <f t="shared" si="1"/>
        <v>125682</v>
      </c>
    </row>
    <row r="19" spans="1:10" x14ac:dyDescent="0.5">
      <c r="A19" s="36">
        <v>1597845</v>
      </c>
      <c r="B19" s="36">
        <v>5206374</v>
      </c>
      <c r="C19" s="20">
        <v>284476</v>
      </c>
      <c r="D19" s="20">
        <v>376984</v>
      </c>
      <c r="F19" t="s">
        <v>5</v>
      </c>
      <c r="G19" s="14">
        <f t="shared" si="1"/>
        <v>199218</v>
      </c>
      <c r="H19" s="14">
        <f t="shared" si="1"/>
        <v>1548143</v>
      </c>
      <c r="I19" s="14">
        <f t="shared" si="1"/>
        <v>78199</v>
      </c>
      <c r="J19" s="14">
        <f t="shared" si="1"/>
        <v>94296</v>
      </c>
    </row>
    <row r="20" spans="1:10" x14ac:dyDescent="0.5">
      <c r="A20" s="36">
        <v>1400287</v>
      </c>
      <c r="B20" s="36">
        <v>4959663</v>
      </c>
      <c r="C20" s="20">
        <v>224303</v>
      </c>
      <c r="D20" s="20">
        <v>373467</v>
      </c>
      <c r="F20" t="s">
        <v>6</v>
      </c>
      <c r="G20" s="14">
        <f t="shared" si="1"/>
        <v>328759</v>
      </c>
      <c r="H20" s="14">
        <f t="shared" si="1"/>
        <v>642891.5</v>
      </c>
      <c r="I20" s="14">
        <f t="shared" si="1"/>
        <v>60316</v>
      </c>
      <c r="J20" s="14">
        <f t="shared" si="1"/>
        <v>84316</v>
      </c>
    </row>
    <row r="21" spans="1:10" x14ac:dyDescent="0.5">
      <c r="A21" s="20">
        <v>1217659</v>
      </c>
      <c r="B21" s="36">
        <v>4360573</v>
      </c>
      <c r="C21" s="20">
        <v>214575</v>
      </c>
      <c r="D21" s="20">
        <v>355668</v>
      </c>
      <c r="F21" t="s">
        <v>7</v>
      </c>
      <c r="G21" s="14">
        <f>G13-G12</f>
        <v>273292</v>
      </c>
      <c r="H21" s="14">
        <f>H13-H12</f>
        <v>8532085.5</v>
      </c>
      <c r="I21" s="14">
        <f t="shared" si="1"/>
        <v>223288</v>
      </c>
      <c r="J21" s="14">
        <f t="shared" si="1"/>
        <v>180086</v>
      </c>
    </row>
    <row r="22" spans="1:10" x14ac:dyDescent="0.5">
      <c r="A22" s="20">
        <v>931690</v>
      </c>
      <c r="B22" s="36">
        <v>4328242</v>
      </c>
      <c r="C22" s="20">
        <v>183644</v>
      </c>
      <c r="D22" s="20">
        <v>331912</v>
      </c>
    </row>
    <row r="23" spans="1:10" x14ac:dyDescent="0.5">
      <c r="A23" s="43"/>
      <c r="B23" s="36">
        <v>4240502</v>
      </c>
      <c r="C23" s="20"/>
      <c r="D23" s="20">
        <v>322540</v>
      </c>
      <c r="G23" s="47" t="s">
        <v>21</v>
      </c>
      <c r="H23" s="47" t="s">
        <v>22</v>
      </c>
      <c r="I23" s="48" t="s">
        <v>21</v>
      </c>
      <c r="J23" s="48" t="s">
        <v>22</v>
      </c>
    </row>
    <row r="24" spans="1:10" x14ac:dyDescent="0.5">
      <c r="A24" s="43"/>
      <c r="B24" s="20">
        <v>4212365</v>
      </c>
      <c r="C24" s="20"/>
      <c r="D24" s="20">
        <v>320285</v>
      </c>
      <c r="F24" s="13" t="s">
        <v>17</v>
      </c>
      <c r="G24" s="8" t="str">
        <f t="shared" ref="G24:G63" si="2">IF(A2&gt;G$13,A2,IF(A2&lt;G$9,A2,""))</f>
        <v/>
      </c>
      <c r="H24" s="8" t="str">
        <f t="shared" ref="H24:H63" si="3">IF(B2&gt;H$13,B2,IF(B2&lt;H$9,B2,""))</f>
        <v/>
      </c>
      <c r="I24" s="8" t="str">
        <f t="shared" ref="I24:I63" si="4">IF(C2&gt;I$13,C2,IF(C2&lt;I$9,C2,""))</f>
        <v/>
      </c>
      <c r="J24" s="8" t="str">
        <f t="shared" ref="J24:J63" si="5">IF(D2&gt;J$13,D2,IF(D2&lt;J$9,D2,""))</f>
        <v/>
      </c>
    </row>
    <row r="25" spans="1:10" x14ac:dyDescent="0.5">
      <c r="A25" s="35"/>
      <c r="B25" s="36">
        <v>4023274</v>
      </c>
      <c r="C25" s="20"/>
      <c r="D25" s="20">
        <v>297296</v>
      </c>
      <c r="G25" s="8" t="str">
        <f t="shared" si="2"/>
        <v/>
      </c>
      <c r="H25" s="8" t="str">
        <f t="shared" si="3"/>
        <v/>
      </c>
      <c r="I25" s="8" t="str">
        <f t="shared" si="4"/>
        <v/>
      </c>
      <c r="J25" s="8" t="str">
        <f t="shared" si="5"/>
        <v/>
      </c>
    </row>
    <row r="26" spans="1:10" x14ac:dyDescent="0.5">
      <c r="A26" s="45"/>
      <c r="B26" s="36">
        <v>3744529</v>
      </c>
      <c r="C26" s="20"/>
      <c r="D26" s="20">
        <v>291896</v>
      </c>
      <c r="G26" s="8" t="str">
        <f t="shared" si="2"/>
        <v/>
      </c>
      <c r="H26" s="8" t="str">
        <f t="shared" si="3"/>
        <v/>
      </c>
      <c r="I26" s="8" t="str">
        <f t="shared" si="4"/>
        <v/>
      </c>
      <c r="J26" s="8" t="str">
        <f t="shared" si="5"/>
        <v/>
      </c>
    </row>
    <row r="27" spans="1:10" x14ac:dyDescent="0.5">
      <c r="A27" s="35"/>
      <c r="B27" s="36">
        <v>3346235</v>
      </c>
      <c r="C27" s="20"/>
      <c r="D27" s="20">
        <v>261570</v>
      </c>
      <c r="G27" s="8" t="str">
        <f t="shared" si="2"/>
        <v/>
      </c>
      <c r="H27" s="8" t="str">
        <f t="shared" si="3"/>
        <v/>
      </c>
      <c r="I27" s="8" t="str">
        <f t="shared" si="4"/>
        <v/>
      </c>
      <c r="J27" s="8" t="str">
        <f t="shared" si="5"/>
        <v/>
      </c>
    </row>
    <row r="28" spans="1:10" x14ac:dyDescent="0.5">
      <c r="A28" s="43"/>
      <c r="B28" s="20">
        <v>3210663</v>
      </c>
      <c r="C28" s="20"/>
      <c r="D28" s="20">
        <v>245526</v>
      </c>
      <c r="G28" s="8" t="str">
        <f t="shared" si="2"/>
        <v/>
      </c>
      <c r="H28" s="8" t="str">
        <f t="shared" si="3"/>
        <v/>
      </c>
      <c r="I28" s="8" t="str">
        <f t="shared" si="4"/>
        <v/>
      </c>
      <c r="J28" s="8" t="str">
        <f t="shared" si="5"/>
        <v/>
      </c>
    </row>
    <row r="29" spans="1:10" x14ac:dyDescent="0.5">
      <c r="A29" s="45"/>
      <c r="B29" s="20">
        <v>3199075</v>
      </c>
      <c r="C29" s="20"/>
      <c r="D29" s="20">
        <v>203887</v>
      </c>
      <c r="G29" s="8" t="str">
        <f t="shared" si="2"/>
        <v/>
      </c>
      <c r="H29" s="8" t="str">
        <f t="shared" si="3"/>
        <v/>
      </c>
      <c r="I29" s="8" t="str">
        <f t="shared" si="4"/>
        <v/>
      </c>
      <c r="J29" s="8" t="str">
        <f t="shared" si="5"/>
        <v/>
      </c>
    </row>
    <row r="30" spans="1:10" x14ac:dyDescent="0.5">
      <c r="A30" s="35"/>
      <c r="C30" s="20"/>
      <c r="G30" s="8" t="str">
        <f t="shared" si="2"/>
        <v/>
      </c>
      <c r="H30" s="8" t="str">
        <f t="shared" si="3"/>
        <v/>
      </c>
      <c r="I30" s="8" t="str">
        <f t="shared" si="4"/>
        <v/>
      </c>
      <c r="J30" s="8" t="str">
        <f t="shared" si="5"/>
        <v/>
      </c>
    </row>
    <row r="31" spans="1:10" x14ac:dyDescent="0.5">
      <c r="A31" s="45"/>
      <c r="C31" s="20"/>
      <c r="G31" s="8" t="str">
        <f t="shared" si="2"/>
        <v/>
      </c>
      <c r="H31" s="8" t="str">
        <f t="shared" si="3"/>
        <v/>
      </c>
      <c r="I31" s="8" t="str">
        <f t="shared" si="4"/>
        <v/>
      </c>
      <c r="J31" s="8" t="str">
        <f t="shared" si="5"/>
        <v/>
      </c>
    </row>
    <row r="32" spans="1:10" x14ac:dyDescent="0.5">
      <c r="A32"/>
      <c r="C32" s="20"/>
      <c r="G32" s="8" t="str">
        <f t="shared" si="2"/>
        <v/>
      </c>
      <c r="H32" s="8" t="str">
        <f t="shared" si="3"/>
        <v/>
      </c>
      <c r="I32" s="8" t="str">
        <f t="shared" si="4"/>
        <v/>
      </c>
      <c r="J32" s="8" t="str">
        <f t="shared" si="5"/>
        <v/>
      </c>
    </row>
    <row r="33" spans="1:10" x14ac:dyDescent="0.5">
      <c r="A33" s="45"/>
      <c r="C33" s="20"/>
      <c r="G33" s="8" t="str">
        <f t="shared" si="2"/>
        <v/>
      </c>
      <c r="H33" s="8" t="str">
        <f t="shared" si="3"/>
        <v/>
      </c>
      <c r="I33" s="8" t="str">
        <f t="shared" si="4"/>
        <v/>
      </c>
      <c r="J33" s="8" t="str">
        <f t="shared" si="5"/>
        <v/>
      </c>
    </row>
    <row r="34" spans="1:10" x14ac:dyDescent="0.5">
      <c r="A34" s="45"/>
      <c r="C34" s="20"/>
      <c r="G34" s="8" t="str">
        <f t="shared" si="2"/>
        <v/>
      </c>
      <c r="H34" s="8" t="str">
        <f t="shared" si="3"/>
        <v/>
      </c>
      <c r="I34" s="8" t="str">
        <f t="shared" si="4"/>
        <v/>
      </c>
      <c r="J34" s="8" t="str">
        <f t="shared" si="5"/>
        <v/>
      </c>
    </row>
    <row r="35" spans="1:10" x14ac:dyDescent="0.5">
      <c r="A35" s="43"/>
      <c r="C35" s="20"/>
      <c r="G35" s="8" t="str">
        <f t="shared" si="2"/>
        <v/>
      </c>
      <c r="H35" s="8" t="str">
        <f t="shared" si="3"/>
        <v/>
      </c>
      <c r="I35" s="8" t="str">
        <f t="shared" si="4"/>
        <v/>
      </c>
      <c r="J35" s="8" t="str">
        <f t="shared" si="5"/>
        <v/>
      </c>
    </row>
    <row r="36" spans="1:10" x14ac:dyDescent="0.5">
      <c r="A36" s="54"/>
      <c r="C36" s="20"/>
      <c r="G36" s="8" t="str">
        <f t="shared" si="2"/>
        <v/>
      </c>
      <c r="H36" s="8" t="str">
        <f t="shared" si="3"/>
        <v/>
      </c>
      <c r="I36" s="8" t="str">
        <f t="shared" si="4"/>
        <v/>
      </c>
      <c r="J36" s="8" t="str">
        <f t="shared" si="5"/>
        <v/>
      </c>
    </row>
    <row r="37" spans="1:10" x14ac:dyDescent="0.5">
      <c r="A37" s="43"/>
      <c r="C37" s="20"/>
      <c r="G37" s="8" t="str">
        <f t="shared" si="2"/>
        <v/>
      </c>
      <c r="H37" s="8" t="str">
        <f t="shared" si="3"/>
        <v/>
      </c>
      <c r="I37" s="8" t="str">
        <f t="shared" si="4"/>
        <v/>
      </c>
      <c r="J37" s="8" t="str">
        <f t="shared" si="5"/>
        <v/>
      </c>
    </row>
    <row r="38" spans="1:10" x14ac:dyDescent="0.5">
      <c r="A38"/>
      <c r="C38" s="20"/>
      <c r="G38" s="8" t="str">
        <f t="shared" si="2"/>
        <v/>
      </c>
      <c r="H38" s="8" t="str">
        <f t="shared" si="3"/>
        <v/>
      </c>
      <c r="I38" s="8" t="str">
        <f t="shared" si="4"/>
        <v/>
      </c>
      <c r="J38" s="8" t="str">
        <f t="shared" si="5"/>
        <v/>
      </c>
    </row>
    <row r="39" spans="1:10" x14ac:dyDescent="0.5">
      <c r="A39"/>
      <c r="C39" s="20"/>
      <c r="G39" s="8" t="str">
        <f t="shared" si="2"/>
        <v/>
      </c>
      <c r="H39" s="8" t="str">
        <f t="shared" si="3"/>
        <v/>
      </c>
      <c r="I39" s="8" t="str">
        <f t="shared" si="4"/>
        <v/>
      </c>
      <c r="J39" s="8" t="str">
        <f t="shared" si="5"/>
        <v/>
      </c>
    </row>
    <row r="40" spans="1:10" x14ac:dyDescent="0.5">
      <c r="A40" s="45"/>
      <c r="C40" s="20"/>
      <c r="G40" s="8" t="str">
        <f t="shared" si="2"/>
        <v/>
      </c>
      <c r="H40" s="8" t="str">
        <f t="shared" si="3"/>
        <v/>
      </c>
      <c r="I40" s="8" t="str">
        <f t="shared" si="4"/>
        <v/>
      </c>
      <c r="J40" s="8" t="str">
        <f t="shared" si="5"/>
        <v/>
      </c>
    </row>
    <row r="41" spans="1:10" x14ac:dyDescent="0.5">
      <c r="A41"/>
      <c r="C41" s="20"/>
      <c r="G41" s="8" t="str">
        <f t="shared" si="2"/>
        <v/>
      </c>
      <c r="H41" s="8" t="str">
        <f t="shared" si="3"/>
        <v/>
      </c>
      <c r="I41" s="8" t="str">
        <f t="shared" si="4"/>
        <v/>
      </c>
      <c r="J41" s="8" t="str">
        <f t="shared" si="5"/>
        <v/>
      </c>
    </row>
    <row r="42" spans="1:10" x14ac:dyDescent="0.5">
      <c r="A42" s="45"/>
      <c r="C42" s="20"/>
      <c r="G42" s="8" t="str">
        <f t="shared" si="2"/>
        <v/>
      </c>
      <c r="H42" s="8" t="str">
        <f t="shared" si="3"/>
        <v/>
      </c>
      <c r="I42" s="8" t="str">
        <f t="shared" si="4"/>
        <v/>
      </c>
      <c r="J42" s="8" t="str">
        <f t="shared" si="5"/>
        <v/>
      </c>
    </row>
    <row r="43" spans="1:10" x14ac:dyDescent="0.5">
      <c r="A43" s="54"/>
      <c r="C43" s="20"/>
      <c r="G43" s="8" t="str">
        <f t="shared" si="2"/>
        <v/>
      </c>
      <c r="H43" s="8" t="str">
        <f t="shared" si="3"/>
        <v/>
      </c>
      <c r="I43" s="8" t="str">
        <f t="shared" si="4"/>
        <v/>
      </c>
      <c r="J43" s="8" t="str">
        <f t="shared" si="5"/>
        <v/>
      </c>
    </row>
    <row r="44" spans="1:10" x14ac:dyDescent="0.5">
      <c r="A44" s="43"/>
      <c r="C44" s="20"/>
      <c r="G44" s="8" t="str">
        <f t="shared" si="2"/>
        <v/>
      </c>
      <c r="H44" s="8" t="str">
        <f t="shared" si="3"/>
        <v/>
      </c>
      <c r="I44" s="8" t="str">
        <f t="shared" si="4"/>
        <v/>
      </c>
      <c r="J44" s="8" t="str">
        <f t="shared" si="5"/>
        <v/>
      </c>
    </row>
    <row r="45" spans="1:10" x14ac:dyDescent="0.5">
      <c r="A45" s="46"/>
      <c r="C45" s="20"/>
      <c r="G45" s="8">
        <f t="shared" si="2"/>
        <v>0</v>
      </c>
      <c r="H45" s="8" t="str">
        <f t="shared" si="3"/>
        <v/>
      </c>
      <c r="I45" s="8">
        <f t="shared" si="4"/>
        <v>0</v>
      </c>
      <c r="J45" s="8" t="str">
        <f t="shared" si="5"/>
        <v/>
      </c>
    </row>
    <row r="46" spans="1:10" x14ac:dyDescent="0.5">
      <c r="A46" s="43"/>
      <c r="C46" s="20"/>
      <c r="G46" s="8">
        <f t="shared" si="2"/>
        <v>0</v>
      </c>
      <c r="H46" s="8" t="str">
        <f t="shared" si="3"/>
        <v/>
      </c>
      <c r="I46" s="8">
        <f t="shared" si="4"/>
        <v>0</v>
      </c>
      <c r="J46" s="8" t="str">
        <f t="shared" si="5"/>
        <v/>
      </c>
    </row>
    <row r="47" spans="1:10" x14ac:dyDescent="0.5">
      <c r="A47" s="54"/>
      <c r="C47" s="20"/>
      <c r="G47" s="8">
        <f t="shared" si="2"/>
        <v>0</v>
      </c>
      <c r="H47" s="8" t="str">
        <f t="shared" si="3"/>
        <v/>
      </c>
      <c r="I47" s="8">
        <f t="shared" si="4"/>
        <v>0</v>
      </c>
      <c r="J47" s="8" t="str">
        <f t="shared" si="5"/>
        <v/>
      </c>
    </row>
    <row r="48" spans="1:10" x14ac:dyDescent="0.5">
      <c r="A48" s="54"/>
      <c r="C48" s="20"/>
      <c r="G48" s="8">
        <f t="shared" si="2"/>
        <v>0</v>
      </c>
      <c r="H48" s="8" t="str">
        <f t="shared" si="3"/>
        <v/>
      </c>
      <c r="I48" s="8">
        <f t="shared" si="4"/>
        <v>0</v>
      </c>
      <c r="J48" s="8" t="str">
        <f t="shared" si="5"/>
        <v/>
      </c>
    </row>
    <row r="49" spans="1:10" x14ac:dyDescent="0.5">
      <c r="A49"/>
      <c r="C49" s="20"/>
      <c r="G49" s="8">
        <f t="shared" si="2"/>
        <v>0</v>
      </c>
      <c r="H49" s="8" t="str">
        <f t="shared" si="3"/>
        <v/>
      </c>
      <c r="I49" s="8">
        <f t="shared" si="4"/>
        <v>0</v>
      </c>
      <c r="J49" s="8" t="str">
        <f t="shared" si="5"/>
        <v/>
      </c>
    </row>
    <row r="50" spans="1:10" x14ac:dyDescent="0.5">
      <c r="A50" s="43"/>
      <c r="C50" s="20"/>
      <c r="G50" s="8">
        <f t="shared" si="2"/>
        <v>0</v>
      </c>
      <c r="H50" s="8" t="str">
        <f t="shared" si="3"/>
        <v/>
      </c>
      <c r="I50" s="8">
        <f t="shared" si="4"/>
        <v>0</v>
      </c>
      <c r="J50" s="8" t="str">
        <f t="shared" si="5"/>
        <v/>
      </c>
    </row>
    <row r="51" spans="1:10" x14ac:dyDescent="0.5">
      <c r="G51" s="8">
        <f t="shared" si="2"/>
        <v>0</v>
      </c>
      <c r="H51" s="8" t="str">
        <f t="shared" si="3"/>
        <v/>
      </c>
      <c r="I51" s="8">
        <f t="shared" si="4"/>
        <v>0</v>
      </c>
      <c r="J51" s="8" t="str">
        <f t="shared" si="5"/>
        <v/>
      </c>
    </row>
    <row r="52" spans="1:10" x14ac:dyDescent="0.5">
      <c r="G52" s="8">
        <f t="shared" si="2"/>
        <v>0</v>
      </c>
      <c r="H52" s="8">
        <f t="shared" si="3"/>
        <v>0</v>
      </c>
      <c r="I52" s="8">
        <f t="shared" si="4"/>
        <v>0</v>
      </c>
      <c r="J52" s="8">
        <f t="shared" si="5"/>
        <v>0</v>
      </c>
    </row>
    <row r="53" spans="1:10" x14ac:dyDescent="0.5">
      <c r="G53" s="8">
        <f t="shared" si="2"/>
        <v>0</v>
      </c>
      <c r="H53" s="8">
        <f t="shared" si="3"/>
        <v>0</v>
      </c>
      <c r="I53" s="8">
        <f t="shared" si="4"/>
        <v>0</v>
      </c>
      <c r="J53" s="8">
        <f t="shared" si="5"/>
        <v>0</v>
      </c>
    </row>
    <row r="54" spans="1:10" x14ac:dyDescent="0.5">
      <c r="G54" s="8">
        <f t="shared" si="2"/>
        <v>0</v>
      </c>
      <c r="H54" s="8">
        <f t="shared" si="3"/>
        <v>0</v>
      </c>
      <c r="I54" s="8">
        <f t="shared" si="4"/>
        <v>0</v>
      </c>
      <c r="J54" s="8">
        <f t="shared" si="5"/>
        <v>0</v>
      </c>
    </row>
    <row r="55" spans="1:10" x14ac:dyDescent="0.5">
      <c r="G55" s="8">
        <f t="shared" si="2"/>
        <v>0</v>
      </c>
      <c r="H55" s="8">
        <f t="shared" si="3"/>
        <v>0</v>
      </c>
      <c r="I55" s="8">
        <f t="shared" si="4"/>
        <v>0</v>
      </c>
      <c r="J55" s="8">
        <f t="shared" si="5"/>
        <v>0</v>
      </c>
    </row>
    <row r="56" spans="1:10" x14ac:dyDescent="0.5">
      <c r="G56" s="8">
        <f t="shared" si="2"/>
        <v>0</v>
      </c>
      <c r="H56" s="8">
        <f t="shared" si="3"/>
        <v>0</v>
      </c>
      <c r="I56" s="8">
        <f t="shared" si="4"/>
        <v>0</v>
      </c>
      <c r="J56" s="8">
        <f t="shared" si="5"/>
        <v>0</v>
      </c>
    </row>
    <row r="57" spans="1:10" x14ac:dyDescent="0.5">
      <c r="G57" s="8">
        <f t="shared" si="2"/>
        <v>0</v>
      </c>
      <c r="H57" s="8">
        <f t="shared" si="3"/>
        <v>0</v>
      </c>
      <c r="I57" s="8">
        <f t="shared" si="4"/>
        <v>0</v>
      </c>
      <c r="J57" s="8">
        <f t="shared" si="5"/>
        <v>0</v>
      </c>
    </row>
    <row r="58" spans="1:10" x14ac:dyDescent="0.5">
      <c r="G58" s="8">
        <f t="shared" si="2"/>
        <v>0</v>
      </c>
      <c r="H58" s="8">
        <f t="shared" si="3"/>
        <v>0</v>
      </c>
      <c r="I58" s="8">
        <f t="shared" si="4"/>
        <v>0</v>
      </c>
      <c r="J58" s="8">
        <f t="shared" si="5"/>
        <v>0</v>
      </c>
    </row>
    <row r="59" spans="1:10" x14ac:dyDescent="0.5">
      <c r="G59" s="8">
        <f t="shared" si="2"/>
        <v>0</v>
      </c>
      <c r="H59" s="8">
        <f t="shared" si="3"/>
        <v>0</v>
      </c>
      <c r="I59" s="8">
        <f t="shared" si="4"/>
        <v>0</v>
      </c>
      <c r="J59" s="8">
        <f t="shared" si="5"/>
        <v>0</v>
      </c>
    </row>
    <row r="60" spans="1:10" x14ac:dyDescent="0.5">
      <c r="G60" s="8">
        <f t="shared" si="2"/>
        <v>0</v>
      </c>
      <c r="H60" s="8">
        <f t="shared" si="3"/>
        <v>0</v>
      </c>
      <c r="I60" s="8">
        <f t="shared" si="4"/>
        <v>0</v>
      </c>
      <c r="J60" s="8">
        <f t="shared" si="5"/>
        <v>0</v>
      </c>
    </row>
    <row r="61" spans="1:10" x14ac:dyDescent="0.5">
      <c r="G61" s="8">
        <f t="shared" si="2"/>
        <v>0</v>
      </c>
      <c r="H61" s="8">
        <f t="shared" si="3"/>
        <v>0</v>
      </c>
      <c r="I61" s="8">
        <f t="shared" si="4"/>
        <v>0</v>
      </c>
      <c r="J61" s="8">
        <f t="shared" si="5"/>
        <v>0</v>
      </c>
    </row>
    <row r="62" spans="1:10" x14ac:dyDescent="0.5">
      <c r="G62" s="8">
        <f t="shared" si="2"/>
        <v>0</v>
      </c>
      <c r="H62" s="8">
        <f t="shared" si="3"/>
        <v>0</v>
      </c>
      <c r="I62" s="8">
        <f t="shared" si="4"/>
        <v>0</v>
      </c>
      <c r="J62" s="8">
        <f t="shared" si="5"/>
        <v>0</v>
      </c>
    </row>
    <row r="63" spans="1:10" x14ac:dyDescent="0.5">
      <c r="G63" s="8">
        <f t="shared" si="2"/>
        <v>0</v>
      </c>
      <c r="H63" s="8">
        <f t="shared" si="3"/>
        <v>0</v>
      </c>
      <c r="I63" s="8">
        <f t="shared" si="4"/>
        <v>0</v>
      </c>
      <c r="J63" s="8">
        <f t="shared" si="5"/>
        <v>0</v>
      </c>
    </row>
  </sheetData>
  <sortState ref="C2:C22">
    <sortCondition descending="1" ref="C2"/>
  </sortState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3"/>
  <sheetViews>
    <sheetView workbookViewId="0"/>
  </sheetViews>
  <sheetFormatPr defaultRowHeight="14.35" x14ac:dyDescent="0.5"/>
  <cols>
    <col min="1" max="1" width="9" style="18" bestFit="1" customWidth="1"/>
    <col min="2" max="6" width="8.9375" style="18"/>
    <col min="7" max="8" width="9.234375" style="19" customWidth="1"/>
    <col min="9" max="9" width="9.234375" customWidth="1"/>
    <col min="12" max="19" width="8.9375" style="8"/>
  </cols>
  <sheetData>
    <row r="1" spans="1:23" ht="28.7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2" t="s">
        <v>2</v>
      </c>
      <c r="L1" s="47" t="s">
        <v>21</v>
      </c>
      <c r="M1" s="47" t="s">
        <v>22</v>
      </c>
      <c r="N1" s="48" t="s">
        <v>21</v>
      </c>
      <c r="O1" s="48" t="s">
        <v>22</v>
      </c>
      <c r="P1" s="63" t="s">
        <v>21</v>
      </c>
      <c r="Q1" s="63" t="s">
        <v>22</v>
      </c>
      <c r="R1" s="49" t="s">
        <v>21</v>
      </c>
      <c r="S1" s="49" t="s">
        <v>22</v>
      </c>
      <c r="T1" s="3"/>
    </row>
    <row r="2" spans="1:23" x14ac:dyDescent="0.5">
      <c r="A2" s="35">
        <v>142355</v>
      </c>
      <c r="B2" s="35">
        <v>177350</v>
      </c>
      <c r="C2" s="20">
        <v>507931</v>
      </c>
      <c r="D2" s="20">
        <v>559196</v>
      </c>
      <c r="E2" s="20">
        <v>650286</v>
      </c>
      <c r="F2" s="20">
        <v>688267</v>
      </c>
      <c r="G2" s="5">
        <v>0.61415474945284831</v>
      </c>
      <c r="H2" s="5">
        <v>0.59347222222222218</v>
      </c>
      <c r="I2" s="28">
        <f>TTEST(A3:A22,B2:B29,2,3)</f>
        <v>0.99814526811945703</v>
      </c>
      <c r="K2" t="s">
        <v>3</v>
      </c>
      <c r="L2" s="14">
        <f t="shared" ref="L2:S2" si="0">MIN(A2:A60)</f>
        <v>55651</v>
      </c>
      <c r="M2" s="14">
        <f t="shared" si="0"/>
        <v>43473</v>
      </c>
      <c r="N2" s="14">
        <f t="shared" si="0"/>
        <v>113771</v>
      </c>
      <c r="O2" s="14">
        <f t="shared" si="0"/>
        <v>147345</v>
      </c>
      <c r="P2" s="5">
        <f t="shared" si="0"/>
        <v>183644</v>
      </c>
      <c r="Q2" s="5">
        <f t="shared" si="0"/>
        <v>203887</v>
      </c>
      <c r="R2" s="5">
        <f t="shared" si="0"/>
        <v>0.18918422779207447</v>
      </c>
      <c r="S2" s="5">
        <f t="shared" si="0"/>
        <v>0.13016654909790887</v>
      </c>
      <c r="T2" s="6"/>
    </row>
    <row r="3" spans="1:23" x14ac:dyDescent="0.5">
      <c r="A3" s="43">
        <v>137866</v>
      </c>
      <c r="B3" s="43">
        <v>158101</v>
      </c>
      <c r="C3" s="20">
        <v>423329</v>
      </c>
      <c r="D3" s="20">
        <v>526948</v>
      </c>
      <c r="E3" s="20">
        <v>512214</v>
      </c>
      <c r="F3" s="20">
        <v>614977</v>
      </c>
      <c r="G3" s="5">
        <v>0.57324025064136419</v>
      </c>
      <c r="H3" s="5">
        <v>0.47316828523229837</v>
      </c>
      <c r="I3" s="7"/>
      <c r="K3" t="s">
        <v>4</v>
      </c>
      <c r="L3" s="14">
        <f t="shared" ref="L3:S3" si="1">QUARTILE(A2:A60,1)-L2</f>
        <v>20784</v>
      </c>
      <c r="M3" s="14">
        <f t="shared" si="1"/>
        <v>26736.75</v>
      </c>
      <c r="N3" s="14">
        <f t="shared" si="1"/>
        <v>87125</v>
      </c>
      <c r="O3" s="14">
        <f t="shared" si="1"/>
        <v>110635.25</v>
      </c>
      <c r="P3" s="5">
        <f t="shared" si="1"/>
        <v>104839</v>
      </c>
      <c r="Q3" s="5">
        <f t="shared" si="1"/>
        <v>125682</v>
      </c>
      <c r="R3" s="5">
        <f t="shared" si="1"/>
        <v>0.10411188699138815</v>
      </c>
      <c r="S3" s="5">
        <f t="shared" si="1"/>
        <v>0.10042895953320619</v>
      </c>
      <c r="T3" s="6"/>
    </row>
    <row r="4" spans="1:23" x14ac:dyDescent="0.5">
      <c r="A4" s="35">
        <v>128079</v>
      </c>
      <c r="B4" s="35">
        <v>145292</v>
      </c>
      <c r="C4" s="20">
        <v>343524</v>
      </c>
      <c r="D4" s="20">
        <v>501834</v>
      </c>
      <c r="E4" s="20">
        <v>459236</v>
      </c>
      <c r="F4" s="20">
        <v>572715</v>
      </c>
      <c r="G4" s="5">
        <v>0.51691373387074957</v>
      </c>
      <c r="H4" s="5">
        <v>0.46287838056511094</v>
      </c>
      <c r="I4" s="24">
        <f>TTEST(C2:C22,D2:D29,2,3)</f>
        <v>2.5247294186466582E-2</v>
      </c>
      <c r="K4" t="s">
        <v>5</v>
      </c>
      <c r="L4" s="14">
        <f t="shared" ref="L4:S4" si="2">MEDIAN(A2:A60)-QUARTILE(A2:A60,1)</f>
        <v>12450</v>
      </c>
      <c r="M4" s="14">
        <f t="shared" si="2"/>
        <v>14600.75</v>
      </c>
      <c r="N4" s="14">
        <f t="shared" si="2"/>
        <v>76626</v>
      </c>
      <c r="O4" s="14">
        <f t="shared" si="2"/>
        <v>58483.75</v>
      </c>
      <c r="P4" s="5">
        <f t="shared" si="2"/>
        <v>78199</v>
      </c>
      <c r="Q4" s="5">
        <f t="shared" si="2"/>
        <v>94296</v>
      </c>
      <c r="R4" s="5">
        <f t="shared" si="2"/>
        <v>0.10024711866547165</v>
      </c>
      <c r="S4" s="5">
        <f t="shared" si="2"/>
        <v>3.4352964572025968E-2</v>
      </c>
      <c r="T4" s="6"/>
    </row>
    <row r="5" spans="1:23" x14ac:dyDescent="0.5">
      <c r="A5" s="35">
        <v>120413</v>
      </c>
      <c r="B5" s="35">
        <v>129071</v>
      </c>
      <c r="C5" s="20">
        <v>338823</v>
      </c>
      <c r="D5" s="20">
        <v>488898</v>
      </c>
      <c r="E5" s="20">
        <v>439833</v>
      </c>
      <c r="F5" s="20">
        <v>567156</v>
      </c>
      <c r="G5" s="5">
        <v>0.50209316129838488</v>
      </c>
      <c r="H5" s="5">
        <v>0.38373884420916898</v>
      </c>
      <c r="K5" t="s">
        <v>6</v>
      </c>
      <c r="L5" s="14">
        <f t="shared" ref="L5:S5" si="3">QUARTILE(A2:A60,3)-MEDIAN(A2:A60)</f>
        <v>13638</v>
      </c>
      <c r="M5" s="14">
        <f t="shared" si="3"/>
        <v>20733.75</v>
      </c>
      <c r="N5" s="14">
        <f t="shared" si="3"/>
        <v>50817</v>
      </c>
      <c r="O5" s="14">
        <f t="shared" si="3"/>
        <v>68452</v>
      </c>
      <c r="P5" s="5">
        <f t="shared" si="3"/>
        <v>60316</v>
      </c>
      <c r="Q5" s="5">
        <f t="shared" si="3"/>
        <v>84316</v>
      </c>
      <c r="R5" s="5">
        <f t="shared" si="3"/>
        <v>3.3423953553295749E-2</v>
      </c>
      <c r="S5" s="5">
        <f t="shared" si="3"/>
        <v>6.4082284982823701E-2</v>
      </c>
      <c r="T5" s="6"/>
    </row>
    <row r="6" spans="1:23" x14ac:dyDescent="0.5">
      <c r="A6" s="43">
        <v>115961</v>
      </c>
      <c r="B6" s="45">
        <v>117935</v>
      </c>
      <c r="C6" s="20">
        <v>329714</v>
      </c>
      <c r="D6" s="20">
        <v>474305</v>
      </c>
      <c r="E6" s="20">
        <v>432237</v>
      </c>
      <c r="F6" s="20">
        <v>562248</v>
      </c>
      <c r="G6" s="5">
        <v>0.48685413691424112</v>
      </c>
      <c r="H6" s="5">
        <v>0.37745993796506455</v>
      </c>
      <c r="I6" s="61">
        <f>TTEST(E3:E22,F2:F29,2,3)</f>
        <v>1.2493602431409538E-2</v>
      </c>
      <c r="K6" t="s">
        <v>7</v>
      </c>
      <c r="L6" s="14">
        <f t="shared" ref="L6:S6" si="4">MAX(A2:A60)-QUARTILE(A2:A60,3)</f>
        <v>39832</v>
      </c>
      <c r="M6" s="14">
        <f t="shared" si="4"/>
        <v>71805.75</v>
      </c>
      <c r="N6" s="14">
        <f t="shared" si="4"/>
        <v>179592</v>
      </c>
      <c r="O6" s="14">
        <f t="shared" si="4"/>
        <v>174280</v>
      </c>
      <c r="P6" s="5">
        <f t="shared" si="4"/>
        <v>223288</v>
      </c>
      <c r="Q6" s="5">
        <f t="shared" si="4"/>
        <v>180086</v>
      </c>
      <c r="R6" s="5">
        <f t="shared" si="4"/>
        <v>0.18718756245061829</v>
      </c>
      <c r="S6" s="5">
        <f t="shared" si="4"/>
        <v>0.26444146403625746</v>
      </c>
      <c r="T6" s="6"/>
    </row>
    <row r="7" spans="1:23" x14ac:dyDescent="0.5">
      <c r="A7" s="43">
        <v>102523</v>
      </c>
      <c r="B7" s="43">
        <v>110061</v>
      </c>
      <c r="C7" s="20">
        <v>328339</v>
      </c>
      <c r="D7" s="20">
        <v>444313</v>
      </c>
      <c r="E7" s="20">
        <v>426998</v>
      </c>
      <c r="F7" s="20">
        <v>560496</v>
      </c>
      <c r="G7" s="5">
        <v>0.42696718700223002</v>
      </c>
      <c r="H7" s="5">
        <v>0.36593156801617188</v>
      </c>
    </row>
    <row r="8" spans="1:23" ht="43" x14ac:dyDescent="0.5">
      <c r="A8" s="35">
        <v>96429</v>
      </c>
      <c r="B8" s="45">
        <v>105569</v>
      </c>
      <c r="C8" s="20">
        <v>311754</v>
      </c>
      <c r="D8" s="20">
        <v>390226</v>
      </c>
      <c r="E8" s="20">
        <v>405394</v>
      </c>
      <c r="F8" s="20">
        <v>552443</v>
      </c>
      <c r="G8" s="5">
        <v>0.41083354183105908</v>
      </c>
      <c r="H8" s="5">
        <v>0.34422967780655345</v>
      </c>
      <c r="I8" s="50">
        <f>TTEST(G2:G22,H4:H29,2,3)</f>
        <v>1.0633180741735676E-3</v>
      </c>
      <c r="L8" s="47" t="s">
        <v>21</v>
      </c>
      <c r="M8" s="47" t="s">
        <v>22</v>
      </c>
      <c r="N8" s="48" t="s">
        <v>21</v>
      </c>
      <c r="O8" s="48" t="s">
        <v>22</v>
      </c>
      <c r="P8" s="63" t="s">
        <v>21</v>
      </c>
      <c r="Q8" s="63" t="s">
        <v>22</v>
      </c>
      <c r="R8" s="49" t="s">
        <v>21</v>
      </c>
      <c r="S8" s="49" t="s">
        <v>22</v>
      </c>
      <c r="T8" s="3" t="s">
        <v>8</v>
      </c>
      <c r="U8" s="9" t="s">
        <v>9</v>
      </c>
      <c r="V8" s="40" t="s">
        <v>97</v>
      </c>
      <c r="W8" s="40" t="s">
        <v>98</v>
      </c>
    </row>
    <row r="9" spans="1:23" x14ac:dyDescent="0.5">
      <c r="A9" s="43">
        <v>94772</v>
      </c>
      <c r="B9" s="35">
        <v>105536</v>
      </c>
      <c r="C9" s="20">
        <v>294163</v>
      </c>
      <c r="D9" s="20">
        <v>383146</v>
      </c>
      <c r="E9" s="20">
        <v>402251</v>
      </c>
      <c r="F9" s="20">
        <v>493427</v>
      </c>
      <c r="G9" s="5">
        <v>0.40064885482996065</v>
      </c>
      <c r="H9" s="5">
        <v>0.32396445164576848</v>
      </c>
      <c r="J9" t="s">
        <v>10</v>
      </c>
      <c r="K9" t="s">
        <v>3</v>
      </c>
      <c r="L9" s="14">
        <f t="array" ref="L9">MIN(IF(A2:A22&gt;=L2-1.5*(L11-L2),A2:A22,""))</f>
        <v>55651</v>
      </c>
      <c r="M9" s="14">
        <f t="array" ref="M9">MIN(IF(B2:B29&gt;=M2-1.5*(M11-M2),B2:B29,""))</f>
        <v>43473</v>
      </c>
      <c r="N9" s="14">
        <f>MIN(IF(C2:C22&gt;=N2-1.5*(N11-N2),C2:C22,""))</f>
        <v>113771</v>
      </c>
      <c r="O9" s="14">
        <f>MIN(IF(D2:D29&gt;=O2-1.5*(O11-O2),D2:D29,""))</f>
        <v>147345</v>
      </c>
      <c r="P9" s="51">
        <f>MIN(IF(E2:E22&gt;=P2-1.5*(P11-P2),E2:E22,""))</f>
        <v>183644</v>
      </c>
      <c r="Q9" s="51">
        <f t="array" ref="Q9">MIN(IF(F2:F29&gt;=Q2-1.5*(Q11-Q2),F2:F29,""))</f>
        <v>203887</v>
      </c>
      <c r="R9" s="51">
        <f>MIN(IF(G2:G22&gt;=R2-1.5*(R11-R2),G2:G22,""))</f>
        <v>0.18918422779207447</v>
      </c>
      <c r="S9" s="51">
        <f t="array" ref="S9">MIN(IF(H2:H29&gt;=S2-1.5*(S11-S2),H2:H29,""))</f>
        <v>0.13016654909790887</v>
      </c>
      <c r="T9" s="10"/>
    </row>
    <row r="10" spans="1:23" x14ac:dyDescent="0.5">
      <c r="A10" s="43">
        <v>91865</v>
      </c>
      <c r="B10" s="35">
        <v>103201</v>
      </c>
      <c r="C10" s="20">
        <v>289433</v>
      </c>
      <c r="D10" s="20">
        <v>373305</v>
      </c>
      <c r="E10" s="20">
        <v>378369</v>
      </c>
      <c r="F10" s="20">
        <v>482630</v>
      </c>
      <c r="G10" s="5">
        <v>0.39628160544809099</v>
      </c>
      <c r="H10" s="5">
        <v>0.29541105137571833</v>
      </c>
      <c r="K10" t="s">
        <v>11</v>
      </c>
      <c r="L10" s="14">
        <f t="shared" ref="L10:S10" si="5">QUARTILE(A2:A60,1)</f>
        <v>76435</v>
      </c>
      <c r="M10" s="14">
        <f t="shared" si="5"/>
        <v>70209.75</v>
      </c>
      <c r="N10" s="14">
        <f t="shared" si="5"/>
        <v>200896</v>
      </c>
      <c r="O10" s="14">
        <f t="shared" si="5"/>
        <v>257980.25</v>
      </c>
      <c r="P10" s="51">
        <f t="shared" si="5"/>
        <v>288483</v>
      </c>
      <c r="Q10" s="51">
        <f t="shared" si="5"/>
        <v>329569</v>
      </c>
      <c r="R10" s="51">
        <f t="shared" si="5"/>
        <v>0.29329611478346262</v>
      </c>
      <c r="S10" s="51">
        <f t="shared" si="5"/>
        <v>0.23059550863111505</v>
      </c>
      <c r="T10" s="10"/>
    </row>
    <row r="11" spans="1:23" x14ac:dyDescent="0.5">
      <c r="A11" s="35">
        <v>89160</v>
      </c>
      <c r="B11" s="35">
        <v>101841</v>
      </c>
      <c r="C11" s="20">
        <v>284406</v>
      </c>
      <c r="D11" s="20">
        <v>372569</v>
      </c>
      <c r="E11" s="20">
        <v>372170</v>
      </c>
      <c r="F11" s="20">
        <v>467813</v>
      </c>
      <c r="G11" s="5">
        <v>0.39549931977475072</v>
      </c>
      <c r="H11" s="5">
        <v>0.29427432943630144</v>
      </c>
      <c r="K11" t="s">
        <v>12</v>
      </c>
      <c r="L11" s="14">
        <f t="shared" ref="L11:S11" si="6">MEDIAN(A2:A60)</f>
        <v>88885</v>
      </c>
      <c r="M11" s="14">
        <f t="shared" si="6"/>
        <v>84810.5</v>
      </c>
      <c r="N11" s="14">
        <f t="shared" si="6"/>
        <v>277522</v>
      </c>
      <c r="O11" s="14">
        <f t="shared" si="6"/>
        <v>316464</v>
      </c>
      <c r="P11" s="51">
        <f t="shared" si="6"/>
        <v>366682</v>
      </c>
      <c r="Q11" s="51">
        <f t="shared" si="6"/>
        <v>423865</v>
      </c>
      <c r="R11" s="51">
        <f t="shared" si="6"/>
        <v>0.39354323344893427</v>
      </c>
      <c r="S11" s="51">
        <f t="shared" si="6"/>
        <v>0.26494847320314102</v>
      </c>
      <c r="T11" s="11">
        <f>(M11-L11)/L11*100</f>
        <v>-4.5840130505709631</v>
      </c>
      <c r="U11" s="12">
        <f>(O11-N11)/N11*100</f>
        <v>14.032040703079396</v>
      </c>
      <c r="V11" s="12">
        <f>(Q11-P11)/P11*100</f>
        <v>15.594711493882981</v>
      </c>
      <c r="W11" s="12">
        <f>(S11-R11)/R11*100</f>
        <v>-32.676145672437173</v>
      </c>
    </row>
    <row r="12" spans="1:23" x14ac:dyDescent="0.5">
      <c r="A12" s="43">
        <v>88885</v>
      </c>
      <c r="B12" s="45">
        <v>96228</v>
      </c>
      <c r="C12" s="20">
        <v>277522</v>
      </c>
      <c r="D12" s="20">
        <v>350832</v>
      </c>
      <c r="E12" s="20">
        <v>366682</v>
      </c>
      <c r="F12" s="20">
        <v>452673</v>
      </c>
      <c r="G12" s="5">
        <v>0.39354323344893427</v>
      </c>
      <c r="H12" s="5">
        <v>0.29028423860993297</v>
      </c>
      <c r="K12" t="s">
        <v>13</v>
      </c>
      <c r="L12" s="14">
        <f t="shared" ref="L12:S12" si="7">QUARTILE(A2:A60,3)</f>
        <v>102523</v>
      </c>
      <c r="M12" s="14">
        <f t="shared" si="7"/>
        <v>105544.25</v>
      </c>
      <c r="N12" s="14">
        <f t="shared" si="7"/>
        <v>328339</v>
      </c>
      <c r="O12" s="14">
        <f t="shared" si="7"/>
        <v>384916</v>
      </c>
      <c r="P12" s="51">
        <f t="shared" si="7"/>
        <v>426998</v>
      </c>
      <c r="Q12" s="51">
        <f t="shared" si="7"/>
        <v>508181</v>
      </c>
      <c r="R12" s="51">
        <f t="shared" si="7"/>
        <v>0.42696718700223002</v>
      </c>
      <c r="S12" s="51">
        <f t="shared" si="7"/>
        <v>0.32903075818596472</v>
      </c>
      <c r="T12" s="10"/>
    </row>
    <row r="13" spans="1:23" x14ac:dyDescent="0.5">
      <c r="A13" s="43">
        <v>87764</v>
      </c>
      <c r="B13" s="45">
        <v>94508</v>
      </c>
      <c r="C13" s="20">
        <v>240503</v>
      </c>
      <c r="D13" s="20">
        <v>335507</v>
      </c>
      <c r="E13" s="20">
        <v>349814</v>
      </c>
      <c r="F13" s="20">
        <v>452354</v>
      </c>
      <c r="G13" s="5">
        <v>0.35538614556863024</v>
      </c>
      <c r="H13" s="5">
        <v>0.28455420544742743</v>
      </c>
      <c r="J13" t="s">
        <v>14</v>
      </c>
      <c r="K13" t="s">
        <v>15</v>
      </c>
      <c r="L13" s="14">
        <f t="array" ref="L13">MAX(IF(A2:A22&lt;=L11+1.5*(L11-L9),A2:A22,""))</f>
        <v>137866</v>
      </c>
      <c r="M13" s="14">
        <f>MAX(IF(B2:B29&lt;=M11+1.5*(M11-M9),B2:B29,""))</f>
        <v>177350</v>
      </c>
      <c r="N13" s="14">
        <f>MAX(IF(C2:C22&lt;=N11+1.5*(N11-N9),C2:C22,""))</f>
        <v>507931</v>
      </c>
      <c r="O13" s="14">
        <f t="array" ref="O13">MAX(IF(D2:D29&lt;=O11+1.5*(O11-O9),D2:D29,""))</f>
        <v>559196</v>
      </c>
      <c r="P13" s="51">
        <f t="array" ref="P13">MAX(IF(E2:E22&lt;=P11+1.5*(P11-P9),E2:E22,""))</f>
        <v>512214</v>
      </c>
      <c r="Q13" s="51">
        <f t="array" ref="Q13">MAX(IF(F2:F29&lt;=Q11+1.5*(Q11-Q9),F2:F29,""))</f>
        <v>688267</v>
      </c>
      <c r="R13" s="51">
        <f t="array" ref="R13">MAX(IF(G2:G22&lt;=R11+1.5*(R11-R9),G2:G22,""))</f>
        <v>0.61415474945284831</v>
      </c>
      <c r="S13" s="51">
        <f t="array" ref="S13">MAX(IF(H2:H29&lt;=S11+1.5*(S11-S9),H2:H29,""))</f>
        <v>0.46287838056511094</v>
      </c>
      <c r="T13" s="10"/>
    </row>
    <row r="14" spans="1:23" x14ac:dyDescent="0.5">
      <c r="A14" s="45">
        <v>87518</v>
      </c>
      <c r="B14" s="43">
        <v>88029</v>
      </c>
      <c r="C14" s="20">
        <v>232276</v>
      </c>
      <c r="D14" s="20">
        <v>327001</v>
      </c>
      <c r="E14" s="20">
        <v>324141</v>
      </c>
      <c r="F14" s="20">
        <v>431435</v>
      </c>
      <c r="G14" s="5">
        <v>0.32127182709839219</v>
      </c>
      <c r="H14" s="5">
        <v>0.27970512711766382</v>
      </c>
      <c r="J14" s="13"/>
      <c r="K14" s="13" t="s">
        <v>16</v>
      </c>
      <c r="L14" s="21">
        <f t="shared" ref="L14:S14" si="8">AVERAGE(A2:A60)</f>
        <v>93039.142857142855</v>
      </c>
      <c r="M14" s="21">
        <f t="shared" si="8"/>
        <v>90554.821428571435</v>
      </c>
      <c r="N14" s="21">
        <f t="shared" si="8"/>
        <v>268845.52380952379</v>
      </c>
      <c r="O14" s="21">
        <f t="shared" si="8"/>
        <v>335272.89285714284</v>
      </c>
      <c r="P14" s="12">
        <f t="shared" si="8"/>
        <v>361884.66666666669</v>
      </c>
      <c r="Q14" s="12">
        <f t="shared" si="8"/>
        <v>425827.71428571426</v>
      </c>
      <c r="R14" s="12">
        <f t="shared" si="8"/>
        <v>0.37400159673814071</v>
      </c>
      <c r="S14" s="12">
        <f t="shared" si="8"/>
        <v>0.28474120632852357</v>
      </c>
      <c r="T14" s="11">
        <f>(M14-L14)/L14*100</f>
        <v>-2.6701895054923033</v>
      </c>
      <c r="U14" s="12">
        <f>(O14-N14)/N14*100</f>
        <v>24.70837829335877</v>
      </c>
      <c r="V14" s="12">
        <f>(Q14-P14)/P14*100</f>
        <v>17.669454803937786</v>
      </c>
      <c r="W14" s="12">
        <f>(S14-R14)/R14*100</f>
        <v>-23.86631265430487</v>
      </c>
    </row>
    <row r="15" spans="1:23" x14ac:dyDescent="0.5">
      <c r="A15" s="43">
        <v>85776</v>
      </c>
      <c r="B15" s="35">
        <v>85804</v>
      </c>
      <c r="C15" s="20">
        <v>220848</v>
      </c>
      <c r="D15" s="20">
        <v>325866</v>
      </c>
      <c r="E15" s="20">
        <v>308366</v>
      </c>
      <c r="F15" s="20">
        <v>424501</v>
      </c>
      <c r="G15" s="5">
        <v>0.31094524345341723</v>
      </c>
      <c r="H15" s="5">
        <v>0.26543225158840728</v>
      </c>
    </row>
    <row r="16" spans="1:23" x14ac:dyDescent="0.5">
      <c r="A16" s="43">
        <v>83474</v>
      </c>
      <c r="B16" s="43">
        <v>83817</v>
      </c>
      <c r="C16" s="20">
        <v>219962</v>
      </c>
      <c r="D16" s="20">
        <v>307062</v>
      </c>
      <c r="E16" s="20">
        <v>289434</v>
      </c>
      <c r="F16" s="20">
        <v>423229</v>
      </c>
      <c r="G16" s="5">
        <v>0.30858701996441706</v>
      </c>
      <c r="H16" s="5">
        <v>0.26446469481787477</v>
      </c>
      <c r="L16" s="47" t="s">
        <v>21</v>
      </c>
      <c r="M16" s="47" t="s">
        <v>22</v>
      </c>
      <c r="N16" s="48" t="s">
        <v>21</v>
      </c>
      <c r="O16" s="48" t="s">
        <v>22</v>
      </c>
      <c r="P16" s="63" t="s">
        <v>21</v>
      </c>
      <c r="Q16" s="63" t="s">
        <v>22</v>
      </c>
      <c r="R16" s="49" t="s">
        <v>21</v>
      </c>
      <c r="S16" s="49" t="s">
        <v>22</v>
      </c>
      <c r="T16" s="3"/>
    </row>
    <row r="17" spans="1:27" x14ac:dyDescent="0.5">
      <c r="A17" s="43">
        <v>76435</v>
      </c>
      <c r="B17" s="35">
        <v>78138</v>
      </c>
      <c r="C17" s="20">
        <v>200896</v>
      </c>
      <c r="D17" s="20">
        <v>306586</v>
      </c>
      <c r="E17" s="20">
        <v>288483</v>
      </c>
      <c r="F17" s="20">
        <v>412122</v>
      </c>
      <c r="G17" s="5">
        <v>0.29329611478346262</v>
      </c>
      <c r="H17" s="5">
        <v>0.26222117119664401</v>
      </c>
      <c r="K17" t="s">
        <v>3</v>
      </c>
      <c r="L17" s="14">
        <f t="shared" ref="L17:S17" si="9">L9</f>
        <v>55651</v>
      </c>
      <c r="M17" s="14">
        <f t="shared" si="9"/>
        <v>43473</v>
      </c>
      <c r="N17" s="14">
        <f t="shared" si="9"/>
        <v>113771</v>
      </c>
      <c r="O17" s="14">
        <f t="shared" si="9"/>
        <v>147345</v>
      </c>
      <c r="P17" s="51">
        <f t="shared" si="9"/>
        <v>183644</v>
      </c>
      <c r="Q17" s="51">
        <f t="shared" si="9"/>
        <v>203887</v>
      </c>
      <c r="R17" s="51">
        <f t="shared" si="9"/>
        <v>0.18918422779207447</v>
      </c>
      <c r="S17" s="51">
        <f t="shared" si="9"/>
        <v>0.13016654909790887</v>
      </c>
      <c r="T17" s="10"/>
    </row>
    <row r="18" spans="1:27" x14ac:dyDescent="0.5">
      <c r="A18" s="35">
        <v>73912</v>
      </c>
      <c r="B18" s="43">
        <v>77465</v>
      </c>
      <c r="C18" s="20">
        <v>194662</v>
      </c>
      <c r="D18" s="20">
        <v>303989</v>
      </c>
      <c r="E18" s="20">
        <v>286672</v>
      </c>
      <c r="F18" s="20">
        <v>383659</v>
      </c>
      <c r="G18" s="5">
        <v>0.28026444536757944</v>
      </c>
      <c r="H18" s="5">
        <v>0.26170431280869721</v>
      </c>
      <c r="K18" t="s">
        <v>4</v>
      </c>
      <c r="L18" s="14">
        <f t="shared" ref="L18:S21" si="10">L10-L9</f>
        <v>20784</v>
      </c>
      <c r="M18" s="14">
        <f t="shared" si="10"/>
        <v>26736.75</v>
      </c>
      <c r="N18" s="14">
        <f t="shared" si="10"/>
        <v>87125</v>
      </c>
      <c r="O18" s="14">
        <f t="shared" si="10"/>
        <v>110635.25</v>
      </c>
      <c r="P18" s="51">
        <f t="shared" si="10"/>
        <v>104839</v>
      </c>
      <c r="Q18" s="51">
        <f t="shared" si="10"/>
        <v>125682</v>
      </c>
      <c r="R18" s="51">
        <f t="shared" si="10"/>
        <v>0.10411188699138815</v>
      </c>
      <c r="S18" s="51">
        <f t="shared" si="10"/>
        <v>0.10042895953320619</v>
      </c>
      <c r="T18" s="10"/>
    </row>
    <row r="19" spans="1:27" x14ac:dyDescent="0.5">
      <c r="A19" s="43">
        <v>69873</v>
      </c>
      <c r="B19" s="45">
        <v>72995</v>
      </c>
      <c r="C19" s="20">
        <v>192054</v>
      </c>
      <c r="D19" s="20">
        <v>296002</v>
      </c>
      <c r="E19" s="20">
        <v>284476</v>
      </c>
      <c r="F19" s="20">
        <v>376984</v>
      </c>
      <c r="G19" s="5">
        <v>0.24299321153689407</v>
      </c>
      <c r="H19" s="5">
        <v>0.25316564203533304</v>
      </c>
      <c r="K19" t="s">
        <v>5</v>
      </c>
      <c r="L19" s="14">
        <f t="shared" si="10"/>
        <v>12450</v>
      </c>
      <c r="M19" s="14">
        <f t="shared" si="10"/>
        <v>14600.75</v>
      </c>
      <c r="N19" s="14">
        <f t="shared" si="10"/>
        <v>76626</v>
      </c>
      <c r="O19" s="14">
        <f t="shared" si="10"/>
        <v>58483.75</v>
      </c>
      <c r="P19" s="51">
        <f t="shared" si="10"/>
        <v>78199</v>
      </c>
      <c r="Q19" s="51">
        <f t="shared" si="10"/>
        <v>94296</v>
      </c>
      <c r="R19" s="51">
        <f t="shared" si="10"/>
        <v>0.10024711866547165</v>
      </c>
      <c r="S19" s="51">
        <f t="shared" si="10"/>
        <v>3.4352964572025968E-2</v>
      </c>
      <c r="T19" s="10"/>
    </row>
    <row r="20" spans="1:27" x14ac:dyDescent="0.5">
      <c r="A20" s="43">
        <v>64514</v>
      </c>
      <c r="B20" s="43">
        <v>72546</v>
      </c>
      <c r="C20" s="20">
        <v>153978</v>
      </c>
      <c r="D20" s="20">
        <v>289176</v>
      </c>
      <c r="E20" s="20">
        <v>224303</v>
      </c>
      <c r="F20" s="20">
        <v>373467</v>
      </c>
      <c r="G20" s="5">
        <v>0.22510880522874224</v>
      </c>
      <c r="H20" s="5">
        <v>0.24762140860481616</v>
      </c>
      <c r="K20" t="s">
        <v>6</v>
      </c>
      <c r="L20" s="14">
        <f t="shared" si="10"/>
        <v>13638</v>
      </c>
      <c r="M20" s="14">
        <f t="shared" si="10"/>
        <v>20733.75</v>
      </c>
      <c r="N20" s="14">
        <f t="shared" si="10"/>
        <v>50817</v>
      </c>
      <c r="O20" s="14">
        <f t="shared" si="10"/>
        <v>68452</v>
      </c>
      <c r="P20" s="51">
        <f t="shared" si="10"/>
        <v>60316</v>
      </c>
      <c r="Q20" s="51">
        <f t="shared" si="10"/>
        <v>84316</v>
      </c>
      <c r="R20" s="51">
        <f t="shared" si="10"/>
        <v>3.3423953553295749E-2</v>
      </c>
      <c r="S20" s="51">
        <f t="shared" si="10"/>
        <v>6.4082284982823701E-2</v>
      </c>
      <c r="T20" s="10"/>
    </row>
    <row r="21" spans="1:27" x14ac:dyDescent="0.5">
      <c r="A21" s="43">
        <v>60597</v>
      </c>
      <c r="B21" s="43">
        <v>71677</v>
      </c>
      <c r="C21" s="20">
        <v>147868</v>
      </c>
      <c r="D21" s="20">
        <v>266400</v>
      </c>
      <c r="E21" s="20">
        <v>214575</v>
      </c>
      <c r="F21" s="20">
        <v>355668</v>
      </c>
      <c r="G21" s="5">
        <v>0.2099667161947327</v>
      </c>
      <c r="H21" s="5">
        <v>0.24012382026981238</v>
      </c>
      <c r="K21" t="s">
        <v>7</v>
      </c>
      <c r="L21" s="14">
        <f>L13-L12</f>
        <v>35343</v>
      </c>
      <c r="M21" s="14">
        <f>M13-M12</f>
        <v>71805.75</v>
      </c>
      <c r="N21" s="14">
        <f t="shared" si="10"/>
        <v>179592</v>
      </c>
      <c r="O21" s="14">
        <f t="shared" si="10"/>
        <v>174280</v>
      </c>
      <c r="P21" s="51">
        <f t="shared" si="10"/>
        <v>85216</v>
      </c>
      <c r="Q21" s="51">
        <f>Q13-Q12</f>
        <v>180086</v>
      </c>
      <c r="R21" s="51">
        <f t="shared" si="10"/>
        <v>0.18718756245061829</v>
      </c>
      <c r="S21" s="51">
        <f>S13-S12</f>
        <v>0.13384762237914621</v>
      </c>
      <c r="T21" s="10"/>
    </row>
    <row r="22" spans="1:27" x14ac:dyDescent="0.5">
      <c r="A22" s="43">
        <v>55651</v>
      </c>
      <c r="B22" s="43">
        <v>71449</v>
      </c>
      <c r="C22" s="20">
        <v>113771</v>
      </c>
      <c r="D22" s="20">
        <v>259366</v>
      </c>
      <c r="E22" s="20">
        <v>183644</v>
      </c>
      <c r="F22" s="20">
        <v>331912</v>
      </c>
      <c r="G22" s="5">
        <v>0.18918422779207447</v>
      </c>
      <c r="H22" s="5">
        <v>0.23081531341425904</v>
      </c>
    </row>
    <row r="23" spans="1:27" x14ac:dyDescent="0.5">
      <c r="A23" s="43"/>
      <c r="B23" s="43">
        <v>66492</v>
      </c>
      <c r="C23" s="20"/>
      <c r="D23" s="20">
        <v>253823</v>
      </c>
      <c r="E23" s="20"/>
      <c r="F23" s="20">
        <v>322540</v>
      </c>
      <c r="G23" s="5"/>
      <c r="H23" s="5">
        <v>0.22993609428168313</v>
      </c>
      <c r="L23" s="47" t="s">
        <v>21</v>
      </c>
      <c r="M23" s="47" t="s">
        <v>22</v>
      </c>
      <c r="N23" s="48" t="s">
        <v>21</v>
      </c>
      <c r="O23" s="48" t="s">
        <v>22</v>
      </c>
      <c r="P23" s="63" t="s">
        <v>21</v>
      </c>
      <c r="Q23" s="63" t="s">
        <v>22</v>
      </c>
      <c r="R23" s="49" t="s">
        <v>21</v>
      </c>
      <c r="S23" s="49" t="s">
        <v>22</v>
      </c>
    </row>
    <row r="24" spans="1:27" x14ac:dyDescent="0.5">
      <c r="A24" s="43"/>
      <c r="B24" s="46">
        <v>65322</v>
      </c>
      <c r="C24" s="20"/>
      <c r="D24" s="20">
        <v>251091</v>
      </c>
      <c r="E24" s="20"/>
      <c r="F24" s="20">
        <v>320285</v>
      </c>
      <c r="G24" s="5"/>
      <c r="H24" s="5">
        <v>0.17144066860572144</v>
      </c>
      <c r="K24" t="s">
        <v>17</v>
      </c>
      <c r="L24" s="8">
        <f t="shared" ref="L24:S39" si="11">IF(A2&gt;L$13,A2,IF(A2&lt;L$9,A2,""))</f>
        <v>142355</v>
      </c>
      <c r="M24" s="8" t="str">
        <f t="shared" si="11"/>
        <v/>
      </c>
      <c r="N24" s="8" t="str">
        <f t="shared" si="11"/>
        <v/>
      </c>
      <c r="O24" s="8" t="str">
        <f t="shared" si="11"/>
        <v/>
      </c>
      <c r="P24" s="8">
        <f t="shared" si="11"/>
        <v>650286</v>
      </c>
      <c r="Q24" s="8" t="str">
        <f t="shared" si="11"/>
        <v/>
      </c>
      <c r="R24" s="8" t="str">
        <f t="shared" si="11"/>
        <v/>
      </c>
      <c r="S24" s="8">
        <f t="shared" si="11"/>
        <v>0.59347222222222218</v>
      </c>
    </row>
    <row r="25" spans="1:27" x14ac:dyDescent="0.5">
      <c r="A25" s="35"/>
      <c r="B25" s="43">
        <v>57934</v>
      </c>
      <c r="C25" s="20"/>
      <c r="D25" s="20">
        <v>234481</v>
      </c>
      <c r="E25" s="20"/>
      <c r="F25" s="20">
        <v>297296</v>
      </c>
      <c r="G25" s="5"/>
      <c r="H25" s="5">
        <v>0.17127289489132191</v>
      </c>
      <c r="L25" s="8" t="str">
        <f t="shared" si="11"/>
        <v/>
      </c>
      <c r="M25" s="8" t="str">
        <f t="shared" si="11"/>
        <v/>
      </c>
      <c r="N25" s="8" t="str">
        <f t="shared" si="11"/>
        <v/>
      </c>
      <c r="O25" s="8" t="str">
        <f t="shared" si="11"/>
        <v/>
      </c>
      <c r="P25" s="8" t="str">
        <f t="shared" si="11"/>
        <v/>
      </c>
      <c r="Q25" s="8" t="str">
        <f t="shared" si="11"/>
        <v/>
      </c>
      <c r="R25" s="8" t="str">
        <f t="shared" si="11"/>
        <v/>
      </c>
      <c r="S25" s="8">
        <f t="shared" si="11"/>
        <v>0.47316828523229837</v>
      </c>
    </row>
    <row r="26" spans="1:27" x14ac:dyDescent="0.5">
      <c r="A26" s="45"/>
      <c r="B26" s="46">
        <v>56542</v>
      </c>
      <c r="C26" s="20"/>
      <c r="D26" s="20">
        <v>233962</v>
      </c>
      <c r="E26" s="20"/>
      <c r="F26" s="20">
        <v>291896</v>
      </c>
      <c r="G26" s="5"/>
      <c r="H26" s="5">
        <v>0.16705443421362259</v>
      </c>
      <c r="L26" s="8" t="str">
        <f t="shared" si="11"/>
        <v/>
      </c>
      <c r="M26" s="8" t="str">
        <f t="shared" si="11"/>
        <v/>
      </c>
      <c r="N26" s="8" t="str">
        <f t="shared" si="11"/>
        <v/>
      </c>
      <c r="O26" s="8" t="str">
        <f t="shared" si="11"/>
        <v/>
      </c>
      <c r="P26" s="8" t="str">
        <f t="shared" si="11"/>
        <v/>
      </c>
      <c r="Q26" s="8" t="str">
        <f t="shared" si="11"/>
        <v/>
      </c>
      <c r="R26" s="8" t="str">
        <f t="shared" si="11"/>
        <v/>
      </c>
      <c r="S26" s="8" t="str">
        <f t="shared" si="11"/>
        <v/>
      </c>
    </row>
    <row r="27" spans="1:27" x14ac:dyDescent="0.5">
      <c r="A27"/>
      <c r="B27" s="46">
        <v>51007</v>
      </c>
      <c r="C27" s="20"/>
      <c r="D27" s="20">
        <v>194519</v>
      </c>
      <c r="E27" s="20"/>
      <c r="F27" s="20">
        <v>261570</v>
      </c>
      <c r="G27" s="5"/>
      <c r="H27" s="5">
        <v>0.16474209633042031</v>
      </c>
      <c r="L27" s="8" t="str">
        <f t="shared" si="11"/>
        <v/>
      </c>
      <c r="M27" s="8" t="str">
        <f t="shared" si="11"/>
        <v/>
      </c>
      <c r="N27" s="8" t="str">
        <f t="shared" si="11"/>
        <v/>
      </c>
      <c r="O27" s="8" t="str">
        <f t="shared" si="11"/>
        <v/>
      </c>
      <c r="P27" s="8" t="str">
        <f t="shared" si="11"/>
        <v/>
      </c>
      <c r="Q27" s="8" t="str">
        <f t="shared" si="11"/>
        <v/>
      </c>
      <c r="R27" s="8" t="str">
        <f t="shared" si="11"/>
        <v/>
      </c>
      <c r="S27" s="8" t="str">
        <f t="shared" si="11"/>
        <v/>
      </c>
    </row>
    <row r="28" spans="1:27" x14ac:dyDescent="0.5">
      <c r="A28" s="43"/>
      <c r="B28" s="54">
        <v>48152</v>
      </c>
      <c r="C28" s="20"/>
      <c r="D28" s="20">
        <v>189893</v>
      </c>
      <c r="E28" s="20"/>
      <c r="F28" s="20">
        <v>245526</v>
      </c>
      <c r="G28" s="5"/>
      <c r="H28" s="5">
        <v>0.14352010539273399</v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8" t="str">
        <f t="shared" si="11"/>
        <v/>
      </c>
      <c r="Q28" s="8" t="str">
        <f t="shared" si="11"/>
        <v/>
      </c>
      <c r="R28" s="8" t="str">
        <f t="shared" si="11"/>
        <v/>
      </c>
      <c r="S28" s="8" t="str">
        <f t="shared" si="11"/>
        <v/>
      </c>
      <c r="Y28" t="s">
        <v>18</v>
      </c>
      <c r="Z28" t="s">
        <v>18</v>
      </c>
      <c r="AA28" t="s">
        <v>18</v>
      </c>
    </row>
    <row r="29" spans="1:27" x14ac:dyDescent="0.5">
      <c r="A29" s="46"/>
      <c r="B29" s="43">
        <v>43473</v>
      </c>
      <c r="C29" s="20"/>
      <c r="D29" s="20">
        <v>147345</v>
      </c>
      <c r="E29" s="20"/>
      <c r="F29" s="20">
        <v>203887</v>
      </c>
      <c r="G29" s="5"/>
      <c r="H29" s="5">
        <v>0.13016654909790887</v>
      </c>
      <c r="L29" s="8" t="str">
        <f t="shared" si="11"/>
        <v/>
      </c>
      <c r="M29" s="8" t="str">
        <f t="shared" si="11"/>
        <v/>
      </c>
      <c r="N29" s="8" t="str">
        <f t="shared" si="11"/>
        <v/>
      </c>
      <c r="O29" s="8" t="str">
        <f t="shared" si="11"/>
        <v/>
      </c>
      <c r="P29" s="8" t="str">
        <f t="shared" si="11"/>
        <v/>
      </c>
      <c r="Q29" s="8" t="str">
        <f t="shared" si="11"/>
        <v/>
      </c>
      <c r="R29" s="8" t="str">
        <f t="shared" si="11"/>
        <v/>
      </c>
      <c r="S29" s="8" t="str">
        <f t="shared" si="11"/>
        <v/>
      </c>
      <c r="X29" t="s">
        <v>18</v>
      </c>
      <c r="Y29" t="s">
        <v>18</v>
      </c>
      <c r="Z29" t="s">
        <v>18</v>
      </c>
      <c r="AA29" t="s">
        <v>18</v>
      </c>
    </row>
    <row r="30" spans="1:27" x14ac:dyDescent="0.5">
      <c r="A30"/>
      <c r="C30" s="20"/>
      <c r="G30" s="5"/>
      <c r="L30" s="8" t="str">
        <f t="shared" si="11"/>
        <v/>
      </c>
      <c r="M30" s="8" t="str">
        <f t="shared" si="11"/>
        <v/>
      </c>
      <c r="N30" s="8" t="str">
        <f t="shared" si="11"/>
        <v/>
      </c>
      <c r="O30" s="8" t="str">
        <f t="shared" si="11"/>
        <v/>
      </c>
      <c r="P30" s="8" t="str">
        <f t="shared" si="11"/>
        <v/>
      </c>
      <c r="Q30" s="8" t="str">
        <f t="shared" si="11"/>
        <v/>
      </c>
      <c r="R30" s="8" t="str">
        <f t="shared" si="11"/>
        <v/>
      </c>
      <c r="S30" s="8" t="str">
        <f t="shared" si="11"/>
        <v/>
      </c>
      <c r="X30" t="s">
        <v>18</v>
      </c>
      <c r="Y30" t="s">
        <v>18</v>
      </c>
      <c r="Z30" t="s">
        <v>18</v>
      </c>
      <c r="AA30" t="s">
        <v>18</v>
      </c>
    </row>
    <row r="31" spans="1:27" x14ac:dyDescent="0.5">
      <c r="A31" s="46"/>
      <c r="C31" s="20"/>
      <c r="G31" s="5"/>
      <c r="L31" s="8" t="str">
        <f t="shared" si="11"/>
        <v/>
      </c>
      <c r="M31" s="8" t="str">
        <f t="shared" si="11"/>
        <v/>
      </c>
      <c r="N31" s="8" t="str">
        <f t="shared" si="11"/>
        <v/>
      </c>
      <c r="O31" s="8" t="str">
        <f t="shared" si="11"/>
        <v/>
      </c>
      <c r="P31" s="8" t="str">
        <f t="shared" si="11"/>
        <v/>
      </c>
      <c r="Q31" s="8" t="str">
        <f t="shared" si="11"/>
        <v/>
      </c>
      <c r="R31" s="8" t="str">
        <f t="shared" si="11"/>
        <v/>
      </c>
      <c r="S31" s="8" t="str">
        <f t="shared" si="11"/>
        <v/>
      </c>
      <c r="X31" t="s">
        <v>18</v>
      </c>
      <c r="Y31" t="s">
        <v>18</v>
      </c>
      <c r="Z31" t="s">
        <v>18</v>
      </c>
      <c r="AA31" t="s">
        <v>18</v>
      </c>
    </row>
    <row r="32" spans="1:27" x14ac:dyDescent="0.5">
      <c r="A32"/>
      <c r="C32" s="20"/>
      <c r="G32" s="5"/>
      <c r="L32" s="8" t="str">
        <f t="shared" si="11"/>
        <v/>
      </c>
      <c r="M32" s="8" t="str">
        <f t="shared" si="11"/>
        <v/>
      </c>
      <c r="N32" s="8" t="str">
        <f t="shared" si="11"/>
        <v/>
      </c>
      <c r="O32" s="8" t="str">
        <f t="shared" si="11"/>
        <v/>
      </c>
      <c r="P32" s="8" t="str">
        <f t="shared" si="11"/>
        <v/>
      </c>
      <c r="Q32" s="8" t="str">
        <f t="shared" si="11"/>
        <v/>
      </c>
      <c r="R32" s="8" t="str">
        <f t="shared" si="11"/>
        <v/>
      </c>
      <c r="S32" s="8" t="str">
        <f t="shared" si="11"/>
        <v/>
      </c>
      <c r="X32" t="s">
        <v>18</v>
      </c>
      <c r="Y32" t="s">
        <v>18</v>
      </c>
      <c r="Z32" t="s">
        <v>18</v>
      </c>
      <c r="AA32" t="s">
        <v>18</v>
      </c>
    </row>
    <row r="33" spans="1:28" x14ac:dyDescent="0.5">
      <c r="A33" s="45"/>
      <c r="C33" s="20"/>
      <c r="G33" s="5"/>
      <c r="L33" s="8" t="str">
        <f t="shared" si="11"/>
        <v/>
      </c>
      <c r="M33" s="8" t="str">
        <f t="shared" si="11"/>
        <v/>
      </c>
      <c r="N33" s="8" t="str">
        <f t="shared" si="11"/>
        <v/>
      </c>
      <c r="O33" s="8" t="str">
        <f t="shared" si="11"/>
        <v/>
      </c>
      <c r="P33" s="8" t="str">
        <f t="shared" si="11"/>
        <v/>
      </c>
      <c r="Q33" s="8" t="str">
        <f t="shared" si="11"/>
        <v/>
      </c>
      <c r="R33" s="8" t="str">
        <f t="shared" si="11"/>
        <v/>
      </c>
      <c r="S33" s="8" t="str">
        <f t="shared" si="11"/>
        <v/>
      </c>
      <c r="X33" t="s">
        <v>18</v>
      </c>
      <c r="Y33" t="s">
        <v>18</v>
      </c>
      <c r="Z33" t="s">
        <v>18</v>
      </c>
    </row>
    <row r="34" spans="1:28" x14ac:dyDescent="0.5">
      <c r="A34" s="45"/>
      <c r="C34" s="20"/>
      <c r="G34" s="5"/>
      <c r="L34" s="8" t="str">
        <f t="shared" si="11"/>
        <v/>
      </c>
      <c r="M34" s="8" t="str">
        <f t="shared" si="11"/>
        <v/>
      </c>
      <c r="N34" s="8" t="str">
        <f t="shared" si="11"/>
        <v/>
      </c>
      <c r="O34" s="8" t="str">
        <f t="shared" si="11"/>
        <v/>
      </c>
      <c r="P34" s="8" t="str">
        <f t="shared" si="11"/>
        <v/>
      </c>
      <c r="Q34" s="8" t="str">
        <f t="shared" si="11"/>
        <v/>
      </c>
      <c r="R34" s="8" t="str">
        <f t="shared" si="11"/>
        <v/>
      </c>
      <c r="S34" s="8" t="str">
        <f t="shared" si="11"/>
        <v/>
      </c>
      <c r="X34" t="s">
        <v>18</v>
      </c>
      <c r="Y34" t="s">
        <v>18</v>
      </c>
      <c r="Z34" t="s">
        <v>18</v>
      </c>
      <c r="AA34" t="s">
        <v>18</v>
      </c>
    </row>
    <row r="35" spans="1:28" x14ac:dyDescent="0.5">
      <c r="A35" s="43"/>
      <c r="C35" s="20"/>
      <c r="G35" s="5"/>
      <c r="L35" s="8" t="str">
        <f t="shared" si="11"/>
        <v/>
      </c>
      <c r="M35" s="8" t="str">
        <f t="shared" si="11"/>
        <v/>
      </c>
      <c r="N35" s="8" t="str">
        <f t="shared" si="11"/>
        <v/>
      </c>
      <c r="O35" s="8" t="str">
        <f t="shared" si="11"/>
        <v/>
      </c>
      <c r="P35" s="8" t="str">
        <f t="shared" si="11"/>
        <v/>
      </c>
      <c r="Q35" s="8" t="str">
        <f t="shared" si="11"/>
        <v/>
      </c>
      <c r="R35" s="8" t="str">
        <f t="shared" si="11"/>
        <v/>
      </c>
      <c r="S35" s="8" t="str">
        <f t="shared" si="11"/>
        <v/>
      </c>
      <c r="X35" t="s">
        <v>18</v>
      </c>
      <c r="Y35" t="s">
        <v>18</v>
      </c>
      <c r="Z35" t="s">
        <v>18</v>
      </c>
      <c r="AA35" t="s">
        <v>18</v>
      </c>
    </row>
    <row r="36" spans="1:28" x14ac:dyDescent="0.5">
      <c r="A36" s="54"/>
      <c r="C36" s="20"/>
      <c r="G36" s="5"/>
      <c r="L36" s="8" t="str">
        <f t="shared" si="11"/>
        <v/>
      </c>
      <c r="M36" s="8" t="str">
        <f t="shared" si="11"/>
        <v/>
      </c>
      <c r="N36" s="8" t="str">
        <f t="shared" si="11"/>
        <v/>
      </c>
      <c r="O36" s="8" t="str">
        <f t="shared" si="11"/>
        <v/>
      </c>
      <c r="P36" s="8" t="str">
        <f t="shared" si="11"/>
        <v/>
      </c>
      <c r="Q36" s="8" t="str">
        <f t="shared" si="11"/>
        <v/>
      </c>
      <c r="R36" s="8" t="str">
        <f t="shared" si="11"/>
        <v/>
      </c>
      <c r="S36" s="8" t="str">
        <f t="shared" si="11"/>
        <v/>
      </c>
      <c r="X36" t="s">
        <v>18</v>
      </c>
      <c r="Z36" t="s">
        <v>18</v>
      </c>
    </row>
    <row r="37" spans="1:28" x14ac:dyDescent="0.5">
      <c r="A37" s="43"/>
      <c r="C37" s="20"/>
      <c r="G37" s="5"/>
      <c r="L37" s="8" t="str">
        <f t="shared" si="11"/>
        <v/>
      </c>
      <c r="M37" s="8" t="str">
        <f t="shared" si="11"/>
        <v/>
      </c>
      <c r="N37" s="8" t="str">
        <f t="shared" si="11"/>
        <v/>
      </c>
      <c r="O37" s="8" t="str">
        <f t="shared" si="11"/>
        <v/>
      </c>
      <c r="P37" s="8" t="str">
        <f t="shared" si="11"/>
        <v/>
      </c>
      <c r="Q37" s="8" t="str">
        <f t="shared" si="11"/>
        <v/>
      </c>
      <c r="R37" s="8" t="str">
        <f t="shared" si="11"/>
        <v/>
      </c>
      <c r="S37" s="8" t="str">
        <f t="shared" si="11"/>
        <v/>
      </c>
      <c r="X37" t="s">
        <v>18</v>
      </c>
      <c r="Y37" t="s">
        <v>18</v>
      </c>
      <c r="Z37" t="s">
        <v>18</v>
      </c>
      <c r="AA37" t="s">
        <v>18</v>
      </c>
    </row>
    <row r="38" spans="1:28" x14ac:dyDescent="0.5">
      <c r="A38"/>
      <c r="C38" s="20"/>
      <c r="G38" s="5"/>
      <c r="L38" s="8" t="str">
        <f t="shared" si="11"/>
        <v/>
      </c>
      <c r="M38" s="8" t="str">
        <f t="shared" si="11"/>
        <v/>
      </c>
      <c r="N38" s="8" t="str">
        <f t="shared" si="11"/>
        <v/>
      </c>
      <c r="O38" s="8" t="str">
        <f t="shared" si="11"/>
        <v/>
      </c>
      <c r="P38" s="8" t="str">
        <f t="shared" si="11"/>
        <v/>
      </c>
      <c r="Q38" s="8" t="str">
        <f t="shared" si="11"/>
        <v/>
      </c>
      <c r="R38" s="8" t="str">
        <f t="shared" si="11"/>
        <v/>
      </c>
      <c r="S38" s="8" t="str">
        <f t="shared" si="11"/>
        <v/>
      </c>
      <c r="X38" t="s">
        <v>18</v>
      </c>
      <c r="Y38" t="s">
        <v>18</v>
      </c>
      <c r="Z38" t="s">
        <v>18</v>
      </c>
      <c r="AA38" t="s">
        <v>18</v>
      </c>
    </row>
    <row r="39" spans="1:28" x14ac:dyDescent="0.5">
      <c r="A39"/>
      <c r="C39" s="20"/>
      <c r="G39" s="5"/>
      <c r="L39" s="8" t="str">
        <f t="shared" si="11"/>
        <v/>
      </c>
      <c r="M39" s="8" t="str">
        <f t="shared" si="11"/>
        <v/>
      </c>
      <c r="N39" s="8" t="str">
        <f t="shared" si="11"/>
        <v/>
      </c>
      <c r="O39" s="8" t="str">
        <f t="shared" si="11"/>
        <v/>
      </c>
      <c r="P39" s="8" t="str">
        <f t="shared" si="11"/>
        <v/>
      </c>
      <c r="Q39" s="8" t="str">
        <f t="shared" si="11"/>
        <v/>
      </c>
      <c r="R39" s="8" t="str">
        <f t="shared" si="11"/>
        <v/>
      </c>
      <c r="S39" s="8" t="str">
        <f t="shared" si="11"/>
        <v/>
      </c>
      <c r="Y39" t="s">
        <v>18</v>
      </c>
      <c r="AA39" t="s">
        <v>18</v>
      </c>
    </row>
    <row r="40" spans="1:28" x14ac:dyDescent="0.5">
      <c r="A40" s="45"/>
      <c r="C40" s="20"/>
      <c r="G40" s="5"/>
      <c r="L40" s="8" t="str">
        <f t="shared" ref="L40:S55" si="12">IF(A18&gt;L$13,A18,IF(A18&lt;L$9,A18,""))</f>
        <v/>
      </c>
      <c r="M40" s="8" t="str">
        <f t="shared" si="12"/>
        <v/>
      </c>
      <c r="N40" s="8" t="str">
        <f t="shared" si="12"/>
        <v/>
      </c>
      <c r="O40" s="8" t="str">
        <f t="shared" si="12"/>
        <v/>
      </c>
      <c r="P40" s="8" t="str">
        <f t="shared" si="12"/>
        <v/>
      </c>
      <c r="Q40" s="8" t="str">
        <f t="shared" si="12"/>
        <v/>
      </c>
      <c r="R40" s="8" t="str">
        <f t="shared" si="12"/>
        <v/>
      </c>
      <c r="S40" s="8" t="str">
        <f t="shared" si="12"/>
        <v/>
      </c>
      <c r="X40" t="s">
        <v>18</v>
      </c>
      <c r="Z40" t="s">
        <v>18</v>
      </c>
    </row>
    <row r="41" spans="1:28" x14ac:dyDescent="0.5">
      <c r="A41"/>
      <c r="C41" s="20"/>
      <c r="G41" s="5"/>
      <c r="L41" s="8" t="str">
        <f t="shared" si="12"/>
        <v/>
      </c>
      <c r="M41" s="8" t="str">
        <f t="shared" si="12"/>
        <v/>
      </c>
      <c r="N41" s="8" t="str">
        <f t="shared" si="12"/>
        <v/>
      </c>
      <c r="O41" s="8" t="str">
        <f t="shared" si="12"/>
        <v/>
      </c>
      <c r="P41" s="8" t="str">
        <f t="shared" si="12"/>
        <v/>
      </c>
      <c r="Q41" s="8" t="str">
        <f t="shared" si="12"/>
        <v/>
      </c>
      <c r="R41" s="8" t="str">
        <f t="shared" si="12"/>
        <v/>
      </c>
      <c r="S41" s="8" t="str">
        <f t="shared" si="12"/>
        <v/>
      </c>
      <c r="AA41" t="s">
        <v>18</v>
      </c>
    </row>
    <row r="42" spans="1:28" x14ac:dyDescent="0.5">
      <c r="A42" s="45"/>
      <c r="C42" s="20"/>
      <c r="G42" s="5"/>
      <c r="L42" s="8" t="str">
        <f t="shared" si="12"/>
        <v/>
      </c>
      <c r="M42" s="8" t="str">
        <f t="shared" si="12"/>
        <v/>
      </c>
      <c r="N42" s="8" t="str">
        <f t="shared" si="12"/>
        <v/>
      </c>
      <c r="O42" s="8" t="str">
        <f t="shared" si="12"/>
        <v/>
      </c>
      <c r="P42" s="8" t="str">
        <f t="shared" si="12"/>
        <v/>
      </c>
      <c r="Q42" s="8" t="str">
        <f t="shared" si="12"/>
        <v/>
      </c>
      <c r="R42" s="8" t="str">
        <f t="shared" si="12"/>
        <v/>
      </c>
      <c r="S42" s="8" t="str">
        <f t="shared" si="12"/>
        <v/>
      </c>
      <c r="X42" t="s">
        <v>18</v>
      </c>
      <c r="Y42" t="s">
        <v>18</v>
      </c>
      <c r="Z42" t="s">
        <v>18</v>
      </c>
      <c r="AA42" t="s">
        <v>18</v>
      </c>
    </row>
    <row r="43" spans="1:28" x14ac:dyDescent="0.5">
      <c r="A43" s="54"/>
      <c r="C43" s="20"/>
      <c r="G43" s="5"/>
      <c r="L43" s="8" t="str">
        <f t="shared" si="12"/>
        <v/>
      </c>
      <c r="M43" s="8" t="str">
        <f t="shared" si="12"/>
        <v/>
      </c>
      <c r="N43" s="8" t="str">
        <f t="shared" si="12"/>
        <v/>
      </c>
      <c r="O43" s="8" t="str">
        <f t="shared" si="12"/>
        <v/>
      </c>
      <c r="P43" s="8" t="str">
        <f t="shared" si="12"/>
        <v/>
      </c>
      <c r="Q43" s="8" t="str">
        <f t="shared" si="12"/>
        <v/>
      </c>
      <c r="R43" s="8" t="str">
        <f t="shared" si="12"/>
        <v/>
      </c>
      <c r="S43" s="8" t="str">
        <f t="shared" si="12"/>
        <v/>
      </c>
    </row>
    <row r="44" spans="1:28" x14ac:dyDescent="0.5">
      <c r="A44" s="43"/>
      <c r="C44" s="20"/>
      <c r="G44" s="5"/>
      <c r="L44" s="8" t="str">
        <f t="shared" si="12"/>
        <v/>
      </c>
      <c r="M44" s="8" t="str">
        <f t="shared" si="12"/>
        <v/>
      </c>
      <c r="N44" s="8" t="str">
        <f t="shared" si="12"/>
        <v/>
      </c>
      <c r="O44" s="8" t="str">
        <f t="shared" si="12"/>
        <v/>
      </c>
      <c r="P44" s="8" t="str">
        <f t="shared" si="12"/>
        <v/>
      </c>
      <c r="Q44" s="8" t="str">
        <f t="shared" si="12"/>
        <v/>
      </c>
      <c r="R44" s="8" t="str">
        <f t="shared" si="12"/>
        <v/>
      </c>
      <c r="S44" s="8" t="str">
        <f t="shared" si="12"/>
        <v/>
      </c>
    </row>
    <row r="45" spans="1:28" x14ac:dyDescent="0.5">
      <c r="A45" s="46"/>
      <c r="C45" s="20"/>
      <c r="G45" s="5"/>
      <c r="L45" s="8">
        <f t="shared" si="12"/>
        <v>0</v>
      </c>
      <c r="M45" s="8" t="str">
        <f t="shared" si="12"/>
        <v/>
      </c>
      <c r="N45" s="8">
        <f t="shared" si="12"/>
        <v>0</v>
      </c>
      <c r="O45" s="8" t="str">
        <f t="shared" si="12"/>
        <v/>
      </c>
      <c r="P45" s="8">
        <f t="shared" si="12"/>
        <v>0</v>
      </c>
      <c r="Q45" s="8" t="str">
        <f t="shared" si="12"/>
        <v/>
      </c>
      <c r="R45" s="8">
        <f t="shared" si="12"/>
        <v>0</v>
      </c>
      <c r="S45" s="8" t="str">
        <f t="shared" si="12"/>
        <v/>
      </c>
    </row>
    <row r="46" spans="1:28" x14ac:dyDescent="0.5">
      <c r="A46" s="43"/>
      <c r="C46" s="20"/>
      <c r="G46" s="5"/>
      <c r="L46" s="8">
        <f t="shared" si="12"/>
        <v>0</v>
      </c>
      <c r="M46" s="8" t="str">
        <f t="shared" si="12"/>
        <v/>
      </c>
      <c r="N46" s="8">
        <f t="shared" si="12"/>
        <v>0</v>
      </c>
      <c r="O46" s="8" t="str">
        <f t="shared" si="12"/>
        <v/>
      </c>
      <c r="P46" s="8">
        <f t="shared" si="12"/>
        <v>0</v>
      </c>
      <c r="Q46" s="8" t="str">
        <f t="shared" si="12"/>
        <v/>
      </c>
      <c r="R46" s="8">
        <f t="shared" si="12"/>
        <v>0</v>
      </c>
      <c r="S46" s="8" t="str">
        <f t="shared" si="12"/>
        <v/>
      </c>
    </row>
    <row r="47" spans="1:28" x14ac:dyDescent="0.5">
      <c r="A47" s="54"/>
      <c r="C47" s="20"/>
      <c r="G47" s="5"/>
      <c r="L47" s="8">
        <f t="shared" si="12"/>
        <v>0</v>
      </c>
      <c r="M47" s="8" t="str">
        <f t="shared" si="12"/>
        <v/>
      </c>
      <c r="N47" s="8">
        <f t="shared" si="12"/>
        <v>0</v>
      </c>
      <c r="O47" s="8" t="str">
        <f t="shared" si="12"/>
        <v/>
      </c>
      <c r="P47" s="8">
        <f t="shared" si="12"/>
        <v>0</v>
      </c>
      <c r="Q47" s="8" t="str">
        <f t="shared" si="12"/>
        <v/>
      </c>
      <c r="R47" s="8">
        <f t="shared" si="12"/>
        <v>0</v>
      </c>
      <c r="S47" s="8" t="str">
        <f t="shared" si="12"/>
        <v/>
      </c>
    </row>
    <row r="48" spans="1:28" x14ac:dyDescent="0.5">
      <c r="A48" s="54"/>
      <c r="C48" s="20"/>
      <c r="G48" s="5"/>
      <c r="L48" s="8">
        <f t="shared" si="12"/>
        <v>0</v>
      </c>
      <c r="M48" s="8" t="str">
        <f t="shared" si="12"/>
        <v/>
      </c>
      <c r="N48" s="8">
        <f t="shared" si="12"/>
        <v>0</v>
      </c>
      <c r="O48" s="8" t="str">
        <f t="shared" si="12"/>
        <v/>
      </c>
      <c r="P48" s="8">
        <f t="shared" si="12"/>
        <v>0</v>
      </c>
      <c r="Q48" s="8" t="str">
        <f t="shared" si="12"/>
        <v/>
      </c>
      <c r="R48" s="8">
        <f t="shared" si="12"/>
        <v>0</v>
      </c>
      <c r="S48" s="8" t="str">
        <f t="shared" si="12"/>
        <v/>
      </c>
      <c r="AB48" s="55" t="s">
        <v>18</v>
      </c>
    </row>
    <row r="49" spans="1:19" x14ac:dyDescent="0.5">
      <c r="A49"/>
      <c r="C49" s="20"/>
      <c r="G49" s="5"/>
      <c r="L49" s="8">
        <f t="shared" si="12"/>
        <v>0</v>
      </c>
      <c r="M49" s="8" t="str">
        <f t="shared" si="12"/>
        <v/>
      </c>
      <c r="N49" s="8">
        <f t="shared" si="12"/>
        <v>0</v>
      </c>
      <c r="O49" s="8" t="str">
        <f t="shared" si="12"/>
        <v/>
      </c>
      <c r="P49" s="8">
        <f t="shared" si="12"/>
        <v>0</v>
      </c>
      <c r="Q49" s="8" t="str">
        <f t="shared" si="12"/>
        <v/>
      </c>
      <c r="R49" s="8">
        <f t="shared" si="12"/>
        <v>0</v>
      </c>
      <c r="S49" s="8" t="str">
        <f t="shared" si="12"/>
        <v/>
      </c>
    </row>
    <row r="50" spans="1:19" x14ac:dyDescent="0.5">
      <c r="A50" s="43"/>
      <c r="C50" s="20"/>
      <c r="G50" s="5"/>
      <c r="L50" s="8">
        <f t="shared" si="12"/>
        <v>0</v>
      </c>
      <c r="M50" s="8" t="str">
        <f t="shared" si="12"/>
        <v/>
      </c>
      <c r="N50" s="8">
        <f t="shared" si="12"/>
        <v>0</v>
      </c>
      <c r="O50" s="8" t="str">
        <f t="shared" si="12"/>
        <v/>
      </c>
      <c r="P50" s="8">
        <f t="shared" si="12"/>
        <v>0</v>
      </c>
      <c r="Q50" s="8" t="str">
        <f t="shared" si="12"/>
        <v/>
      </c>
      <c r="R50" s="8">
        <f t="shared" si="12"/>
        <v>0</v>
      </c>
      <c r="S50" s="8" t="str">
        <f t="shared" si="12"/>
        <v/>
      </c>
    </row>
    <row r="51" spans="1:19" x14ac:dyDescent="0.5">
      <c r="L51" s="8">
        <f t="shared" si="12"/>
        <v>0</v>
      </c>
      <c r="M51" s="8" t="str">
        <f t="shared" si="12"/>
        <v/>
      </c>
      <c r="N51" s="8">
        <f t="shared" si="12"/>
        <v>0</v>
      </c>
      <c r="O51" s="8" t="str">
        <f t="shared" si="12"/>
        <v/>
      </c>
      <c r="P51" s="8">
        <f t="shared" si="12"/>
        <v>0</v>
      </c>
      <c r="Q51" s="8" t="str">
        <f t="shared" si="12"/>
        <v/>
      </c>
      <c r="R51" s="8">
        <f t="shared" si="12"/>
        <v>0</v>
      </c>
      <c r="S51" s="8" t="str">
        <f t="shared" si="12"/>
        <v/>
      </c>
    </row>
    <row r="52" spans="1:19" x14ac:dyDescent="0.5">
      <c r="L52" s="8">
        <f t="shared" si="12"/>
        <v>0</v>
      </c>
      <c r="M52" s="8">
        <f t="shared" si="12"/>
        <v>0</v>
      </c>
      <c r="N52" s="8">
        <f t="shared" si="12"/>
        <v>0</v>
      </c>
      <c r="O52" s="8">
        <f t="shared" si="12"/>
        <v>0</v>
      </c>
      <c r="P52" s="8">
        <f t="shared" si="12"/>
        <v>0</v>
      </c>
      <c r="Q52" s="8">
        <f t="shared" si="12"/>
        <v>0</v>
      </c>
      <c r="R52" s="8">
        <f t="shared" si="12"/>
        <v>0</v>
      </c>
      <c r="S52" s="8">
        <f t="shared" si="12"/>
        <v>0</v>
      </c>
    </row>
    <row r="53" spans="1:19" x14ac:dyDescent="0.5">
      <c r="L53" s="8">
        <f t="shared" si="12"/>
        <v>0</v>
      </c>
      <c r="M53" s="8">
        <f t="shared" si="12"/>
        <v>0</v>
      </c>
      <c r="N53" s="8">
        <f t="shared" si="12"/>
        <v>0</v>
      </c>
      <c r="O53" s="8">
        <f t="shared" si="12"/>
        <v>0</v>
      </c>
      <c r="P53" s="8">
        <f t="shared" si="12"/>
        <v>0</v>
      </c>
      <c r="Q53" s="8">
        <f t="shared" si="12"/>
        <v>0</v>
      </c>
      <c r="R53" s="8">
        <f t="shared" si="12"/>
        <v>0</v>
      </c>
      <c r="S53" s="8">
        <f t="shared" si="12"/>
        <v>0</v>
      </c>
    </row>
    <row r="54" spans="1:19" x14ac:dyDescent="0.5">
      <c r="L54" s="8">
        <f t="shared" si="12"/>
        <v>0</v>
      </c>
      <c r="M54" s="8">
        <f t="shared" si="12"/>
        <v>0</v>
      </c>
      <c r="N54" s="8">
        <f t="shared" si="12"/>
        <v>0</v>
      </c>
      <c r="O54" s="8">
        <f t="shared" si="12"/>
        <v>0</v>
      </c>
      <c r="P54" s="8">
        <f t="shared" si="12"/>
        <v>0</v>
      </c>
      <c r="Q54" s="8">
        <f t="shared" si="12"/>
        <v>0</v>
      </c>
      <c r="R54" s="8">
        <f t="shared" si="12"/>
        <v>0</v>
      </c>
      <c r="S54" s="8">
        <f t="shared" si="12"/>
        <v>0</v>
      </c>
    </row>
    <row r="55" spans="1:19" x14ac:dyDescent="0.5">
      <c r="L55" s="8">
        <f t="shared" si="12"/>
        <v>0</v>
      </c>
      <c r="M55" s="8">
        <f t="shared" si="12"/>
        <v>0</v>
      </c>
      <c r="N55" s="8">
        <f t="shared" si="12"/>
        <v>0</v>
      </c>
      <c r="O55" s="8">
        <f t="shared" si="12"/>
        <v>0</v>
      </c>
      <c r="P55" s="8">
        <f t="shared" si="12"/>
        <v>0</v>
      </c>
      <c r="Q55" s="8">
        <f t="shared" si="12"/>
        <v>0</v>
      </c>
      <c r="R55" s="8">
        <f t="shared" si="12"/>
        <v>0</v>
      </c>
      <c r="S55" s="8">
        <f t="shared" si="12"/>
        <v>0</v>
      </c>
    </row>
    <row r="56" spans="1:19" x14ac:dyDescent="0.5">
      <c r="L56" s="8">
        <f t="shared" ref="L56:S63" si="13">IF(A34&gt;L$13,A34,IF(A34&lt;L$9,A34,""))</f>
        <v>0</v>
      </c>
      <c r="M56" s="8">
        <f t="shared" si="13"/>
        <v>0</v>
      </c>
      <c r="N56" s="8">
        <f t="shared" si="13"/>
        <v>0</v>
      </c>
      <c r="O56" s="8">
        <f t="shared" si="13"/>
        <v>0</v>
      </c>
      <c r="P56" s="8">
        <f t="shared" si="13"/>
        <v>0</v>
      </c>
      <c r="Q56" s="8">
        <f t="shared" si="13"/>
        <v>0</v>
      </c>
      <c r="R56" s="8">
        <f t="shared" si="13"/>
        <v>0</v>
      </c>
      <c r="S56" s="8">
        <f t="shared" si="13"/>
        <v>0</v>
      </c>
    </row>
    <row r="57" spans="1:19" x14ac:dyDescent="0.5">
      <c r="L57" s="8">
        <f t="shared" si="13"/>
        <v>0</v>
      </c>
      <c r="M57" s="8">
        <f t="shared" si="13"/>
        <v>0</v>
      </c>
      <c r="N57" s="8">
        <f t="shared" si="13"/>
        <v>0</v>
      </c>
      <c r="O57" s="8">
        <f t="shared" si="13"/>
        <v>0</v>
      </c>
      <c r="P57" s="8">
        <f t="shared" si="13"/>
        <v>0</v>
      </c>
      <c r="Q57" s="8">
        <f t="shared" si="13"/>
        <v>0</v>
      </c>
      <c r="R57" s="8">
        <f t="shared" si="13"/>
        <v>0</v>
      </c>
      <c r="S57" s="8">
        <f t="shared" si="13"/>
        <v>0</v>
      </c>
    </row>
    <row r="58" spans="1:19" x14ac:dyDescent="0.5">
      <c r="L58" s="8">
        <f t="shared" si="13"/>
        <v>0</v>
      </c>
      <c r="M58" s="8">
        <f t="shared" si="13"/>
        <v>0</v>
      </c>
      <c r="N58" s="8">
        <f t="shared" si="13"/>
        <v>0</v>
      </c>
      <c r="O58" s="8">
        <f t="shared" si="13"/>
        <v>0</v>
      </c>
      <c r="P58" s="8">
        <f t="shared" si="13"/>
        <v>0</v>
      </c>
      <c r="Q58" s="8">
        <f t="shared" si="13"/>
        <v>0</v>
      </c>
      <c r="R58" s="8">
        <f t="shared" si="13"/>
        <v>0</v>
      </c>
      <c r="S58" s="8">
        <f t="shared" si="13"/>
        <v>0</v>
      </c>
    </row>
    <row r="59" spans="1:19" x14ac:dyDescent="0.5">
      <c r="L59" s="8">
        <f t="shared" si="13"/>
        <v>0</v>
      </c>
      <c r="M59" s="8">
        <f t="shared" si="13"/>
        <v>0</v>
      </c>
      <c r="N59" s="8">
        <f t="shared" si="13"/>
        <v>0</v>
      </c>
      <c r="O59" s="8">
        <f t="shared" si="13"/>
        <v>0</v>
      </c>
      <c r="P59" s="8">
        <f t="shared" si="13"/>
        <v>0</v>
      </c>
      <c r="Q59" s="8">
        <f t="shared" si="13"/>
        <v>0</v>
      </c>
      <c r="R59" s="8">
        <f t="shared" si="13"/>
        <v>0</v>
      </c>
      <c r="S59" s="8">
        <f t="shared" si="13"/>
        <v>0</v>
      </c>
    </row>
    <row r="60" spans="1:19" x14ac:dyDescent="0.5">
      <c r="L60" s="8">
        <f t="shared" si="13"/>
        <v>0</v>
      </c>
      <c r="M60" s="8">
        <f t="shared" si="13"/>
        <v>0</v>
      </c>
      <c r="N60" s="8">
        <f t="shared" si="13"/>
        <v>0</v>
      </c>
      <c r="O60" s="8">
        <f t="shared" si="13"/>
        <v>0</v>
      </c>
      <c r="P60" s="8">
        <f t="shared" si="13"/>
        <v>0</v>
      </c>
      <c r="Q60" s="8">
        <f t="shared" si="13"/>
        <v>0</v>
      </c>
      <c r="R60" s="8">
        <f t="shared" si="13"/>
        <v>0</v>
      </c>
      <c r="S60" s="8">
        <f t="shared" si="13"/>
        <v>0</v>
      </c>
    </row>
    <row r="61" spans="1:19" x14ac:dyDescent="0.5">
      <c r="L61" s="8">
        <f t="shared" si="13"/>
        <v>0</v>
      </c>
      <c r="M61" s="8">
        <f t="shared" si="13"/>
        <v>0</v>
      </c>
      <c r="N61" s="8">
        <f t="shared" si="13"/>
        <v>0</v>
      </c>
      <c r="O61" s="8">
        <f t="shared" si="13"/>
        <v>0</v>
      </c>
      <c r="P61" s="8">
        <f t="shared" si="13"/>
        <v>0</v>
      </c>
      <c r="Q61" s="8">
        <f t="shared" si="13"/>
        <v>0</v>
      </c>
      <c r="R61" s="8">
        <f t="shared" si="13"/>
        <v>0</v>
      </c>
      <c r="S61" s="8">
        <f t="shared" si="13"/>
        <v>0</v>
      </c>
    </row>
    <row r="62" spans="1:19" x14ac:dyDescent="0.5">
      <c r="L62" s="8">
        <f t="shared" si="13"/>
        <v>0</v>
      </c>
      <c r="M62" s="8">
        <f t="shared" si="13"/>
        <v>0</v>
      </c>
      <c r="N62" s="8">
        <f t="shared" si="13"/>
        <v>0</v>
      </c>
      <c r="O62" s="8">
        <f t="shared" si="13"/>
        <v>0</v>
      </c>
    </row>
    <row r="63" spans="1:19" x14ac:dyDescent="0.5">
      <c r="L63" s="8">
        <f t="shared" si="13"/>
        <v>0</v>
      </c>
      <c r="M63" s="8">
        <f t="shared" si="13"/>
        <v>0</v>
      </c>
      <c r="N63" s="8">
        <f t="shared" si="13"/>
        <v>0</v>
      </c>
      <c r="O63" s="8">
        <f t="shared" si="13"/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"/>
  <sheetViews>
    <sheetView zoomScaleNormal="100" workbookViewId="0">
      <pane ySplit="1" topLeftCell="A2" activePane="bottomLeft" state="frozen"/>
      <selection pane="bottomLeft" activeCell="Y22" sqref="Y22"/>
    </sheetView>
  </sheetViews>
  <sheetFormatPr defaultRowHeight="14.35" x14ac:dyDescent="0.5"/>
  <cols>
    <col min="1" max="11" width="8.9375" style="36"/>
    <col min="12" max="17" width="8.9375" style="35"/>
    <col min="18" max="19" width="8.9375" style="36"/>
    <col min="20" max="16384" width="8.9375" style="35"/>
  </cols>
  <sheetData>
    <row r="1" spans="1:19" ht="43" x14ac:dyDescent="0.5">
      <c r="A1" s="2" t="s">
        <v>24</v>
      </c>
      <c r="B1" s="2" t="s">
        <v>25</v>
      </c>
      <c r="C1" s="2" t="s">
        <v>0</v>
      </c>
      <c r="D1" s="2" t="s">
        <v>26</v>
      </c>
      <c r="E1" s="2" t="s">
        <v>27</v>
      </c>
      <c r="F1" s="2" t="s">
        <v>31</v>
      </c>
      <c r="G1" s="2" t="s">
        <v>28</v>
      </c>
      <c r="H1" s="2" t="s">
        <v>32</v>
      </c>
      <c r="I1" s="2" t="s">
        <v>30</v>
      </c>
      <c r="J1" s="2" t="s">
        <v>96</v>
      </c>
      <c r="K1" s="2" t="s">
        <v>33</v>
      </c>
      <c r="L1" s="2" t="s">
        <v>132</v>
      </c>
      <c r="M1" s="111" t="s">
        <v>41</v>
      </c>
      <c r="N1" s="111" t="s">
        <v>34</v>
      </c>
      <c r="O1" s="35" t="s">
        <v>120</v>
      </c>
      <c r="P1" s="35" t="s">
        <v>121</v>
      </c>
      <c r="R1" s="2" t="s">
        <v>26</v>
      </c>
      <c r="S1" s="2" t="s">
        <v>0</v>
      </c>
    </row>
    <row r="2" spans="1:19" x14ac:dyDescent="0.5">
      <c r="A2" s="36">
        <v>26</v>
      </c>
      <c r="B2" s="36" t="s">
        <v>40</v>
      </c>
      <c r="C2" s="36">
        <v>685602</v>
      </c>
      <c r="D2" s="36">
        <v>105293</v>
      </c>
      <c r="E2" s="20">
        <v>1629.4088669950738</v>
      </c>
      <c r="F2" s="20">
        <v>1715.847290640394</v>
      </c>
      <c r="G2" s="20">
        <v>1062.3712574850299</v>
      </c>
      <c r="H2" s="20">
        <v>1532.5089820359281</v>
      </c>
      <c r="I2" s="20">
        <v>1276.7262569832401</v>
      </c>
      <c r="J2" s="20">
        <v>3248.3562726763221</v>
      </c>
      <c r="K2" s="4">
        <v>1.1196327791572891</v>
      </c>
      <c r="L2" s="35" t="s">
        <v>35</v>
      </c>
      <c r="M2" s="107">
        <f>CORREL(E2:E23,F2:F23)</f>
        <v>0.43923054000735928</v>
      </c>
      <c r="N2" s="107">
        <f>CORREL(E24:E43,F24:F43)</f>
        <v>0.44714049521692889</v>
      </c>
      <c r="O2" s="35">
        <v>0.19289999999999999</v>
      </c>
      <c r="P2" s="35">
        <v>0.19989999999999999</v>
      </c>
      <c r="R2" s="36">
        <v>105293</v>
      </c>
      <c r="S2" s="36">
        <v>685602</v>
      </c>
    </row>
    <row r="3" spans="1:19" x14ac:dyDescent="0.5">
      <c r="A3" s="36">
        <v>25</v>
      </c>
      <c r="B3" s="36" t="s">
        <v>40</v>
      </c>
      <c r="C3" s="36">
        <v>702809</v>
      </c>
      <c r="D3" s="36">
        <v>125396</v>
      </c>
      <c r="E3" s="20">
        <v>1703.8011363636363</v>
      </c>
      <c r="F3" s="20">
        <v>1592.8920454545455</v>
      </c>
      <c r="G3" s="20">
        <v>1561.7829457364342</v>
      </c>
      <c r="H3" s="20">
        <v>1773.3100775193798</v>
      </c>
      <c r="I3" s="20">
        <v>1619.3755760368663</v>
      </c>
      <c r="J3" s="20">
        <v>3366.2021229739253</v>
      </c>
      <c r="K3" s="4">
        <v>0.89825917398652888</v>
      </c>
      <c r="L3" s="35" t="s">
        <v>36</v>
      </c>
      <c r="M3" s="107">
        <f>CORREL(G2:G23,H2:H23)</f>
        <v>0.59518320883198095</v>
      </c>
      <c r="N3" s="107">
        <f>CORREL(G24:G43,H24:H43)</f>
        <v>0.14380004212514216</v>
      </c>
      <c r="O3" s="35">
        <v>0.35420000000000001</v>
      </c>
      <c r="P3" s="35">
        <v>2.07E-2</v>
      </c>
      <c r="R3" s="36">
        <v>125396</v>
      </c>
      <c r="S3" s="36">
        <v>702809</v>
      </c>
    </row>
    <row r="4" spans="1:19" x14ac:dyDescent="0.5">
      <c r="A4" s="36">
        <v>28</v>
      </c>
      <c r="B4" s="36" t="s">
        <v>40</v>
      </c>
      <c r="C4" s="36">
        <v>664951</v>
      </c>
      <c r="D4" s="36">
        <v>153187</v>
      </c>
      <c r="E4" s="20">
        <v>1515.720207253886</v>
      </c>
      <c r="F4" s="20">
        <v>1257.3678756476684</v>
      </c>
      <c r="G4" s="20">
        <v>1197.4823151125402</v>
      </c>
      <c r="H4" s="20">
        <v>1615.5755627009646</v>
      </c>
      <c r="I4" s="20">
        <v>1319.3472222222222</v>
      </c>
      <c r="J4" s="20">
        <v>2872.9434383486332</v>
      </c>
      <c r="K4" s="4">
        <v>0.77827859289079948</v>
      </c>
      <c r="L4" s="35" t="s">
        <v>37</v>
      </c>
      <c r="M4" s="107">
        <f>CORREL(I2:I23,K2:K23)</f>
        <v>-0.13732584292381908</v>
      </c>
      <c r="N4" s="107">
        <f>CORREL(I24:I43,K24:K43)</f>
        <v>0.36075152595752302</v>
      </c>
      <c r="O4" s="35">
        <v>1.89E-2</v>
      </c>
      <c r="P4" s="35">
        <v>0.13009999999999999</v>
      </c>
      <c r="R4" s="36">
        <v>153187</v>
      </c>
      <c r="S4" s="36">
        <v>664951</v>
      </c>
    </row>
    <row r="5" spans="1:19" x14ac:dyDescent="0.5">
      <c r="A5" s="36">
        <v>23</v>
      </c>
      <c r="B5" s="36" t="s">
        <v>40</v>
      </c>
      <c r="C5" s="36">
        <v>851416</v>
      </c>
      <c r="D5" s="36">
        <v>166858</v>
      </c>
      <c r="E5" s="20">
        <v>1541.0043103448277</v>
      </c>
      <c r="F5" s="20">
        <v>1941.6508620689656</v>
      </c>
      <c r="G5" s="20">
        <v>1184.4196642685852</v>
      </c>
      <c r="H5" s="20">
        <v>2278.6163069544364</v>
      </c>
      <c r="I5" s="20">
        <v>1311.8890600924499</v>
      </c>
      <c r="J5" s="20">
        <v>4220.2671690234019</v>
      </c>
      <c r="K5" s="4">
        <v>0.85211839138645784</v>
      </c>
      <c r="L5" s="35" t="s">
        <v>134</v>
      </c>
      <c r="M5" s="107">
        <f>CORREL(I2:I23,J2:J23)</f>
        <v>0.55914302466789301</v>
      </c>
      <c r="N5" s="107">
        <f>CORREL(I24:I43,J24:J43)</f>
        <v>0.37474756502404805</v>
      </c>
      <c r="O5" s="107">
        <v>0.31259999999999999</v>
      </c>
      <c r="P5" s="107">
        <v>0.1404</v>
      </c>
      <c r="R5" s="36">
        <v>166858</v>
      </c>
      <c r="S5" s="36">
        <v>851416</v>
      </c>
    </row>
    <row r="6" spans="1:19" x14ac:dyDescent="0.5">
      <c r="A6" s="36">
        <v>29</v>
      </c>
      <c r="B6" s="36" t="s">
        <v>40</v>
      </c>
      <c r="C6" s="36">
        <v>802784</v>
      </c>
      <c r="D6" s="36">
        <v>194268</v>
      </c>
      <c r="E6" s="20">
        <v>1737.4505494505495</v>
      </c>
      <c r="F6" s="20">
        <v>2557.6153846153848</v>
      </c>
      <c r="G6" s="20">
        <v>1719.321554770318</v>
      </c>
      <c r="H6" s="20">
        <v>3601.3250883392225</v>
      </c>
      <c r="I6" s="20">
        <v>1726.4172043010753</v>
      </c>
      <c r="J6" s="20">
        <v>6158.9404729546077</v>
      </c>
      <c r="K6" s="4">
        <v>0.7101873121359471</v>
      </c>
      <c r="R6" s="36">
        <v>194268</v>
      </c>
      <c r="S6" s="36">
        <v>802784</v>
      </c>
    </row>
    <row r="7" spans="1:19" x14ac:dyDescent="0.5">
      <c r="A7" s="36">
        <v>42</v>
      </c>
      <c r="B7" s="36" t="s">
        <v>40</v>
      </c>
      <c r="C7" s="36">
        <v>586208</v>
      </c>
      <c r="D7" s="36">
        <v>269166</v>
      </c>
      <c r="E7" s="20">
        <v>2254.4405594405594</v>
      </c>
      <c r="F7" s="20">
        <v>1700.13986013986</v>
      </c>
      <c r="G7" s="20">
        <v>1819.4689655172415</v>
      </c>
      <c r="H7" s="20">
        <v>2505.5172413793102</v>
      </c>
      <c r="I7" s="20">
        <v>2035.4444444444443</v>
      </c>
      <c r="J7" s="20">
        <v>4205.6571015191703</v>
      </c>
      <c r="K7" s="4">
        <v>0.67855843578386932</v>
      </c>
      <c r="R7" s="36">
        <v>269166</v>
      </c>
      <c r="S7" s="36">
        <v>586208</v>
      </c>
    </row>
    <row r="8" spans="1:19" x14ac:dyDescent="0.5">
      <c r="A8" s="36">
        <v>21</v>
      </c>
      <c r="B8" s="36" t="s">
        <v>40</v>
      </c>
      <c r="C8" s="36">
        <v>666723</v>
      </c>
      <c r="D8" s="36">
        <v>345931</v>
      </c>
      <c r="E8" s="20">
        <v>1875.6083916083917</v>
      </c>
      <c r="F8" s="20">
        <v>1743.6013986013986</v>
      </c>
      <c r="G8" s="20">
        <v>1725.1558441558441</v>
      </c>
      <c r="H8" s="20">
        <v>2608.1645021645022</v>
      </c>
      <c r="I8" s="20">
        <v>1782.6818181818182</v>
      </c>
      <c r="J8" s="20">
        <v>4351.7659007659004</v>
      </c>
      <c r="K8" s="4">
        <v>0.66851665113699421</v>
      </c>
      <c r="R8" s="36">
        <v>345931</v>
      </c>
      <c r="S8" s="36">
        <v>666723</v>
      </c>
    </row>
    <row r="9" spans="1:19" x14ac:dyDescent="0.5">
      <c r="A9" s="36">
        <v>41</v>
      </c>
      <c r="B9" s="36" t="s">
        <v>40</v>
      </c>
      <c r="C9" s="36">
        <v>817504</v>
      </c>
      <c r="D9" s="36">
        <v>360843</v>
      </c>
      <c r="E9" s="20">
        <v>1775.9497206703911</v>
      </c>
      <c r="F9" s="20">
        <v>1911.3798882681565</v>
      </c>
      <c r="G9" s="20">
        <v>1159.1856148491879</v>
      </c>
      <c r="H9" s="20">
        <v>1673.6055684454757</v>
      </c>
      <c r="I9" s="20">
        <v>1340.1704918032788</v>
      </c>
      <c r="J9" s="20">
        <v>3584.9854567136322</v>
      </c>
      <c r="K9" s="4">
        <v>1.1420730931503393</v>
      </c>
      <c r="R9" s="36">
        <v>360843</v>
      </c>
      <c r="S9" s="36">
        <v>817504</v>
      </c>
    </row>
    <row r="10" spans="1:19" x14ac:dyDescent="0.5">
      <c r="A10" s="36">
        <v>30</v>
      </c>
      <c r="B10" s="36" t="s">
        <v>40</v>
      </c>
      <c r="C10" s="36">
        <v>1452500</v>
      </c>
      <c r="D10" s="36">
        <v>406940</v>
      </c>
      <c r="E10" s="20">
        <v>2699.0459770114944</v>
      </c>
      <c r="F10" s="20">
        <v>2585.1091954022991</v>
      </c>
      <c r="G10" s="20">
        <v>2635.0294906166218</v>
      </c>
      <c r="H10" s="20">
        <v>2707.8579088471852</v>
      </c>
      <c r="I10" s="20">
        <v>2655.3930530164535</v>
      </c>
      <c r="J10" s="20">
        <v>5292.9671042494847</v>
      </c>
      <c r="K10" s="4">
        <v>0.95466944072514359</v>
      </c>
      <c r="R10" s="36">
        <v>406940</v>
      </c>
      <c r="S10" s="36">
        <v>1452500</v>
      </c>
    </row>
    <row r="11" spans="1:19" x14ac:dyDescent="0.5">
      <c r="A11" s="36">
        <v>24</v>
      </c>
      <c r="B11" s="36" t="s">
        <v>40</v>
      </c>
      <c r="C11" s="36">
        <v>1386845</v>
      </c>
      <c r="D11" s="36">
        <v>429928</v>
      </c>
      <c r="E11" s="20">
        <v>1793.9265734265734</v>
      </c>
      <c r="F11" s="20">
        <v>2520.8286713286711</v>
      </c>
      <c r="G11" s="20">
        <v>1972.4198645598194</v>
      </c>
      <c r="H11" s="20">
        <v>2464.8510158013546</v>
      </c>
      <c r="I11" s="20">
        <v>1902.3936899862827</v>
      </c>
      <c r="J11" s="20">
        <v>4985.6796871300257</v>
      </c>
      <c r="K11" s="4">
        <v>1.0227103606540364</v>
      </c>
      <c r="R11" s="36">
        <v>429928</v>
      </c>
      <c r="S11" s="36">
        <v>1386845</v>
      </c>
    </row>
    <row r="12" spans="1:19" x14ac:dyDescent="0.5">
      <c r="A12" s="36">
        <v>34</v>
      </c>
      <c r="B12" s="36" t="s">
        <v>40</v>
      </c>
      <c r="C12" s="36">
        <v>1231589</v>
      </c>
      <c r="D12" s="36">
        <v>491273</v>
      </c>
      <c r="E12" s="20">
        <v>2652.1813725490197</v>
      </c>
      <c r="F12" s="20">
        <v>2038.1911764705883</v>
      </c>
      <c r="G12" s="20">
        <v>2332.9189189189187</v>
      </c>
      <c r="H12" s="20">
        <v>2316.2804054054054</v>
      </c>
      <c r="I12" s="20">
        <v>2463.1779999999999</v>
      </c>
      <c r="J12" s="20">
        <v>4354.4715818759942</v>
      </c>
      <c r="K12" s="4">
        <v>0.87994146637606907</v>
      </c>
      <c r="R12" s="36">
        <v>491273</v>
      </c>
      <c r="S12" s="36">
        <v>1231589</v>
      </c>
    </row>
    <row r="13" spans="1:19" x14ac:dyDescent="0.5">
      <c r="A13" s="36">
        <v>20</v>
      </c>
      <c r="B13" s="36" t="s">
        <v>40</v>
      </c>
      <c r="C13" s="36">
        <v>974093</v>
      </c>
      <c r="D13" s="36">
        <v>608330</v>
      </c>
      <c r="E13" s="20">
        <v>1994.4491978609626</v>
      </c>
      <c r="F13" s="20">
        <v>2320.9572192513369</v>
      </c>
      <c r="G13" s="20">
        <v>1878.534375</v>
      </c>
      <c r="H13" s="20">
        <v>2276.4406250000002</v>
      </c>
      <c r="I13" s="20">
        <v>1921.2879684418147</v>
      </c>
      <c r="J13" s="20">
        <v>4597.3978442513371</v>
      </c>
      <c r="K13" s="4">
        <v>1.0195553504723351</v>
      </c>
      <c r="R13" s="36">
        <v>608330</v>
      </c>
      <c r="S13" s="36">
        <v>974093</v>
      </c>
    </row>
    <row r="14" spans="1:19" x14ac:dyDescent="0.5">
      <c r="A14" s="36">
        <v>6</v>
      </c>
      <c r="B14" s="36" t="s">
        <v>40</v>
      </c>
      <c r="C14" s="36">
        <v>708178</v>
      </c>
      <c r="D14" s="36">
        <v>666232</v>
      </c>
      <c r="E14" s="20">
        <v>2212.5301204819275</v>
      </c>
      <c r="F14" s="20">
        <v>1605.1204819277109</v>
      </c>
      <c r="G14" s="20">
        <v>1794.2</v>
      </c>
      <c r="H14" s="20">
        <v>2151.9052631578948</v>
      </c>
      <c r="I14" s="20">
        <v>1989.2640449438202</v>
      </c>
      <c r="J14" s="20">
        <v>3757.0257450856056</v>
      </c>
      <c r="K14" s="4">
        <v>0.74590666671460071</v>
      </c>
      <c r="R14" s="36">
        <v>666232</v>
      </c>
      <c r="S14" s="36">
        <v>708178</v>
      </c>
    </row>
    <row r="15" spans="1:19" x14ac:dyDescent="0.5">
      <c r="A15" s="36">
        <v>22</v>
      </c>
      <c r="B15" s="36" t="s">
        <v>40</v>
      </c>
      <c r="C15" s="36">
        <v>963357</v>
      </c>
      <c r="D15" s="36">
        <v>670124</v>
      </c>
      <c r="E15" s="20">
        <v>2116.9887005649716</v>
      </c>
      <c r="F15" s="20">
        <v>2200.2881355932204</v>
      </c>
      <c r="G15" s="20">
        <v>1981.9865319865321</v>
      </c>
      <c r="H15" s="20">
        <v>2384.2558922558924</v>
      </c>
      <c r="I15" s="20">
        <v>2032.3987341772151</v>
      </c>
      <c r="J15" s="20">
        <v>4584.5440278491133</v>
      </c>
      <c r="K15" s="4">
        <v>0.92284059892220349</v>
      </c>
      <c r="R15" s="36">
        <v>670124</v>
      </c>
      <c r="S15" s="36">
        <v>963357</v>
      </c>
    </row>
    <row r="16" spans="1:19" x14ac:dyDescent="0.5">
      <c r="A16" s="36">
        <v>19</v>
      </c>
      <c r="B16" s="36" t="s">
        <v>40</v>
      </c>
      <c r="C16" s="36">
        <v>1011981</v>
      </c>
      <c r="D16" s="36">
        <v>827309</v>
      </c>
      <c r="E16" s="20">
        <v>2037.015625</v>
      </c>
      <c r="F16" s="20">
        <v>1551.7760416666667</v>
      </c>
      <c r="G16" s="20">
        <v>1971.0285714285715</v>
      </c>
      <c r="H16" s="20">
        <v>2102.3746031746032</v>
      </c>
      <c r="I16" s="20">
        <v>1996.0177514792899</v>
      </c>
      <c r="J16" s="20">
        <v>3654.1506448412702</v>
      </c>
      <c r="K16" s="4">
        <v>0.73810634856579416</v>
      </c>
      <c r="R16" s="36">
        <v>827309</v>
      </c>
      <c r="S16" s="36">
        <v>1011981</v>
      </c>
    </row>
    <row r="17" spans="1:19" x14ac:dyDescent="0.5">
      <c r="A17" s="36">
        <v>17</v>
      </c>
      <c r="B17" s="36" t="s">
        <v>40</v>
      </c>
      <c r="C17" s="36">
        <v>1239413</v>
      </c>
      <c r="D17" s="36">
        <v>993342</v>
      </c>
      <c r="E17" s="20">
        <v>1967.9256756756756</v>
      </c>
      <c r="F17" s="20">
        <v>1734.5</v>
      </c>
      <c r="G17" s="20">
        <v>1434.2947598253274</v>
      </c>
      <c r="H17" s="20">
        <v>1490.5807860262009</v>
      </c>
      <c r="I17" s="20">
        <v>1643.7838196286473</v>
      </c>
      <c r="J17" s="20">
        <v>3225.0807860262012</v>
      </c>
      <c r="K17" s="4">
        <v>1.1636403851844039</v>
      </c>
      <c r="R17" s="36">
        <v>993342</v>
      </c>
      <c r="S17" s="36">
        <v>1239413</v>
      </c>
    </row>
    <row r="18" spans="1:19" x14ac:dyDescent="0.5">
      <c r="A18" s="36">
        <v>8</v>
      </c>
      <c r="B18" s="36" t="s">
        <v>40</v>
      </c>
      <c r="C18" s="36">
        <v>631434</v>
      </c>
      <c r="D18" s="36">
        <v>1071010</v>
      </c>
      <c r="E18" s="20">
        <v>1075.2190812720848</v>
      </c>
      <c r="F18" s="20">
        <v>1134.0247349823321</v>
      </c>
      <c r="G18" s="20">
        <v>874.72459893048131</v>
      </c>
      <c r="H18" s="20">
        <v>1439.0267379679144</v>
      </c>
      <c r="I18" s="20">
        <v>961.08675799086757</v>
      </c>
      <c r="J18" s="20">
        <v>2573.0514729502465</v>
      </c>
      <c r="K18" s="4">
        <v>0.78804980134261904</v>
      </c>
      <c r="R18" s="36">
        <v>1071010</v>
      </c>
      <c r="S18" s="36">
        <v>631434</v>
      </c>
    </row>
    <row r="19" spans="1:19" x14ac:dyDescent="0.5">
      <c r="A19" s="36">
        <v>3</v>
      </c>
      <c r="B19" s="36" t="s">
        <v>40</v>
      </c>
      <c r="C19" s="36">
        <v>1146378</v>
      </c>
      <c r="D19" s="36">
        <v>1140068</v>
      </c>
      <c r="E19" s="20">
        <v>2302.8955223880598</v>
      </c>
      <c r="F19" s="20">
        <v>1489.4477611940299</v>
      </c>
      <c r="G19" s="20">
        <v>2176.7388535031846</v>
      </c>
      <c r="H19" s="20">
        <v>2102.0764331210189</v>
      </c>
      <c r="I19" s="20">
        <v>2225.9766990291264</v>
      </c>
      <c r="J19" s="20">
        <v>3591.5241943150486</v>
      </c>
      <c r="K19" s="4">
        <v>0.70856023012569536</v>
      </c>
      <c r="R19" s="36">
        <v>1140068</v>
      </c>
      <c r="S19" s="36">
        <v>1146378</v>
      </c>
    </row>
    <row r="20" spans="1:19" x14ac:dyDescent="0.5">
      <c r="A20" s="36">
        <v>15</v>
      </c>
      <c r="B20" s="36" t="s">
        <v>40</v>
      </c>
      <c r="C20" s="36">
        <v>1197246</v>
      </c>
      <c r="D20" s="36">
        <v>1239199</v>
      </c>
      <c r="E20" s="20">
        <v>1861.7522935779816</v>
      </c>
      <c r="F20" s="20">
        <v>1428.2660550458716</v>
      </c>
      <c r="G20" s="20">
        <v>1420.7971274685817</v>
      </c>
      <c r="H20" s="20">
        <v>1303.4685816876122</v>
      </c>
      <c r="I20" s="20">
        <v>1544.8335483870967</v>
      </c>
      <c r="J20" s="20">
        <v>2731.734636733484</v>
      </c>
      <c r="K20" s="4">
        <v>1.0957426017869054</v>
      </c>
      <c r="R20" s="36">
        <v>1239199</v>
      </c>
      <c r="S20" s="36">
        <v>1197246</v>
      </c>
    </row>
    <row r="21" spans="1:19" x14ac:dyDescent="0.5">
      <c r="A21" s="36">
        <v>12</v>
      </c>
      <c r="B21" s="36" t="s">
        <v>40</v>
      </c>
      <c r="C21" s="36">
        <v>1318315</v>
      </c>
      <c r="D21" s="36">
        <v>1594219</v>
      </c>
      <c r="E21" s="20">
        <v>2407.377450980392</v>
      </c>
      <c r="F21" s="20">
        <v>2512.0490196078431</v>
      </c>
      <c r="G21" s="20">
        <v>1778.9462365591398</v>
      </c>
      <c r="H21" s="20">
        <v>2390.8451612903227</v>
      </c>
      <c r="I21" s="20">
        <v>1970.575485799701</v>
      </c>
      <c r="J21" s="20">
        <v>4902.8941808981654</v>
      </c>
      <c r="K21" s="4">
        <v>1.0506949844682152</v>
      </c>
      <c r="R21" s="36">
        <v>1594219</v>
      </c>
      <c r="S21" s="36">
        <v>1318315</v>
      </c>
    </row>
    <row r="22" spans="1:19" x14ac:dyDescent="0.5">
      <c r="A22" s="36">
        <v>11</v>
      </c>
      <c r="B22" s="36" t="s">
        <v>40</v>
      </c>
      <c r="C22" s="36">
        <v>1180411</v>
      </c>
      <c r="D22" s="36">
        <v>2054960</v>
      </c>
      <c r="E22" s="20">
        <v>1333.4471544715448</v>
      </c>
      <c r="F22" s="20">
        <v>1239.3062330623306</v>
      </c>
      <c r="G22" s="20">
        <v>1085.7555205047317</v>
      </c>
      <c r="H22" s="20">
        <v>1578.5804416403785</v>
      </c>
      <c r="I22" s="20">
        <v>1176.8803589232302</v>
      </c>
      <c r="J22" s="20">
        <v>2817.8866747027091</v>
      </c>
      <c r="K22" s="4">
        <v>0.78507638912243727</v>
      </c>
      <c r="R22" s="36">
        <v>2054960</v>
      </c>
      <c r="S22" s="36">
        <v>1180411</v>
      </c>
    </row>
    <row r="23" spans="1:19" x14ac:dyDescent="0.5">
      <c r="A23" s="36">
        <v>10</v>
      </c>
      <c r="B23" s="36" t="s">
        <v>40</v>
      </c>
      <c r="C23" s="36">
        <v>998291</v>
      </c>
      <c r="D23" s="36">
        <v>2243970</v>
      </c>
      <c r="E23" s="20">
        <v>2545.6479591836733</v>
      </c>
      <c r="F23" s="20">
        <v>1564.7091836734694</v>
      </c>
      <c r="G23" s="20">
        <v>1981.5238095238096</v>
      </c>
      <c r="H23" s="20">
        <v>1942.4880952380952</v>
      </c>
      <c r="I23" s="20">
        <v>2228.328125</v>
      </c>
      <c r="J23" s="20">
        <v>3507.1972789115644</v>
      </c>
      <c r="K23" s="4">
        <v>0.80551802994791555</v>
      </c>
      <c r="R23" s="36">
        <v>2243970</v>
      </c>
      <c r="S23" s="36">
        <v>998291</v>
      </c>
    </row>
    <row r="24" spans="1:19" x14ac:dyDescent="0.5">
      <c r="A24" s="36">
        <v>4</v>
      </c>
      <c r="B24" s="36" t="s">
        <v>22</v>
      </c>
      <c r="C24" s="36">
        <v>2268872</v>
      </c>
      <c r="D24" s="36">
        <v>4581157</v>
      </c>
      <c r="E24" s="20">
        <v>5422.2937499999998</v>
      </c>
      <c r="F24" s="20">
        <v>1835.1812500000001</v>
      </c>
      <c r="G24" s="20">
        <v>6040.1077586206893</v>
      </c>
      <c r="H24" s="20">
        <v>2425.9310344827586</v>
      </c>
      <c r="I24" s="20">
        <v>5787.9387755102043</v>
      </c>
      <c r="J24" s="20">
        <v>4261.1122844827587</v>
      </c>
      <c r="K24" s="4">
        <v>0.75648533446099619</v>
      </c>
      <c r="R24" s="36">
        <v>4581157</v>
      </c>
      <c r="S24" s="36">
        <v>2268872</v>
      </c>
    </row>
    <row r="25" spans="1:19" x14ac:dyDescent="0.5">
      <c r="A25" s="36">
        <v>38</v>
      </c>
      <c r="B25" s="36" t="s">
        <v>22</v>
      </c>
      <c r="C25" s="36">
        <v>4245530</v>
      </c>
      <c r="D25" s="36">
        <v>5139846</v>
      </c>
      <c r="E25" s="20">
        <v>9082.6959064327493</v>
      </c>
      <c r="F25" s="20">
        <v>1923.7426900584796</v>
      </c>
      <c r="G25" s="20">
        <v>12350.408256880733</v>
      </c>
      <c r="H25" s="20">
        <v>2616.0504587155965</v>
      </c>
      <c r="I25" s="20">
        <v>10913.958868894602</v>
      </c>
      <c r="J25" s="20">
        <v>4539.7931487740761</v>
      </c>
      <c r="K25" s="4">
        <v>0.73536146202737251</v>
      </c>
      <c r="R25" s="36">
        <v>5139846</v>
      </c>
      <c r="S25" s="36">
        <v>4245530</v>
      </c>
    </row>
    <row r="26" spans="1:19" x14ac:dyDescent="0.5">
      <c r="A26" s="36">
        <v>5</v>
      </c>
      <c r="B26" s="36" t="s">
        <v>22</v>
      </c>
      <c r="C26" s="36">
        <v>2235989</v>
      </c>
      <c r="D26" s="36">
        <v>5813665</v>
      </c>
      <c r="E26" s="20">
        <v>5872.3965517241377</v>
      </c>
      <c r="F26" s="20">
        <v>2335.1264367816093</v>
      </c>
      <c r="G26" s="20">
        <v>5621.2592592592591</v>
      </c>
      <c r="H26" s="20">
        <v>2254.7546296296296</v>
      </c>
      <c r="I26" s="20">
        <v>5733.3051282051283</v>
      </c>
      <c r="J26" s="20">
        <v>4589.8810664112389</v>
      </c>
      <c r="K26" s="4">
        <v>1.035645478268818</v>
      </c>
      <c r="R26" s="36">
        <v>5813665</v>
      </c>
      <c r="S26" s="36">
        <v>2235989</v>
      </c>
    </row>
    <row r="27" spans="1:19" x14ac:dyDescent="0.5">
      <c r="A27" s="36">
        <v>32</v>
      </c>
      <c r="B27" s="36" t="s">
        <v>22</v>
      </c>
      <c r="C27" s="36">
        <v>15547114</v>
      </c>
      <c r="D27" s="36">
        <v>6828081</v>
      </c>
      <c r="E27" s="20">
        <v>17175.557142857142</v>
      </c>
      <c r="F27" s="20">
        <v>2290.3428571428572</v>
      </c>
      <c r="G27" s="20">
        <v>26777.950124688279</v>
      </c>
      <c r="H27" s="20">
        <v>2765.9102244389028</v>
      </c>
      <c r="I27" s="20">
        <v>22829.829662261382</v>
      </c>
      <c r="J27" s="20">
        <v>5056.2530815817599</v>
      </c>
      <c r="K27" s="4">
        <v>0.82806117020934034</v>
      </c>
      <c r="R27" s="36">
        <v>6828081</v>
      </c>
      <c r="S27" s="36">
        <v>15547114</v>
      </c>
    </row>
    <row r="28" spans="1:19" x14ac:dyDescent="0.5">
      <c r="A28" s="36">
        <v>27</v>
      </c>
      <c r="B28" s="36" t="s">
        <v>22</v>
      </c>
      <c r="C28" s="36">
        <v>13661283</v>
      </c>
      <c r="D28" s="36">
        <v>7826477</v>
      </c>
      <c r="E28" s="20">
        <v>12131.985018726591</v>
      </c>
      <c r="F28" s="20">
        <v>2162.3220973782772</v>
      </c>
      <c r="G28" s="20">
        <v>23006.717439293599</v>
      </c>
      <c r="H28" s="20">
        <v>2344.5011037527593</v>
      </c>
      <c r="I28" s="20">
        <v>18974.004166666666</v>
      </c>
      <c r="J28" s="20">
        <v>4506.8232011310365</v>
      </c>
      <c r="K28" s="4">
        <v>0.92229519274575111</v>
      </c>
      <c r="R28" s="36">
        <v>7826477</v>
      </c>
      <c r="S28" s="36">
        <v>13661283</v>
      </c>
    </row>
    <row r="29" spans="1:19" x14ac:dyDescent="0.5">
      <c r="A29" s="36">
        <v>31</v>
      </c>
      <c r="B29" s="36" t="s">
        <v>22</v>
      </c>
      <c r="C29" s="36">
        <v>18344294</v>
      </c>
      <c r="D29" s="36">
        <v>8217039</v>
      </c>
      <c r="E29" s="20">
        <v>23879.815384615384</v>
      </c>
      <c r="F29" s="20">
        <v>2416.8051282051283</v>
      </c>
      <c r="G29" s="20">
        <v>40858.895522388062</v>
      </c>
      <c r="H29" s="20">
        <v>2553.2955223880599</v>
      </c>
      <c r="I29" s="20">
        <v>34611.875471698113</v>
      </c>
      <c r="J29" s="20">
        <v>4970.1006505931882</v>
      </c>
      <c r="K29" s="4">
        <v>0.94654344043368932</v>
      </c>
      <c r="R29" s="36">
        <v>8217039</v>
      </c>
      <c r="S29" s="36">
        <v>18344294</v>
      </c>
    </row>
    <row r="30" spans="1:19" x14ac:dyDescent="0.5">
      <c r="A30" s="36">
        <v>14</v>
      </c>
      <c r="B30" s="36" t="s">
        <v>22</v>
      </c>
      <c r="C30" s="36">
        <v>4927044</v>
      </c>
      <c r="D30" s="36">
        <v>10031023</v>
      </c>
      <c r="E30" s="20">
        <v>7406.0547263681592</v>
      </c>
      <c r="F30" s="20">
        <v>1551.641791044776</v>
      </c>
      <c r="G30" s="20">
        <v>9498.4171270718234</v>
      </c>
      <c r="H30" s="20">
        <v>1642.779005524862</v>
      </c>
      <c r="I30" s="20">
        <v>8751.4103019538197</v>
      </c>
      <c r="J30" s="20">
        <v>3194.4207965696378</v>
      </c>
      <c r="K30" s="4">
        <v>0.94452253518362439</v>
      </c>
      <c r="R30" s="36">
        <v>10031023</v>
      </c>
      <c r="S30" s="36">
        <v>4927044</v>
      </c>
    </row>
    <row r="31" spans="1:19" x14ac:dyDescent="0.5">
      <c r="A31" s="36">
        <v>35</v>
      </c>
      <c r="B31" s="36" t="s">
        <v>22</v>
      </c>
      <c r="C31" s="36">
        <v>11887619</v>
      </c>
      <c r="D31" s="36">
        <v>12935043</v>
      </c>
      <c r="E31" s="20">
        <v>11973.589958158997</v>
      </c>
      <c r="F31" s="20">
        <v>1747.8912133891213</v>
      </c>
      <c r="G31" s="20">
        <v>21644.918465227816</v>
      </c>
      <c r="H31" s="20">
        <v>2078.2757793764986</v>
      </c>
      <c r="I31" s="20">
        <v>18121.370426829268</v>
      </c>
      <c r="J31" s="20">
        <v>3826.1669927656199</v>
      </c>
      <c r="K31" s="4">
        <v>0.84102948739243089</v>
      </c>
      <c r="R31" s="36">
        <v>12935043</v>
      </c>
      <c r="S31" s="36">
        <v>11887619</v>
      </c>
    </row>
    <row r="32" spans="1:19" x14ac:dyDescent="0.5">
      <c r="A32" s="36">
        <v>39</v>
      </c>
      <c r="B32" s="36" t="s">
        <v>22</v>
      </c>
      <c r="C32" s="36">
        <v>10758553</v>
      </c>
      <c r="D32" s="36">
        <v>15996615</v>
      </c>
      <c r="E32" s="20">
        <v>13482.066929133858</v>
      </c>
      <c r="F32" s="20">
        <v>2279.5708661417325</v>
      </c>
      <c r="G32" s="20">
        <v>20894.894586894588</v>
      </c>
      <c r="H32" s="20">
        <v>2465.8860398860397</v>
      </c>
      <c r="I32" s="20">
        <v>17782.73223140496</v>
      </c>
      <c r="J32" s="20">
        <v>4745.4569060277718</v>
      </c>
      <c r="K32" s="4">
        <v>0.9244429098787883</v>
      </c>
      <c r="R32" s="36">
        <v>15996615</v>
      </c>
      <c r="S32" s="36">
        <v>10758553</v>
      </c>
    </row>
    <row r="33" spans="1:19" x14ac:dyDescent="0.5">
      <c r="A33" s="36">
        <v>40</v>
      </c>
      <c r="B33" s="36" t="s">
        <v>22</v>
      </c>
      <c r="C33" s="36">
        <v>11048063</v>
      </c>
      <c r="D33" s="36">
        <v>16557121</v>
      </c>
      <c r="E33" s="20">
        <v>9821.7132075471691</v>
      </c>
      <c r="F33" s="20">
        <v>1266.4716981132076</v>
      </c>
      <c r="G33" s="20">
        <v>17485.111801242238</v>
      </c>
      <c r="H33" s="20">
        <v>2100.4099378881988</v>
      </c>
      <c r="I33" s="20">
        <v>14770.137700534759</v>
      </c>
      <c r="J33" s="20">
        <v>3366.8816360014062</v>
      </c>
      <c r="K33" s="4">
        <v>0.60296405728614477</v>
      </c>
      <c r="R33" s="36">
        <v>16557121</v>
      </c>
      <c r="S33" s="36">
        <v>11048063</v>
      </c>
    </row>
    <row r="34" spans="1:19" x14ac:dyDescent="0.5">
      <c r="A34" s="36">
        <v>33</v>
      </c>
      <c r="B34" s="36" t="s">
        <v>22</v>
      </c>
      <c r="C34" s="36">
        <v>12012877</v>
      </c>
      <c r="D34" s="36">
        <v>19129761</v>
      </c>
      <c r="E34" s="20">
        <v>12438.503496503496</v>
      </c>
      <c r="F34" s="20">
        <v>2745.6153846153848</v>
      </c>
      <c r="G34" s="20">
        <v>23422.340720221608</v>
      </c>
      <c r="H34" s="20">
        <v>1978.2603878116342</v>
      </c>
      <c r="I34" s="20">
        <v>18567.043276661516</v>
      </c>
      <c r="J34" s="20">
        <v>4723.875772427019</v>
      </c>
      <c r="K34" s="4">
        <v>1.3878938291094247</v>
      </c>
      <c r="R34" s="36">
        <v>19129761</v>
      </c>
      <c r="S34" s="36">
        <v>12012877</v>
      </c>
    </row>
    <row r="35" spans="1:19" x14ac:dyDescent="0.5">
      <c r="A35" s="36">
        <v>36</v>
      </c>
      <c r="B35" s="36" t="s">
        <v>22</v>
      </c>
      <c r="C35" s="36">
        <v>12698328</v>
      </c>
      <c r="D35" s="36">
        <v>23570385</v>
      </c>
      <c r="E35" s="20">
        <v>12407.286792452831</v>
      </c>
      <c r="F35" s="20">
        <v>2057.0301886792454</v>
      </c>
      <c r="G35" s="20">
        <v>22405.707142857143</v>
      </c>
      <c r="H35" s="20">
        <v>2199.640476190476</v>
      </c>
      <c r="I35" s="20">
        <v>18537.705109489052</v>
      </c>
      <c r="J35" s="20">
        <v>4256.6706648697218</v>
      </c>
      <c r="K35" s="4">
        <v>0.93516654696306767</v>
      </c>
      <c r="R35" s="36">
        <v>23570385</v>
      </c>
      <c r="S35" s="36">
        <v>12698328</v>
      </c>
    </row>
    <row r="36" spans="1:19" x14ac:dyDescent="0.5">
      <c r="A36" s="36">
        <v>7</v>
      </c>
      <c r="B36" s="36" t="s">
        <v>22</v>
      </c>
      <c r="C36" s="36">
        <v>7368349</v>
      </c>
      <c r="D36" s="36">
        <v>29314955</v>
      </c>
      <c r="E36" s="20">
        <v>14792.687116564417</v>
      </c>
      <c r="F36" s="20">
        <v>2029.5214723926381</v>
      </c>
      <c r="G36" s="20">
        <v>19288.486381322957</v>
      </c>
      <c r="H36" s="20">
        <v>1924.6186770428017</v>
      </c>
      <c r="I36" s="20">
        <v>17543.688095238096</v>
      </c>
      <c r="J36" s="20">
        <v>3954.1401494354395</v>
      </c>
      <c r="K36" s="4">
        <v>1.0545057556601398</v>
      </c>
      <c r="R36" s="36">
        <v>29314955</v>
      </c>
      <c r="S36" s="36">
        <v>7368349</v>
      </c>
    </row>
    <row r="37" spans="1:19" x14ac:dyDescent="0.5">
      <c r="A37" s="36">
        <v>1</v>
      </c>
      <c r="B37" s="36" t="s">
        <v>22</v>
      </c>
      <c r="C37" s="36">
        <v>8875883</v>
      </c>
      <c r="D37" s="36">
        <v>29362655</v>
      </c>
      <c r="E37" s="20">
        <v>13754.386503067484</v>
      </c>
      <c r="F37" s="20">
        <v>2063.527607361963</v>
      </c>
      <c r="G37" s="20">
        <v>20163.884498480242</v>
      </c>
      <c r="H37" s="20">
        <v>2124.6930091185409</v>
      </c>
      <c r="I37" s="20">
        <v>18040.412601626016</v>
      </c>
      <c r="J37" s="20">
        <v>4188.2206164805038</v>
      </c>
      <c r="K37" s="4">
        <v>0.97121212264827228</v>
      </c>
      <c r="R37" s="36">
        <v>29362655</v>
      </c>
      <c r="S37" s="36">
        <v>8875883</v>
      </c>
    </row>
    <row r="38" spans="1:19" x14ac:dyDescent="0.5">
      <c r="A38" s="36">
        <v>37</v>
      </c>
      <c r="B38" s="36" t="s">
        <v>22</v>
      </c>
      <c r="C38" s="36">
        <v>24888670</v>
      </c>
      <c r="D38" s="36">
        <v>36590751</v>
      </c>
      <c r="E38" s="20">
        <v>22941.969899665553</v>
      </c>
      <c r="F38" s="20">
        <v>2513.2508361204013</v>
      </c>
      <c r="G38" s="20">
        <v>38278.176220806796</v>
      </c>
      <c r="H38" s="20">
        <v>1947.2887473460721</v>
      </c>
      <c r="I38" s="20">
        <v>32322.948051948053</v>
      </c>
      <c r="J38" s="20">
        <v>4460.5395834664732</v>
      </c>
      <c r="K38" s="4">
        <v>1.2906410718727099</v>
      </c>
      <c r="R38" s="36">
        <v>36590751</v>
      </c>
      <c r="S38" s="36">
        <v>24888670</v>
      </c>
    </row>
    <row r="39" spans="1:19" x14ac:dyDescent="0.5">
      <c r="A39" s="36">
        <v>2</v>
      </c>
      <c r="B39" s="36" t="s">
        <v>22</v>
      </c>
      <c r="C39" s="36">
        <v>11090201</v>
      </c>
      <c r="D39" s="36">
        <v>36785797</v>
      </c>
      <c r="E39" s="20">
        <v>16002.76119402985</v>
      </c>
      <c r="F39" s="20">
        <v>2504.4427860696519</v>
      </c>
      <c r="G39" s="20">
        <v>21690.484848484848</v>
      </c>
      <c r="H39" s="20">
        <v>1802.6225895316804</v>
      </c>
      <c r="I39" s="20">
        <v>19663.476950354609</v>
      </c>
      <c r="J39" s="20">
        <v>4307.0653756013326</v>
      </c>
      <c r="K39" s="4">
        <v>1.3893328534844911</v>
      </c>
      <c r="R39" s="36">
        <v>36785797</v>
      </c>
      <c r="S39" s="36">
        <v>11090201</v>
      </c>
    </row>
    <row r="40" spans="1:19" x14ac:dyDescent="0.5">
      <c r="A40" s="36">
        <v>13</v>
      </c>
      <c r="B40" s="36" t="s">
        <v>22</v>
      </c>
      <c r="C40" s="36">
        <v>16645493</v>
      </c>
      <c r="D40" s="36">
        <v>70537216</v>
      </c>
      <c r="E40" s="20">
        <v>8456.6126914660836</v>
      </c>
      <c r="F40" s="20">
        <v>1884.4245076586433</v>
      </c>
      <c r="G40" s="20">
        <v>12218.758126195029</v>
      </c>
      <c r="H40" s="20">
        <v>2033.3967495219886</v>
      </c>
      <c r="I40" s="20">
        <v>11074.845642049235</v>
      </c>
      <c r="J40" s="20">
        <v>3917.8212571806316</v>
      </c>
      <c r="K40" s="4">
        <v>0.92673724795794732</v>
      </c>
      <c r="R40" s="36">
        <v>70537216</v>
      </c>
      <c r="S40" s="36">
        <v>16645493</v>
      </c>
    </row>
    <row r="41" spans="1:19" x14ac:dyDescent="0.5">
      <c r="A41" s="36">
        <v>9</v>
      </c>
      <c r="B41" s="36" t="s">
        <v>22</v>
      </c>
      <c r="C41" s="36">
        <v>18866992</v>
      </c>
      <c r="D41" s="36">
        <v>71912304</v>
      </c>
      <c r="E41" s="20">
        <v>17306.798245614034</v>
      </c>
      <c r="F41" s="20">
        <v>1163.109649122807</v>
      </c>
      <c r="G41" s="20">
        <v>22573.43721633888</v>
      </c>
      <c r="H41" s="20">
        <v>1479.0287443267775</v>
      </c>
      <c r="I41" s="20">
        <v>21222.713160854892</v>
      </c>
      <c r="J41" s="20">
        <v>2642.1383934495843</v>
      </c>
      <c r="K41" s="4">
        <v>0.78640097671139575</v>
      </c>
      <c r="R41" s="36">
        <v>71912304</v>
      </c>
      <c r="S41" s="36">
        <v>18866992</v>
      </c>
    </row>
    <row r="42" spans="1:19" x14ac:dyDescent="0.5">
      <c r="A42" s="36">
        <v>16</v>
      </c>
      <c r="B42" s="36" t="s">
        <v>22</v>
      </c>
      <c r="C42" s="36">
        <v>37501989</v>
      </c>
      <c r="D42" s="36">
        <v>96018405</v>
      </c>
      <c r="E42" s="20">
        <v>24836.561933534744</v>
      </c>
      <c r="F42" s="20">
        <v>2720.2658610271901</v>
      </c>
      <c r="G42" s="20">
        <v>40166.10013717421</v>
      </c>
      <c r="H42" s="20">
        <v>2409.0631001371744</v>
      </c>
      <c r="I42" s="20">
        <v>35379.234905660378</v>
      </c>
      <c r="J42" s="20">
        <v>5129.328961164365</v>
      </c>
      <c r="K42" s="4">
        <v>1.129179995688903</v>
      </c>
      <c r="R42" s="36">
        <v>96018405</v>
      </c>
      <c r="S42" s="36">
        <v>37501989</v>
      </c>
    </row>
    <row r="43" spans="1:19" x14ac:dyDescent="0.5">
      <c r="A43" s="36">
        <v>18</v>
      </c>
      <c r="B43" s="36" t="s">
        <v>22</v>
      </c>
      <c r="C43" s="36">
        <v>37915371</v>
      </c>
      <c r="D43" s="36">
        <v>132283003</v>
      </c>
      <c r="E43" s="20">
        <v>13750.526315789473</v>
      </c>
      <c r="F43" s="20">
        <v>2514.5152354570637</v>
      </c>
      <c r="G43" s="20">
        <v>20166.114443084454</v>
      </c>
      <c r="H43" s="20">
        <v>2440.7949816401469</v>
      </c>
      <c r="I43" s="20">
        <v>19005.198496240602</v>
      </c>
      <c r="J43" s="20">
        <v>4955.3102170972106</v>
      </c>
      <c r="K43" s="4">
        <v>1.0302033781499251</v>
      </c>
      <c r="R43" s="36">
        <v>132283003</v>
      </c>
      <c r="S43" s="36">
        <v>37915371</v>
      </c>
    </row>
  </sheetData>
  <sortState ref="R2:S43">
    <sortCondition ref="R2:R43"/>
  </sortState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"/>
  <sheetViews>
    <sheetView zoomScaleNormal="100" workbookViewId="0">
      <selection activeCell="J35" sqref="J35"/>
    </sheetView>
  </sheetViews>
  <sheetFormatPr defaultRowHeight="14.35" x14ac:dyDescent="0.5"/>
  <cols>
    <col min="1" max="1" width="9.234375" style="18" bestFit="1" customWidth="1"/>
    <col min="2" max="2" width="10.234375" style="18" bestFit="1" customWidth="1"/>
    <col min="3" max="3" width="9.234375" style="19" customWidth="1"/>
    <col min="6" max="7" width="11.29296875" style="8" bestFit="1" customWidth="1"/>
  </cols>
  <sheetData>
    <row r="1" spans="1:7" ht="28.7" x14ac:dyDescent="0.5">
      <c r="A1" s="1" t="s">
        <v>119</v>
      </c>
      <c r="B1" s="1" t="s">
        <v>116</v>
      </c>
      <c r="C1" s="39"/>
      <c r="F1" s="1" t="s">
        <v>40</v>
      </c>
      <c r="G1" s="1" t="s">
        <v>22</v>
      </c>
    </row>
    <row r="2" spans="1:7" x14ac:dyDescent="0.5">
      <c r="A2" s="33">
        <v>2655.3930530164535</v>
      </c>
      <c r="B2" s="20">
        <v>35379.234905660378</v>
      </c>
      <c r="C2" s="5"/>
      <c r="E2" t="s">
        <v>3</v>
      </c>
      <c r="F2" s="14">
        <f>MIN(A2:A60)</f>
        <v>961.08675799086757</v>
      </c>
      <c r="G2" s="14">
        <f>MIN(B2:B60)</f>
        <v>5733.3051282051283</v>
      </c>
    </row>
    <row r="3" spans="1:7" x14ac:dyDescent="0.5">
      <c r="A3" s="33">
        <v>2463.1779999999999</v>
      </c>
      <c r="B3" s="20">
        <v>34611.875471698113</v>
      </c>
      <c r="C3" s="5"/>
      <c r="E3" t="s">
        <v>4</v>
      </c>
      <c r="F3" s="14">
        <f>QUARTILE(A2:A60,1)-F2</f>
        <v>430.24949795836562</v>
      </c>
      <c r="G3" s="14">
        <f>QUARTILE(B2:B60,1)-G2</f>
        <v>8113.0095577082493</v>
      </c>
    </row>
    <row r="4" spans="1:7" x14ac:dyDescent="0.5">
      <c r="A4" s="33">
        <v>2228.328125</v>
      </c>
      <c r="B4" s="20">
        <v>32322.948051948053</v>
      </c>
      <c r="C4" s="5"/>
      <c r="E4" t="s">
        <v>5</v>
      </c>
      <c r="F4" s="14">
        <f>MEDIAN(A2:A60)-QUARTILE(A2:A60,1)</f>
        <v>451.20149813481726</v>
      </c>
      <c r="G4" s="14">
        <f>MEDIAN(B2:B60)-QUARTILE(B2:B60,1)</f>
        <v>4483.2230822457823</v>
      </c>
    </row>
    <row r="5" spans="1:7" x14ac:dyDescent="0.5">
      <c r="A5" s="33">
        <v>2225.9766990291264</v>
      </c>
      <c r="B5" s="20">
        <v>22829.829662261382</v>
      </c>
      <c r="C5" s="5"/>
      <c r="E5" t="s">
        <v>6</v>
      </c>
      <c r="F5" s="14">
        <f>QUARTILE(A2:A60,3)-MEDIAN(A2:A60)</f>
        <v>180.76573441868345</v>
      </c>
      <c r="G5" s="14">
        <f>QUARTILE(B2:B60,3)-MEDIAN(B2:B60)</f>
        <v>1723.7482348205194</v>
      </c>
    </row>
    <row r="6" spans="1:7" x14ac:dyDescent="0.5">
      <c r="A6" s="33">
        <v>2035.4444444444443</v>
      </c>
      <c r="B6" s="20">
        <v>21222.713160854892</v>
      </c>
      <c r="C6" s="5"/>
      <c r="E6" t="s">
        <v>7</v>
      </c>
      <c r="F6" s="14">
        <f>MAX(A2:A60)-QUARTILE(A2:A60,3)</f>
        <v>632.08956451371955</v>
      </c>
      <c r="G6" s="14">
        <f>MAX(B2:B60)-QUARTILE(B2:B60,3)</f>
        <v>15325.948902680699</v>
      </c>
    </row>
    <row r="7" spans="1:7" x14ac:dyDescent="0.5">
      <c r="A7" s="33">
        <v>2032.3987341772151</v>
      </c>
      <c r="B7" s="20">
        <v>19663.476950354609</v>
      </c>
      <c r="C7" s="5"/>
    </row>
    <row r="8" spans="1:7" x14ac:dyDescent="0.5">
      <c r="A8" s="33">
        <v>1996.0177514792899</v>
      </c>
      <c r="B8" s="20">
        <v>19005.198496240602</v>
      </c>
      <c r="C8" s="5"/>
      <c r="F8" s="1" t="s">
        <v>40</v>
      </c>
      <c r="G8" s="1" t="s">
        <v>22</v>
      </c>
    </row>
    <row r="9" spans="1:7" x14ac:dyDescent="0.5">
      <c r="A9" s="33">
        <v>1989.2640449438202</v>
      </c>
      <c r="B9" s="20">
        <v>18974.004166666666</v>
      </c>
      <c r="C9" s="5"/>
      <c r="D9" t="s">
        <v>10</v>
      </c>
      <c r="E9" t="s">
        <v>3</v>
      </c>
      <c r="F9" s="14">
        <f t="array" ref="F9">MIN(IF(A2:A23&gt;=F2-1.5*(F11-F2),A2:A23,""))</f>
        <v>961.08675799086757</v>
      </c>
      <c r="G9" s="14">
        <f t="array" ref="G9">MIN(IF(B2:B21&gt;=G2-1.5*(G11-G2),B2:B21,""))</f>
        <v>5733.3051282051283</v>
      </c>
    </row>
    <row r="10" spans="1:7" x14ac:dyDescent="0.5">
      <c r="A10" s="33">
        <v>1970.575485799701</v>
      </c>
      <c r="B10" s="20">
        <v>18567.043276661516</v>
      </c>
      <c r="C10" s="5"/>
      <c r="E10" t="s">
        <v>11</v>
      </c>
      <c r="F10" s="14">
        <f>QUARTILE(A2:A60,1)</f>
        <v>1391.3362559492332</v>
      </c>
      <c r="G10" s="14">
        <f>QUARTILE(B2:B60,1)</f>
        <v>13846.314685913378</v>
      </c>
    </row>
    <row r="11" spans="1:7" x14ac:dyDescent="0.5">
      <c r="A11" s="33">
        <v>1921.2879684418147</v>
      </c>
      <c r="B11" s="20">
        <v>18537.705109489052</v>
      </c>
      <c r="C11" s="5"/>
      <c r="E11" t="s">
        <v>12</v>
      </c>
      <c r="F11" s="14">
        <f>MEDIAN(A2:A60)</f>
        <v>1842.5377540840504</v>
      </c>
      <c r="G11" s="14">
        <f>MEDIAN(B2:B60)</f>
        <v>18329.53776815916</v>
      </c>
    </row>
    <row r="12" spans="1:7" x14ac:dyDescent="0.5">
      <c r="A12" s="33">
        <v>1902.3936899862827</v>
      </c>
      <c r="B12" s="20">
        <v>18121.370426829268</v>
      </c>
      <c r="C12" s="5"/>
      <c r="E12" t="s">
        <v>13</v>
      </c>
      <c r="F12" s="14">
        <f>QUARTILE(A2:A60,3)</f>
        <v>2023.3034885027339</v>
      </c>
      <c r="G12" s="14">
        <f>QUARTILE(B2:B60,3)</f>
        <v>20053.286002979679</v>
      </c>
    </row>
    <row r="13" spans="1:7" x14ac:dyDescent="0.5">
      <c r="A13" s="33">
        <v>1782.6818181818182</v>
      </c>
      <c r="B13" s="20">
        <v>18040.412601626016</v>
      </c>
      <c r="C13" s="5"/>
      <c r="D13" t="s">
        <v>14</v>
      </c>
      <c r="E13" t="s">
        <v>15</v>
      </c>
      <c r="F13" s="14">
        <f t="array" ref="F13">MAX(IF(A2:A23&lt;=F11+1.5*(F11-F9),A2:A23,""))</f>
        <v>2655.3930530164535</v>
      </c>
      <c r="G13" s="14">
        <f t="array" ref="G13">MAX(IF(B2:B21&lt;=G11+1.5*(G11-G9),B2:B21,""))</f>
        <v>35379.234905660378</v>
      </c>
    </row>
    <row r="14" spans="1:7" x14ac:dyDescent="0.5">
      <c r="A14" s="33">
        <v>1726.4172043010753</v>
      </c>
      <c r="B14" s="20">
        <v>17782.73223140496</v>
      </c>
      <c r="C14" s="5"/>
      <c r="D14" s="13"/>
      <c r="E14" s="13" t="s">
        <v>16</v>
      </c>
      <c r="F14" s="21">
        <f>AVERAGE(A2:A60)</f>
        <v>1778.3386414031338</v>
      </c>
      <c r="G14" s="21">
        <f>AVERAGE(B2:B60)</f>
        <v>18481.691451204068</v>
      </c>
    </row>
    <row r="15" spans="1:7" x14ac:dyDescent="0.5">
      <c r="A15" s="33">
        <v>1643.7838196286473</v>
      </c>
      <c r="B15" s="20">
        <v>17543.688095238096</v>
      </c>
      <c r="C15" s="5"/>
    </row>
    <row r="16" spans="1:7" x14ac:dyDescent="0.5">
      <c r="A16" s="33">
        <v>1619.3755760368663</v>
      </c>
      <c r="B16" s="20">
        <v>14770.137700534759</v>
      </c>
      <c r="C16" s="5"/>
      <c r="F16" s="1" t="s">
        <v>40</v>
      </c>
      <c r="G16" s="1" t="s">
        <v>22</v>
      </c>
    </row>
    <row r="17" spans="1:7" x14ac:dyDescent="0.5">
      <c r="A17" s="33">
        <v>1544.8335483870967</v>
      </c>
      <c r="B17" s="20">
        <v>11074.845642049235</v>
      </c>
      <c r="C17" s="5"/>
      <c r="E17" t="s">
        <v>3</v>
      </c>
      <c r="F17" s="7">
        <f t="shared" ref="F17:G17" si="0">F9</f>
        <v>961.08675799086757</v>
      </c>
      <c r="G17" s="7">
        <f t="shared" si="0"/>
        <v>5733.3051282051283</v>
      </c>
    </row>
    <row r="18" spans="1:7" x14ac:dyDescent="0.5">
      <c r="A18" s="33">
        <v>1340.1704918032788</v>
      </c>
      <c r="B18" s="20">
        <v>10913.958868894602</v>
      </c>
      <c r="C18" s="5"/>
      <c r="E18" t="s">
        <v>4</v>
      </c>
      <c r="F18" s="7">
        <f t="shared" ref="F18:G21" si="1">F10-F9</f>
        <v>430.24949795836562</v>
      </c>
      <c r="G18" s="7">
        <f t="shared" si="1"/>
        <v>8113.0095577082493</v>
      </c>
    </row>
    <row r="19" spans="1:7" x14ac:dyDescent="0.5">
      <c r="A19" s="33">
        <v>1319.3472222222222</v>
      </c>
      <c r="B19" s="20">
        <v>8751.4103019538197</v>
      </c>
      <c r="C19" s="5"/>
      <c r="E19" t="s">
        <v>5</v>
      </c>
      <c r="F19" s="7">
        <f t="shared" si="1"/>
        <v>451.20149813481726</v>
      </c>
      <c r="G19" s="7">
        <f t="shared" si="1"/>
        <v>4483.2230822457823</v>
      </c>
    </row>
    <row r="20" spans="1:7" x14ac:dyDescent="0.5">
      <c r="A20" s="33">
        <v>1311.8890600924499</v>
      </c>
      <c r="B20" s="20">
        <v>5787.9387755102043</v>
      </c>
      <c r="C20" s="5"/>
      <c r="E20" t="s">
        <v>6</v>
      </c>
      <c r="F20" s="7">
        <f>F12-F11</f>
        <v>180.76573441868345</v>
      </c>
      <c r="G20" s="7">
        <f t="shared" si="1"/>
        <v>1723.7482348205194</v>
      </c>
    </row>
    <row r="21" spans="1:7" x14ac:dyDescent="0.5">
      <c r="A21" s="33">
        <v>1276.7262569832401</v>
      </c>
      <c r="B21" s="20">
        <v>5733.3051282051283</v>
      </c>
      <c r="C21" s="5"/>
      <c r="E21" t="s">
        <v>7</v>
      </c>
      <c r="F21" s="7">
        <f>F13-F12</f>
        <v>632.08956451371955</v>
      </c>
      <c r="G21" s="7">
        <f t="shared" si="1"/>
        <v>15325.948902680699</v>
      </c>
    </row>
    <row r="22" spans="1:7" x14ac:dyDescent="0.5">
      <c r="A22" s="33">
        <v>1176.8803589232302</v>
      </c>
      <c r="B22" s="20"/>
      <c r="C22" s="5"/>
    </row>
    <row r="23" spans="1:7" x14ac:dyDescent="0.5">
      <c r="A23" s="33">
        <v>961.08675799086757</v>
      </c>
      <c r="B23" s="20"/>
      <c r="C23" s="5"/>
      <c r="F23" s="15"/>
      <c r="G23" s="15"/>
    </row>
    <row r="24" spans="1:7" x14ac:dyDescent="0.5">
      <c r="A24"/>
      <c r="B24" s="20"/>
      <c r="C24" s="5"/>
      <c r="E24" s="13" t="s">
        <v>17</v>
      </c>
      <c r="F24" s="8" t="str">
        <f t="shared" ref="F24:F63" si="2">IF(A2&gt;F$13,A2,IF(A2&lt;F$9,A2,""))</f>
        <v/>
      </c>
      <c r="G24" s="8" t="str">
        <f t="shared" ref="G24:G63" si="3">IF(B2&gt;G$13,B2,IF(B2&lt;G$9,B2,""))</f>
        <v/>
      </c>
    </row>
    <row r="25" spans="1:7" x14ac:dyDescent="0.5">
      <c r="A25"/>
      <c r="B25" s="20"/>
      <c r="C25" s="5"/>
      <c r="F25" s="8" t="str">
        <f t="shared" si="2"/>
        <v/>
      </c>
      <c r="G25" s="8" t="str">
        <f t="shared" si="3"/>
        <v/>
      </c>
    </row>
    <row r="26" spans="1:7" x14ac:dyDescent="0.5">
      <c r="A26"/>
      <c r="B26" s="20"/>
      <c r="C26" s="5"/>
      <c r="F26" s="8" t="str">
        <f t="shared" si="2"/>
        <v/>
      </c>
      <c r="G26" s="8" t="str">
        <f t="shared" si="3"/>
        <v/>
      </c>
    </row>
    <row r="27" spans="1:7" x14ac:dyDescent="0.5">
      <c r="A27"/>
      <c r="B27" s="20"/>
      <c r="C27" s="5"/>
      <c r="F27" s="8" t="str">
        <f t="shared" si="2"/>
        <v/>
      </c>
      <c r="G27" s="8" t="str">
        <f t="shared" si="3"/>
        <v/>
      </c>
    </row>
    <row r="28" spans="1:7" x14ac:dyDescent="0.5">
      <c r="A28"/>
      <c r="B28" s="20"/>
      <c r="C28" s="5"/>
      <c r="F28" s="8" t="str">
        <f t="shared" si="2"/>
        <v/>
      </c>
      <c r="G28" s="8" t="str">
        <f t="shared" si="3"/>
        <v/>
      </c>
    </row>
    <row r="29" spans="1:7" x14ac:dyDescent="0.5">
      <c r="A29"/>
      <c r="B29" s="4"/>
      <c r="C29" s="5"/>
      <c r="F29" s="8" t="str">
        <f t="shared" si="2"/>
        <v/>
      </c>
      <c r="G29" s="8" t="str">
        <f t="shared" si="3"/>
        <v/>
      </c>
    </row>
    <row r="30" spans="1:7" x14ac:dyDescent="0.5">
      <c r="A30"/>
      <c r="B30" s="4"/>
      <c r="C30" s="5"/>
      <c r="F30" s="8" t="str">
        <f t="shared" si="2"/>
        <v/>
      </c>
      <c r="G30" s="8" t="str">
        <f t="shared" si="3"/>
        <v/>
      </c>
    </row>
    <row r="31" spans="1:7" x14ac:dyDescent="0.5">
      <c r="A31"/>
      <c r="B31" s="4"/>
      <c r="C31" s="5"/>
      <c r="F31" s="8" t="str">
        <f t="shared" si="2"/>
        <v/>
      </c>
      <c r="G31" s="8" t="str">
        <f t="shared" si="3"/>
        <v/>
      </c>
    </row>
    <row r="32" spans="1:7" x14ac:dyDescent="0.5">
      <c r="A32"/>
      <c r="B32" s="4"/>
      <c r="C32" s="5"/>
      <c r="F32" s="8" t="str">
        <f t="shared" si="2"/>
        <v/>
      </c>
      <c r="G32" s="8" t="str">
        <f t="shared" si="3"/>
        <v/>
      </c>
    </row>
    <row r="33" spans="1:7" x14ac:dyDescent="0.5">
      <c r="A33"/>
      <c r="B33" s="4"/>
      <c r="C33" s="5"/>
      <c r="F33" s="8" t="str">
        <f t="shared" si="2"/>
        <v/>
      </c>
      <c r="G33" s="8" t="str">
        <f t="shared" si="3"/>
        <v/>
      </c>
    </row>
    <row r="34" spans="1:7" x14ac:dyDescent="0.5">
      <c r="A34"/>
      <c r="F34" s="8" t="str">
        <f t="shared" si="2"/>
        <v/>
      </c>
      <c r="G34" s="8" t="str">
        <f t="shared" si="3"/>
        <v/>
      </c>
    </row>
    <row r="35" spans="1:7" x14ac:dyDescent="0.5">
      <c r="A35"/>
      <c r="F35" s="8" t="str">
        <f t="shared" si="2"/>
        <v/>
      </c>
      <c r="G35" s="8" t="str">
        <f t="shared" si="3"/>
        <v/>
      </c>
    </row>
    <row r="36" spans="1:7" x14ac:dyDescent="0.5">
      <c r="A36"/>
      <c r="F36" s="8" t="str">
        <f t="shared" si="2"/>
        <v/>
      </c>
      <c r="G36" s="8" t="str">
        <f t="shared" si="3"/>
        <v/>
      </c>
    </row>
    <row r="37" spans="1:7" x14ac:dyDescent="0.5">
      <c r="A37"/>
      <c r="F37" s="8" t="str">
        <f t="shared" si="2"/>
        <v/>
      </c>
      <c r="G37" s="8" t="str">
        <f t="shared" si="3"/>
        <v/>
      </c>
    </row>
    <row r="38" spans="1:7" x14ac:dyDescent="0.5">
      <c r="A38"/>
      <c r="F38" s="8" t="str">
        <f t="shared" si="2"/>
        <v/>
      </c>
      <c r="G38" s="8" t="str">
        <f t="shared" si="3"/>
        <v/>
      </c>
    </row>
    <row r="39" spans="1:7" x14ac:dyDescent="0.5">
      <c r="A39"/>
      <c r="F39" s="8" t="str">
        <f t="shared" si="2"/>
        <v/>
      </c>
      <c r="G39" s="8" t="str">
        <f t="shared" si="3"/>
        <v/>
      </c>
    </row>
    <row r="40" spans="1:7" x14ac:dyDescent="0.5">
      <c r="A40"/>
      <c r="F40" s="8" t="str">
        <f t="shared" si="2"/>
        <v/>
      </c>
      <c r="G40" s="8" t="str">
        <f t="shared" si="3"/>
        <v/>
      </c>
    </row>
    <row r="41" spans="1:7" x14ac:dyDescent="0.5">
      <c r="A41"/>
      <c r="F41" s="8" t="str">
        <f t="shared" si="2"/>
        <v/>
      </c>
      <c r="G41" s="8" t="str">
        <f t="shared" si="3"/>
        <v/>
      </c>
    </row>
    <row r="42" spans="1:7" x14ac:dyDescent="0.5">
      <c r="A42"/>
      <c r="F42" s="8" t="str">
        <f t="shared" si="2"/>
        <v/>
      </c>
      <c r="G42" s="8" t="str">
        <f t="shared" si="3"/>
        <v/>
      </c>
    </row>
    <row r="43" spans="1:7" x14ac:dyDescent="0.5">
      <c r="A43"/>
      <c r="F43" s="8" t="str">
        <f t="shared" si="2"/>
        <v/>
      </c>
      <c r="G43" s="8" t="str">
        <f t="shared" si="3"/>
        <v/>
      </c>
    </row>
    <row r="44" spans="1:7" x14ac:dyDescent="0.5">
      <c r="A44" s="14"/>
      <c r="F44" s="8" t="str">
        <f t="shared" si="2"/>
        <v/>
      </c>
      <c r="G44" s="8">
        <f t="shared" si="3"/>
        <v>0</v>
      </c>
    </row>
    <row r="45" spans="1:7" x14ac:dyDescent="0.5">
      <c r="A45" s="14"/>
      <c r="F45" s="8" t="str">
        <f t="shared" si="2"/>
        <v/>
      </c>
      <c r="G45" s="8">
        <f t="shared" si="3"/>
        <v>0</v>
      </c>
    </row>
    <row r="46" spans="1:7" x14ac:dyDescent="0.5">
      <c r="A46" s="14"/>
      <c r="F46" s="8">
        <f t="shared" si="2"/>
        <v>0</v>
      </c>
      <c r="G46" s="8">
        <f t="shared" si="3"/>
        <v>0</v>
      </c>
    </row>
    <row r="47" spans="1:7" x14ac:dyDescent="0.5">
      <c r="A47" s="14"/>
      <c r="F47" s="8">
        <f t="shared" si="2"/>
        <v>0</v>
      </c>
      <c r="G47" s="8">
        <f t="shared" si="3"/>
        <v>0</v>
      </c>
    </row>
    <row r="48" spans="1:7" x14ac:dyDescent="0.5">
      <c r="A48" s="14"/>
      <c r="F48" s="8">
        <f t="shared" si="2"/>
        <v>0</v>
      </c>
      <c r="G48" s="8">
        <f t="shared" si="3"/>
        <v>0</v>
      </c>
    </row>
    <row r="49" spans="1:7" x14ac:dyDescent="0.5">
      <c r="A49" s="14"/>
      <c r="F49" s="8">
        <f t="shared" si="2"/>
        <v>0</v>
      </c>
      <c r="G49" s="8">
        <f t="shared" si="3"/>
        <v>0</v>
      </c>
    </row>
    <row r="50" spans="1:7" x14ac:dyDescent="0.5">
      <c r="A50" s="14"/>
      <c r="F50" s="8">
        <f t="shared" si="2"/>
        <v>0</v>
      </c>
      <c r="G50" s="8">
        <f t="shared" si="3"/>
        <v>0</v>
      </c>
    </row>
    <row r="51" spans="1:7" x14ac:dyDescent="0.5">
      <c r="A51"/>
      <c r="F51" s="8">
        <f t="shared" si="2"/>
        <v>0</v>
      </c>
      <c r="G51" s="8">
        <f t="shared" si="3"/>
        <v>0</v>
      </c>
    </row>
    <row r="52" spans="1:7" x14ac:dyDescent="0.5">
      <c r="F52" s="8">
        <f t="shared" si="2"/>
        <v>0</v>
      </c>
      <c r="G52" s="8">
        <f t="shared" si="3"/>
        <v>0</v>
      </c>
    </row>
    <row r="53" spans="1:7" x14ac:dyDescent="0.5">
      <c r="F53" s="8">
        <f t="shared" si="2"/>
        <v>0</v>
      </c>
      <c r="G53" s="8">
        <f t="shared" si="3"/>
        <v>0</v>
      </c>
    </row>
    <row r="54" spans="1:7" x14ac:dyDescent="0.5">
      <c r="F54" s="8">
        <f t="shared" si="2"/>
        <v>0</v>
      </c>
      <c r="G54" s="8">
        <f t="shared" si="3"/>
        <v>0</v>
      </c>
    </row>
    <row r="55" spans="1:7" x14ac:dyDescent="0.5">
      <c r="F55" s="8">
        <f t="shared" si="2"/>
        <v>0</v>
      </c>
      <c r="G55" s="8">
        <f t="shared" si="3"/>
        <v>0</v>
      </c>
    </row>
    <row r="56" spans="1:7" x14ac:dyDescent="0.5">
      <c r="F56" s="8">
        <f t="shared" si="2"/>
        <v>0</v>
      </c>
      <c r="G56" s="8">
        <f t="shared" si="3"/>
        <v>0</v>
      </c>
    </row>
    <row r="57" spans="1:7" x14ac:dyDescent="0.5">
      <c r="F57" s="8">
        <f t="shared" si="2"/>
        <v>0</v>
      </c>
      <c r="G57" s="8">
        <f t="shared" si="3"/>
        <v>0</v>
      </c>
    </row>
    <row r="58" spans="1:7" x14ac:dyDescent="0.5">
      <c r="F58" s="8">
        <f t="shared" si="2"/>
        <v>0</v>
      </c>
      <c r="G58" s="8">
        <f t="shared" si="3"/>
        <v>0</v>
      </c>
    </row>
    <row r="59" spans="1:7" x14ac:dyDescent="0.5">
      <c r="F59" s="8">
        <f t="shared" si="2"/>
        <v>0</v>
      </c>
      <c r="G59" s="8">
        <f t="shared" si="3"/>
        <v>0</v>
      </c>
    </row>
    <row r="60" spans="1:7" x14ac:dyDescent="0.5">
      <c r="F60" s="8">
        <f t="shared" si="2"/>
        <v>0</v>
      </c>
      <c r="G60" s="8">
        <f t="shared" si="3"/>
        <v>0</v>
      </c>
    </row>
    <row r="61" spans="1:7" x14ac:dyDescent="0.5">
      <c r="F61" s="8">
        <f t="shared" si="2"/>
        <v>0</v>
      </c>
      <c r="G61" s="8">
        <f t="shared" si="3"/>
        <v>0</v>
      </c>
    </row>
    <row r="62" spans="1:7" x14ac:dyDescent="0.5">
      <c r="F62" s="8">
        <f t="shared" si="2"/>
        <v>0</v>
      </c>
      <c r="G62" s="8">
        <f t="shared" si="3"/>
        <v>0</v>
      </c>
    </row>
    <row r="63" spans="1:7" x14ac:dyDescent="0.5">
      <c r="F63" s="8">
        <f t="shared" si="2"/>
        <v>0</v>
      </c>
      <c r="G63" s="8">
        <f t="shared" si="3"/>
        <v>0</v>
      </c>
    </row>
  </sheetData>
  <sortState ref="A2:A63">
    <sortCondition descending="1" ref="A1"/>
  </sortState>
  <pageMargins left="0.7" right="0.7" top="0.75" bottom="0.75" header="0.3" footer="0.3"/>
  <pageSetup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3"/>
  <sheetViews>
    <sheetView zoomScaleNormal="100" workbookViewId="0">
      <selection activeCell="K3" sqref="K3"/>
    </sheetView>
  </sheetViews>
  <sheetFormatPr defaultRowHeight="14.35" x14ac:dyDescent="0.5"/>
  <cols>
    <col min="1" max="1" width="9.234375" style="18" bestFit="1" customWidth="1"/>
    <col min="2" max="2" width="10.234375" style="18" bestFit="1" customWidth="1"/>
    <col min="3" max="4" width="9.234375" style="18" bestFit="1" customWidth="1"/>
    <col min="5" max="6" width="9.234375" style="18" customWidth="1"/>
    <col min="7" max="7" width="9.46875" style="19" customWidth="1"/>
    <col min="8" max="10" width="9.234375" style="19" customWidth="1"/>
    <col min="11" max="11" width="9.234375" customWidth="1"/>
    <col min="14" max="16" width="11.29296875" style="8" bestFit="1" customWidth="1"/>
    <col min="17" max="17" width="10.29296875" style="8" bestFit="1" customWidth="1"/>
    <col min="18" max="21" width="9.234375" style="8" bestFit="1" customWidth="1"/>
  </cols>
  <sheetData>
    <row r="1" spans="1:25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39"/>
      <c r="J1" s="39"/>
      <c r="K1" s="2" t="s">
        <v>2</v>
      </c>
      <c r="N1" s="1" t="s">
        <v>40</v>
      </c>
      <c r="O1" s="1" t="s">
        <v>22</v>
      </c>
      <c r="P1" s="30" t="s">
        <v>40</v>
      </c>
      <c r="Q1" s="30" t="s">
        <v>22</v>
      </c>
      <c r="R1" s="62" t="s">
        <v>40</v>
      </c>
      <c r="S1" s="62" t="s">
        <v>22</v>
      </c>
      <c r="T1" s="31" t="s">
        <v>40</v>
      </c>
      <c r="U1" s="31" t="s">
        <v>22</v>
      </c>
      <c r="V1" s="3"/>
    </row>
    <row r="2" spans="1:25" x14ac:dyDescent="0.5">
      <c r="A2" s="20">
        <v>2585.1091954022991</v>
      </c>
      <c r="B2" s="20">
        <v>2745.6153846153848</v>
      </c>
      <c r="C2" s="20">
        <v>3601.3250883392225</v>
      </c>
      <c r="D2" s="20">
        <v>2765.9102244389028</v>
      </c>
      <c r="E2" s="20">
        <v>6158.9404729546077</v>
      </c>
      <c r="F2" s="20">
        <v>5129.328961164365</v>
      </c>
      <c r="G2" s="5">
        <v>1.1636403851844039</v>
      </c>
      <c r="H2" s="5">
        <v>1.3893328534844911</v>
      </c>
      <c r="I2" s="5"/>
      <c r="J2" s="27"/>
      <c r="K2" s="28">
        <f>TTEST(A2:A23,B2:B21,2,3)</f>
        <v>5.9452140859811001E-2</v>
      </c>
      <c r="M2" t="s">
        <v>3</v>
      </c>
      <c r="N2" s="14">
        <f t="shared" ref="N2:U2" si="0">MIN(A2:A60)</f>
        <v>1134.0247349823321</v>
      </c>
      <c r="O2" s="14">
        <f t="shared" si="0"/>
        <v>1163.109649122807</v>
      </c>
      <c r="P2" s="14">
        <f t="shared" si="0"/>
        <v>1303.4685816876122</v>
      </c>
      <c r="Q2" s="14">
        <f t="shared" si="0"/>
        <v>1479.0287443267775</v>
      </c>
      <c r="R2" s="14">
        <f t="shared" si="0"/>
        <v>2573.0514729502465</v>
      </c>
      <c r="S2" s="14">
        <f t="shared" si="0"/>
        <v>2642.1383934495843</v>
      </c>
      <c r="T2" s="14">
        <f t="shared" si="0"/>
        <v>0.66851665113699421</v>
      </c>
      <c r="U2" s="14">
        <f t="shared" si="0"/>
        <v>0.60296405728614477</v>
      </c>
      <c r="V2" s="6"/>
    </row>
    <row r="3" spans="1:25" x14ac:dyDescent="0.5">
      <c r="A3" s="20">
        <v>2557.6153846153848</v>
      </c>
      <c r="B3" s="20">
        <v>2720.2658610271901</v>
      </c>
      <c r="C3" s="20">
        <v>2707.8579088471852</v>
      </c>
      <c r="D3" s="20">
        <v>2616.0504587155965</v>
      </c>
      <c r="E3" s="20">
        <v>5292.9671042494847</v>
      </c>
      <c r="F3" s="20">
        <v>5056.2530815817599</v>
      </c>
      <c r="G3" s="5">
        <v>1.1420730931503393</v>
      </c>
      <c r="H3" s="5">
        <v>1.3878938291094247</v>
      </c>
      <c r="I3" s="5"/>
      <c r="J3" s="27"/>
      <c r="K3" s="7"/>
      <c r="M3" t="s">
        <v>4</v>
      </c>
      <c r="N3" s="14">
        <f t="shared" ref="N3:U3" si="1">QUARTILE(A2:A60,1)-N2</f>
        <v>420.98459218603534</v>
      </c>
      <c r="O3" s="14">
        <f t="shared" si="1"/>
        <v>709.00404412117541</v>
      </c>
      <c r="P3" s="14">
        <f t="shared" si="1"/>
        <v>326.61448244948019</v>
      </c>
      <c r="Q3" s="14">
        <f t="shared" si="1"/>
        <v>491.48873336846623</v>
      </c>
      <c r="R3" s="14">
        <f t="shared" si="1"/>
        <v>704.76626230047623</v>
      </c>
      <c r="S3" s="14">
        <f t="shared" si="1"/>
        <v>1302.9220329221534</v>
      </c>
      <c r="T3" s="14">
        <f t="shared" si="1"/>
        <v>8.548299712165619E-2</v>
      </c>
      <c r="U3" s="14">
        <f t="shared" si="1"/>
        <v>0.23482335081051353</v>
      </c>
      <c r="V3" s="6"/>
    </row>
    <row r="4" spans="1:25" x14ac:dyDescent="0.5">
      <c r="A4" s="20">
        <v>2520.8286713286711</v>
      </c>
      <c r="B4" s="20">
        <v>2514.5152354570637</v>
      </c>
      <c r="C4" s="20">
        <v>2608.1645021645022</v>
      </c>
      <c r="D4" s="20">
        <v>2553.2955223880599</v>
      </c>
      <c r="E4" s="20">
        <v>4985.6796871300257</v>
      </c>
      <c r="F4" s="20">
        <v>4970.1006505931882</v>
      </c>
      <c r="G4" s="5">
        <v>1.1196327791572891</v>
      </c>
      <c r="H4" s="5">
        <v>1.2906410718727099</v>
      </c>
      <c r="I4" s="5"/>
      <c r="J4" s="27"/>
      <c r="K4" s="24">
        <f>TTEST(C3:C23,D2:D21,2,3)</f>
        <v>0.22033348622040383</v>
      </c>
      <c r="M4" t="s">
        <v>5</v>
      </c>
      <c r="N4" s="14">
        <f t="shared" ref="N4:U4" si="2">MEDIAN(A2:A60)-QUARTILE(A2:A60,1)</f>
        <v>170.16431815182955</v>
      </c>
      <c r="O4" s="14">
        <f t="shared" si="2"/>
        <v>240.81115912613745</v>
      </c>
      <c r="P4" s="14">
        <f t="shared" si="2"/>
        <v>497.05686902915636</v>
      </c>
      <c r="Q4" s="14">
        <f t="shared" si="2"/>
        <v>191.64926495926443</v>
      </c>
      <c r="R4" s="14">
        <f t="shared" si="2"/>
        <v>427.77045971271491</v>
      </c>
      <c r="S4" s="14">
        <f t="shared" si="2"/>
        <v>438.74205316216467</v>
      </c>
      <c r="T4" s="14">
        <f t="shared" si="2"/>
        <v>0.112030280622613</v>
      </c>
      <c r="U4" s="14">
        <f t="shared" si="2"/>
        <v>0.10205713297668773</v>
      </c>
      <c r="V4" s="6"/>
    </row>
    <row r="5" spans="1:25" x14ac:dyDescent="0.5">
      <c r="A5" s="20">
        <v>2512.0490196078431</v>
      </c>
      <c r="B5" s="20">
        <v>2513.2508361204013</v>
      </c>
      <c r="C5" s="20">
        <v>2505.5172413793102</v>
      </c>
      <c r="D5" s="20">
        <v>2465.8860398860397</v>
      </c>
      <c r="E5" s="20">
        <v>4902.8941808981654</v>
      </c>
      <c r="F5" s="20">
        <v>4955.3102170972106</v>
      </c>
      <c r="G5" s="5">
        <v>1.0957426017869054</v>
      </c>
      <c r="H5" s="5">
        <v>1.129179995688903</v>
      </c>
      <c r="I5" s="5"/>
      <c r="J5" s="27"/>
      <c r="K5" s="23"/>
      <c r="M5" t="s">
        <v>6</v>
      </c>
      <c r="N5" s="14">
        <f t="shared" ref="N5:U5" si="3">QUARTILE(A2:A60,3)-MEDIAN(A2:A60)</f>
        <v>434.59025049236561</v>
      </c>
      <c r="O5" s="14">
        <f t="shared" si="3"/>
        <v>325.78969030113922</v>
      </c>
      <c r="P5" s="14">
        <f t="shared" si="3"/>
        <v>262.05791086546651</v>
      </c>
      <c r="Q5" s="14">
        <f t="shared" si="3"/>
        <v>267.48027861759738</v>
      </c>
      <c r="R5" s="14">
        <f t="shared" si="3"/>
        <v>821.43772139239536</v>
      </c>
      <c r="S5" s="14">
        <f t="shared" si="3"/>
        <v>345.46857629330498</v>
      </c>
      <c r="T5" s="14">
        <f t="shared" si="3"/>
        <v>0.1558916792273477</v>
      </c>
      <c r="U5" s="14">
        <f t="shared" si="3"/>
        <v>0.10051600654330239</v>
      </c>
      <c r="V5" s="6"/>
    </row>
    <row r="6" spans="1:25" x14ac:dyDescent="0.5">
      <c r="A6" s="20">
        <v>2320.9572192513369</v>
      </c>
      <c r="B6" s="20">
        <v>2504.4427860696519</v>
      </c>
      <c r="C6" s="20">
        <v>2464.8510158013546</v>
      </c>
      <c r="D6" s="20">
        <v>2440.7949816401469</v>
      </c>
      <c r="E6" s="20">
        <v>4597.3978442513371</v>
      </c>
      <c r="F6" s="20">
        <v>4745.4569060277718</v>
      </c>
      <c r="G6" s="5">
        <v>1.0506949844682152</v>
      </c>
      <c r="H6" s="5">
        <v>1.0545057556601398</v>
      </c>
      <c r="I6" s="5"/>
      <c r="J6" s="27"/>
      <c r="K6" s="61">
        <f>TTEST(E3:E23,F2:F21,2,3)</f>
        <v>5.3705531787650009E-2</v>
      </c>
      <c r="M6" t="s">
        <v>7</v>
      </c>
      <c r="N6" s="14">
        <f t="shared" ref="N6:U6" si="4">MAX(A2:A60)-QUARTILE(A2:A60,3)</f>
        <v>425.34529958973644</v>
      </c>
      <c r="O6" s="14">
        <f t="shared" si="4"/>
        <v>306.90084194412566</v>
      </c>
      <c r="P6" s="14">
        <f t="shared" si="4"/>
        <v>1212.1272443075072</v>
      </c>
      <c r="Q6" s="14">
        <f t="shared" si="4"/>
        <v>336.26320316679721</v>
      </c>
      <c r="R6" s="14">
        <f t="shared" si="4"/>
        <v>1631.9145565987747</v>
      </c>
      <c r="S6" s="14">
        <f t="shared" si="4"/>
        <v>400.05790533715754</v>
      </c>
      <c r="T6" s="14">
        <f t="shared" si="4"/>
        <v>0.14171877707579283</v>
      </c>
      <c r="U6" s="14">
        <f t="shared" si="4"/>
        <v>0.34897230586784267</v>
      </c>
      <c r="V6" s="6"/>
    </row>
    <row r="7" spans="1:25" x14ac:dyDescent="0.5">
      <c r="A7" s="20">
        <v>2200.2881355932204</v>
      </c>
      <c r="B7" s="20">
        <v>2416.8051282051283</v>
      </c>
      <c r="C7" s="20">
        <v>2390.8451612903227</v>
      </c>
      <c r="D7" s="20">
        <v>2425.9310344827586</v>
      </c>
      <c r="E7" s="20">
        <v>4584.5440278491133</v>
      </c>
      <c r="F7" s="20">
        <v>4723.875772427019</v>
      </c>
      <c r="G7" s="5">
        <v>1.0227103606540364</v>
      </c>
      <c r="H7" s="5">
        <v>1.035645478268818</v>
      </c>
      <c r="I7" s="5"/>
      <c r="J7" s="27"/>
      <c r="K7" s="18"/>
    </row>
    <row r="8" spans="1:25" ht="43" x14ac:dyDescent="0.5">
      <c r="A8" s="20">
        <v>2038.1911764705883</v>
      </c>
      <c r="B8" s="20">
        <v>2335.1264367816093</v>
      </c>
      <c r="C8" s="20">
        <v>2384.2558922558924</v>
      </c>
      <c r="D8" s="20">
        <v>2409.0631001371744</v>
      </c>
      <c r="E8" s="20">
        <v>4354.4715818759942</v>
      </c>
      <c r="F8" s="20">
        <v>4589.8810664112389</v>
      </c>
      <c r="G8" s="5">
        <v>1.0195553504723351</v>
      </c>
      <c r="H8" s="5">
        <v>1.0302033781499251</v>
      </c>
      <c r="I8" s="5"/>
      <c r="J8" s="27"/>
      <c r="K8" s="32">
        <f>TTEST(G3:G23,H2:H21,2,3)</f>
        <v>9.5535098914355299E-2</v>
      </c>
      <c r="N8" s="1" t="s">
        <v>40</v>
      </c>
      <c r="O8" s="1" t="s">
        <v>22</v>
      </c>
      <c r="P8" s="30" t="s">
        <v>40</v>
      </c>
      <c r="Q8" s="30" t="s">
        <v>22</v>
      </c>
      <c r="R8" s="62" t="s">
        <v>40</v>
      </c>
      <c r="S8" s="62" t="s">
        <v>22</v>
      </c>
      <c r="T8" s="31" t="s">
        <v>40</v>
      </c>
      <c r="U8" s="31" t="s">
        <v>22</v>
      </c>
      <c r="V8" s="3" t="s">
        <v>8</v>
      </c>
      <c r="W8" s="9" t="s">
        <v>9</v>
      </c>
      <c r="X8" s="39" t="s">
        <v>97</v>
      </c>
      <c r="Y8" s="39" t="s">
        <v>98</v>
      </c>
    </row>
    <row r="9" spans="1:25" x14ac:dyDescent="0.5">
      <c r="A9" s="20">
        <v>1941.6508620689656</v>
      </c>
      <c r="B9" s="20">
        <v>2290.3428571428572</v>
      </c>
      <c r="C9" s="20">
        <v>2316.2804054054054</v>
      </c>
      <c r="D9" s="20">
        <v>2344.5011037527593</v>
      </c>
      <c r="E9" s="20">
        <v>4351.7659007659004</v>
      </c>
      <c r="F9" s="20">
        <v>4539.7931487740761</v>
      </c>
      <c r="G9" s="5">
        <v>0.95466944072514359</v>
      </c>
      <c r="H9" s="5">
        <v>0.97121212264827228</v>
      </c>
      <c r="I9" s="5"/>
      <c r="J9" s="27"/>
      <c r="K9" s="18"/>
      <c r="L9" t="s">
        <v>10</v>
      </c>
      <c r="M9" t="s">
        <v>3</v>
      </c>
      <c r="N9" s="14">
        <f t="array" ref="N9">MIN(IF(A2:A23&gt;=N2-1.5*(N11-N2),A2:A23,""))</f>
        <v>1134.0247349823321</v>
      </c>
      <c r="O9" s="14">
        <f t="array" ref="O9">MIN(IF(B2:B21&gt;=O2-1.5*(O11-O2),B2:B21,""))</f>
        <v>1163.109649122807</v>
      </c>
      <c r="P9" s="14">
        <f t="array" ref="P9">MIN(IF(C2:C23&gt;=P2-1.5*(P11-P2),C2:C23,""))</f>
        <v>1303.4685816876122</v>
      </c>
      <c r="Q9" s="14">
        <f t="array" ref="Q9">MIN(IF(D2:D21&gt;=Q2-1.5*(Q11-Q2),D2:D21,""))</f>
        <v>1479.0287443267775</v>
      </c>
      <c r="R9" s="5">
        <f t="array" ref="R9">MIN(IF(E2:E23&gt;=R2-1.5*(R11-R2),E2:E23,""))</f>
        <v>2573.0514729502465</v>
      </c>
      <c r="S9" s="5">
        <f t="array" ref="S9">MIN(IF(F2:F21&gt;=S2-1.5*(S11-S2),F2:F21,""))</f>
        <v>2642.1383934495843</v>
      </c>
      <c r="T9" s="5">
        <f t="array" ref="T9">MIN(IF(G2:G23&gt;=T2-1.5*(T11-T2),G2:G23,""))</f>
        <v>0.66851665113699421</v>
      </c>
      <c r="U9" s="5">
        <f t="array" ref="U9">MIN(IF(H2:H21&gt;=U2-1.5*(U11-U2),H2:H21,""))</f>
        <v>0.60296405728614477</v>
      </c>
      <c r="V9" s="10"/>
    </row>
    <row r="10" spans="1:25" x14ac:dyDescent="0.5">
      <c r="A10" s="20">
        <v>1911.3798882681565</v>
      </c>
      <c r="B10" s="20">
        <v>2279.5708661417325</v>
      </c>
      <c r="C10" s="20">
        <v>2278.6163069544364</v>
      </c>
      <c r="D10" s="20">
        <v>2254.7546296296296</v>
      </c>
      <c r="E10" s="20">
        <v>4220.2671690234019</v>
      </c>
      <c r="F10" s="20">
        <v>4506.8232011310365</v>
      </c>
      <c r="G10" s="5">
        <v>0.92284059892220349</v>
      </c>
      <c r="H10" s="5">
        <v>0.94654344043368932</v>
      </c>
      <c r="I10" s="5"/>
      <c r="J10" s="27"/>
      <c r="M10" t="s">
        <v>11</v>
      </c>
      <c r="N10" s="14">
        <f t="shared" ref="N10:U10" si="5">QUARTILE(A2:A60,1)</f>
        <v>1555.0093271683675</v>
      </c>
      <c r="O10" s="14">
        <f t="shared" si="5"/>
        <v>1872.1136932439824</v>
      </c>
      <c r="P10" s="14">
        <f t="shared" si="5"/>
        <v>1630.0830641370924</v>
      </c>
      <c r="Q10" s="14">
        <f t="shared" si="5"/>
        <v>1970.5174776952438</v>
      </c>
      <c r="R10" s="5">
        <f t="shared" si="5"/>
        <v>3277.8177352507228</v>
      </c>
      <c r="S10" s="5">
        <f t="shared" si="5"/>
        <v>3945.0604263717378</v>
      </c>
      <c r="T10" s="5">
        <f t="shared" si="5"/>
        <v>0.7539996482586504</v>
      </c>
      <c r="U10" s="5">
        <f t="shared" si="5"/>
        <v>0.8377874080966583</v>
      </c>
      <c r="V10" s="10"/>
    </row>
    <row r="11" spans="1:25" x14ac:dyDescent="0.5">
      <c r="A11" s="20">
        <v>1743.6013986013986</v>
      </c>
      <c r="B11" s="20">
        <v>2162.3220973782772</v>
      </c>
      <c r="C11" s="20">
        <v>2276.4406250000002</v>
      </c>
      <c r="D11" s="20">
        <v>2199.640476190476</v>
      </c>
      <c r="E11" s="20">
        <v>4205.6571015191703</v>
      </c>
      <c r="F11" s="20">
        <v>4460.5395834664732</v>
      </c>
      <c r="G11" s="5">
        <v>0.89825917398652888</v>
      </c>
      <c r="H11" s="5">
        <v>0.94452253518362439</v>
      </c>
      <c r="I11" s="5"/>
      <c r="J11" s="27"/>
      <c r="M11" t="s">
        <v>12</v>
      </c>
      <c r="N11" s="14">
        <f t="shared" ref="N11:U11" si="6">MEDIAN(A2:A60)</f>
        <v>1725.173645320197</v>
      </c>
      <c r="O11" s="14">
        <f t="shared" si="6"/>
        <v>2112.9248523701199</v>
      </c>
      <c r="P11" s="14">
        <f t="shared" si="6"/>
        <v>2127.1399331662487</v>
      </c>
      <c r="Q11" s="14">
        <f t="shared" si="6"/>
        <v>2162.1667426545082</v>
      </c>
      <c r="R11" s="5">
        <f t="shared" si="6"/>
        <v>3705.5881949634377</v>
      </c>
      <c r="S11" s="5">
        <f t="shared" si="6"/>
        <v>4383.8024795339024</v>
      </c>
      <c r="T11" s="5">
        <f t="shared" si="6"/>
        <v>0.8660299288812634</v>
      </c>
      <c r="U11" s="5">
        <f t="shared" si="6"/>
        <v>0.93984454107334603</v>
      </c>
      <c r="V11" s="25">
        <f>(O11-N11)/N11*100</f>
        <v>22.476068313572874</v>
      </c>
      <c r="W11" s="26">
        <f>(Q11-P11)/P11*100</f>
        <v>1.6466622125852359</v>
      </c>
      <c r="X11" s="26">
        <f>(S11-R11)/R11*100</f>
        <v>18.302473153716331</v>
      </c>
      <c r="Y11" s="26">
        <f>(U11-T11)/T11*100</f>
        <v>8.523332708309086</v>
      </c>
    </row>
    <row r="12" spans="1:25" x14ac:dyDescent="0.5">
      <c r="A12" s="20">
        <v>1734.5</v>
      </c>
      <c r="B12" s="20">
        <v>2063.527607361963</v>
      </c>
      <c r="C12" s="20">
        <v>2151.9052631578948</v>
      </c>
      <c r="D12" s="20">
        <v>2124.6930091185409</v>
      </c>
      <c r="E12" s="20">
        <v>3757.0257450856056</v>
      </c>
      <c r="F12" s="20">
        <v>4307.0653756013326</v>
      </c>
      <c r="G12" s="5">
        <v>0.87994146637606907</v>
      </c>
      <c r="H12" s="5">
        <v>0.93516654696306767</v>
      </c>
      <c r="I12" s="5"/>
      <c r="J12" s="27"/>
      <c r="M12" t="s">
        <v>13</v>
      </c>
      <c r="N12" s="14">
        <f t="shared" ref="N12:U12" si="7">QUARTILE(A2:A60,3)</f>
        <v>2159.7638958125626</v>
      </c>
      <c r="O12" s="14">
        <f t="shared" si="7"/>
        <v>2438.7145426712591</v>
      </c>
      <c r="P12" s="14">
        <f t="shared" si="7"/>
        <v>2389.1978440317152</v>
      </c>
      <c r="Q12" s="14">
        <f t="shared" si="7"/>
        <v>2429.6470212721056</v>
      </c>
      <c r="R12" s="5">
        <f t="shared" si="7"/>
        <v>4527.025916355833</v>
      </c>
      <c r="S12" s="5">
        <f t="shared" si="7"/>
        <v>4729.2710558272074</v>
      </c>
      <c r="T12" s="5">
        <f t="shared" si="7"/>
        <v>1.0219216081086111</v>
      </c>
      <c r="U12" s="5">
        <f t="shared" si="7"/>
        <v>1.0403605476166484</v>
      </c>
      <c r="V12" s="10"/>
    </row>
    <row r="13" spans="1:25" x14ac:dyDescent="0.5">
      <c r="A13" s="20">
        <v>1715.847290640394</v>
      </c>
      <c r="B13" s="20">
        <v>2057.0301886792454</v>
      </c>
      <c r="C13" s="20">
        <v>2102.3746031746032</v>
      </c>
      <c r="D13" s="20">
        <v>2100.4099378881988</v>
      </c>
      <c r="E13" s="20">
        <v>3654.1506448412702</v>
      </c>
      <c r="F13" s="20">
        <v>4261.1122844827587</v>
      </c>
      <c r="G13" s="5">
        <v>0.85211839138645784</v>
      </c>
      <c r="H13" s="5">
        <v>0.92673724795794732</v>
      </c>
      <c r="I13" s="5"/>
      <c r="J13" s="27"/>
      <c r="L13" t="s">
        <v>14</v>
      </c>
      <c r="M13" t="s">
        <v>15</v>
      </c>
      <c r="N13" s="14">
        <f t="array" ref="N13">MAX(IF(A2:A23&lt;=N11+1.5*(N11-N9),A2:A23,""))</f>
        <v>2585.1091954022991</v>
      </c>
      <c r="O13" s="14">
        <f t="array" ref="O13">MAX(IF(B2:B21&lt;=O11+1.5*(O11-O9),B2:B21,""))</f>
        <v>2745.6153846153848</v>
      </c>
      <c r="P13" s="14">
        <f t="array" ref="P13">MAX(IF(C2:C23&lt;=P11+1.5*(P11-P9),C2:C23,""))</f>
        <v>2707.8579088471852</v>
      </c>
      <c r="Q13" s="14">
        <f t="array" ref="Q13">MAX(IF(D2:D21&lt;=Q11+1.5*(Q11-Q9),D2:D21,""))</f>
        <v>2765.9102244389028</v>
      </c>
      <c r="R13" s="5">
        <f t="array" ref="R13">MAX(IF(E2:E23&lt;=R11+1.5*(R11-R9),E2:E23,""))</f>
        <v>5292.9671042494847</v>
      </c>
      <c r="S13" s="5">
        <f t="array" ref="S13">MAX(IF(F2:F21&lt;=S11+1.5*(S11-S9),F2:F21,""))</f>
        <v>5129.328961164365</v>
      </c>
      <c r="T13" s="5">
        <f t="array" ref="T13">MAX(IF(G2:G23&lt;=T11+1.5*(T11-T9),G2:G23,""))</f>
        <v>1.1420730931503393</v>
      </c>
      <c r="U13" s="5">
        <f t="array" ref="U13">MAX(IF(H2:H21&lt;=U11+1.5*(U11-U9),H2:H21,""))</f>
        <v>1.3893328534844911</v>
      </c>
      <c r="V13" s="10"/>
    </row>
    <row r="14" spans="1:25" x14ac:dyDescent="0.5">
      <c r="A14" s="20">
        <v>1700.13986013986</v>
      </c>
      <c r="B14" s="20">
        <v>2029.5214723926381</v>
      </c>
      <c r="C14" s="20">
        <v>2102.0764331210189</v>
      </c>
      <c r="D14" s="20">
        <v>2078.2757793764986</v>
      </c>
      <c r="E14" s="20">
        <v>3591.5241943150486</v>
      </c>
      <c r="F14" s="20">
        <v>4256.6706648697218</v>
      </c>
      <c r="G14" s="5">
        <v>0.80551802994791555</v>
      </c>
      <c r="H14" s="5">
        <v>0.9244429098787883</v>
      </c>
      <c r="I14" s="5"/>
      <c r="J14" s="27"/>
      <c r="L14" s="13"/>
      <c r="M14" s="13" t="s">
        <v>16</v>
      </c>
      <c r="N14" s="21">
        <f t="shared" ref="N14:U14" si="8">AVERAGE(A2:A60)</f>
        <v>1833.8667506655793</v>
      </c>
      <c r="O14" s="21">
        <f t="shared" si="8"/>
        <v>2100.2399778380091</v>
      </c>
      <c r="P14" s="21">
        <f t="shared" si="8"/>
        <v>2101.8025127342316</v>
      </c>
      <c r="Q14" s="21">
        <f t="shared" si="8"/>
        <v>2179.3600599375304</v>
      </c>
      <c r="R14" s="34">
        <f t="shared" si="8"/>
        <v>3935.6692633998105</v>
      </c>
      <c r="S14" s="34">
        <f t="shared" si="8"/>
        <v>4279.600037775539</v>
      </c>
      <c r="T14" s="34">
        <f t="shared" si="8"/>
        <v>0.88766532200166359</v>
      </c>
      <c r="U14" s="34">
        <f t="shared" si="8"/>
        <v>0.97193124230666172</v>
      </c>
      <c r="V14" s="11">
        <f>(O14-N14)/N14*100</f>
        <v>14.525222570056027</v>
      </c>
      <c r="W14" s="12">
        <f>(Q14-P14)/P14*100</f>
        <v>3.6900492188680607</v>
      </c>
      <c r="X14" s="12">
        <f>(S14-R14)/R14*100</f>
        <v>8.7388129275534059</v>
      </c>
      <c r="Y14" s="12">
        <f>(U14-T14)/T14*100</f>
        <v>9.4929832467692385</v>
      </c>
    </row>
    <row r="15" spans="1:25" x14ac:dyDescent="0.5">
      <c r="A15" s="20">
        <v>1605.1204819277109</v>
      </c>
      <c r="B15" s="20">
        <v>1923.7426900584796</v>
      </c>
      <c r="C15" s="20">
        <v>1942.4880952380952</v>
      </c>
      <c r="D15" s="20">
        <v>2033.3967495219886</v>
      </c>
      <c r="E15" s="20">
        <v>3584.9854567136322</v>
      </c>
      <c r="F15" s="20">
        <v>4188.2206164805038</v>
      </c>
      <c r="G15" s="5">
        <v>0.78804980134261904</v>
      </c>
      <c r="H15" s="5">
        <v>0.92229519274575111</v>
      </c>
      <c r="I15" s="5"/>
      <c r="J15" s="27"/>
    </row>
    <row r="16" spans="1:25" x14ac:dyDescent="0.5">
      <c r="A16" s="20">
        <v>1592.8920454545455</v>
      </c>
      <c r="B16" s="20">
        <v>1884.4245076586433</v>
      </c>
      <c r="C16" s="20">
        <v>1773.3100775193798</v>
      </c>
      <c r="D16" s="20">
        <v>1978.2603878116342</v>
      </c>
      <c r="E16" s="20">
        <v>3507.1972789115644</v>
      </c>
      <c r="F16" s="20">
        <v>3954.1401494354395</v>
      </c>
      <c r="G16" s="5">
        <v>0.78507638912243727</v>
      </c>
      <c r="H16" s="5">
        <v>0.84102948739243089</v>
      </c>
      <c r="I16" s="5"/>
      <c r="J16" s="27"/>
      <c r="N16" s="1" t="s">
        <v>40</v>
      </c>
      <c r="O16" s="1" t="s">
        <v>22</v>
      </c>
      <c r="P16" s="30" t="s">
        <v>40</v>
      </c>
      <c r="Q16" s="30" t="s">
        <v>22</v>
      </c>
      <c r="R16" s="62" t="s">
        <v>40</v>
      </c>
      <c r="S16" s="62" t="s">
        <v>22</v>
      </c>
      <c r="T16" s="31" t="s">
        <v>40</v>
      </c>
      <c r="U16" s="31" t="s">
        <v>22</v>
      </c>
      <c r="V16" s="3"/>
    </row>
    <row r="17" spans="1:28" x14ac:dyDescent="0.5">
      <c r="A17" s="20">
        <v>1564.7091836734694</v>
      </c>
      <c r="B17" s="20">
        <v>1835.1812500000001</v>
      </c>
      <c r="C17" s="20">
        <v>1673.6055684454757</v>
      </c>
      <c r="D17" s="20">
        <v>1947.2887473460721</v>
      </c>
      <c r="E17" s="20">
        <v>3366.2021229739253</v>
      </c>
      <c r="F17" s="20">
        <v>3917.8212571806316</v>
      </c>
      <c r="G17" s="5">
        <v>0.77827859289079948</v>
      </c>
      <c r="H17" s="5">
        <v>0.82806117020934034</v>
      </c>
      <c r="I17" s="5"/>
      <c r="J17" s="27"/>
      <c r="M17" t="s">
        <v>3</v>
      </c>
      <c r="N17" s="7">
        <f t="shared" ref="N17:U17" si="9">N9</f>
        <v>1134.0247349823321</v>
      </c>
      <c r="O17" s="7">
        <f t="shared" si="9"/>
        <v>1163.109649122807</v>
      </c>
      <c r="P17" s="7">
        <f t="shared" si="9"/>
        <v>1303.4685816876122</v>
      </c>
      <c r="Q17" s="7">
        <f t="shared" si="9"/>
        <v>1479.0287443267775</v>
      </c>
      <c r="R17" s="7">
        <f t="shared" ref="R17:S17" si="10">R9</f>
        <v>2573.0514729502465</v>
      </c>
      <c r="S17" s="7">
        <f t="shared" si="10"/>
        <v>2642.1383934495843</v>
      </c>
      <c r="T17" s="7">
        <f t="shared" si="9"/>
        <v>0.66851665113699421</v>
      </c>
      <c r="U17" s="7">
        <f t="shared" si="9"/>
        <v>0.60296405728614477</v>
      </c>
      <c r="V17" s="10"/>
    </row>
    <row r="18" spans="1:28" x14ac:dyDescent="0.5">
      <c r="A18" s="20">
        <v>1551.7760416666667</v>
      </c>
      <c r="B18" s="20">
        <v>1747.8912133891213</v>
      </c>
      <c r="C18" s="20">
        <v>1615.5755627009646</v>
      </c>
      <c r="D18" s="20">
        <v>1924.6186770428017</v>
      </c>
      <c r="E18" s="20">
        <v>3248.3562726763221</v>
      </c>
      <c r="F18" s="20">
        <v>3826.1669927656199</v>
      </c>
      <c r="G18" s="5">
        <v>0.74590666671460071</v>
      </c>
      <c r="H18" s="5">
        <v>0.78640097671139575</v>
      </c>
      <c r="I18" s="5"/>
      <c r="J18" s="27"/>
      <c r="M18" t="s">
        <v>4</v>
      </c>
      <c r="N18" s="7">
        <f t="shared" ref="N18:U21" si="11">N10-N9</f>
        <v>420.98459218603534</v>
      </c>
      <c r="O18" s="7">
        <f t="shared" si="11"/>
        <v>709.00404412117541</v>
      </c>
      <c r="P18" s="7">
        <f t="shared" si="11"/>
        <v>326.61448244948019</v>
      </c>
      <c r="Q18" s="7">
        <f t="shared" si="11"/>
        <v>491.48873336846623</v>
      </c>
      <c r="R18" s="7">
        <f t="shared" ref="R18:S18" si="12">R10-R9</f>
        <v>704.76626230047623</v>
      </c>
      <c r="S18" s="7">
        <f t="shared" si="12"/>
        <v>1302.9220329221534</v>
      </c>
      <c r="T18" s="7">
        <f t="shared" si="11"/>
        <v>8.548299712165619E-2</v>
      </c>
      <c r="U18" s="7">
        <f t="shared" si="11"/>
        <v>0.23482335081051353</v>
      </c>
      <c r="V18" s="10"/>
    </row>
    <row r="19" spans="1:28" x14ac:dyDescent="0.5">
      <c r="A19" s="20">
        <v>1489.4477611940299</v>
      </c>
      <c r="B19" s="20">
        <v>1551.641791044776</v>
      </c>
      <c r="C19" s="20">
        <v>1578.5804416403785</v>
      </c>
      <c r="D19" s="20">
        <v>1802.6225895316804</v>
      </c>
      <c r="E19" s="20">
        <v>3225.0807860262012</v>
      </c>
      <c r="F19" s="20">
        <v>3366.8816360014062</v>
      </c>
      <c r="G19" s="5">
        <v>0.73810634856579416</v>
      </c>
      <c r="H19" s="5">
        <v>0.75648533446099619</v>
      </c>
      <c r="I19" s="5"/>
      <c r="J19" s="27"/>
      <c r="M19" t="s">
        <v>5</v>
      </c>
      <c r="N19" s="7">
        <f t="shared" si="11"/>
        <v>170.16431815182955</v>
      </c>
      <c r="O19" s="7">
        <f t="shared" si="11"/>
        <v>240.81115912613745</v>
      </c>
      <c r="P19" s="7">
        <f t="shared" si="11"/>
        <v>497.05686902915636</v>
      </c>
      <c r="Q19" s="7">
        <f t="shared" si="11"/>
        <v>191.64926495926443</v>
      </c>
      <c r="R19" s="7">
        <f t="shared" ref="R19:S19" si="13">R11-R10</f>
        <v>427.77045971271491</v>
      </c>
      <c r="S19" s="7">
        <f t="shared" si="13"/>
        <v>438.74205316216467</v>
      </c>
      <c r="T19" s="7">
        <f t="shared" si="11"/>
        <v>0.112030280622613</v>
      </c>
      <c r="U19" s="7">
        <f t="shared" si="11"/>
        <v>0.10205713297668773</v>
      </c>
      <c r="V19" s="10"/>
    </row>
    <row r="20" spans="1:28" x14ac:dyDescent="0.5">
      <c r="A20" s="20">
        <v>1428.2660550458716</v>
      </c>
      <c r="B20" s="20">
        <v>1266.4716981132076</v>
      </c>
      <c r="C20" s="20">
        <v>1532.5089820359281</v>
      </c>
      <c r="D20" s="20">
        <v>1642.779005524862</v>
      </c>
      <c r="E20" s="20">
        <v>2872.9434383486332</v>
      </c>
      <c r="F20" s="20">
        <v>3194.4207965696378</v>
      </c>
      <c r="G20" s="5">
        <v>0.7101873121359471</v>
      </c>
      <c r="H20" s="5">
        <v>0.73536146202737251</v>
      </c>
      <c r="I20" s="5"/>
      <c r="J20" s="27"/>
      <c r="M20" t="s">
        <v>6</v>
      </c>
      <c r="N20" s="7">
        <f>N12-N11</f>
        <v>434.59025049236561</v>
      </c>
      <c r="O20" s="7">
        <f t="shared" si="11"/>
        <v>325.78969030113922</v>
      </c>
      <c r="P20" s="7">
        <f t="shared" si="11"/>
        <v>262.05791086546651</v>
      </c>
      <c r="Q20" s="7">
        <f t="shared" si="11"/>
        <v>267.48027861759738</v>
      </c>
      <c r="R20" s="7">
        <f t="shared" ref="R20:S20" si="14">R12-R11</f>
        <v>821.43772139239536</v>
      </c>
      <c r="S20" s="7">
        <f t="shared" si="14"/>
        <v>345.46857629330498</v>
      </c>
      <c r="T20" s="7">
        <f t="shared" si="11"/>
        <v>0.1558916792273477</v>
      </c>
      <c r="U20" s="7">
        <f t="shared" si="11"/>
        <v>0.10051600654330239</v>
      </c>
      <c r="V20" s="10"/>
    </row>
    <row r="21" spans="1:28" x14ac:dyDescent="0.5">
      <c r="A21" s="20">
        <v>1257.3678756476684</v>
      </c>
      <c r="B21" s="20">
        <v>1163.109649122807</v>
      </c>
      <c r="C21" s="20">
        <v>1490.5807860262009</v>
      </c>
      <c r="D21" s="20">
        <v>1479.0287443267775</v>
      </c>
      <c r="E21" s="20">
        <v>2817.8866747027091</v>
      </c>
      <c r="F21" s="20">
        <v>2642.1383934495843</v>
      </c>
      <c r="G21" s="5">
        <v>0.70856023012569536</v>
      </c>
      <c r="H21" s="5">
        <v>0.60296405728614477</v>
      </c>
      <c r="I21" s="5"/>
      <c r="J21" s="27"/>
      <c r="M21" t="s">
        <v>7</v>
      </c>
      <c r="N21" s="7">
        <f>N13-N12</f>
        <v>425.34529958973644</v>
      </c>
      <c r="O21" s="7">
        <f t="shared" si="11"/>
        <v>306.90084194412566</v>
      </c>
      <c r="P21" s="7">
        <f t="shared" si="11"/>
        <v>318.66006481546992</v>
      </c>
      <c r="Q21" s="7">
        <f t="shared" si="11"/>
        <v>336.26320316679721</v>
      </c>
      <c r="R21" s="7">
        <f t="shared" ref="R21:S21" si="15">R13-R12</f>
        <v>765.94118789365166</v>
      </c>
      <c r="S21" s="7">
        <f t="shared" si="15"/>
        <v>400.05790533715754</v>
      </c>
      <c r="T21" s="7">
        <f t="shared" si="11"/>
        <v>0.12015148504172823</v>
      </c>
      <c r="U21" s="7">
        <f t="shared" si="11"/>
        <v>0.34897230586784267</v>
      </c>
      <c r="V21" s="10"/>
    </row>
    <row r="22" spans="1:28" x14ac:dyDescent="0.5">
      <c r="A22" s="20">
        <v>1239.3062330623306</v>
      </c>
      <c r="B22" s="20"/>
      <c r="C22" s="20">
        <v>1439.0267379679144</v>
      </c>
      <c r="D22" s="20"/>
      <c r="E22" s="20">
        <v>2731.734636733484</v>
      </c>
      <c r="F22" s="20"/>
      <c r="G22" s="5">
        <v>0.67855843578386932</v>
      </c>
      <c r="H22" s="5"/>
      <c r="I22" s="5"/>
      <c r="J22" s="27"/>
    </row>
    <row r="23" spans="1:28" x14ac:dyDescent="0.5">
      <c r="A23" s="20">
        <v>1134.0247349823321</v>
      </c>
      <c r="B23" s="20"/>
      <c r="C23" s="20">
        <v>1303.4685816876122</v>
      </c>
      <c r="D23" s="20"/>
      <c r="E23" s="20">
        <v>2573.0514729502465</v>
      </c>
      <c r="F23" s="20"/>
      <c r="G23" s="5">
        <v>0.66851665113699421</v>
      </c>
      <c r="H23" s="5"/>
      <c r="I23" s="5"/>
      <c r="J23" s="27"/>
      <c r="N23" s="15"/>
      <c r="O23" s="15"/>
      <c r="P23" s="16"/>
      <c r="Q23" s="16"/>
      <c r="R23" s="60"/>
      <c r="S23" s="60"/>
      <c r="T23" s="17"/>
      <c r="U23" s="17"/>
    </row>
    <row r="24" spans="1:28" x14ac:dyDescent="0.5">
      <c r="A24"/>
      <c r="B24" s="20"/>
      <c r="C24" s="20"/>
      <c r="D24" s="20"/>
      <c r="E24" s="20"/>
      <c r="F24" s="20"/>
      <c r="G24" s="5"/>
      <c r="H24" s="5"/>
      <c r="I24" s="5"/>
      <c r="J24" s="27"/>
      <c r="M24" t="s">
        <v>17</v>
      </c>
      <c r="N24" s="8" t="str">
        <f t="shared" ref="N24:N45" si="16">IF(A2&gt;N$13,A2,IF(A2&lt;N$9,A2,""))</f>
        <v/>
      </c>
      <c r="O24" s="8" t="str">
        <f t="shared" ref="O24:O45" si="17">IF(B2&gt;O$13,B2,IF(B2&lt;O$9,B2,""))</f>
        <v/>
      </c>
      <c r="P24" s="8">
        <f t="shared" ref="P24:P45" si="18">IF(C2&gt;P$13,C2,IF(C2&lt;P$9,C2,""))</f>
        <v>3601.3250883392225</v>
      </c>
      <c r="Q24" s="8" t="str">
        <f t="shared" ref="Q24:Q45" si="19">IF(D2&gt;Q$13,D2,IF(D2&lt;Q$9,D2,""))</f>
        <v/>
      </c>
      <c r="R24" s="8">
        <f t="shared" ref="R24:R45" si="20">IF(E2&gt;R$13,E2,IF(E2&lt;R$9,E2,""))</f>
        <v>6158.9404729546077</v>
      </c>
      <c r="S24" s="8" t="str">
        <f t="shared" ref="S24:S45" si="21">IF(F2&gt;S$13,F2,IF(F2&lt;S$9,F2,""))</f>
        <v/>
      </c>
      <c r="T24" s="8">
        <f t="shared" ref="T24:T45" si="22">IF(G2&gt;T$13,G2,IF(G2&lt;T$9,G2,""))</f>
        <v>1.1636403851844039</v>
      </c>
      <c r="U24" s="8" t="str">
        <f t="shared" ref="U24:U45" si="23">IF(H2&gt;U$13,H2,IF(H2&lt;U$9,H2,""))</f>
        <v/>
      </c>
    </row>
    <row r="25" spans="1:28" x14ac:dyDescent="0.5">
      <c r="A25"/>
      <c r="B25" s="20"/>
      <c r="C25" s="20"/>
      <c r="D25" s="20"/>
      <c r="E25" s="20"/>
      <c r="F25" s="20"/>
      <c r="G25" s="5"/>
      <c r="H25" s="27"/>
      <c r="I25" s="5"/>
      <c r="J25" s="27"/>
      <c r="N25" s="8" t="str">
        <f t="shared" si="16"/>
        <v/>
      </c>
      <c r="O25" s="8" t="str">
        <f t="shared" si="17"/>
        <v/>
      </c>
      <c r="P25" s="8" t="str">
        <f t="shared" si="18"/>
        <v/>
      </c>
      <c r="Q25" s="8" t="str">
        <f t="shared" si="19"/>
        <v/>
      </c>
      <c r="R25" s="8" t="str">
        <f t="shared" si="20"/>
        <v/>
      </c>
      <c r="S25" s="8" t="str">
        <f t="shared" si="21"/>
        <v/>
      </c>
      <c r="T25" s="8" t="str">
        <f t="shared" si="22"/>
        <v/>
      </c>
      <c r="U25" s="8" t="str">
        <f t="shared" si="23"/>
        <v/>
      </c>
    </row>
    <row r="26" spans="1:28" x14ac:dyDescent="0.5">
      <c r="A26"/>
      <c r="B26" s="20"/>
      <c r="C26" s="20"/>
      <c r="D26" s="20"/>
      <c r="E26" s="20"/>
      <c r="F26" s="20"/>
      <c r="G26" s="5"/>
      <c r="H26" s="27"/>
      <c r="I26" s="5"/>
      <c r="J26" s="27"/>
      <c r="N26" s="8" t="str">
        <f t="shared" si="16"/>
        <v/>
      </c>
      <c r="O26" s="8" t="str">
        <f t="shared" si="17"/>
        <v/>
      </c>
      <c r="P26" s="8" t="str">
        <f t="shared" si="18"/>
        <v/>
      </c>
      <c r="Q26" s="8" t="str">
        <f t="shared" si="19"/>
        <v/>
      </c>
      <c r="R26" s="8" t="str">
        <f t="shared" si="20"/>
        <v/>
      </c>
      <c r="S26" s="8" t="str">
        <f t="shared" si="21"/>
        <v/>
      </c>
      <c r="T26" s="8" t="str">
        <f t="shared" si="22"/>
        <v/>
      </c>
      <c r="U26" s="8" t="str">
        <f t="shared" si="23"/>
        <v/>
      </c>
    </row>
    <row r="27" spans="1:28" x14ac:dyDescent="0.5">
      <c r="A27"/>
      <c r="B27" s="20"/>
      <c r="C27" s="20"/>
      <c r="D27" s="20"/>
      <c r="E27" s="20"/>
      <c r="F27" s="20"/>
      <c r="G27" s="5"/>
      <c r="H27" s="27"/>
      <c r="I27" s="5"/>
      <c r="J27" s="27"/>
      <c r="N27" s="8" t="str">
        <f t="shared" si="16"/>
        <v/>
      </c>
      <c r="O27" s="8" t="str">
        <f t="shared" si="17"/>
        <v/>
      </c>
      <c r="P27" s="8" t="str">
        <f t="shared" si="18"/>
        <v/>
      </c>
      <c r="Q27" s="8" t="str">
        <f t="shared" si="19"/>
        <v/>
      </c>
      <c r="R27" s="8" t="str">
        <f t="shared" si="20"/>
        <v/>
      </c>
      <c r="S27" s="8" t="str">
        <f t="shared" si="21"/>
        <v/>
      </c>
      <c r="T27" s="8" t="str">
        <f t="shared" si="22"/>
        <v/>
      </c>
      <c r="U27" s="8" t="str">
        <f t="shared" si="23"/>
        <v/>
      </c>
    </row>
    <row r="28" spans="1:28" x14ac:dyDescent="0.5">
      <c r="A28"/>
      <c r="B28" s="20"/>
      <c r="C28" s="20"/>
      <c r="D28" s="20"/>
      <c r="E28" s="20"/>
      <c r="F28" s="20"/>
      <c r="G28" s="5"/>
      <c r="H28" s="27"/>
      <c r="I28" s="5"/>
      <c r="J28" s="27"/>
      <c r="N28" s="8" t="str">
        <f t="shared" si="16"/>
        <v/>
      </c>
      <c r="O28" s="8" t="str">
        <f t="shared" si="17"/>
        <v/>
      </c>
      <c r="P28" s="8" t="str">
        <f t="shared" si="18"/>
        <v/>
      </c>
      <c r="Q28" s="8" t="str">
        <f t="shared" si="19"/>
        <v/>
      </c>
      <c r="R28" s="8" t="str">
        <f t="shared" si="20"/>
        <v/>
      </c>
      <c r="S28" s="8" t="str">
        <f t="shared" si="21"/>
        <v/>
      </c>
      <c r="T28" s="8" t="str">
        <f t="shared" si="22"/>
        <v/>
      </c>
      <c r="U28" s="8" t="str">
        <f t="shared" si="23"/>
        <v/>
      </c>
      <c r="Z28" t="s">
        <v>18</v>
      </c>
      <c r="AA28" t="s">
        <v>18</v>
      </c>
      <c r="AB28" t="s">
        <v>18</v>
      </c>
    </row>
    <row r="29" spans="1:28" x14ac:dyDescent="0.5">
      <c r="A29"/>
      <c r="B29" s="4"/>
      <c r="C29" s="20"/>
      <c r="D29" s="4"/>
      <c r="E29" s="4"/>
      <c r="F29" s="4"/>
      <c r="G29" s="5"/>
      <c r="H29" s="5"/>
      <c r="I29" s="5"/>
      <c r="J29" s="5"/>
      <c r="N29" s="8" t="str">
        <f t="shared" si="16"/>
        <v/>
      </c>
      <c r="O29" s="8" t="str">
        <f t="shared" si="17"/>
        <v/>
      </c>
      <c r="P29" s="8" t="str">
        <f t="shared" si="18"/>
        <v/>
      </c>
      <c r="Q29" s="8" t="str">
        <f t="shared" si="19"/>
        <v/>
      </c>
      <c r="R29" s="8" t="str">
        <f t="shared" si="20"/>
        <v/>
      </c>
      <c r="S29" s="8" t="str">
        <f t="shared" si="21"/>
        <v/>
      </c>
      <c r="T29" s="8" t="str">
        <f t="shared" si="22"/>
        <v/>
      </c>
      <c r="U29" s="8" t="str">
        <f t="shared" si="23"/>
        <v/>
      </c>
      <c r="Y29" t="s">
        <v>18</v>
      </c>
      <c r="Z29" t="s">
        <v>18</v>
      </c>
      <c r="AA29" t="s">
        <v>18</v>
      </c>
      <c r="AB29" t="s">
        <v>18</v>
      </c>
    </row>
    <row r="30" spans="1:28" x14ac:dyDescent="0.5">
      <c r="A30"/>
      <c r="B30" s="4"/>
      <c r="C30" s="20"/>
      <c r="D30" s="4"/>
      <c r="E30" s="4"/>
      <c r="F30" s="4"/>
      <c r="G30" s="5"/>
      <c r="H30" s="5"/>
      <c r="I30" s="5"/>
      <c r="J30" s="5"/>
      <c r="N30" s="8" t="str">
        <f t="shared" si="16"/>
        <v/>
      </c>
      <c r="O30" s="8" t="str">
        <f t="shared" si="17"/>
        <v/>
      </c>
      <c r="P30" s="8" t="str">
        <f t="shared" si="18"/>
        <v/>
      </c>
      <c r="Q30" s="8" t="str">
        <f t="shared" si="19"/>
        <v/>
      </c>
      <c r="R30" s="8" t="str">
        <f t="shared" si="20"/>
        <v/>
      </c>
      <c r="S30" s="8" t="str">
        <f t="shared" si="21"/>
        <v/>
      </c>
      <c r="T30" s="8" t="str">
        <f t="shared" si="22"/>
        <v/>
      </c>
      <c r="U30" s="8" t="str">
        <f t="shared" si="23"/>
        <v/>
      </c>
      <c r="Y30" t="s">
        <v>18</v>
      </c>
      <c r="Z30" t="s">
        <v>18</v>
      </c>
      <c r="AA30" t="s">
        <v>18</v>
      </c>
      <c r="AB30" t="s">
        <v>18</v>
      </c>
    </row>
    <row r="31" spans="1:28" x14ac:dyDescent="0.5">
      <c r="A31"/>
      <c r="B31" s="4"/>
      <c r="C31" s="20"/>
      <c r="D31" s="4"/>
      <c r="E31" s="4"/>
      <c r="F31" s="4"/>
      <c r="G31" s="5"/>
      <c r="H31" s="5"/>
      <c r="I31" s="5"/>
      <c r="J31" s="5"/>
      <c r="N31" s="8" t="str">
        <f t="shared" si="16"/>
        <v/>
      </c>
      <c r="O31" s="8" t="str">
        <f t="shared" si="17"/>
        <v/>
      </c>
      <c r="P31" s="8" t="str">
        <f t="shared" si="18"/>
        <v/>
      </c>
      <c r="Q31" s="8" t="str">
        <f t="shared" si="19"/>
        <v/>
      </c>
      <c r="R31" s="8" t="str">
        <f t="shared" si="20"/>
        <v/>
      </c>
      <c r="S31" s="8" t="str">
        <f t="shared" si="21"/>
        <v/>
      </c>
      <c r="T31" s="8" t="str">
        <f t="shared" si="22"/>
        <v/>
      </c>
      <c r="U31" s="8" t="str">
        <f t="shared" si="23"/>
        <v/>
      </c>
      <c r="Y31" t="s">
        <v>18</v>
      </c>
      <c r="Z31" t="s">
        <v>18</v>
      </c>
      <c r="AA31" t="s">
        <v>18</v>
      </c>
      <c r="AB31" t="s">
        <v>18</v>
      </c>
    </row>
    <row r="32" spans="1:28" x14ac:dyDescent="0.5">
      <c r="A32"/>
      <c r="B32" s="4"/>
      <c r="C32" s="20"/>
      <c r="D32" s="4"/>
      <c r="E32" s="4"/>
      <c r="F32" s="4"/>
      <c r="G32" s="5"/>
      <c r="H32" s="5"/>
      <c r="I32" s="5"/>
      <c r="J32" s="5"/>
      <c r="N32" s="8" t="str">
        <f t="shared" si="16"/>
        <v/>
      </c>
      <c r="O32" s="8" t="str">
        <f t="shared" si="17"/>
        <v/>
      </c>
      <c r="P32" s="8" t="str">
        <f t="shared" si="18"/>
        <v/>
      </c>
      <c r="Q32" s="8" t="str">
        <f t="shared" si="19"/>
        <v/>
      </c>
      <c r="R32" s="8" t="str">
        <f t="shared" si="20"/>
        <v/>
      </c>
      <c r="S32" s="8" t="str">
        <f t="shared" si="21"/>
        <v/>
      </c>
      <c r="T32" s="8" t="str">
        <f t="shared" si="22"/>
        <v/>
      </c>
      <c r="U32" s="8" t="str">
        <f t="shared" si="23"/>
        <v/>
      </c>
      <c r="Y32" t="s">
        <v>18</v>
      </c>
      <c r="Z32" t="s">
        <v>18</v>
      </c>
      <c r="AA32" t="s">
        <v>18</v>
      </c>
      <c r="AB32" t="s">
        <v>18</v>
      </c>
    </row>
    <row r="33" spans="1:28" x14ac:dyDescent="0.5">
      <c r="A33"/>
      <c r="B33" s="4"/>
      <c r="C33" s="20"/>
      <c r="D33" s="4"/>
      <c r="E33" s="4"/>
      <c r="F33" s="4"/>
      <c r="G33" s="5"/>
      <c r="H33" s="5"/>
      <c r="I33" s="5"/>
      <c r="J33" s="5"/>
      <c r="N33" s="8" t="str">
        <f t="shared" si="16"/>
        <v/>
      </c>
      <c r="O33" s="8" t="str">
        <f t="shared" si="17"/>
        <v/>
      </c>
      <c r="P33" s="8" t="str">
        <f t="shared" si="18"/>
        <v/>
      </c>
      <c r="Q33" s="8" t="str">
        <f t="shared" si="19"/>
        <v/>
      </c>
      <c r="R33" s="8" t="str">
        <f t="shared" si="20"/>
        <v/>
      </c>
      <c r="S33" s="8" t="str">
        <f t="shared" si="21"/>
        <v/>
      </c>
      <c r="T33" s="8" t="str">
        <f t="shared" si="22"/>
        <v/>
      </c>
      <c r="U33" s="8" t="str">
        <f t="shared" si="23"/>
        <v/>
      </c>
      <c r="Y33" t="s">
        <v>18</v>
      </c>
      <c r="Z33" t="s">
        <v>18</v>
      </c>
      <c r="AA33" t="s">
        <v>18</v>
      </c>
    </row>
    <row r="34" spans="1:28" x14ac:dyDescent="0.5">
      <c r="A34"/>
      <c r="C34" s="20"/>
      <c r="G34" s="5"/>
      <c r="N34" s="8" t="str">
        <f t="shared" si="16"/>
        <v/>
      </c>
      <c r="O34" s="8" t="str">
        <f t="shared" si="17"/>
        <v/>
      </c>
      <c r="P34" s="8" t="str">
        <f t="shared" si="18"/>
        <v/>
      </c>
      <c r="Q34" s="8" t="str">
        <f t="shared" si="19"/>
        <v/>
      </c>
      <c r="R34" s="8" t="str">
        <f t="shared" si="20"/>
        <v/>
      </c>
      <c r="S34" s="8" t="str">
        <f t="shared" si="21"/>
        <v/>
      </c>
      <c r="T34" s="8" t="str">
        <f t="shared" si="22"/>
        <v/>
      </c>
      <c r="U34" s="8" t="str">
        <f t="shared" si="23"/>
        <v/>
      </c>
      <c r="Y34" t="s">
        <v>18</v>
      </c>
      <c r="Z34" t="s">
        <v>18</v>
      </c>
      <c r="AA34" t="s">
        <v>18</v>
      </c>
      <c r="AB34" t="s">
        <v>18</v>
      </c>
    </row>
    <row r="35" spans="1:28" x14ac:dyDescent="0.5">
      <c r="A35"/>
      <c r="C35" s="20"/>
      <c r="G35" s="5"/>
      <c r="N35" s="8" t="str">
        <f t="shared" si="16"/>
        <v/>
      </c>
      <c r="O35" s="8" t="str">
        <f t="shared" si="17"/>
        <v/>
      </c>
      <c r="P35" s="8" t="str">
        <f t="shared" si="18"/>
        <v/>
      </c>
      <c r="Q35" s="8" t="str">
        <f t="shared" si="19"/>
        <v/>
      </c>
      <c r="R35" s="8" t="str">
        <f t="shared" si="20"/>
        <v/>
      </c>
      <c r="S35" s="8" t="str">
        <f t="shared" si="21"/>
        <v/>
      </c>
      <c r="T35" s="8" t="str">
        <f t="shared" si="22"/>
        <v/>
      </c>
      <c r="U35" s="8" t="str">
        <f t="shared" si="23"/>
        <v/>
      </c>
      <c r="Y35" t="s">
        <v>18</v>
      </c>
      <c r="Z35" t="s">
        <v>18</v>
      </c>
      <c r="AA35" t="s">
        <v>18</v>
      </c>
      <c r="AB35" t="s">
        <v>18</v>
      </c>
    </row>
    <row r="36" spans="1:28" x14ac:dyDescent="0.5">
      <c r="A36"/>
      <c r="C36" s="20"/>
      <c r="G36" s="5"/>
      <c r="N36" s="8" t="str">
        <f t="shared" si="16"/>
        <v/>
      </c>
      <c r="O36" s="8" t="str">
        <f t="shared" si="17"/>
        <v/>
      </c>
      <c r="P36" s="8" t="str">
        <f t="shared" si="18"/>
        <v/>
      </c>
      <c r="Q36" s="8" t="str">
        <f t="shared" si="19"/>
        <v/>
      </c>
      <c r="R36" s="8" t="str">
        <f t="shared" si="20"/>
        <v/>
      </c>
      <c r="S36" s="8" t="str">
        <f t="shared" si="21"/>
        <v/>
      </c>
      <c r="T36" s="8" t="str">
        <f t="shared" si="22"/>
        <v/>
      </c>
      <c r="U36" s="8" t="str">
        <f t="shared" si="23"/>
        <v/>
      </c>
      <c r="Y36" t="s">
        <v>18</v>
      </c>
      <c r="AA36" t="s">
        <v>18</v>
      </c>
    </row>
    <row r="37" spans="1:28" x14ac:dyDescent="0.5">
      <c r="A37"/>
      <c r="C37" s="20"/>
      <c r="G37" s="5"/>
      <c r="N37" s="8" t="str">
        <f t="shared" si="16"/>
        <v/>
      </c>
      <c r="O37" s="8" t="str">
        <f t="shared" si="17"/>
        <v/>
      </c>
      <c r="P37" s="8" t="str">
        <f t="shared" si="18"/>
        <v/>
      </c>
      <c r="Q37" s="8" t="str">
        <f t="shared" si="19"/>
        <v/>
      </c>
      <c r="R37" s="8" t="str">
        <f t="shared" si="20"/>
        <v/>
      </c>
      <c r="S37" s="8" t="str">
        <f t="shared" si="21"/>
        <v/>
      </c>
      <c r="T37" s="8" t="str">
        <f t="shared" si="22"/>
        <v/>
      </c>
      <c r="U37" s="8" t="str">
        <f t="shared" si="23"/>
        <v/>
      </c>
      <c r="Y37" t="s">
        <v>18</v>
      </c>
      <c r="Z37" t="s">
        <v>18</v>
      </c>
      <c r="AA37" t="s">
        <v>18</v>
      </c>
      <c r="AB37" t="s">
        <v>18</v>
      </c>
    </row>
    <row r="38" spans="1:28" x14ac:dyDescent="0.5">
      <c r="A38"/>
      <c r="C38" s="20"/>
      <c r="G38" s="5"/>
      <c r="N38" s="8" t="str">
        <f t="shared" si="16"/>
        <v/>
      </c>
      <c r="O38" s="8" t="str">
        <f t="shared" si="17"/>
        <v/>
      </c>
      <c r="P38" s="8" t="str">
        <f t="shared" si="18"/>
        <v/>
      </c>
      <c r="Q38" s="8" t="str">
        <f t="shared" si="19"/>
        <v/>
      </c>
      <c r="R38" s="8" t="str">
        <f t="shared" si="20"/>
        <v/>
      </c>
      <c r="S38" s="8" t="str">
        <f t="shared" si="21"/>
        <v/>
      </c>
      <c r="T38" s="8" t="str">
        <f t="shared" si="22"/>
        <v/>
      </c>
      <c r="U38" s="8" t="str">
        <f t="shared" si="23"/>
        <v/>
      </c>
      <c r="Y38" t="s">
        <v>18</v>
      </c>
      <c r="Z38" t="s">
        <v>18</v>
      </c>
      <c r="AA38" t="s">
        <v>18</v>
      </c>
      <c r="AB38" t="s">
        <v>18</v>
      </c>
    </row>
    <row r="39" spans="1:28" x14ac:dyDescent="0.5">
      <c r="A39"/>
      <c r="C39" s="20"/>
      <c r="G39" s="5"/>
      <c r="N39" s="8" t="str">
        <f t="shared" si="16"/>
        <v/>
      </c>
      <c r="O39" s="8" t="str">
        <f t="shared" si="17"/>
        <v/>
      </c>
      <c r="P39" s="8" t="str">
        <f t="shared" si="18"/>
        <v/>
      </c>
      <c r="Q39" s="8" t="str">
        <f t="shared" si="19"/>
        <v/>
      </c>
      <c r="R39" s="8" t="str">
        <f t="shared" si="20"/>
        <v/>
      </c>
      <c r="S39" s="8" t="str">
        <f t="shared" si="21"/>
        <v/>
      </c>
      <c r="T39" s="8" t="str">
        <f t="shared" si="22"/>
        <v/>
      </c>
      <c r="U39" s="8" t="str">
        <f t="shared" si="23"/>
        <v/>
      </c>
      <c r="Z39" t="s">
        <v>18</v>
      </c>
      <c r="AB39" t="s">
        <v>18</v>
      </c>
    </row>
    <row r="40" spans="1:28" x14ac:dyDescent="0.5">
      <c r="A40"/>
      <c r="C40" s="20"/>
      <c r="G40" s="5"/>
      <c r="N40" s="8" t="str">
        <f t="shared" si="16"/>
        <v/>
      </c>
      <c r="O40" s="8" t="str">
        <f t="shared" si="17"/>
        <v/>
      </c>
      <c r="P40" s="8" t="str">
        <f t="shared" si="18"/>
        <v/>
      </c>
      <c r="Q40" s="8" t="str">
        <f t="shared" si="19"/>
        <v/>
      </c>
      <c r="R40" s="8" t="str">
        <f t="shared" si="20"/>
        <v/>
      </c>
      <c r="S40" s="8" t="str">
        <f t="shared" si="21"/>
        <v/>
      </c>
      <c r="T40" s="8" t="str">
        <f t="shared" si="22"/>
        <v/>
      </c>
      <c r="U40" s="8" t="str">
        <f t="shared" si="23"/>
        <v/>
      </c>
      <c r="Y40" t="s">
        <v>18</v>
      </c>
      <c r="AA40" t="s">
        <v>18</v>
      </c>
    </row>
    <row r="41" spans="1:28" x14ac:dyDescent="0.5">
      <c r="A41"/>
      <c r="C41" s="20"/>
      <c r="G41" s="5"/>
      <c r="N41" s="8" t="str">
        <f t="shared" si="16"/>
        <v/>
      </c>
      <c r="O41" s="8" t="str">
        <f t="shared" si="17"/>
        <v/>
      </c>
      <c r="P41" s="8" t="str">
        <f t="shared" si="18"/>
        <v/>
      </c>
      <c r="Q41" s="8" t="str">
        <f t="shared" si="19"/>
        <v/>
      </c>
      <c r="R41" s="8" t="str">
        <f t="shared" si="20"/>
        <v/>
      </c>
      <c r="S41" s="8" t="str">
        <f t="shared" si="21"/>
        <v/>
      </c>
      <c r="T41" s="8" t="str">
        <f t="shared" si="22"/>
        <v/>
      </c>
      <c r="U41" s="8" t="str">
        <f t="shared" si="23"/>
        <v/>
      </c>
      <c r="AB41" t="s">
        <v>18</v>
      </c>
    </row>
    <row r="42" spans="1:28" x14ac:dyDescent="0.5">
      <c r="A42"/>
      <c r="C42" s="20"/>
      <c r="G42" s="5"/>
      <c r="N42" s="8" t="str">
        <f t="shared" si="16"/>
        <v/>
      </c>
      <c r="O42" s="8" t="str">
        <f t="shared" si="17"/>
        <v/>
      </c>
      <c r="P42" s="8" t="str">
        <f t="shared" si="18"/>
        <v/>
      </c>
      <c r="Q42" s="8" t="str">
        <f t="shared" si="19"/>
        <v/>
      </c>
      <c r="R42" s="8" t="str">
        <f t="shared" si="20"/>
        <v/>
      </c>
      <c r="S42" s="8" t="str">
        <f t="shared" si="21"/>
        <v/>
      </c>
      <c r="T42" s="8" t="str">
        <f t="shared" si="22"/>
        <v/>
      </c>
      <c r="U42" s="8" t="str">
        <f t="shared" si="23"/>
        <v/>
      </c>
      <c r="Y42" t="s">
        <v>18</v>
      </c>
      <c r="Z42" t="s">
        <v>18</v>
      </c>
      <c r="AA42" t="s">
        <v>18</v>
      </c>
      <c r="AB42" t="s">
        <v>18</v>
      </c>
    </row>
    <row r="43" spans="1:28" x14ac:dyDescent="0.5">
      <c r="A43"/>
      <c r="C43" s="20"/>
      <c r="G43" s="5"/>
      <c r="N43" s="8" t="str">
        <f t="shared" si="16"/>
        <v/>
      </c>
      <c r="O43" s="8" t="str">
        <f t="shared" si="17"/>
        <v/>
      </c>
      <c r="P43" s="8" t="str">
        <f t="shared" si="18"/>
        <v/>
      </c>
      <c r="Q43" s="8" t="str">
        <f t="shared" si="19"/>
        <v/>
      </c>
      <c r="R43" s="8" t="str">
        <f t="shared" si="20"/>
        <v/>
      </c>
      <c r="S43" s="8" t="str">
        <f t="shared" si="21"/>
        <v/>
      </c>
      <c r="T43" s="8" t="str">
        <f t="shared" si="22"/>
        <v/>
      </c>
      <c r="U43" s="8" t="str">
        <f t="shared" si="23"/>
        <v/>
      </c>
    </row>
    <row r="44" spans="1:28" x14ac:dyDescent="0.5">
      <c r="A44" s="14"/>
      <c r="G44" s="5"/>
      <c r="N44" s="8" t="str">
        <f t="shared" si="16"/>
        <v/>
      </c>
      <c r="O44" s="8">
        <f t="shared" si="17"/>
        <v>0</v>
      </c>
      <c r="P44" s="8" t="str">
        <f t="shared" si="18"/>
        <v/>
      </c>
      <c r="Q44" s="8">
        <f t="shared" si="19"/>
        <v>0</v>
      </c>
      <c r="R44" s="8" t="str">
        <f t="shared" si="20"/>
        <v/>
      </c>
      <c r="S44" s="8">
        <f t="shared" si="21"/>
        <v>0</v>
      </c>
      <c r="T44" s="8" t="str">
        <f t="shared" si="22"/>
        <v/>
      </c>
      <c r="U44" s="8">
        <f t="shared" si="23"/>
        <v>0</v>
      </c>
    </row>
    <row r="45" spans="1:28" x14ac:dyDescent="0.5">
      <c r="A45" s="14"/>
      <c r="G45" s="5"/>
      <c r="N45" s="8" t="str">
        <f t="shared" si="16"/>
        <v/>
      </c>
      <c r="O45" s="8">
        <f t="shared" si="17"/>
        <v>0</v>
      </c>
      <c r="P45" s="8" t="str">
        <f t="shared" si="18"/>
        <v/>
      </c>
      <c r="Q45" s="8">
        <f t="shared" si="19"/>
        <v>0</v>
      </c>
      <c r="R45" s="8" t="str">
        <f t="shared" si="20"/>
        <v/>
      </c>
      <c r="S45" s="8">
        <f t="shared" si="21"/>
        <v>0</v>
      </c>
      <c r="T45" s="8" t="str">
        <f t="shared" si="22"/>
        <v/>
      </c>
      <c r="U45" s="8">
        <f t="shared" si="23"/>
        <v>0</v>
      </c>
    </row>
    <row r="46" spans="1:28" x14ac:dyDescent="0.5">
      <c r="A46" s="14"/>
      <c r="G46" s="5"/>
      <c r="N46" s="8">
        <f t="shared" ref="N46:N63" si="24">IF(A24&gt;N$13,A24,IF(A24&lt;N$9,A24,""))</f>
        <v>0</v>
      </c>
      <c r="O46" s="8">
        <f t="shared" ref="O46:O63" si="25">IF(B24&gt;O$13,B24,IF(B24&lt;O$9,B24,""))</f>
        <v>0</v>
      </c>
      <c r="P46" s="8">
        <f t="shared" ref="P46:P63" si="26">IF(C24&gt;P$13,C24,IF(C24&lt;P$9,C24,""))</f>
        <v>0</v>
      </c>
      <c r="Q46" s="8">
        <f t="shared" ref="Q46:Q63" si="27">IF(D24&gt;Q$13,D24,IF(D24&lt;Q$9,D24,""))</f>
        <v>0</v>
      </c>
    </row>
    <row r="47" spans="1:28" x14ac:dyDescent="0.5">
      <c r="A47" s="14"/>
      <c r="G47" s="5"/>
      <c r="N47" s="8">
        <f t="shared" si="24"/>
        <v>0</v>
      </c>
      <c r="O47" s="8">
        <f t="shared" si="25"/>
        <v>0</v>
      </c>
      <c r="P47" s="8">
        <f t="shared" si="26"/>
        <v>0</v>
      </c>
      <c r="Q47" s="8">
        <f t="shared" si="27"/>
        <v>0</v>
      </c>
    </row>
    <row r="48" spans="1:28" x14ac:dyDescent="0.5">
      <c r="A48" s="14"/>
      <c r="G48" s="5"/>
      <c r="N48" s="8">
        <f t="shared" si="24"/>
        <v>0</v>
      </c>
      <c r="O48" s="8">
        <f t="shared" si="25"/>
        <v>0</v>
      </c>
      <c r="P48" s="8">
        <f t="shared" si="26"/>
        <v>0</v>
      </c>
      <c r="Q48" s="8">
        <f t="shared" si="27"/>
        <v>0</v>
      </c>
    </row>
    <row r="49" spans="1:17" x14ac:dyDescent="0.5">
      <c r="A49" s="14"/>
      <c r="G49" s="5"/>
      <c r="N49" s="8">
        <f t="shared" si="24"/>
        <v>0</v>
      </c>
      <c r="O49" s="8">
        <f t="shared" si="25"/>
        <v>0</v>
      </c>
      <c r="P49" s="8">
        <f t="shared" si="26"/>
        <v>0</v>
      </c>
      <c r="Q49" s="8">
        <f t="shared" si="27"/>
        <v>0</v>
      </c>
    </row>
    <row r="50" spans="1:17" x14ac:dyDescent="0.5">
      <c r="A50" s="14"/>
      <c r="G50" s="5"/>
      <c r="N50" s="8">
        <f t="shared" si="24"/>
        <v>0</v>
      </c>
      <c r="O50" s="8">
        <f t="shared" si="25"/>
        <v>0</v>
      </c>
      <c r="P50" s="8">
        <f t="shared" si="26"/>
        <v>0</v>
      </c>
      <c r="Q50" s="8">
        <f t="shared" si="27"/>
        <v>0</v>
      </c>
    </row>
    <row r="51" spans="1:17" x14ac:dyDescent="0.5">
      <c r="A51"/>
      <c r="G51" s="5"/>
      <c r="N51" s="8">
        <f t="shared" si="24"/>
        <v>0</v>
      </c>
      <c r="O51" s="8">
        <f t="shared" si="25"/>
        <v>0</v>
      </c>
      <c r="P51" s="8">
        <f t="shared" si="26"/>
        <v>0</v>
      </c>
      <c r="Q51" s="8">
        <f t="shared" si="27"/>
        <v>0</v>
      </c>
    </row>
    <row r="52" spans="1:17" x14ac:dyDescent="0.5">
      <c r="N52" s="8">
        <f t="shared" si="24"/>
        <v>0</v>
      </c>
      <c r="O52" s="8">
        <f t="shared" si="25"/>
        <v>0</v>
      </c>
      <c r="P52" s="8">
        <f t="shared" si="26"/>
        <v>0</v>
      </c>
      <c r="Q52" s="8">
        <f t="shared" si="27"/>
        <v>0</v>
      </c>
    </row>
    <row r="53" spans="1:17" x14ac:dyDescent="0.5">
      <c r="N53" s="8">
        <f t="shared" si="24"/>
        <v>0</v>
      </c>
      <c r="O53" s="8">
        <f t="shared" si="25"/>
        <v>0</v>
      </c>
      <c r="P53" s="8">
        <f t="shared" si="26"/>
        <v>0</v>
      </c>
      <c r="Q53" s="8">
        <f t="shared" si="27"/>
        <v>0</v>
      </c>
    </row>
    <row r="54" spans="1:17" x14ac:dyDescent="0.5">
      <c r="N54" s="8">
        <f t="shared" si="24"/>
        <v>0</v>
      </c>
      <c r="O54" s="8">
        <f t="shared" si="25"/>
        <v>0</v>
      </c>
      <c r="P54" s="8">
        <f t="shared" si="26"/>
        <v>0</v>
      </c>
      <c r="Q54" s="8">
        <f t="shared" si="27"/>
        <v>0</v>
      </c>
    </row>
    <row r="55" spans="1:17" x14ac:dyDescent="0.5">
      <c r="N55" s="8">
        <f t="shared" si="24"/>
        <v>0</v>
      </c>
      <c r="O55" s="8">
        <f t="shared" si="25"/>
        <v>0</v>
      </c>
      <c r="P55" s="8">
        <f t="shared" si="26"/>
        <v>0</v>
      </c>
      <c r="Q55" s="8">
        <f t="shared" si="27"/>
        <v>0</v>
      </c>
    </row>
    <row r="56" spans="1:17" x14ac:dyDescent="0.5">
      <c r="N56" s="8">
        <f t="shared" si="24"/>
        <v>0</v>
      </c>
      <c r="O56" s="8">
        <f t="shared" si="25"/>
        <v>0</v>
      </c>
      <c r="P56" s="8">
        <f t="shared" si="26"/>
        <v>0</v>
      </c>
      <c r="Q56" s="8">
        <f t="shared" si="27"/>
        <v>0</v>
      </c>
    </row>
    <row r="57" spans="1:17" x14ac:dyDescent="0.5">
      <c r="N57" s="8">
        <f t="shared" si="24"/>
        <v>0</v>
      </c>
      <c r="O57" s="8">
        <f t="shared" si="25"/>
        <v>0</v>
      </c>
      <c r="P57" s="8">
        <f t="shared" si="26"/>
        <v>0</v>
      </c>
      <c r="Q57" s="8">
        <f t="shared" si="27"/>
        <v>0</v>
      </c>
    </row>
    <row r="58" spans="1:17" x14ac:dyDescent="0.5">
      <c r="N58" s="8">
        <f t="shared" si="24"/>
        <v>0</v>
      </c>
      <c r="O58" s="8">
        <f t="shared" si="25"/>
        <v>0</v>
      </c>
      <c r="P58" s="8">
        <f t="shared" si="26"/>
        <v>0</v>
      </c>
      <c r="Q58" s="8">
        <f t="shared" si="27"/>
        <v>0</v>
      </c>
    </row>
    <row r="59" spans="1:17" x14ac:dyDescent="0.5">
      <c r="N59" s="8">
        <f t="shared" si="24"/>
        <v>0</v>
      </c>
      <c r="O59" s="8">
        <f t="shared" si="25"/>
        <v>0</v>
      </c>
      <c r="P59" s="8">
        <f t="shared" si="26"/>
        <v>0</v>
      </c>
      <c r="Q59" s="8">
        <f t="shared" si="27"/>
        <v>0</v>
      </c>
    </row>
    <row r="60" spans="1:17" x14ac:dyDescent="0.5">
      <c r="N60" s="8">
        <f t="shared" si="24"/>
        <v>0</v>
      </c>
      <c r="O60" s="8">
        <f t="shared" si="25"/>
        <v>0</v>
      </c>
      <c r="P60" s="8">
        <f t="shared" si="26"/>
        <v>0</v>
      </c>
      <c r="Q60" s="8">
        <f t="shared" si="27"/>
        <v>0</v>
      </c>
    </row>
    <row r="61" spans="1:17" x14ac:dyDescent="0.5">
      <c r="N61" s="8">
        <f t="shared" si="24"/>
        <v>0</v>
      </c>
      <c r="O61" s="8">
        <f t="shared" si="25"/>
        <v>0</v>
      </c>
      <c r="P61" s="8">
        <f t="shared" si="26"/>
        <v>0</v>
      </c>
      <c r="Q61" s="8">
        <f t="shared" si="27"/>
        <v>0</v>
      </c>
    </row>
    <row r="62" spans="1:17" x14ac:dyDescent="0.5">
      <c r="N62" s="8">
        <f t="shared" si="24"/>
        <v>0</v>
      </c>
      <c r="O62" s="8">
        <f t="shared" si="25"/>
        <v>0</v>
      </c>
      <c r="P62" s="8">
        <f t="shared" si="26"/>
        <v>0</v>
      </c>
      <c r="Q62" s="8">
        <f t="shared" si="27"/>
        <v>0</v>
      </c>
    </row>
    <row r="63" spans="1:17" x14ac:dyDescent="0.5">
      <c r="N63" s="8">
        <f t="shared" si="24"/>
        <v>0</v>
      </c>
      <c r="O63" s="8">
        <f t="shared" si="25"/>
        <v>0</v>
      </c>
      <c r="P63" s="8">
        <f t="shared" si="26"/>
        <v>0</v>
      </c>
      <c r="Q63" s="8">
        <f t="shared" si="27"/>
        <v>0</v>
      </c>
    </row>
  </sheetData>
  <sortState ref="F2:F65">
    <sortCondition descending="1" ref="F1"/>
  </sortState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7"/>
  <sheetViews>
    <sheetView zoomScale="101" zoomScaleNormal="101" workbookViewId="0">
      <pane ySplit="1" topLeftCell="A2" activePane="bottomLeft" state="frozen"/>
      <selection pane="bottomLeft" activeCell="N31" sqref="N31"/>
    </sheetView>
  </sheetViews>
  <sheetFormatPr defaultRowHeight="14.35" x14ac:dyDescent="0.5"/>
  <cols>
    <col min="1" max="11" width="8.9375" style="8"/>
    <col min="21" max="22" width="8.9375" style="8"/>
  </cols>
  <sheetData>
    <row r="1" spans="1:22" ht="57.35" x14ac:dyDescent="0.5">
      <c r="A1" s="40" t="s">
        <v>24</v>
      </c>
      <c r="B1" s="40" t="s">
        <v>25</v>
      </c>
      <c r="C1" s="2" t="s">
        <v>0</v>
      </c>
      <c r="D1" s="2" t="s">
        <v>26</v>
      </c>
      <c r="E1" s="56" t="s">
        <v>27</v>
      </c>
      <c r="F1" s="56" t="s">
        <v>42</v>
      </c>
      <c r="G1" s="29" t="s">
        <v>28</v>
      </c>
      <c r="H1" s="29" t="s">
        <v>43</v>
      </c>
      <c r="I1" s="63" t="s">
        <v>30</v>
      </c>
      <c r="J1" s="63" t="s">
        <v>99</v>
      </c>
      <c r="K1" s="40" t="s">
        <v>44</v>
      </c>
      <c r="M1" s="9" t="s">
        <v>41</v>
      </c>
      <c r="N1" s="9" t="s">
        <v>34</v>
      </c>
      <c r="O1" s="9" t="s">
        <v>122</v>
      </c>
      <c r="P1" s="9" t="s">
        <v>123</v>
      </c>
      <c r="Q1" s="9" t="s">
        <v>113</v>
      </c>
      <c r="R1" s="9" t="s">
        <v>114</v>
      </c>
      <c r="U1" s="2" t="s">
        <v>26</v>
      </c>
      <c r="V1" s="2" t="s">
        <v>0</v>
      </c>
    </row>
    <row r="2" spans="1:22" x14ac:dyDescent="0.5">
      <c r="A2" s="36">
        <v>20</v>
      </c>
      <c r="B2" s="36" t="s">
        <v>40</v>
      </c>
      <c r="C2" s="20">
        <v>551691</v>
      </c>
      <c r="D2" s="20">
        <v>162794</v>
      </c>
      <c r="E2" s="20">
        <v>1728.2364864864865</v>
      </c>
      <c r="F2" s="20">
        <v>1464.6148648648648</v>
      </c>
      <c r="G2" s="20">
        <v>1286.5739130434783</v>
      </c>
      <c r="H2" s="20">
        <v>1341.1739130434783</v>
      </c>
      <c r="I2" s="20">
        <v>1459.5</v>
      </c>
      <c r="J2" s="20">
        <v>2805.788777908343</v>
      </c>
      <c r="K2" s="4">
        <v>1.0920394816964984</v>
      </c>
      <c r="L2" s="35" t="s">
        <v>35</v>
      </c>
      <c r="M2" s="107">
        <f>CORREL(E2:E21,F2:F21)</f>
        <v>0.45087679819628568</v>
      </c>
      <c r="N2" s="107">
        <f>CORREL(E22:E54,F22:F54)</f>
        <v>0.28323432000531185</v>
      </c>
      <c r="O2" s="107">
        <f>CORREL(E2:E21,F2:F21)</f>
        <v>0.45087679819628568</v>
      </c>
      <c r="P2" s="107">
        <f>CORREL(E22:E48,F22:F48)</f>
        <v>0.58039850114681824</v>
      </c>
      <c r="Q2" s="35">
        <v>0.20330000000000001</v>
      </c>
      <c r="R2" s="35">
        <v>0.33689999999999998</v>
      </c>
      <c r="U2" s="41">
        <v>162794</v>
      </c>
      <c r="V2" s="41">
        <v>551691</v>
      </c>
    </row>
    <row r="3" spans="1:22" x14ac:dyDescent="0.5">
      <c r="A3" s="36">
        <v>8</v>
      </c>
      <c r="B3" s="36" t="s">
        <v>40</v>
      </c>
      <c r="C3" s="20">
        <v>716083</v>
      </c>
      <c r="D3" s="20">
        <v>212440</v>
      </c>
      <c r="E3" s="20">
        <v>1508.6008064516129</v>
      </c>
      <c r="F3" s="20">
        <v>1129.616935483871</v>
      </c>
      <c r="G3" s="20">
        <v>861.33501259445848</v>
      </c>
      <c r="H3" s="20">
        <v>879.59697732997483</v>
      </c>
      <c r="I3" s="20">
        <v>1110.2062015503875</v>
      </c>
      <c r="J3" s="20">
        <v>2009.2139128138458</v>
      </c>
      <c r="K3" s="4">
        <v>1.2842437668588109</v>
      </c>
      <c r="L3" s="35" t="s">
        <v>36</v>
      </c>
      <c r="M3" s="107">
        <f>CORREL(G2:G21,H2:H21)</f>
        <v>0.48950746030723563</v>
      </c>
      <c r="N3" s="107">
        <f>CORREL(G22:G54,H22:H54)</f>
        <v>0.38662626478257833</v>
      </c>
      <c r="O3" s="107">
        <f>CORREL(G2:G21,H2:H21)</f>
        <v>0.48950746030723563</v>
      </c>
      <c r="P3" s="107">
        <f>CORREL(G22:G48,H22:H48)</f>
        <v>0.61764116286642223</v>
      </c>
      <c r="Q3" s="35">
        <v>0.23960000000000001</v>
      </c>
      <c r="R3" s="35">
        <v>0.38150000000000001</v>
      </c>
      <c r="U3" s="41">
        <v>212440</v>
      </c>
      <c r="V3" s="41">
        <v>716083</v>
      </c>
    </row>
    <row r="4" spans="1:22" x14ac:dyDescent="0.5">
      <c r="A4" s="36">
        <v>45</v>
      </c>
      <c r="B4" s="36" t="s">
        <v>40</v>
      </c>
      <c r="C4" s="20">
        <v>1309407</v>
      </c>
      <c r="D4" s="20">
        <v>227257</v>
      </c>
      <c r="E4" s="20">
        <v>2545.88</v>
      </c>
      <c r="F4" s="20">
        <v>1208.2763636363636</v>
      </c>
      <c r="G4" s="20">
        <v>1324.5434782608695</v>
      </c>
      <c r="H4" s="20">
        <v>802.6521739130435</v>
      </c>
      <c r="I4" s="20">
        <v>1781.5061224489796</v>
      </c>
      <c r="J4" s="20">
        <v>2010.9285375494071</v>
      </c>
      <c r="K4" s="4">
        <v>1.5053548758808495</v>
      </c>
      <c r="L4" s="35" t="s">
        <v>37</v>
      </c>
      <c r="M4" s="107">
        <f>CORREL(I2:I21,K2:K21)</f>
        <v>-0.23500929869905871</v>
      </c>
      <c r="N4" s="107">
        <f>CORREL(I22:I54,K22:K54)</f>
        <v>-0.37818345779926826</v>
      </c>
      <c r="O4" s="107">
        <f>CORREL(I2:I21,K2:K21)</f>
        <v>-0.23500929869905871</v>
      </c>
      <c r="P4" s="107">
        <f>CORREL(I22:I48,K22:K48)</f>
        <v>-0.51390365858224374</v>
      </c>
      <c r="Q4" s="35">
        <v>5.5199999999999999E-2</v>
      </c>
      <c r="R4" s="35">
        <v>0.2641</v>
      </c>
      <c r="U4" s="41">
        <v>227257</v>
      </c>
      <c r="V4" s="41">
        <v>1309407</v>
      </c>
    </row>
    <row r="5" spans="1:22" x14ac:dyDescent="0.5">
      <c r="A5" s="36">
        <v>23</v>
      </c>
      <c r="B5" s="36" t="s">
        <v>40</v>
      </c>
      <c r="C5" s="36">
        <v>694408</v>
      </c>
      <c r="D5" s="36">
        <v>388842</v>
      </c>
      <c r="E5" s="20">
        <v>1206.9007633587787</v>
      </c>
      <c r="F5" s="20">
        <v>1352.8282442748091</v>
      </c>
      <c r="G5" s="20">
        <v>979.79274611398966</v>
      </c>
      <c r="H5" s="20">
        <v>1119.9533678756477</v>
      </c>
      <c r="I5" s="20">
        <v>1071.6172839506173</v>
      </c>
      <c r="J5" s="20">
        <v>2472.7816121504566</v>
      </c>
      <c r="K5" s="4">
        <v>1.2079326542326343</v>
      </c>
      <c r="L5" s="35" t="s">
        <v>134</v>
      </c>
      <c r="M5" s="35"/>
      <c r="N5" s="35"/>
      <c r="O5" s="107">
        <f>CORREL(I2:I21,J2:J21)</f>
        <v>0.45240819379286107</v>
      </c>
      <c r="P5" s="107">
        <f>CORREL(I22:I48,J22:J48)</f>
        <v>0.51117557998995977</v>
      </c>
      <c r="Q5" s="107">
        <v>0.20469999999999999</v>
      </c>
      <c r="R5" s="107">
        <v>0.26129999999999998</v>
      </c>
      <c r="U5" s="42">
        <v>388842</v>
      </c>
      <c r="V5" s="42">
        <v>694408</v>
      </c>
    </row>
    <row r="6" spans="1:22" x14ac:dyDescent="0.5">
      <c r="A6" s="36">
        <v>50</v>
      </c>
      <c r="B6" s="36" t="s">
        <v>40</v>
      </c>
      <c r="C6" s="36">
        <v>1144022</v>
      </c>
      <c r="D6" s="36">
        <v>440450</v>
      </c>
      <c r="E6" s="20">
        <v>2625.3401015228428</v>
      </c>
      <c r="F6" s="20">
        <v>1581.8832487309644</v>
      </c>
      <c r="G6" s="20">
        <v>1849.0560471976401</v>
      </c>
      <c r="H6" s="20">
        <v>1513.2418879056047</v>
      </c>
      <c r="I6" s="20">
        <v>2134.3694029850744</v>
      </c>
      <c r="J6" s="20">
        <v>3095.1251366365691</v>
      </c>
      <c r="K6" s="4">
        <v>1.0453604683917139</v>
      </c>
      <c r="U6" s="42">
        <v>440450</v>
      </c>
      <c r="V6" s="42">
        <v>1144022</v>
      </c>
    </row>
    <row r="7" spans="1:22" x14ac:dyDescent="0.5">
      <c r="A7" s="36">
        <v>16</v>
      </c>
      <c r="B7" s="36" t="s">
        <v>40</v>
      </c>
      <c r="C7" s="36">
        <v>835563</v>
      </c>
      <c r="D7" s="36">
        <v>495031</v>
      </c>
      <c r="E7" s="20">
        <v>1241.3899613899614</v>
      </c>
      <c r="F7" s="20">
        <v>1088.4942084942086</v>
      </c>
      <c r="G7" s="20">
        <v>1038.470707070707</v>
      </c>
      <c r="H7" s="20">
        <v>1048.1575757575758</v>
      </c>
      <c r="I7" s="20">
        <v>1108.1737400530503</v>
      </c>
      <c r="J7" s="20">
        <v>2136.6517842517842</v>
      </c>
      <c r="K7" s="4">
        <v>1.0384833670714813</v>
      </c>
      <c r="U7" s="42">
        <v>495031</v>
      </c>
      <c r="V7" s="42">
        <v>835563</v>
      </c>
    </row>
    <row r="8" spans="1:22" x14ac:dyDescent="0.5">
      <c r="A8" s="36">
        <v>12</v>
      </c>
      <c r="B8" s="36" t="s">
        <v>40</v>
      </c>
      <c r="C8" s="20">
        <v>697136</v>
      </c>
      <c r="D8" s="20">
        <v>501657</v>
      </c>
      <c r="E8" s="20">
        <v>1774.2868852459017</v>
      </c>
      <c r="F8" s="20">
        <v>1400.4918032786886</v>
      </c>
      <c r="G8" s="20">
        <v>1506.8119122257053</v>
      </c>
      <c r="H8" s="20">
        <v>1277.9404388714734</v>
      </c>
      <c r="I8" s="20">
        <v>1580.8072562358277</v>
      </c>
      <c r="J8" s="20">
        <v>2678.432242150162</v>
      </c>
      <c r="K8" s="4">
        <v>1.0958975556915924</v>
      </c>
      <c r="U8" s="41">
        <v>501657</v>
      </c>
      <c r="V8" s="41">
        <v>697136</v>
      </c>
    </row>
    <row r="9" spans="1:22" x14ac:dyDescent="0.5">
      <c r="A9" s="36">
        <v>11</v>
      </c>
      <c r="B9" s="36" t="s">
        <v>40</v>
      </c>
      <c r="C9" s="20">
        <v>580494</v>
      </c>
      <c r="D9" s="20">
        <v>544550</v>
      </c>
      <c r="E9" s="20">
        <v>1787.5803108808291</v>
      </c>
      <c r="F9" s="20">
        <v>1558.5906735751296</v>
      </c>
      <c r="G9" s="20">
        <v>1490.4493670886077</v>
      </c>
      <c r="H9" s="20">
        <v>1314.2151898734178</v>
      </c>
      <c r="I9" s="20">
        <v>1653.8290598290598</v>
      </c>
      <c r="J9" s="20">
        <v>2872.8058634485474</v>
      </c>
      <c r="K9" s="4">
        <v>1.1859478459728117</v>
      </c>
      <c r="U9" s="41">
        <v>544550</v>
      </c>
      <c r="V9" s="41">
        <v>580494</v>
      </c>
    </row>
    <row r="10" spans="1:22" x14ac:dyDescent="0.5">
      <c r="A10" s="36">
        <v>21</v>
      </c>
      <c r="B10" s="36" t="s">
        <v>40</v>
      </c>
      <c r="C10" s="20">
        <v>879060</v>
      </c>
      <c r="D10" s="20">
        <v>661682</v>
      </c>
      <c r="E10" s="20">
        <v>2570.1061452513968</v>
      </c>
      <c r="F10" s="20">
        <v>862.41340782122904</v>
      </c>
      <c r="G10" s="20">
        <v>2074.3118811881186</v>
      </c>
      <c r="H10" s="20">
        <v>1086.8415841584158</v>
      </c>
      <c r="I10" s="20">
        <v>2307.2440944881891</v>
      </c>
      <c r="J10" s="20">
        <v>1949.2549919796447</v>
      </c>
      <c r="K10" s="4">
        <v>0.79350424237680384</v>
      </c>
      <c r="U10" s="41">
        <v>661682</v>
      </c>
      <c r="V10" s="41">
        <v>879060</v>
      </c>
    </row>
    <row r="11" spans="1:22" x14ac:dyDescent="0.5">
      <c r="A11" s="36">
        <v>35</v>
      </c>
      <c r="B11" s="36" t="s">
        <v>40</v>
      </c>
      <c r="C11" s="36">
        <v>1138585</v>
      </c>
      <c r="D11" s="36">
        <v>690734</v>
      </c>
      <c r="E11" s="20">
        <v>2987.4094488188975</v>
      </c>
      <c r="F11" s="20">
        <v>1754.9291338582677</v>
      </c>
      <c r="G11" s="20">
        <v>2239.4808259587021</v>
      </c>
      <c r="H11" s="20">
        <v>1579.5545722713864</v>
      </c>
      <c r="I11" s="20">
        <v>2443.3154506437768</v>
      </c>
      <c r="J11" s="20">
        <v>3334.4837061296539</v>
      </c>
      <c r="K11" s="4">
        <v>1.1110278585276696</v>
      </c>
      <c r="U11" s="42">
        <v>690734</v>
      </c>
      <c r="V11" s="42">
        <v>1138585</v>
      </c>
    </row>
    <row r="12" spans="1:22" x14ac:dyDescent="0.5">
      <c r="A12" s="36">
        <v>4</v>
      </c>
      <c r="B12" s="36" t="s">
        <v>40</v>
      </c>
      <c r="C12" s="20">
        <v>487434</v>
      </c>
      <c r="D12" s="20">
        <v>703987</v>
      </c>
      <c r="E12" s="20">
        <v>498.25193798449612</v>
      </c>
      <c r="F12" s="20">
        <v>1208.5077519379845</v>
      </c>
      <c r="G12" s="20">
        <v>783.59170305676855</v>
      </c>
      <c r="H12" s="20">
        <v>1253.759825327511</v>
      </c>
      <c r="I12" s="20">
        <v>680.77374301675979</v>
      </c>
      <c r="J12" s="20">
        <v>2462.2675772654957</v>
      </c>
      <c r="K12" s="4">
        <v>0.96390690427673775</v>
      </c>
      <c r="U12" s="41">
        <v>703987</v>
      </c>
      <c r="V12" s="41">
        <v>487434</v>
      </c>
    </row>
    <row r="13" spans="1:22" x14ac:dyDescent="0.5">
      <c r="A13" s="36">
        <v>46</v>
      </c>
      <c r="B13" s="36" t="s">
        <v>40</v>
      </c>
      <c r="C13" s="20">
        <v>2623734</v>
      </c>
      <c r="D13" s="20">
        <v>800618</v>
      </c>
      <c r="E13" s="20">
        <v>3251.6960784313724</v>
      </c>
      <c r="F13" s="20">
        <v>1263.7745098039215</v>
      </c>
      <c r="G13" s="20">
        <v>2589.3720190779013</v>
      </c>
      <c r="H13" s="20">
        <v>1253.5564387917329</v>
      </c>
      <c r="I13" s="20">
        <v>2806.1326203208555</v>
      </c>
      <c r="J13" s="20">
        <v>2517.3309485956543</v>
      </c>
      <c r="K13" s="4">
        <v>1.008151265229061</v>
      </c>
      <c r="U13" s="41">
        <v>800618</v>
      </c>
      <c r="V13" s="41">
        <v>2623734</v>
      </c>
    </row>
    <row r="14" spans="1:22" x14ac:dyDescent="0.5">
      <c r="A14" s="36">
        <v>32</v>
      </c>
      <c r="B14" s="36" t="s">
        <v>40</v>
      </c>
      <c r="C14" s="36">
        <v>1228224</v>
      </c>
      <c r="D14" s="36">
        <v>834949</v>
      </c>
      <c r="E14" s="20">
        <v>2611.0969696969696</v>
      </c>
      <c r="F14" s="20">
        <v>1558.4303030303031</v>
      </c>
      <c r="G14" s="20">
        <v>2491.8531250000001</v>
      </c>
      <c r="H14" s="20">
        <v>1554.6656250000001</v>
      </c>
      <c r="I14" s="20">
        <v>2532.4206185567009</v>
      </c>
      <c r="J14" s="20">
        <v>3113.0959280303032</v>
      </c>
      <c r="K14" s="4">
        <v>1.0024215355184836</v>
      </c>
      <c r="U14" s="42">
        <v>834949</v>
      </c>
      <c r="V14" s="42">
        <v>1228224</v>
      </c>
    </row>
    <row r="15" spans="1:22" x14ac:dyDescent="0.5">
      <c r="A15" s="36">
        <v>7</v>
      </c>
      <c r="B15" s="36" t="s">
        <v>40</v>
      </c>
      <c r="C15" s="36">
        <v>793460</v>
      </c>
      <c r="D15" s="36">
        <v>839500</v>
      </c>
      <c r="E15" s="20">
        <v>982.38536585365853</v>
      </c>
      <c r="F15" s="20">
        <v>724.85853658536587</v>
      </c>
      <c r="G15" s="20">
        <v>1181.7784431137725</v>
      </c>
      <c r="H15" s="20">
        <v>815.8922155688623</v>
      </c>
      <c r="I15" s="20">
        <v>1123.8810198300284</v>
      </c>
      <c r="J15" s="20">
        <v>1540.7507521542282</v>
      </c>
      <c r="K15" s="4">
        <v>0.88842438100720789</v>
      </c>
      <c r="U15" s="42">
        <v>839500</v>
      </c>
      <c r="V15" s="42">
        <v>793460</v>
      </c>
    </row>
    <row r="16" spans="1:22" x14ac:dyDescent="0.5">
      <c r="A16" s="36">
        <v>15</v>
      </c>
      <c r="B16" s="36" t="s">
        <v>40</v>
      </c>
      <c r="C16" s="36">
        <v>1688621</v>
      </c>
      <c r="D16" s="36">
        <v>944739</v>
      </c>
      <c r="E16" s="20">
        <v>3823.9798387096776</v>
      </c>
      <c r="F16" s="20">
        <v>1495.8467741935483</v>
      </c>
      <c r="G16" s="20">
        <v>2443.1485148514853</v>
      </c>
      <c r="H16" s="20">
        <v>1744.3168316831684</v>
      </c>
      <c r="I16" s="20">
        <v>3064.6479128856622</v>
      </c>
      <c r="J16" s="20">
        <v>3240.1636058767167</v>
      </c>
      <c r="K16" s="4">
        <v>0.85755451476675804</v>
      </c>
      <c r="U16" s="42">
        <v>944739</v>
      </c>
      <c r="V16" s="42">
        <v>1688621</v>
      </c>
    </row>
    <row r="17" spans="1:22" x14ac:dyDescent="0.5">
      <c r="A17" s="36">
        <v>1</v>
      </c>
      <c r="B17" s="36" t="s">
        <v>40</v>
      </c>
      <c r="C17" s="20">
        <v>1241470</v>
      </c>
      <c r="D17" s="20">
        <v>1031271</v>
      </c>
      <c r="E17" s="20">
        <v>1620.1712328767123</v>
      </c>
      <c r="F17" s="20">
        <v>1198.5171232876712</v>
      </c>
      <c r="G17" s="20">
        <v>1696.2030905077263</v>
      </c>
      <c r="H17" s="20">
        <v>1260.2626931567329</v>
      </c>
      <c r="I17" s="20">
        <v>1666.4026845637584</v>
      </c>
      <c r="J17" s="20">
        <v>2458.7798164444039</v>
      </c>
      <c r="K17" s="4">
        <v>0.95100579410598907</v>
      </c>
      <c r="U17" s="41">
        <v>1031271</v>
      </c>
      <c r="V17" s="41">
        <v>1241470</v>
      </c>
    </row>
    <row r="18" spans="1:22" x14ac:dyDescent="0.5">
      <c r="A18" s="36">
        <v>3</v>
      </c>
      <c r="B18" s="36" t="s">
        <v>40</v>
      </c>
      <c r="C18" s="20">
        <v>900610</v>
      </c>
      <c r="D18" s="20">
        <v>1087568</v>
      </c>
      <c r="E18" s="20">
        <v>501.14112903225805</v>
      </c>
      <c r="F18" s="20">
        <v>616.97983870967744</v>
      </c>
      <c r="G18" s="20">
        <v>1304.7512605042016</v>
      </c>
      <c r="H18" s="20">
        <v>760.96134453781508</v>
      </c>
      <c r="I18" s="20">
        <v>1068.3392645314354</v>
      </c>
      <c r="J18" s="20">
        <v>1377.9411832474925</v>
      </c>
      <c r="K18" s="4">
        <v>0.81078998708457695</v>
      </c>
      <c r="U18" s="41">
        <v>1087568</v>
      </c>
      <c r="V18" s="41">
        <v>900610</v>
      </c>
    </row>
    <row r="19" spans="1:22" x14ac:dyDescent="0.5">
      <c r="A19" s="36">
        <v>51</v>
      </c>
      <c r="B19" s="36" t="s">
        <v>40</v>
      </c>
      <c r="C19" s="36">
        <v>1494516</v>
      </c>
      <c r="D19" s="36">
        <v>1419283</v>
      </c>
      <c r="E19" s="20">
        <v>2628.0990566037735</v>
      </c>
      <c r="F19" s="20">
        <v>1542.1509433962265</v>
      </c>
      <c r="G19" s="20">
        <v>2633.0308988764045</v>
      </c>
      <c r="H19" s="20">
        <v>1412.6039325842696</v>
      </c>
      <c r="I19" s="20">
        <v>2631.1901408450703</v>
      </c>
      <c r="J19" s="20">
        <v>2954.7548759804959</v>
      </c>
      <c r="K19" s="4">
        <v>1.091707949994843</v>
      </c>
      <c r="U19" s="42">
        <v>1419283</v>
      </c>
      <c r="V19" s="42">
        <v>1494516</v>
      </c>
    </row>
    <row r="20" spans="1:22" x14ac:dyDescent="0.5">
      <c r="A20" s="36">
        <v>17</v>
      </c>
      <c r="B20" s="36" t="s">
        <v>40</v>
      </c>
      <c r="C20" s="20">
        <v>2520578</v>
      </c>
      <c r="D20" s="20">
        <v>1673006</v>
      </c>
      <c r="E20" s="20">
        <v>4135.8148148148148</v>
      </c>
      <c r="F20" s="20">
        <v>1358.0092592592594</v>
      </c>
      <c r="G20" s="20">
        <v>4470.4450549450548</v>
      </c>
      <c r="H20" s="20">
        <v>1247.5851648351647</v>
      </c>
      <c r="I20" s="20">
        <v>4345.8241379310348</v>
      </c>
      <c r="J20" s="20">
        <v>2605.5944240944241</v>
      </c>
      <c r="K20" s="4">
        <v>1.0885102657009265</v>
      </c>
      <c r="U20" s="41">
        <v>1673006</v>
      </c>
      <c r="V20" s="41">
        <v>2520578</v>
      </c>
    </row>
    <row r="21" spans="1:22" x14ac:dyDescent="0.5">
      <c r="A21" s="36">
        <v>18</v>
      </c>
      <c r="B21" s="36" t="s">
        <v>40</v>
      </c>
      <c r="C21" s="20">
        <v>1831594</v>
      </c>
      <c r="D21" s="20">
        <v>1736434</v>
      </c>
      <c r="E21" s="20">
        <v>3981.3901098901097</v>
      </c>
      <c r="F21" s="20">
        <v>1165.0054945054944</v>
      </c>
      <c r="G21" s="20">
        <v>4375.418972332016</v>
      </c>
      <c r="H21" s="20">
        <v>1486.8814229249012</v>
      </c>
      <c r="I21" s="20">
        <v>4210.5609195402303</v>
      </c>
      <c r="J21" s="20">
        <v>2651.8869174303954</v>
      </c>
      <c r="K21" s="4">
        <v>0.78352279915755996</v>
      </c>
      <c r="U21" s="41">
        <v>1736434</v>
      </c>
      <c r="V21" s="41">
        <v>1831594</v>
      </c>
    </row>
    <row r="22" spans="1:22" x14ac:dyDescent="0.5">
      <c r="A22" s="36">
        <v>42</v>
      </c>
      <c r="B22" s="36" t="s">
        <v>22</v>
      </c>
      <c r="C22" s="36">
        <v>3950658</v>
      </c>
      <c r="D22" s="36">
        <v>4545443</v>
      </c>
      <c r="E22" s="20">
        <v>2154.4860557768925</v>
      </c>
      <c r="F22" s="20">
        <v>983.76494023904388</v>
      </c>
      <c r="G22" s="20">
        <v>3102.7133757961783</v>
      </c>
      <c r="H22" s="20">
        <v>798.59690627843497</v>
      </c>
      <c r="I22" s="20">
        <v>2926.4133333333334</v>
      </c>
      <c r="J22" s="20">
        <v>1782.3618465174789</v>
      </c>
      <c r="K22" s="4">
        <v>1.2318667058497834</v>
      </c>
      <c r="U22" s="20">
        <v>2964137</v>
      </c>
      <c r="V22" s="20">
        <v>3056975</v>
      </c>
    </row>
    <row r="23" spans="1:22" x14ac:dyDescent="0.5">
      <c r="A23" s="36">
        <v>31</v>
      </c>
      <c r="B23" s="36" t="s">
        <v>22</v>
      </c>
      <c r="C23" s="20">
        <v>3509821</v>
      </c>
      <c r="D23" s="20">
        <v>3298848</v>
      </c>
      <c r="E23" s="20">
        <v>5876.4008810572686</v>
      </c>
      <c r="F23" s="20">
        <v>1431.5594713656387</v>
      </c>
      <c r="G23" s="20">
        <v>3228.305637982196</v>
      </c>
      <c r="H23" s="20">
        <v>1197.9599406528189</v>
      </c>
      <c r="I23" s="20">
        <v>3895.472807991121</v>
      </c>
      <c r="J23" s="20">
        <v>2629.5194120184578</v>
      </c>
      <c r="K23" s="4">
        <v>1.1949977814663164</v>
      </c>
      <c r="U23" s="20">
        <v>3298848</v>
      </c>
      <c r="V23" s="20">
        <v>3509821</v>
      </c>
    </row>
    <row r="24" spans="1:22" x14ac:dyDescent="0.5">
      <c r="A24" s="36">
        <v>41</v>
      </c>
      <c r="B24" s="36" t="s">
        <v>22</v>
      </c>
      <c r="C24" s="20">
        <v>4377892</v>
      </c>
      <c r="D24" s="20">
        <v>4973779</v>
      </c>
      <c r="E24" s="20">
        <v>3205.6666666666665</v>
      </c>
      <c r="F24" s="20">
        <v>996.41666666666663</v>
      </c>
      <c r="G24" s="20">
        <v>4731.0243902439024</v>
      </c>
      <c r="H24" s="20">
        <v>805.22079589216946</v>
      </c>
      <c r="I24" s="20">
        <v>4399.8914572864323</v>
      </c>
      <c r="J24" s="20">
        <v>1801.637462558836</v>
      </c>
      <c r="K24" s="4">
        <v>1.2374452718433033</v>
      </c>
      <c r="U24" s="20">
        <v>3313672</v>
      </c>
      <c r="V24" s="20">
        <v>8793266</v>
      </c>
    </row>
    <row r="25" spans="1:22" x14ac:dyDescent="0.5">
      <c r="A25" s="36">
        <v>40</v>
      </c>
      <c r="B25" s="36" t="s">
        <v>22</v>
      </c>
      <c r="C25" s="20">
        <v>6502481</v>
      </c>
      <c r="D25" s="20">
        <v>4490580</v>
      </c>
      <c r="E25" s="20">
        <v>3256.5933609958506</v>
      </c>
      <c r="F25" s="20">
        <v>826.68464730290452</v>
      </c>
      <c r="G25" s="20">
        <v>5460.9761222540592</v>
      </c>
      <c r="H25" s="20">
        <v>838.17191977077368</v>
      </c>
      <c r="I25" s="20">
        <v>5048.5100931677016</v>
      </c>
      <c r="J25" s="20">
        <v>1664.8565670736782</v>
      </c>
      <c r="K25" s="4">
        <v>0.9862948493060818</v>
      </c>
      <c r="U25" s="36">
        <v>3598332</v>
      </c>
      <c r="V25" s="36">
        <v>5588728</v>
      </c>
    </row>
    <row r="26" spans="1:22" x14ac:dyDescent="0.5">
      <c r="A26" s="36">
        <v>38</v>
      </c>
      <c r="B26" s="36" t="s">
        <v>22</v>
      </c>
      <c r="C26" s="20">
        <v>7235034</v>
      </c>
      <c r="D26" s="20">
        <v>4084604</v>
      </c>
      <c r="E26" s="20">
        <v>3882.4243323442138</v>
      </c>
      <c r="F26" s="20">
        <v>1099.4896142433233</v>
      </c>
      <c r="G26" s="20">
        <v>5742.8846899224809</v>
      </c>
      <c r="H26" s="20">
        <v>885.06976744186045</v>
      </c>
      <c r="I26" s="20">
        <v>5284.9043097151207</v>
      </c>
      <c r="J26" s="20">
        <v>1984.5593816851838</v>
      </c>
      <c r="K26" s="4">
        <v>1.2422632143691972</v>
      </c>
      <c r="U26" s="20">
        <v>4084604</v>
      </c>
      <c r="V26" s="20">
        <v>7235034</v>
      </c>
    </row>
    <row r="27" spans="1:22" x14ac:dyDescent="0.5">
      <c r="A27" s="36">
        <v>49</v>
      </c>
      <c r="B27" s="36" t="s">
        <v>22</v>
      </c>
      <c r="C27" s="36">
        <v>5588728</v>
      </c>
      <c r="D27" s="36">
        <v>3598332</v>
      </c>
      <c r="E27" s="20">
        <v>7905.5331010452965</v>
      </c>
      <c r="F27" s="20">
        <v>1439.7839721254356</v>
      </c>
      <c r="G27" s="20">
        <v>4769.8850574712642</v>
      </c>
      <c r="H27" s="20">
        <v>1323.3491379310344</v>
      </c>
      <c r="I27" s="20">
        <v>5685.3794506612412</v>
      </c>
      <c r="J27" s="20">
        <v>2763.1331100564703</v>
      </c>
      <c r="K27" s="4">
        <v>1.087984969995476</v>
      </c>
      <c r="U27" s="20">
        <v>4490580</v>
      </c>
      <c r="V27" s="20">
        <v>6502481</v>
      </c>
    </row>
    <row r="28" spans="1:22" x14ac:dyDescent="0.5">
      <c r="A28" s="36">
        <v>39</v>
      </c>
      <c r="B28" s="36" t="s">
        <v>22</v>
      </c>
      <c r="C28" s="20">
        <v>7147683</v>
      </c>
      <c r="D28" s="20">
        <v>4984560</v>
      </c>
      <c r="E28" s="20">
        <v>5078.832386363636</v>
      </c>
      <c r="F28" s="20">
        <v>1345.6761363636363</v>
      </c>
      <c r="G28" s="20">
        <v>6750.5465994962215</v>
      </c>
      <c r="H28" s="20">
        <v>1056.5969773299748</v>
      </c>
      <c r="I28" s="20">
        <v>6237.0706806282724</v>
      </c>
      <c r="J28" s="20">
        <v>2402.2731136936109</v>
      </c>
      <c r="K28" s="4">
        <v>1.2735945353205209</v>
      </c>
      <c r="U28" s="20">
        <v>4500012</v>
      </c>
      <c r="V28" s="20">
        <v>3955040</v>
      </c>
    </row>
    <row r="29" spans="1:22" x14ac:dyDescent="0.5">
      <c r="A29" s="36">
        <v>22</v>
      </c>
      <c r="B29" s="36" t="s">
        <v>22</v>
      </c>
      <c r="C29" s="20">
        <v>4534273</v>
      </c>
      <c r="D29" s="20">
        <v>5539002</v>
      </c>
      <c r="E29" s="20">
        <v>4443.3761467889908</v>
      </c>
      <c r="F29" s="20">
        <v>986.94954128440372</v>
      </c>
      <c r="G29" s="20">
        <v>7734.5271149674618</v>
      </c>
      <c r="H29" s="20">
        <v>1187.9327548806941</v>
      </c>
      <c r="I29" s="20">
        <v>6677.8689248895435</v>
      </c>
      <c r="J29" s="20">
        <v>2174.8822961650976</v>
      </c>
      <c r="K29" s="4">
        <v>0.83081263415749873</v>
      </c>
      <c r="U29" s="36">
        <v>4545443</v>
      </c>
      <c r="V29" s="36">
        <v>3950658</v>
      </c>
    </row>
    <row r="30" spans="1:22" x14ac:dyDescent="0.5">
      <c r="A30" s="36">
        <v>36</v>
      </c>
      <c r="B30" s="36" t="s">
        <v>22</v>
      </c>
      <c r="C30" s="20">
        <v>3056975</v>
      </c>
      <c r="D30" s="20">
        <v>2964137</v>
      </c>
      <c r="E30" s="20">
        <v>5479.5425531914898</v>
      </c>
      <c r="F30" s="20">
        <v>1169.2659574468084</v>
      </c>
      <c r="G30" s="20">
        <v>7241.8746438746439</v>
      </c>
      <c r="H30" s="20">
        <v>1299.7435897435898</v>
      </c>
      <c r="I30" s="20">
        <v>6869.606741573034</v>
      </c>
      <c r="J30" s="20">
        <v>2469.0095471903983</v>
      </c>
      <c r="K30" s="4">
        <v>0.89961279030233821</v>
      </c>
      <c r="U30" s="20">
        <v>4937065</v>
      </c>
      <c r="V30" s="20">
        <v>3480024</v>
      </c>
    </row>
    <row r="31" spans="1:22" x14ac:dyDescent="0.5">
      <c r="A31" s="36">
        <v>19</v>
      </c>
      <c r="B31" s="36" t="s">
        <v>22</v>
      </c>
      <c r="C31" s="20">
        <v>5457376</v>
      </c>
      <c r="D31" s="20">
        <v>6944022</v>
      </c>
      <c r="E31" s="20">
        <v>5792.4926108374384</v>
      </c>
      <c r="F31" s="20">
        <v>1481.1773399014778</v>
      </c>
      <c r="G31" s="20">
        <v>8545.908183632735</v>
      </c>
      <c r="H31" s="20">
        <v>1270.1297405189621</v>
      </c>
      <c r="I31" s="20">
        <v>7751.954545454545</v>
      </c>
      <c r="J31" s="20">
        <v>2751.3070804204399</v>
      </c>
      <c r="K31" s="4">
        <v>1.166162237328829</v>
      </c>
      <c r="U31" s="20">
        <v>4973779</v>
      </c>
      <c r="V31" s="20">
        <v>4377892</v>
      </c>
    </row>
    <row r="32" spans="1:22" x14ac:dyDescent="0.5">
      <c r="A32" s="36">
        <v>10</v>
      </c>
      <c r="B32" s="36" t="s">
        <v>22</v>
      </c>
      <c r="C32" s="20">
        <v>5914750</v>
      </c>
      <c r="D32" s="20">
        <v>8912313</v>
      </c>
      <c r="E32" s="20">
        <v>6216.1080139372825</v>
      </c>
      <c r="F32" s="20">
        <v>1551.8675958188153</v>
      </c>
      <c r="G32" s="20">
        <v>10352.699248120301</v>
      </c>
      <c r="H32" s="20">
        <v>1394.7543859649122</v>
      </c>
      <c r="I32" s="20">
        <v>8622.0845481049564</v>
      </c>
      <c r="J32" s="20">
        <v>2946.6219817837273</v>
      </c>
      <c r="K32" s="4">
        <v>1.1126457901368847</v>
      </c>
      <c r="U32" s="20">
        <v>4984560</v>
      </c>
      <c r="V32" s="20">
        <v>7147683</v>
      </c>
    </row>
    <row r="33" spans="1:22" x14ac:dyDescent="0.5">
      <c r="A33" s="36">
        <v>37</v>
      </c>
      <c r="B33" s="36" t="s">
        <v>22</v>
      </c>
      <c r="C33" s="20">
        <v>8793266</v>
      </c>
      <c r="D33" s="20">
        <v>3313672</v>
      </c>
      <c r="E33" s="20">
        <v>7394.0031948881788</v>
      </c>
      <c r="F33" s="20">
        <v>1448.3067092651756</v>
      </c>
      <c r="G33" s="20">
        <v>9403.4005805515244</v>
      </c>
      <c r="H33" s="20">
        <v>1083.4934687953555</v>
      </c>
      <c r="I33" s="20">
        <v>8775.714570858283</v>
      </c>
      <c r="J33" s="20">
        <v>2531.8001780605309</v>
      </c>
      <c r="K33" s="4">
        <v>1.3367009132740089</v>
      </c>
      <c r="U33" s="20">
        <v>5539002</v>
      </c>
      <c r="V33" s="20">
        <v>4534273</v>
      </c>
    </row>
    <row r="34" spans="1:22" x14ac:dyDescent="0.5">
      <c r="A34" s="36">
        <v>43</v>
      </c>
      <c r="B34" s="36" t="s">
        <v>22</v>
      </c>
      <c r="C34" s="20">
        <v>3480024</v>
      </c>
      <c r="D34" s="20">
        <v>4937065</v>
      </c>
      <c r="E34" s="20">
        <v>6929.4857142857145</v>
      </c>
      <c r="F34" s="20">
        <v>1195.7238095238095</v>
      </c>
      <c r="G34" s="20">
        <v>10922.333333333334</v>
      </c>
      <c r="H34" s="20">
        <v>1345.186507936508</v>
      </c>
      <c r="I34" s="20">
        <v>9747.9663865546227</v>
      </c>
      <c r="J34" s="20">
        <v>2540.9103174603174</v>
      </c>
      <c r="K34" s="4">
        <v>0.88889072442306039</v>
      </c>
      <c r="U34" s="20">
        <v>6944022</v>
      </c>
      <c r="V34" s="20">
        <v>5457376</v>
      </c>
    </row>
    <row r="35" spans="1:22" x14ac:dyDescent="0.5">
      <c r="A35" s="36">
        <v>44</v>
      </c>
      <c r="B35" s="36" t="s">
        <v>22</v>
      </c>
      <c r="C35" s="20">
        <v>3955040</v>
      </c>
      <c r="D35" s="20">
        <v>4500012</v>
      </c>
      <c r="E35" s="20">
        <v>8782.5503875968989</v>
      </c>
      <c r="F35" s="20">
        <v>1200.6124031007753</v>
      </c>
      <c r="G35" s="20">
        <v>10812.6091954023</v>
      </c>
      <c r="H35" s="20">
        <v>1306.0268199233717</v>
      </c>
      <c r="I35" s="20">
        <v>10141.128205128205</v>
      </c>
      <c r="J35" s="20">
        <v>2506.6392230241472</v>
      </c>
      <c r="K35" s="4">
        <v>0.91928617757728637</v>
      </c>
      <c r="U35" s="20">
        <v>7579201</v>
      </c>
      <c r="V35" s="20">
        <v>6511040</v>
      </c>
    </row>
    <row r="36" spans="1:22" x14ac:dyDescent="0.5">
      <c r="A36" s="36">
        <v>9</v>
      </c>
      <c r="B36" s="36" t="s">
        <v>22</v>
      </c>
      <c r="C36" s="20">
        <v>7180858</v>
      </c>
      <c r="D36" s="20">
        <v>13130320</v>
      </c>
      <c r="E36" s="20">
        <v>6169.698863636364</v>
      </c>
      <c r="F36" s="20">
        <v>676.88068181818187</v>
      </c>
      <c r="G36" s="20">
        <v>11950.962745098039</v>
      </c>
      <c r="H36" s="20">
        <v>897.71372549019611</v>
      </c>
      <c r="I36" s="20">
        <v>10467.723032069971</v>
      </c>
      <c r="J36" s="20">
        <v>1574.5944073083779</v>
      </c>
      <c r="K36" s="4">
        <v>0.7540050492695447</v>
      </c>
      <c r="U36" s="20">
        <v>8501627</v>
      </c>
      <c r="V36" s="20">
        <v>6463313</v>
      </c>
    </row>
    <row r="37" spans="1:22" x14ac:dyDescent="0.5">
      <c r="A37" s="36">
        <v>14</v>
      </c>
      <c r="B37" s="36" t="s">
        <v>22</v>
      </c>
      <c r="C37" s="36">
        <v>6924693</v>
      </c>
      <c r="D37" s="36">
        <v>11384949</v>
      </c>
      <c r="E37" s="20">
        <v>10097.592417061611</v>
      </c>
      <c r="F37" s="20">
        <v>1700.7061611374409</v>
      </c>
      <c r="G37" s="20">
        <v>12015.290726817042</v>
      </c>
      <c r="H37" s="20">
        <v>1968.0050125313282</v>
      </c>
      <c r="I37" s="20">
        <v>11351.955737704919</v>
      </c>
      <c r="J37" s="20">
        <v>3668.7111736687693</v>
      </c>
      <c r="K37" s="4">
        <v>0.86417775885129644</v>
      </c>
      <c r="U37" s="20">
        <v>8912313</v>
      </c>
      <c r="V37" s="20">
        <v>5914750</v>
      </c>
    </row>
    <row r="38" spans="1:22" x14ac:dyDescent="0.5">
      <c r="A38" s="36">
        <v>47</v>
      </c>
      <c r="B38" s="36" t="s">
        <v>22</v>
      </c>
      <c r="C38" s="20">
        <v>8750314</v>
      </c>
      <c r="D38" s="20">
        <v>11637702</v>
      </c>
      <c r="E38" s="20">
        <v>8175.0663507109002</v>
      </c>
      <c r="F38" s="20">
        <v>1255.3033175355449</v>
      </c>
      <c r="G38" s="20">
        <v>13280.482041587902</v>
      </c>
      <c r="H38" s="20">
        <v>1466.1625708884687</v>
      </c>
      <c r="I38" s="20">
        <v>11824.748648648649</v>
      </c>
      <c r="J38" s="20">
        <v>2721.4658884240134</v>
      </c>
      <c r="K38" s="4">
        <v>0.85618289708136064</v>
      </c>
      <c r="U38" s="36">
        <v>11384949</v>
      </c>
      <c r="V38" s="36">
        <v>6924693</v>
      </c>
    </row>
    <row r="39" spans="1:22" x14ac:dyDescent="0.5">
      <c r="A39" s="36">
        <v>29</v>
      </c>
      <c r="B39" s="36" t="s">
        <v>22</v>
      </c>
      <c r="C39" s="20">
        <v>6463313</v>
      </c>
      <c r="D39" s="20">
        <v>8501627</v>
      </c>
      <c r="E39" s="20">
        <v>9552.9957446808512</v>
      </c>
      <c r="F39" s="20">
        <v>2077.1234042553192</v>
      </c>
      <c r="G39" s="20">
        <v>15451.864468864469</v>
      </c>
      <c r="H39" s="20">
        <v>1988.1465201465201</v>
      </c>
      <c r="I39" s="20">
        <v>12723.057086614173</v>
      </c>
      <c r="J39" s="20">
        <v>4065.2699244018395</v>
      </c>
      <c r="K39" s="4">
        <v>1.0447536855091755</v>
      </c>
      <c r="U39" s="20">
        <v>11637702</v>
      </c>
      <c r="V39" s="20">
        <v>8750314</v>
      </c>
    </row>
    <row r="40" spans="1:22" x14ac:dyDescent="0.5">
      <c r="A40" s="36">
        <v>2</v>
      </c>
      <c r="B40" s="36" t="s">
        <v>22</v>
      </c>
      <c r="C40" s="20">
        <v>16572423</v>
      </c>
      <c r="D40" s="20">
        <v>31510507</v>
      </c>
      <c r="E40" s="20">
        <v>10371.772108843537</v>
      </c>
      <c r="F40" s="20">
        <v>1692.8163265306123</v>
      </c>
      <c r="G40" s="20">
        <v>15472.679633867278</v>
      </c>
      <c r="H40" s="20">
        <v>1614.8512585812357</v>
      </c>
      <c r="I40" s="20">
        <v>14188.718321917808</v>
      </c>
      <c r="J40" s="20">
        <v>3307.667585111848</v>
      </c>
      <c r="K40" s="4">
        <v>1.0482800304579596</v>
      </c>
      <c r="U40" s="20">
        <v>13130320</v>
      </c>
      <c r="V40" s="20">
        <v>7180858</v>
      </c>
    </row>
    <row r="41" spans="1:22" x14ac:dyDescent="0.5">
      <c r="A41" s="36">
        <v>13</v>
      </c>
      <c r="B41" s="36" t="s">
        <v>22</v>
      </c>
      <c r="C41" s="20">
        <v>10382104</v>
      </c>
      <c r="D41" s="20">
        <v>16344604</v>
      </c>
      <c r="E41" s="20">
        <v>9410.3197969543144</v>
      </c>
      <c r="F41" s="20">
        <v>1066.1472081218274</v>
      </c>
      <c r="G41" s="20">
        <v>16821.047337278105</v>
      </c>
      <c r="H41" s="20">
        <v>1218.9546351084812</v>
      </c>
      <c r="I41" s="20">
        <v>14747.306818181818</v>
      </c>
      <c r="J41" s="20">
        <v>2285.1018432303085</v>
      </c>
      <c r="K41" s="4">
        <v>0.87464059565017804</v>
      </c>
      <c r="U41" s="20">
        <v>16344604</v>
      </c>
      <c r="V41" s="20">
        <v>10382104</v>
      </c>
    </row>
    <row r="42" spans="1:22" x14ac:dyDescent="0.5">
      <c r="A42" s="36">
        <v>5</v>
      </c>
      <c r="B42" s="36" t="s">
        <v>22</v>
      </c>
      <c r="C42" s="20">
        <v>12722269</v>
      </c>
      <c r="D42" s="20">
        <v>24600771</v>
      </c>
      <c r="E42" s="20">
        <v>8541.8904109589039</v>
      </c>
      <c r="F42" s="20">
        <v>919.36073059360729</v>
      </c>
      <c r="G42" s="20">
        <v>17224.753968253968</v>
      </c>
      <c r="H42" s="20">
        <v>1196.7761904761905</v>
      </c>
      <c r="I42" s="20">
        <v>14985.004711425207</v>
      </c>
      <c r="J42" s="20">
        <v>2116.1369210697976</v>
      </c>
      <c r="K42" s="4">
        <v>0.76819771140984916</v>
      </c>
      <c r="U42" s="8">
        <v>18208729</v>
      </c>
      <c r="V42" s="8">
        <v>10304738</v>
      </c>
    </row>
    <row r="43" spans="1:22" x14ac:dyDescent="0.5">
      <c r="A43" s="36">
        <v>30</v>
      </c>
      <c r="B43" s="36" t="s">
        <v>22</v>
      </c>
      <c r="C43" s="20">
        <v>6511040</v>
      </c>
      <c r="D43" s="20">
        <v>7579201</v>
      </c>
      <c r="E43" s="20">
        <v>14042.880281690141</v>
      </c>
      <c r="F43" s="20">
        <v>2842.2746478873241</v>
      </c>
      <c r="G43" s="20">
        <v>15469.010273972603</v>
      </c>
      <c r="H43" s="20">
        <v>2429.4041095890411</v>
      </c>
      <c r="I43" s="20">
        <v>15002.396313364055</v>
      </c>
      <c r="J43" s="20">
        <v>5271.6787574763657</v>
      </c>
      <c r="K43" s="4">
        <v>1.1699472461862774</v>
      </c>
      <c r="U43" s="8">
        <v>18777902</v>
      </c>
      <c r="V43" s="8">
        <v>13954861</v>
      </c>
    </row>
    <row r="44" spans="1:22" x14ac:dyDescent="0.5">
      <c r="A44" s="36">
        <v>24</v>
      </c>
      <c r="B44" s="36" t="s">
        <v>22</v>
      </c>
      <c r="C44" s="36">
        <v>13954861</v>
      </c>
      <c r="D44" s="36">
        <v>18777902</v>
      </c>
      <c r="E44" s="20">
        <v>10705.038314176245</v>
      </c>
      <c r="F44" s="20">
        <v>1623.7203065134099</v>
      </c>
      <c r="G44" s="20">
        <v>16987.589041095889</v>
      </c>
      <c r="H44" s="20">
        <v>1527.4292237442921</v>
      </c>
      <c r="I44" s="20">
        <v>15201.373638344226</v>
      </c>
      <c r="J44" s="20">
        <v>3151.1495302577023</v>
      </c>
      <c r="K44" s="4">
        <v>1.0630412730568772</v>
      </c>
      <c r="U44" s="74">
        <v>23165455</v>
      </c>
      <c r="V44" s="74">
        <v>14611639</v>
      </c>
    </row>
    <row r="45" spans="1:22" x14ac:dyDescent="0.5">
      <c r="A45" s="36">
        <v>25</v>
      </c>
      <c r="B45" s="36" t="s">
        <v>22</v>
      </c>
      <c r="C45" s="36">
        <v>10304738</v>
      </c>
      <c r="D45" s="36">
        <v>18208729</v>
      </c>
      <c r="E45" s="20">
        <v>12259.458333333334</v>
      </c>
      <c r="F45" s="20">
        <v>1397.2041666666667</v>
      </c>
      <c r="G45" s="20">
        <v>18134.157635467982</v>
      </c>
      <c r="H45" s="20">
        <v>1520.2881773399015</v>
      </c>
      <c r="I45" s="20">
        <v>15951.606811145512</v>
      </c>
      <c r="J45" s="20">
        <v>2917.4923440065681</v>
      </c>
      <c r="K45" s="4">
        <v>0.91903902660836378</v>
      </c>
      <c r="U45" s="20">
        <v>24600771</v>
      </c>
      <c r="V45" s="20">
        <v>12722269</v>
      </c>
    </row>
    <row r="46" spans="1:22" x14ac:dyDescent="0.5">
      <c r="A46" s="36">
        <v>6</v>
      </c>
      <c r="B46" s="36" t="s">
        <v>22</v>
      </c>
      <c r="C46" s="20">
        <v>15214757</v>
      </c>
      <c r="D46" s="20">
        <v>27250361</v>
      </c>
      <c r="E46" s="20">
        <v>11295.91011235955</v>
      </c>
      <c r="F46" s="20">
        <v>922.7715355805243</v>
      </c>
      <c r="G46" s="20">
        <v>17965.756995581738</v>
      </c>
      <c r="H46" s="20">
        <v>1204.7069219440355</v>
      </c>
      <c r="I46" s="20">
        <v>16083.252642706131</v>
      </c>
      <c r="J46" s="20">
        <v>2127.4784575245599</v>
      </c>
      <c r="K46" s="4">
        <v>0.76597180506894402</v>
      </c>
      <c r="U46" s="8">
        <v>26457439</v>
      </c>
      <c r="V46" s="8">
        <v>11409751</v>
      </c>
    </row>
    <row r="47" spans="1:22" x14ac:dyDescent="0.5">
      <c r="A47" s="36">
        <v>33</v>
      </c>
      <c r="B47" s="36" t="s">
        <v>22</v>
      </c>
      <c r="C47" s="36">
        <v>11409751</v>
      </c>
      <c r="D47" s="36">
        <v>26457439</v>
      </c>
      <c r="E47" s="20">
        <v>14520.556756756756</v>
      </c>
      <c r="F47" s="20">
        <v>1432.9135135135134</v>
      </c>
      <c r="G47" s="20">
        <v>23640.780487804877</v>
      </c>
      <c r="H47" s="20">
        <v>1733.1382113821139</v>
      </c>
      <c r="I47" s="20">
        <v>20595.218411552345</v>
      </c>
      <c r="J47" s="20">
        <v>3166.0517248956276</v>
      </c>
      <c r="K47" s="4">
        <v>0.82677394341840615</v>
      </c>
      <c r="U47" s="20">
        <v>27250361</v>
      </c>
      <c r="V47" s="20">
        <v>15214757</v>
      </c>
    </row>
    <row r="48" spans="1:22" x14ac:dyDescent="0.5">
      <c r="A48" s="36">
        <v>48</v>
      </c>
      <c r="B48" s="36" t="s">
        <v>22</v>
      </c>
      <c r="C48" s="20">
        <v>29791702</v>
      </c>
      <c r="D48" s="20">
        <v>55095286</v>
      </c>
      <c r="E48" s="20">
        <v>16064.5047318612</v>
      </c>
      <c r="F48" s="20">
        <v>1764.2712933753944</v>
      </c>
      <c r="G48" s="20">
        <v>25782.102296450939</v>
      </c>
      <c r="H48" s="20">
        <v>1871.2223382045929</v>
      </c>
      <c r="I48" s="20">
        <v>23366.040784313725</v>
      </c>
      <c r="J48" s="20">
        <v>3635.4936315799873</v>
      </c>
      <c r="K48" s="4">
        <v>0.94284428811820609</v>
      </c>
      <c r="U48" s="74">
        <v>27607561</v>
      </c>
      <c r="V48" s="74">
        <v>15371078</v>
      </c>
    </row>
    <row r="49" spans="1:22" x14ac:dyDescent="0.5">
      <c r="A49" s="75">
        <v>53</v>
      </c>
      <c r="B49" s="75" t="s">
        <v>22</v>
      </c>
      <c r="C49" s="75">
        <v>15371078</v>
      </c>
      <c r="D49" s="75">
        <v>27607561</v>
      </c>
      <c r="E49" s="77">
        <v>17391.075555555555</v>
      </c>
      <c r="F49" s="77">
        <v>1388.3733333333332</v>
      </c>
      <c r="G49" s="77">
        <v>31739.850415512465</v>
      </c>
      <c r="H49" s="77">
        <v>1879.1911357340721</v>
      </c>
      <c r="I49" s="77">
        <v>26230.50853242321</v>
      </c>
      <c r="J49" s="77">
        <v>3267.5644690674053</v>
      </c>
      <c r="K49" s="76">
        <v>0.73881432651127865</v>
      </c>
      <c r="U49" s="77">
        <v>30480373</v>
      </c>
      <c r="V49" s="77">
        <v>20470380</v>
      </c>
    </row>
    <row r="50" spans="1:22" x14ac:dyDescent="0.5">
      <c r="A50" s="75">
        <v>27</v>
      </c>
      <c r="B50" s="75" t="s">
        <v>22</v>
      </c>
      <c r="C50" s="77">
        <v>20470380</v>
      </c>
      <c r="D50" s="77">
        <v>30480373</v>
      </c>
      <c r="E50" s="77">
        <v>19160.546511627908</v>
      </c>
      <c r="F50" s="77">
        <v>1092.1124031007753</v>
      </c>
      <c r="G50" s="77">
        <v>31752.472392638036</v>
      </c>
      <c r="H50" s="77">
        <v>1078.9120654396729</v>
      </c>
      <c r="I50" s="77">
        <v>27403.453815261044</v>
      </c>
      <c r="J50" s="77">
        <v>2171.0244685404482</v>
      </c>
      <c r="K50" s="76">
        <v>1.0122348596182609</v>
      </c>
      <c r="U50" s="20">
        <v>31510507</v>
      </c>
      <c r="V50" s="20">
        <v>16572423</v>
      </c>
    </row>
    <row r="51" spans="1:22" x14ac:dyDescent="0.5">
      <c r="A51" s="75">
        <v>52</v>
      </c>
      <c r="B51" s="75" t="s">
        <v>22</v>
      </c>
      <c r="C51" s="75">
        <v>14611639</v>
      </c>
      <c r="D51" s="75">
        <v>23165455</v>
      </c>
      <c r="E51" s="77">
        <v>17462.46875</v>
      </c>
      <c r="F51" s="77">
        <v>1508.3375000000001</v>
      </c>
      <c r="G51" s="77">
        <v>33195.629213483146</v>
      </c>
      <c r="H51" s="77">
        <v>2216.4016853932585</v>
      </c>
      <c r="I51" s="77">
        <v>28317.12984496124</v>
      </c>
      <c r="J51" s="77">
        <v>3724.7391853932586</v>
      </c>
      <c r="K51" s="76">
        <v>0.68053435888466862</v>
      </c>
      <c r="U51" s="77">
        <v>38337548</v>
      </c>
      <c r="V51" s="77">
        <v>25541750</v>
      </c>
    </row>
    <row r="52" spans="1:22" x14ac:dyDescent="0.5">
      <c r="A52" s="75">
        <v>26</v>
      </c>
      <c r="B52" s="75" t="s">
        <v>22</v>
      </c>
      <c r="C52" s="77">
        <v>27411557</v>
      </c>
      <c r="D52" s="77">
        <v>42139100</v>
      </c>
      <c r="E52" s="77">
        <v>22076.166666666668</v>
      </c>
      <c r="F52" s="77">
        <v>1244.2567567567567</v>
      </c>
      <c r="G52" s="77">
        <v>37769.543624161073</v>
      </c>
      <c r="H52" s="77">
        <v>1082.1442953020135</v>
      </c>
      <c r="I52" s="77">
        <v>33510.460880195598</v>
      </c>
      <c r="J52" s="77">
        <v>2326.4010520587699</v>
      </c>
      <c r="K52" s="76">
        <v>1.1498066959817956</v>
      </c>
      <c r="U52" s="77">
        <v>42139100</v>
      </c>
      <c r="V52" s="77">
        <v>27411557</v>
      </c>
    </row>
    <row r="53" spans="1:22" x14ac:dyDescent="0.5">
      <c r="A53" s="75">
        <v>28</v>
      </c>
      <c r="B53" s="75" t="s">
        <v>22</v>
      </c>
      <c r="C53" s="77">
        <v>25541750</v>
      </c>
      <c r="D53" s="77">
        <v>38337548</v>
      </c>
      <c r="E53" s="77">
        <v>23644.846153846152</v>
      </c>
      <c r="F53" s="77">
        <v>1014.0064102564103</v>
      </c>
      <c r="G53" s="77">
        <v>44147.785858585856</v>
      </c>
      <c r="H53" s="77">
        <v>1376.8464646464647</v>
      </c>
      <c r="I53" s="77">
        <v>39234.639016897083</v>
      </c>
      <c r="J53" s="77">
        <v>2390.8528749028751</v>
      </c>
      <c r="K53" s="76">
        <v>0.73647021384971811</v>
      </c>
      <c r="U53" s="20">
        <v>55095286</v>
      </c>
      <c r="V53" s="20">
        <v>29791702</v>
      </c>
    </row>
    <row r="54" spans="1:22" x14ac:dyDescent="0.5">
      <c r="A54" s="75">
        <v>34</v>
      </c>
      <c r="B54" s="75" t="s">
        <v>22</v>
      </c>
      <c r="C54" s="75">
        <v>29404183</v>
      </c>
      <c r="D54" s="75">
        <v>56376939</v>
      </c>
      <c r="E54" s="77">
        <v>29218.385245901638</v>
      </c>
      <c r="F54" s="77">
        <v>1708.2704918032787</v>
      </c>
      <c r="G54" s="77">
        <v>44108.706930693072</v>
      </c>
      <c r="H54" s="77">
        <v>1564.4376237623762</v>
      </c>
      <c r="I54" s="77">
        <v>39257.921228304403</v>
      </c>
      <c r="J54" s="77">
        <v>3272.7081155656551</v>
      </c>
      <c r="K54" s="76">
        <v>1.0919390238742746</v>
      </c>
      <c r="U54" s="74">
        <v>56376939</v>
      </c>
      <c r="V54" s="74">
        <v>29404183</v>
      </c>
    </row>
    <row r="55" spans="1:22" x14ac:dyDescent="0.5">
      <c r="A55" s="36"/>
      <c r="B55" s="36"/>
      <c r="C55" s="36"/>
      <c r="D55" s="36"/>
      <c r="E55" s="36"/>
      <c r="F55" s="36"/>
      <c r="G55" s="36"/>
      <c r="H55" s="36"/>
      <c r="I55" s="36"/>
      <c r="J55" s="36"/>
      <c r="K55" s="36"/>
      <c r="U55" s="36"/>
      <c r="V55" s="36"/>
    </row>
    <row r="56" spans="1:22" x14ac:dyDescent="0.5">
      <c r="A56" s="36"/>
      <c r="B56" s="36"/>
      <c r="C56" s="36"/>
      <c r="D56" s="36"/>
      <c r="E56" s="36"/>
      <c r="F56" s="36"/>
      <c r="G56" s="36"/>
      <c r="H56" s="36"/>
      <c r="I56" s="36"/>
      <c r="J56" s="36"/>
      <c r="K56" s="36"/>
      <c r="U56" s="36"/>
      <c r="V56" s="36"/>
    </row>
    <row r="57" spans="1:22" x14ac:dyDescent="0.5">
      <c r="A57" s="36"/>
      <c r="B57" s="36"/>
      <c r="C57" s="36"/>
      <c r="D57" s="36"/>
      <c r="E57" s="36"/>
      <c r="F57" s="36"/>
      <c r="G57" s="36"/>
      <c r="H57" s="36"/>
      <c r="I57" s="36"/>
      <c r="J57" s="36"/>
      <c r="K57" s="36"/>
      <c r="U57" s="36"/>
      <c r="V57" s="36"/>
    </row>
  </sheetData>
  <sortState ref="U2:V57">
    <sortCondition ref="U2:U57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zoomScaleNormal="100" workbookViewId="0">
      <selection activeCell="E24" sqref="E24"/>
    </sheetView>
  </sheetViews>
  <sheetFormatPr defaultRowHeight="14.35" x14ac:dyDescent="0.5"/>
  <cols>
    <col min="1" max="1" width="9" style="18" bestFit="1" customWidth="1"/>
    <col min="2" max="2" width="8.9375" style="18"/>
    <col min="5" max="6" width="10.52734375" style="8" customWidth="1"/>
  </cols>
  <sheetData>
    <row r="1" spans="1:8" ht="43" x14ac:dyDescent="0.5">
      <c r="A1" s="1" t="s">
        <v>117</v>
      </c>
      <c r="B1" s="1" t="s">
        <v>116</v>
      </c>
      <c r="E1" s="47" t="s">
        <v>40</v>
      </c>
      <c r="F1" s="47" t="s">
        <v>22</v>
      </c>
    </row>
    <row r="2" spans="1:8" x14ac:dyDescent="0.5">
      <c r="A2" s="20">
        <v>1754.9291338582677</v>
      </c>
      <c r="B2" s="20">
        <v>39257.921228304403</v>
      </c>
      <c r="D2" t="s">
        <v>3</v>
      </c>
      <c r="E2" s="14">
        <f>MIN(A2:A60)</f>
        <v>616.97983870967744</v>
      </c>
      <c r="F2" s="14">
        <f>MIN(B2:B60)</f>
        <v>2926.4133333333334</v>
      </c>
    </row>
    <row r="3" spans="1:8" x14ac:dyDescent="0.5">
      <c r="A3" s="20">
        <v>1581.8832487309644</v>
      </c>
      <c r="B3" s="20">
        <v>39234.639016897083</v>
      </c>
      <c r="D3" t="s">
        <v>4</v>
      </c>
      <c r="E3" s="14">
        <f>QUARTILE(A2:A60,1)-E2</f>
        <v>539.17851604041118</v>
      </c>
      <c r="F3" s="14">
        <f>QUARTILE(B2:B60,1)-F2</f>
        <v>3943.1934082397006</v>
      </c>
    </row>
    <row r="4" spans="1:8" x14ac:dyDescent="0.5">
      <c r="A4" s="20">
        <v>1558.5906735751296</v>
      </c>
      <c r="B4" s="20">
        <v>33510.460880195598</v>
      </c>
      <c r="D4" t="s">
        <v>5</v>
      </c>
      <c r="E4" s="14">
        <f>MEDIAN(A2:A60)-QUARTILE(A2:A60,1)</f>
        <v>152.14302228927681</v>
      </c>
      <c r="F4" s="14">
        <f>MEDIAN(B2:B60)-QUARTILE(B2:B60,1)</f>
        <v>4955.1419070756147</v>
      </c>
    </row>
    <row r="5" spans="1:8" x14ac:dyDescent="0.5">
      <c r="A5" s="20">
        <v>1558.4303030303031</v>
      </c>
      <c r="B5" s="20">
        <v>28317.12984496124</v>
      </c>
      <c r="D5" t="s">
        <v>6</v>
      </c>
      <c r="E5" s="14">
        <f>QUARTILE(A2:A60,3)-MEDIAN(A2:A60)</f>
        <v>199.12143945485241</v>
      </c>
      <c r="F5" s="14">
        <f>QUARTILE(B2:B60,3)-MEDIAN(B2:B60)</f>
        <v>4258.5039940574825</v>
      </c>
    </row>
    <row r="6" spans="1:8" x14ac:dyDescent="0.5">
      <c r="A6" s="20">
        <v>1542.1509433962265</v>
      </c>
      <c r="B6" s="20">
        <v>27403.453815261044</v>
      </c>
      <c r="D6" t="s">
        <v>7</v>
      </c>
      <c r="E6" s="14">
        <f>MAX(A2:A60)-QUARTILE(A2:A60,3)</f>
        <v>247.50631736404989</v>
      </c>
      <c r="F6" s="14">
        <f>MAX(B2:B60)-QUARTILE(B2:B60,3)</f>
        <v>23174.668585598272</v>
      </c>
    </row>
    <row r="7" spans="1:8" x14ac:dyDescent="0.5">
      <c r="A7" s="20">
        <v>1495.8467741935483</v>
      </c>
      <c r="B7" s="20">
        <v>26230.50853242321</v>
      </c>
    </row>
    <row r="8" spans="1:8" x14ac:dyDescent="0.5">
      <c r="A8" s="20">
        <v>1464.6148648648648</v>
      </c>
      <c r="B8" s="20">
        <v>23366.040784313725</v>
      </c>
      <c r="E8" s="47" t="s">
        <v>40</v>
      </c>
      <c r="F8" s="47" t="s">
        <v>22</v>
      </c>
    </row>
    <row r="9" spans="1:8" x14ac:dyDescent="0.5">
      <c r="A9" s="20">
        <v>1400.4918032786886</v>
      </c>
      <c r="B9" s="20">
        <v>20595.218411552345</v>
      </c>
      <c r="C9" t="s">
        <v>10</v>
      </c>
      <c r="D9" t="s">
        <v>3</v>
      </c>
      <c r="E9" s="51">
        <f t="array" ref="E9">MIN(IF(A2:A21&gt;=E2-1.5*(E11-E2),A2:A21,""))</f>
        <v>616.97983870967744</v>
      </c>
      <c r="F9" s="51">
        <f t="array" ref="F9">MIN(IF(B2:B34&gt;=F2-1.5*(F11-F2),B2:B34,""))</f>
        <v>2926.4133333333334</v>
      </c>
    </row>
    <row r="10" spans="1:8" x14ac:dyDescent="0.5">
      <c r="A10" s="20">
        <v>1358.0092592592594</v>
      </c>
      <c r="B10" s="20">
        <v>16083.252642706131</v>
      </c>
      <c r="D10" t="s">
        <v>11</v>
      </c>
      <c r="E10" s="51">
        <f>QUARTILE(A2:A60,1)</f>
        <v>1156.1583547500886</v>
      </c>
      <c r="F10" s="51">
        <f>QUARTILE(B2:B60,1)</f>
        <v>6869.606741573034</v>
      </c>
    </row>
    <row r="11" spans="1:8" x14ac:dyDescent="0.5">
      <c r="A11" s="20">
        <v>1352.8282442748091</v>
      </c>
      <c r="B11" s="20">
        <v>15951.606811145512</v>
      </c>
      <c r="D11" t="s">
        <v>12</v>
      </c>
      <c r="E11" s="51">
        <f>MEDIAN(A2:A60)</f>
        <v>1308.3013770393654</v>
      </c>
      <c r="F11" s="51">
        <f>MEDIAN(B2:B60)</f>
        <v>11824.748648648649</v>
      </c>
    </row>
    <row r="12" spans="1:8" x14ac:dyDescent="0.5">
      <c r="A12" s="20">
        <v>1263.7745098039215</v>
      </c>
      <c r="B12" s="20">
        <v>15201.373638344226</v>
      </c>
      <c r="D12" t="s">
        <v>13</v>
      </c>
      <c r="E12" s="51">
        <f>QUARTILE(A2:A21,3)</f>
        <v>1507.4228164942178</v>
      </c>
      <c r="F12" s="51">
        <f>QUARTILE(B2:B60,3)</f>
        <v>16083.252642706131</v>
      </c>
    </row>
    <row r="13" spans="1:8" x14ac:dyDescent="0.5">
      <c r="A13" s="20">
        <v>1208.5077519379845</v>
      </c>
      <c r="B13" s="20">
        <v>15002.396313364055</v>
      </c>
      <c r="C13" t="s">
        <v>14</v>
      </c>
      <c r="D13" t="s">
        <v>15</v>
      </c>
      <c r="E13" s="51">
        <f t="array" ref="E13">MAX(IF(A2:A21&lt;=E11+1.5*(E11-E9),A2:A21,""))</f>
        <v>1754.9291338582677</v>
      </c>
      <c r="F13" s="51">
        <f t="array" ref="F13">MAX(IF(B2:B34&lt;=F11+1.5*(F11-F9),B2:B34,""))</f>
        <v>23366.040784313725</v>
      </c>
    </row>
    <row r="14" spans="1:8" x14ac:dyDescent="0.5">
      <c r="A14" s="20">
        <v>1208.2763636363636</v>
      </c>
      <c r="B14" s="20">
        <v>14985.004711425207</v>
      </c>
      <c r="C14" s="13"/>
      <c r="D14" s="13" t="s">
        <v>16</v>
      </c>
      <c r="E14" s="12">
        <f>AVERAGE(A2:A60)</f>
        <v>1276.7109709363924</v>
      </c>
      <c r="F14" s="12">
        <f>AVERAGE(B2:B60)</f>
        <v>14621.408555496293</v>
      </c>
    </row>
    <row r="15" spans="1:8" x14ac:dyDescent="0.5">
      <c r="A15" s="20">
        <v>1198.5171232876712</v>
      </c>
      <c r="B15" s="20">
        <v>14747.306818181818</v>
      </c>
    </row>
    <row r="16" spans="1:8" x14ac:dyDescent="0.5">
      <c r="A16" s="20">
        <v>1165.0054945054944</v>
      </c>
      <c r="B16" s="20">
        <v>14188.718321917808</v>
      </c>
      <c r="E16" s="47" t="s">
        <v>40</v>
      </c>
      <c r="F16" s="47" t="s">
        <v>22</v>
      </c>
      <c r="H16" s="52">
        <f>A2-A21</f>
        <v>1137.9492951485904</v>
      </c>
    </row>
    <row r="17" spans="1:6" x14ac:dyDescent="0.5">
      <c r="A17" s="20">
        <v>1129.616935483871</v>
      </c>
      <c r="B17" s="20">
        <v>12723.057086614173</v>
      </c>
      <c r="D17" t="s">
        <v>3</v>
      </c>
      <c r="E17" s="14">
        <f t="shared" ref="E17:F17" si="0">E9</f>
        <v>616.97983870967744</v>
      </c>
      <c r="F17" s="14">
        <f t="shared" si="0"/>
        <v>2926.4133333333334</v>
      </c>
    </row>
    <row r="18" spans="1:6" x14ac:dyDescent="0.5">
      <c r="A18" s="20">
        <v>1088.4942084942086</v>
      </c>
      <c r="B18" s="20">
        <v>11824.748648648649</v>
      </c>
      <c r="D18" t="s">
        <v>4</v>
      </c>
      <c r="E18" s="14">
        <f t="shared" ref="E18:F21" si="1">E10-E9</f>
        <v>539.17851604041118</v>
      </c>
      <c r="F18" s="14">
        <f t="shared" si="1"/>
        <v>3943.1934082397006</v>
      </c>
    </row>
    <row r="19" spans="1:6" x14ac:dyDescent="0.5">
      <c r="A19" s="20">
        <v>862.41340782122904</v>
      </c>
      <c r="B19" s="20">
        <v>11351.955737704919</v>
      </c>
      <c r="D19" t="s">
        <v>5</v>
      </c>
      <c r="E19" s="14">
        <f t="shared" si="1"/>
        <v>152.14302228927681</v>
      </c>
      <c r="F19" s="14">
        <f t="shared" si="1"/>
        <v>4955.1419070756147</v>
      </c>
    </row>
    <row r="20" spans="1:6" x14ac:dyDescent="0.5">
      <c r="A20" s="20">
        <v>724.85853658536587</v>
      </c>
      <c r="B20" s="20">
        <v>10467.723032069971</v>
      </c>
      <c r="D20" t="s">
        <v>6</v>
      </c>
      <c r="E20" s="14">
        <f t="shared" si="1"/>
        <v>199.12143945485241</v>
      </c>
      <c r="F20" s="14">
        <f t="shared" si="1"/>
        <v>4258.5039940574825</v>
      </c>
    </row>
    <row r="21" spans="1:6" x14ac:dyDescent="0.5">
      <c r="A21" s="20">
        <v>616.97983870967744</v>
      </c>
      <c r="B21" s="20">
        <v>10141.128205128205</v>
      </c>
      <c r="D21" t="s">
        <v>7</v>
      </c>
      <c r="E21" s="14">
        <f t="shared" si="1"/>
        <v>247.50631736404989</v>
      </c>
      <c r="F21" s="14">
        <f t="shared" si="1"/>
        <v>7282.7881416075943</v>
      </c>
    </row>
    <row r="22" spans="1:6" x14ac:dyDescent="0.5">
      <c r="A22" s="20"/>
      <c r="B22" s="20">
        <v>9747.9663865546227</v>
      </c>
    </row>
    <row r="23" spans="1:6" x14ac:dyDescent="0.5">
      <c r="A23" s="20"/>
      <c r="B23" s="20">
        <v>8775.714570858283</v>
      </c>
      <c r="E23" s="47" t="s">
        <v>40</v>
      </c>
      <c r="F23" s="47" t="s">
        <v>22</v>
      </c>
    </row>
    <row r="24" spans="1:6" x14ac:dyDescent="0.5">
      <c r="A24" s="20"/>
      <c r="B24" s="20">
        <v>8622.0845481049564</v>
      </c>
      <c r="D24" t="s">
        <v>17</v>
      </c>
      <c r="E24" s="8" t="str">
        <f t="shared" ref="E24:E63" si="2">IF(A2&gt;E$13,A2,IF(A2&lt;E$9,A2,""))</f>
        <v/>
      </c>
      <c r="F24" s="8">
        <f t="shared" ref="F24:F63" si="3">IF(B2&gt;F$13,B2,IF(B2&lt;F$9,B2,""))</f>
        <v>39257.921228304403</v>
      </c>
    </row>
    <row r="25" spans="1:6" x14ac:dyDescent="0.5">
      <c r="A25" s="20"/>
      <c r="B25" s="20">
        <v>7751.954545454545</v>
      </c>
      <c r="E25" s="8" t="str">
        <f t="shared" si="2"/>
        <v/>
      </c>
      <c r="F25" s="8">
        <f t="shared" si="3"/>
        <v>39234.639016897083</v>
      </c>
    </row>
    <row r="26" spans="1:6" x14ac:dyDescent="0.5">
      <c r="A26" s="20"/>
      <c r="B26" s="20">
        <v>6869.606741573034</v>
      </c>
      <c r="E26" s="8" t="str">
        <f t="shared" si="2"/>
        <v/>
      </c>
      <c r="F26" s="8">
        <f t="shared" si="3"/>
        <v>33510.460880195598</v>
      </c>
    </row>
    <row r="27" spans="1:6" x14ac:dyDescent="0.5">
      <c r="A27" s="20"/>
      <c r="B27" s="20">
        <v>6677.8689248895435</v>
      </c>
      <c r="E27" s="8" t="str">
        <f t="shared" si="2"/>
        <v/>
      </c>
      <c r="F27" s="8">
        <f t="shared" si="3"/>
        <v>28317.12984496124</v>
      </c>
    </row>
    <row r="28" spans="1:6" x14ac:dyDescent="0.5">
      <c r="A28" s="20"/>
      <c r="B28" s="20">
        <v>6237.0706806282724</v>
      </c>
      <c r="E28" s="8" t="str">
        <f t="shared" si="2"/>
        <v/>
      </c>
      <c r="F28" s="8">
        <f t="shared" si="3"/>
        <v>27403.453815261044</v>
      </c>
    </row>
    <row r="29" spans="1:6" x14ac:dyDescent="0.5">
      <c r="A29" s="20"/>
      <c r="B29" s="20">
        <v>5685.3794506612412</v>
      </c>
      <c r="E29" s="8" t="str">
        <f t="shared" si="2"/>
        <v/>
      </c>
      <c r="F29" s="8">
        <f t="shared" si="3"/>
        <v>26230.50853242321</v>
      </c>
    </row>
    <row r="30" spans="1:6" x14ac:dyDescent="0.5">
      <c r="A30" s="20"/>
      <c r="B30" s="20">
        <v>5284.9043097151207</v>
      </c>
      <c r="E30" s="8" t="str">
        <f t="shared" si="2"/>
        <v/>
      </c>
      <c r="F30" s="8" t="str">
        <f t="shared" si="3"/>
        <v/>
      </c>
    </row>
    <row r="31" spans="1:6" x14ac:dyDescent="0.5">
      <c r="A31" s="20"/>
      <c r="B31" s="20">
        <v>5048.5100931677016</v>
      </c>
      <c r="E31" s="8" t="str">
        <f t="shared" si="2"/>
        <v/>
      </c>
      <c r="F31" s="8" t="str">
        <f t="shared" si="3"/>
        <v/>
      </c>
    </row>
    <row r="32" spans="1:6" x14ac:dyDescent="0.5">
      <c r="A32" s="20"/>
      <c r="B32" s="20">
        <v>4399.8914572864323</v>
      </c>
      <c r="E32" s="8" t="str">
        <f t="shared" si="2"/>
        <v/>
      </c>
      <c r="F32" s="8" t="str">
        <f t="shared" si="3"/>
        <v/>
      </c>
    </row>
    <row r="33" spans="1:6" x14ac:dyDescent="0.5">
      <c r="A33" s="20"/>
      <c r="B33" s="20">
        <v>3895.472807991121</v>
      </c>
      <c r="E33" s="8" t="str">
        <f t="shared" si="2"/>
        <v/>
      </c>
      <c r="F33" s="8" t="str">
        <f t="shared" si="3"/>
        <v/>
      </c>
    </row>
    <row r="34" spans="1:6" x14ac:dyDescent="0.5">
      <c r="A34" s="20"/>
      <c r="B34" s="20">
        <v>2926.4133333333334</v>
      </c>
      <c r="E34" s="8" t="str">
        <f t="shared" si="2"/>
        <v/>
      </c>
      <c r="F34" s="8" t="str">
        <f t="shared" si="3"/>
        <v/>
      </c>
    </row>
    <row r="35" spans="1:6" x14ac:dyDescent="0.5">
      <c r="A35" s="20"/>
      <c r="E35" s="8" t="str">
        <f t="shared" si="2"/>
        <v/>
      </c>
      <c r="F35" s="8" t="str">
        <f t="shared" si="3"/>
        <v/>
      </c>
    </row>
    <row r="36" spans="1:6" x14ac:dyDescent="0.5">
      <c r="A36" s="20"/>
      <c r="E36" s="8" t="str">
        <f t="shared" si="2"/>
        <v/>
      </c>
      <c r="F36" s="8" t="str">
        <f t="shared" si="3"/>
        <v/>
      </c>
    </row>
    <row r="37" spans="1:6" x14ac:dyDescent="0.5">
      <c r="A37" s="20"/>
      <c r="E37" s="8" t="str">
        <f t="shared" si="2"/>
        <v/>
      </c>
      <c r="F37" s="8" t="str">
        <f t="shared" si="3"/>
        <v/>
      </c>
    </row>
    <row r="38" spans="1:6" x14ac:dyDescent="0.5">
      <c r="A38" s="20"/>
      <c r="E38" s="8" t="str">
        <f t="shared" si="2"/>
        <v/>
      </c>
      <c r="F38" s="8" t="str">
        <f t="shared" si="3"/>
        <v/>
      </c>
    </row>
    <row r="39" spans="1:6" x14ac:dyDescent="0.5">
      <c r="A39" s="20"/>
      <c r="E39" s="8" t="str">
        <f t="shared" si="2"/>
        <v/>
      </c>
      <c r="F39" s="8" t="str">
        <f t="shared" si="3"/>
        <v/>
      </c>
    </row>
    <row r="40" spans="1:6" x14ac:dyDescent="0.5">
      <c r="A40" s="20"/>
      <c r="E40" s="8" t="str">
        <f t="shared" si="2"/>
        <v/>
      </c>
      <c r="F40" s="8" t="str">
        <f t="shared" si="3"/>
        <v/>
      </c>
    </row>
    <row r="41" spans="1:6" x14ac:dyDescent="0.5">
      <c r="A41" s="20"/>
      <c r="E41" s="8" t="str">
        <f t="shared" si="2"/>
        <v/>
      </c>
      <c r="F41" s="8" t="str">
        <f t="shared" si="3"/>
        <v/>
      </c>
    </row>
    <row r="42" spans="1:6" x14ac:dyDescent="0.5">
      <c r="A42" s="14"/>
      <c r="E42" s="8" t="str">
        <f t="shared" si="2"/>
        <v/>
      </c>
      <c r="F42" s="8" t="str">
        <f t="shared" si="3"/>
        <v/>
      </c>
    </row>
    <row r="43" spans="1:6" x14ac:dyDescent="0.5">
      <c r="A43" s="14"/>
      <c r="E43" s="8" t="str">
        <f t="shared" si="2"/>
        <v/>
      </c>
      <c r="F43" s="8" t="str">
        <f t="shared" si="3"/>
        <v/>
      </c>
    </row>
    <row r="44" spans="1:6" x14ac:dyDescent="0.5">
      <c r="A44" s="14"/>
      <c r="E44" s="8">
        <f t="shared" si="2"/>
        <v>0</v>
      </c>
      <c r="F44" s="8" t="str">
        <f t="shared" si="3"/>
        <v/>
      </c>
    </row>
    <row r="45" spans="1:6" x14ac:dyDescent="0.5">
      <c r="A45" s="20"/>
      <c r="E45" s="8">
        <f t="shared" si="2"/>
        <v>0</v>
      </c>
      <c r="F45" s="8" t="str">
        <f t="shared" si="3"/>
        <v/>
      </c>
    </row>
    <row r="46" spans="1:6" x14ac:dyDescent="0.5">
      <c r="A46" s="14"/>
      <c r="E46" s="8">
        <f t="shared" si="2"/>
        <v>0</v>
      </c>
      <c r="F46" s="8" t="str">
        <f t="shared" si="3"/>
        <v/>
      </c>
    </row>
    <row r="47" spans="1:6" x14ac:dyDescent="0.5">
      <c r="A47" s="20"/>
      <c r="E47" s="8">
        <f t="shared" si="2"/>
        <v>0</v>
      </c>
      <c r="F47" s="8" t="str">
        <f t="shared" si="3"/>
        <v/>
      </c>
    </row>
    <row r="48" spans="1:6" x14ac:dyDescent="0.5">
      <c r="A48" s="14"/>
      <c r="E48" s="8">
        <f t="shared" si="2"/>
        <v>0</v>
      </c>
      <c r="F48" s="8" t="str">
        <f t="shared" si="3"/>
        <v/>
      </c>
    </row>
    <row r="49" spans="1:6" x14ac:dyDescent="0.5">
      <c r="A49" s="20"/>
      <c r="E49" s="8">
        <f t="shared" si="2"/>
        <v>0</v>
      </c>
      <c r="F49" s="8" t="str">
        <f t="shared" si="3"/>
        <v/>
      </c>
    </row>
    <row r="50" spans="1:6" x14ac:dyDescent="0.5">
      <c r="A50" s="20"/>
      <c r="E50" s="8">
        <f t="shared" si="2"/>
        <v>0</v>
      </c>
      <c r="F50" s="8" t="str">
        <f t="shared" si="3"/>
        <v/>
      </c>
    </row>
    <row r="51" spans="1:6" x14ac:dyDescent="0.5">
      <c r="A51" s="20"/>
      <c r="E51" s="8">
        <f t="shared" si="2"/>
        <v>0</v>
      </c>
      <c r="F51" s="8" t="str">
        <f t="shared" si="3"/>
        <v/>
      </c>
    </row>
    <row r="52" spans="1:6" x14ac:dyDescent="0.5">
      <c r="A52" s="20"/>
      <c r="E52" s="8">
        <f t="shared" si="2"/>
        <v>0</v>
      </c>
      <c r="F52" s="8" t="str">
        <f t="shared" si="3"/>
        <v/>
      </c>
    </row>
    <row r="53" spans="1:6" x14ac:dyDescent="0.5">
      <c r="A53" s="20"/>
      <c r="E53" s="8">
        <f t="shared" si="2"/>
        <v>0</v>
      </c>
      <c r="F53" s="8" t="str">
        <f t="shared" si="3"/>
        <v/>
      </c>
    </row>
    <row r="54" spans="1:6" x14ac:dyDescent="0.5">
      <c r="A54" s="14"/>
      <c r="E54" s="8">
        <f t="shared" si="2"/>
        <v>0</v>
      </c>
      <c r="F54" s="8" t="str">
        <f t="shared" si="3"/>
        <v/>
      </c>
    </row>
    <row r="55" spans="1:6" x14ac:dyDescent="0.5">
      <c r="E55" s="8">
        <f t="shared" si="2"/>
        <v>0</v>
      </c>
      <c r="F55" s="8" t="str">
        <f t="shared" si="3"/>
        <v/>
      </c>
    </row>
    <row r="56" spans="1:6" x14ac:dyDescent="0.5">
      <c r="E56" s="8">
        <f t="shared" si="2"/>
        <v>0</v>
      </c>
      <c r="F56" s="8" t="str">
        <f t="shared" si="3"/>
        <v/>
      </c>
    </row>
    <row r="57" spans="1:6" x14ac:dyDescent="0.5">
      <c r="E57" s="8">
        <f t="shared" si="2"/>
        <v>0</v>
      </c>
      <c r="F57" s="8">
        <f t="shared" si="3"/>
        <v>0</v>
      </c>
    </row>
    <row r="58" spans="1:6" x14ac:dyDescent="0.5">
      <c r="E58" s="8">
        <f t="shared" si="2"/>
        <v>0</v>
      </c>
      <c r="F58" s="8">
        <f t="shared" si="3"/>
        <v>0</v>
      </c>
    </row>
    <row r="59" spans="1:6" x14ac:dyDescent="0.5">
      <c r="E59" s="8">
        <f t="shared" si="2"/>
        <v>0</v>
      </c>
      <c r="F59" s="8">
        <f t="shared" si="3"/>
        <v>0</v>
      </c>
    </row>
    <row r="60" spans="1:6" x14ac:dyDescent="0.5">
      <c r="E60" s="8">
        <f t="shared" si="2"/>
        <v>0</v>
      </c>
      <c r="F60" s="8">
        <f t="shared" si="3"/>
        <v>0</v>
      </c>
    </row>
    <row r="61" spans="1:6" x14ac:dyDescent="0.5">
      <c r="E61" s="8">
        <f t="shared" si="2"/>
        <v>0</v>
      </c>
      <c r="F61" s="8">
        <f t="shared" si="3"/>
        <v>0</v>
      </c>
    </row>
    <row r="62" spans="1:6" x14ac:dyDescent="0.5">
      <c r="E62" s="8">
        <f t="shared" si="2"/>
        <v>0</v>
      </c>
      <c r="F62" s="8">
        <f t="shared" si="3"/>
        <v>0</v>
      </c>
    </row>
    <row r="63" spans="1:6" x14ac:dyDescent="0.5">
      <c r="E63" s="8">
        <f t="shared" si="2"/>
        <v>0</v>
      </c>
      <c r="F63" s="8">
        <f t="shared" si="3"/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3"/>
  <sheetViews>
    <sheetView zoomScaleNormal="100" workbookViewId="0">
      <selection activeCell="U28" sqref="U28"/>
    </sheetView>
  </sheetViews>
  <sheetFormatPr defaultRowHeight="14.35" x14ac:dyDescent="0.5"/>
  <cols>
    <col min="1" max="1" width="9" style="18" bestFit="1" customWidth="1"/>
    <col min="2" max="6" width="8.9375" style="18"/>
    <col min="7" max="8" width="9.234375" style="19" customWidth="1"/>
    <col min="9" max="9" width="9.234375" customWidth="1"/>
    <col min="12" max="15" width="10.52734375" style="8" customWidth="1"/>
    <col min="16" max="19" width="8.9375" style="8"/>
  </cols>
  <sheetData>
    <row r="1" spans="1:23" ht="28.7" x14ac:dyDescent="0.5">
      <c r="A1" s="1" t="s">
        <v>38</v>
      </c>
      <c r="B1" s="1" t="s">
        <v>1</v>
      </c>
      <c r="C1" s="30" t="s">
        <v>39</v>
      </c>
      <c r="D1" s="30" t="s">
        <v>29</v>
      </c>
      <c r="E1" s="59" t="s">
        <v>90</v>
      </c>
      <c r="F1" s="59" t="s">
        <v>91</v>
      </c>
      <c r="G1" s="31" t="s">
        <v>94</v>
      </c>
      <c r="H1" s="31" t="s">
        <v>95</v>
      </c>
      <c r="I1" s="2" t="s">
        <v>2</v>
      </c>
      <c r="L1" s="47" t="s">
        <v>40</v>
      </c>
      <c r="M1" s="47" t="s">
        <v>22</v>
      </c>
      <c r="N1" s="48" t="s">
        <v>40</v>
      </c>
      <c r="O1" s="48" t="s">
        <v>22</v>
      </c>
      <c r="P1" s="63" t="s">
        <v>40</v>
      </c>
      <c r="Q1" s="63" t="s">
        <v>22</v>
      </c>
      <c r="R1" s="49" t="s">
        <v>40</v>
      </c>
      <c r="S1" s="49" t="s">
        <v>22</v>
      </c>
      <c r="T1" s="3"/>
    </row>
    <row r="2" spans="1:23" x14ac:dyDescent="0.5">
      <c r="A2" s="20">
        <v>1459.5</v>
      </c>
      <c r="B2" s="20">
        <v>2842.2746478873241</v>
      </c>
      <c r="C2" s="20">
        <v>1744.3168316831684</v>
      </c>
      <c r="D2" s="20">
        <v>2429.4041095890411</v>
      </c>
      <c r="E2" s="20">
        <v>3334.4837061296539</v>
      </c>
      <c r="F2" s="20">
        <v>5271.6787574763657</v>
      </c>
      <c r="G2" s="5">
        <v>1.5053548758808495</v>
      </c>
      <c r="H2" s="5">
        <v>1.3367009132740089</v>
      </c>
      <c r="I2" s="28">
        <f>TTEST(A2:A21,B3:B34,2,3)</f>
        <v>4.812711107763522E-3</v>
      </c>
      <c r="K2" t="s">
        <v>3</v>
      </c>
      <c r="L2" s="14">
        <f t="shared" ref="L2:S2" si="0">MIN(A2:A60)</f>
        <v>680.77374301675979</v>
      </c>
      <c r="M2" s="14">
        <f t="shared" si="0"/>
        <v>676.88068181818187</v>
      </c>
      <c r="N2" s="14">
        <f t="shared" si="0"/>
        <v>760.96134453781508</v>
      </c>
      <c r="O2" s="14">
        <f t="shared" si="0"/>
        <v>798.59690627843497</v>
      </c>
      <c r="P2" s="5">
        <f t="shared" si="0"/>
        <v>1377.9411832474925</v>
      </c>
      <c r="Q2" s="5">
        <f t="shared" si="0"/>
        <v>1574.5944073083779</v>
      </c>
      <c r="R2" s="5">
        <f t="shared" si="0"/>
        <v>0.78352279915755996</v>
      </c>
      <c r="S2" s="5">
        <f t="shared" si="0"/>
        <v>0.68053435888466862</v>
      </c>
      <c r="T2" s="6"/>
    </row>
    <row r="3" spans="1:23" x14ac:dyDescent="0.5">
      <c r="A3" s="20">
        <v>1110.2062015503875</v>
      </c>
      <c r="B3" s="20">
        <v>2077.1234042553192</v>
      </c>
      <c r="C3" s="20">
        <v>1579.5545722713864</v>
      </c>
      <c r="D3" s="20">
        <v>2216.4016853932585</v>
      </c>
      <c r="E3" s="20">
        <v>3240.1636058767167</v>
      </c>
      <c r="F3" s="20">
        <v>4065.2699244018395</v>
      </c>
      <c r="G3" s="5">
        <v>1.2842437668588109</v>
      </c>
      <c r="H3" s="5">
        <v>1.2735945353205209</v>
      </c>
      <c r="I3" s="7"/>
      <c r="K3" t="s">
        <v>4</v>
      </c>
      <c r="L3" s="14">
        <f t="shared" ref="L3:S3" si="1">QUARTILE(A2:A60,1)-L2</f>
        <v>439.68857224335841</v>
      </c>
      <c r="M3" s="14">
        <f t="shared" si="1"/>
        <v>389.26652630364549</v>
      </c>
      <c r="N3" s="14">
        <f t="shared" si="1"/>
        <v>316.20923752039073</v>
      </c>
      <c r="O3" s="14">
        <f t="shared" si="1"/>
        <v>284.89656251692054</v>
      </c>
      <c r="P3" s="5">
        <f t="shared" si="1"/>
        <v>727.27978932869746</v>
      </c>
      <c r="Q3" s="5">
        <f t="shared" si="1"/>
        <v>600.28788885671975</v>
      </c>
      <c r="R3" s="5">
        <f t="shared" si="1"/>
        <v>0.15183764167373381</v>
      </c>
      <c r="S3" s="5">
        <f t="shared" si="1"/>
        <v>0.17564853819669202</v>
      </c>
      <c r="T3" s="6"/>
    </row>
    <row r="4" spans="1:23" x14ac:dyDescent="0.5">
      <c r="A4" s="20">
        <v>1781.5061224489796</v>
      </c>
      <c r="B4" s="20">
        <v>1764.2712933753944</v>
      </c>
      <c r="C4" s="20">
        <v>1554.6656250000001</v>
      </c>
      <c r="D4" s="20">
        <v>1988.1465201465201</v>
      </c>
      <c r="E4" s="20">
        <v>3113.0959280303032</v>
      </c>
      <c r="F4" s="20">
        <v>3724.7391853932586</v>
      </c>
      <c r="G4" s="5">
        <v>1.2079326542326343</v>
      </c>
      <c r="H4" s="5">
        <v>1.2422632143691972</v>
      </c>
      <c r="I4" s="24">
        <f>TTEST(C2:C21,D4:D34,2,3)</f>
        <v>0.33403542550702814</v>
      </c>
      <c r="K4" t="s">
        <v>5</v>
      </c>
      <c r="L4" s="14">
        <f t="shared" ref="L4:S4" si="2">MEDIAN(A2:A60)-QUARTILE(A2:A60,1)</f>
        <v>603.49208824625089</v>
      </c>
      <c r="M4" s="14">
        <f t="shared" si="2"/>
        <v>279.5289282418089</v>
      </c>
      <c r="N4" s="14">
        <f t="shared" si="2"/>
        <v>179.84067718391611</v>
      </c>
      <c r="O4" s="14">
        <f t="shared" si="2"/>
        <v>222.53335112801619</v>
      </c>
      <c r="P4" s="5">
        <f t="shared" si="2"/>
        <v>456.24171376884942</v>
      </c>
      <c r="Q4" s="5">
        <f t="shared" si="2"/>
        <v>366.02802129521979</v>
      </c>
      <c r="R4" s="5">
        <f t="shared" si="2"/>
        <v>0.10656147690030393</v>
      </c>
      <c r="S4" s="5">
        <f t="shared" si="2"/>
        <v>0.13011195222472116</v>
      </c>
      <c r="T4" s="6"/>
    </row>
    <row r="5" spans="1:23" x14ac:dyDescent="0.5">
      <c r="A5" s="20">
        <v>1071.6172839506173</v>
      </c>
      <c r="B5" s="20">
        <v>1708.2704918032787</v>
      </c>
      <c r="C5" s="20">
        <v>1513.2418879056047</v>
      </c>
      <c r="D5" s="20">
        <v>1968.0050125313282</v>
      </c>
      <c r="E5" s="20">
        <v>3095.1251366365691</v>
      </c>
      <c r="F5" s="20">
        <v>3668.7111736687693</v>
      </c>
      <c r="G5" s="5">
        <v>1.1859478459728117</v>
      </c>
      <c r="H5" s="5">
        <v>1.2374452718433033</v>
      </c>
      <c r="K5" t="s">
        <v>6</v>
      </c>
      <c r="L5" s="14">
        <f t="shared" ref="L5:S5" si="3">QUARTILE(A2:A60,3)-MEDIAN(A2:A60)</f>
        <v>833.1585956224244</v>
      </c>
      <c r="M5" s="14">
        <f t="shared" si="3"/>
        <v>162.66136363636383</v>
      </c>
      <c r="N5" s="14">
        <f t="shared" si="3"/>
        <v>174.1620459273056</v>
      </c>
      <c r="O5" s="14">
        <f t="shared" si="3"/>
        <v>258.41080383900453</v>
      </c>
      <c r="P5" s="5">
        <f t="shared" si="3"/>
        <v>331.83043023649498</v>
      </c>
      <c r="Q5" s="5">
        <f t="shared" si="3"/>
        <v>625.14140743531016</v>
      </c>
      <c r="R5" s="5">
        <f t="shared" si="3"/>
        <v>5.7758213669014014E-2</v>
      </c>
      <c r="S5" s="5">
        <f t="shared" si="3"/>
        <v>0.16351184667571383</v>
      </c>
      <c r="T5" s="6"/>
    </row>
    <row r="6" spans="1:23" x14ac:dyDescent="0.5">
      <c r="A6" s="20">
        <v>2134.3694029850744</v>
      </c>
      <c r="B6" s="20">
        <v>1700.7061611374409</v>
      </c>
      <c r="C6" s="20">
        <v>1486.8814229249012</v>
      </c>
      <c r="D6" s="20">
        <v>1879.1911357340721</v>
      </c>
      <c r="E6" s="20">
        <v>2954.7548759804959</v>
      </c>
      <c r="F6" s="20">
        <v>3635.4936315799873</v>
      </c>
      <c r="G6" s="5">
        <v>1.1110278585276696</v>
      </c>
      <c r="H6" s="5">
        <v>1.2318667058497834</v>
      </c>
      <c r="I6" s="61">
        <f>TTEST(E2:E21,F4:F34,2,3)</f>
        <v>0.57431138874502297</v>
      </c>
      <c r="K6" t="s">
        <v>7</v>
      </c>
      <c r="L6" s="14">
        <f t="shared" ref="L6:S6" si="4">MAX(A2:A60)-QUARTILE(A2:A60,3)</f>
        <v>1788.7111388022413</v>
      </c>
      <c r="M6" s="14">
        <f t="shared" si="4"/>
        <v>1333.937147887324</v>
      </c>
      <c r="N6" s="14">
        <f t="shared" si="4"/>
        <v>313.14352651374088</v>
      </c>
      <c r="O6" s="14">
        <f t="shared" si="4"/>
        <v>864.96648582666489</v>
      </c>
      <c r="P6" s="5">
        <f t="shared" si="4"/>
        <v>441.19058954811953</v>
      </c>
      <c r="Q6" s="5">
        <f t="shared" si="4"/>
        <v>2105.6270325807382</v>
      </c>
      <c r="R6" s="5">
        <f t="shared" si="4"/>
        <v>0.40567474448023777</v>
      </c>
      <c r="S6" s="5">
        <f t="shared" si="4"/>
        <v>0.18689421729221323</v>
      </c>
      <c r="T6" s="6"/>
    </row>
    <row r="7" spans="1:23" x14ac:dyDescent="0.5">
      <c r="A7" s="20">
        <v>1108.1737400530503</v>
      </c>
      <c r="B7" s="20">
        <v>1692.8163265306123</v>
      </c>
      <c r="C7" s="20">
        <v>1412.6039325842696</v>
      </c>
      <c r="D7" s="20">
        <v>1871.2223382045929</v>
      </c>
      <c r="E7" s="20">
        <v>2872.8058634485474</v>
      </c>
      <c r="F7" s="20">
        <v>3307.667585111848</v>
      </c>
      <c r="G7" s="5">
        <v>1.0958975556915924</v>
      </c>
      <c r="H7" s="5">
        <v>1.1949977814663164</v>
      </c>
    </row>
    <row r="8" spans="1:23" ht="57.35" x14ac:dyDescent="0.5">
      <c r="A8" s="20">
        <v>1580.8072562358277</v>
      </c>
      <c r="B8" s="20">
        <v>1623.7203065134099</v>
      </c>
      <c r="C8" s="20">
        <v>1341.1739130434783</v>
      </c>
      <c r="D8" s="20">
        <v>1733.1382113821139</v>
      </c>
      <c r="E8" s="20">
        <v>2805.788777908343</v>
      </c>
      <c r="F8" s="20">
        <v>3272.7081155656551</v>
      </c>
      <c r="G8" s="5">
        <v>1.0920394816964984</v>
      </c>
      <c r="H8" s="5">
        <v>1.1699472461862774</v>
      </c>
      <c r="I8" s="50">
        <f>TTEST(G3:G21,H2:H34,2,3)</f>
        <v>0.59524867369338064</v>
      </c>
      <c r="L8" s="47" t="s">
        <v>40</v>
      </c>
      <c r="M8" s="47" t="s">
        <v>22</v>
      </c>
      <c r="N8" s="48" t="s">
        <v>40</v>
      </c>
      <c r="O8" s="48" t="s">
        <v>22</v>
      </c>
      <c r="P8" s="63" t="s">
        <v>40</v>
      </c>
      <c r="Q8" s="63" t="s">
        <v>22</v>
      </c>
      <c r="R8" s="49" t="s">
        <v>40</v>
      </c>
      <c r="S8" s="49" t="s">
        <v>22</v>
      </c>
      <c r="T8" s="3" t="s">
        <v>8</v>
      </c>
      <c r="U8" s="9" t="s">
        <v>9</v>
      </c>
      <c r="V8" s="9" t="s">
        <v>45</v>
      </c>
      <c r="W8" s="9" t="s">
        <v>45</v>
      </c>
    </row>
    <row r="9" spans="1:23" x14ac:dyDescent="0.5">
      <c r="A9" s="20">
        <v>1653.8290598290598</v>
      </c>
      <c r="B9" s="20">
        <v>1551.8675958188153</v>
      </c>
      <c r="C9" s="20">
        <v>1314.2151898734178</v>
      </c>
      <c r="D9" s="20">
        <v>1614.8512585812357</v>
      </c>
      <c r="E9" s="20">
        <v>2678.432242150162</v>
      </c>
      <c r="F9" s="20">
        <v>3267.5644690674053</v>
      </c>
      <c r="G9" s="5">
        <v>1.091707949994843</v>
      </c>
      <c r="H9" s="5">
        <v>1.166162237328829</v>
      </c>
      <c r="J9" t="s">
        <v>10</v>
      </c>
      <c r="K9" t="s">
        <v>3</v>
      </c>
      <c r="L9" s="51">
        <f t="array" ref="L9">MIN(IF(A2:A21&gt;=L2-1.5*(L11-L2),A2:A21,""))</f>
        <v>680.77374301675979</v>
      </c>
      <c r="M9" s="51">
        <f t="array" ref="M9">MIN(IF(B2:B34&gt;=M2-1.5*(M11-M2),B2:B34,""))</f>
        <v>676.88068181818187</v>
      </c>
      <c r="N9" s="51">
        <f t="array" ref="N9">MIN(IF(C2:C21&gt;=N2-1.5*(N11-N2),C2:C21,""))</f>
        <v>760.96134453781508</v>
      </c>
      <c r="O9" s="51">
        <f t="array" ref="O9">MIN(IF(D2:D34&gt;=O2-1.5*(O11-O2),D2:D34,""))</f>
        <v>798.59690627843497</v>
      </c>
      <c r="P9" s="51">
        <f t="array" ref="P9">MIN(IF(E2:E21&gt;=P2-1.5*(P11-P2),E2:E21,""))</f>
        <v>1377.9411832474925</v>
      </c>
      <c r="Q9" s="51">
        <f t="array" ref="Q9">MIN(IF(F2:F34&gt;=Q2-1.5*(Q11-Q2),F2:F34,""))</f>
        <v>1574.5944073083779</v>
      </c>
      <c r="R9" s="51">
        <f t="array" ref="R9">MIN(IF(G2:G21&gt;=R2-1.5*(R11-R2),G2:G21,""))</f>
        <v>0.78352279915755996</v>
      </c>
      <c r="S9" s="51">
        <f t="array" ref="S9">MIN(IF(H2:H34&gt;=S2-1.5*(S11-S2),H2:H34,""))</f>
        <v>0.68053435888466862</v>
      </c>
      <c r="T9" s="10"/>
    </row>
    <row r="10" spans="1:23" x14ac:dyDescent="0.5">
      <c r="A10" s="20">
        <v>2307.2440944881891</v>
      </c>
      <c r="B10" s="20">
        <v>1508.3375000000001</v>
      </c>
      <c r="C10" s="20">
        <v>1277.9404388714734</v>
      </c>
      <c r="D10" s="20">
        <v>1564.4376237623762</v>
      </c>
      <c r="E10" s="20">
        <v>2651.8869174303954</v>
      </c>
      <c r="F10" s="20">
        <v>3166.0517248956276</v>
      </c>
      <c r="G10" s="5">
        <v>1.0885102657009265</v>
      </c>
      <c r="H10" s="5">
        <v>1.1498066959817956</v>
      </c>
      <c r="K10" t="s">
        <v>11</v>
      </c>
      <c r="L10" s="51">
        <f t="shared" ref="L10:S10" si="5">QUARTILE(A2:A60,1)</f>
        <v>1120.4623152601182</v>
      </c>
      <c r="M10" s="51">
        <f t="shared" si="5"/>
        <v>1066.1472081218274</v>
      </c>
      <c r="N10" s="51">
        <f t="shared" si="5"/>
        <v>1077.1705820582058</v>
      </c>
      <c r="O10" s="51">
        <f t="shared" si="5"/>
        <v>1083.4934687953555</v>
      </c>
      <c r="P10" s="51">
        <f t="shared" si="5"/>
        <v>2105.22097257619</v>
      </c>
      <c r="Q10" s="51">
        <f t="shared" si="5"/>
        <v>2174.8822961650976</v>
      </c>
      <c r="R10" s="51">
        <f t="shared" si="5"/>
        <v>0.93536044083129377</v>
      </c>
      <c r="S10" s="51">
        <f t="shared" si="5"/>
        <v>0.85618289708136064</v>
      </c>
      <c r="T10" s="10"/>
    </row>
    <row r="11" spans="1:23" x14ac:dyDescent="0.5">
      <c r="A11" s="20">
        <v>2443.3154506437768</v>
      </c>
      <c r="B11" s="20">
        <v>1481.1773399014778</v>
      </c>
      <c r="C11" s="20">
        <v>1260.2626931567329</v>
      </c>
      <c r="D11" s="20">
        <v>1527.4292237442921</v>
      </c>
      <c r="E11" s="20">
        <v>2605.5944240944241</v>
      </c>
      <c r="F11" s="20">
        <v>3151.1495302577023</v>
      </c>
      <c r="G11" s="5">
        <v>1.0453604683917139</v>
      </c>
      <c r="H11" s="5">
        <v>1.1126457901368847</v>
      </c>
      <c r="K11" t="s">
        <v>12</v>
      </c>
      <c r="L11" s="51">
        <f t="shared" ref="L11:S11" si="6">MEDIAN(A2:A60)</f>
        <v>1723.9544035063691</v>
      </c>
      <c r="M11" s="51">
        <f t="shared" si="6"/>
        <v>1345.6761363636363</v>
      </c>
      <c r="N11" s="51">
        <f t="shared" si="6"/>
        <v>1257.0112592421219</v>
      </c>
      <c r="O11" s="51">
        <f t="shared" si="6"/>
        <v>1306.0268199233717</v>
      </c>
      <c r="P11" s="51">
        <f t="shared" si="6"/>
        <v>2561.4626863450394</v>
      </c>
      <c r="Q11" s="51">
        <f t="shared" si="6"/>
        <v>2540.9103174603174</v>
      </c>
      <c r="R11" s="51">
        <f t="shared" si="6"/>
        <v>1.0419219177315977</v>
      </c>
      <c r="S11" s="51">
        <f t="shared" si="6"/>
        <v>0.9862948493060818</v>
      </c>
      <c r="T11" s="11">
        <f>(M11-L11)/L11*100</f>
        <v>-21.942475182252423</v>
      </c>
      <c r="U11" s="12">
        <f>(O11-N11)/N11*100</f>
        <v>3.8993732411595325</v>
      </c>
      <c r="V11" s="12">
        <f>(Q11-P11)/P11*100</f>
        <v>-0.80236846682503316</v>
      </c>
      <c r="W11" s="12">
        <f>(S11-R11)/R11*100</f>
        <v>-5.3388903217069679</v>
      </c>
    </row>
    <row r="12" spans="1:23" x14ac:dyDescent="0.5">
      <c r="A12" s="20">
        <v>680.77374301675979</v>
      </c>
      <c r="B12" s="20">
        <v>1448.3067092651756</v>
      </c>
      <c r="C12" s="20">
        <v>1253.759825327511</v>
      </c>
      <c r="D12" s="20">
        <v>1520.2881773399015</v>
      </c>
      <c r="E12" s="20">
        <v>2517.3309485956543</v>
      </c>
      <c r="F12" s="20">
        <v>2946.6219817837273</v>
      </c>
      <c r="G12" s="5">
        <v>1.0384833670714813</v>
      </c>
      <c r="H12" s="5">
        <v>1.0919390238742746</v>
      </c>
      <c r="K12" t="s">
        <v>13</v>
      </c>
      <c r="L12" s="51">
        <f t="shared" ref="L12:S12" si="7">QUARTILE(A2:A60,3)</f>
        <v>2557.1129991287935</v>
      </c>
      <c r="M12" s="51">
        <f t="shared" si="7"/>
        <v>1508.3375000000001</v>
      </c>
      <c r="N12" s="51">
        <f t="shared" si="7"/>
        <v>1431.1733051694275</v>
      </c>
      <c r="O12" s="51">
        <f t="shared" si="7"/>
        <v>1564.4376237623762</v>
      </c>
      <c r="P12" s="51">
        <f t="shared" si="7"/>
        <v>2893.2931165815344</v>
      </c>
      <c r="Q12" s="51">
        <f t="shared" si="7"/>
        <v>3166.0517248956276</v>
      </c>
      <c r="R12" s="51">
        <f t="shared" si="7"/>
        <v>1.0996801314006117</v>
      </c>
      <c r="S12" s="51">
        <f t="shared" si="7"/>
        <v>1.1498066959817956</v>
      </c>
      <c r="T12" s="10"/>
    </row>
    <row r="13" spans="1:23" x14ac:dyDescent="0.5">
      <c r="A13" s="20">
        <v>2806.1326203208555</v>
      </c>
      <c r="B13" s="20">
        <v>1439.7839721254356</v>
      </c>
      <c r="C13" s="20">
        <v>1253.5564387917329</v>
      </c>
      <c r="D13" s="20">
        <v>1466.1625708884687</v>
      </c>
      <c r="E13" s="20">
        <v>2472.7816121504566</v>
      </c>
      <c r="F13" s="20">
        <v>2917.4923440065681</v>
      </c>
      <c r="G13" s="5">
        <v>1.008151265229061</v>
      </c>
      <c r="H13" s="5">
        <v>1.087984969995476</v>
      </c>
      <c r="J13" t="s">
        <v>14</v>
      </c>
      <c r="K13" t="s">
        <v>15</v>
      </c>
      <c r="L13" s="51">
        <f t="array" ref="L13">MAX(IF(A2:A21&lt;=L11+1.5*(L11-L9),A2:A21,""))</f>
        <v>3064.6479128856622</v>
      </c>
      <c r="M13" s="51">
        <f t="array" ref="M13">MAX(IF(B2:B34&lt;=M11+1.5*(M11-M9),B2:B34,""))</f>
        <v>2077.1234042553192</v>
      </c>
      <c r="N13" s="51">
        <f t="array" ref="N13">MAX(IF(C2:C21&lt;=N11+1.5*(N11-N9),C2:C21,""))</f>
        <v>1744.3168316831684</v>
      </c>
      <c r="O13" s="51">
        <f t="array" ref="O13">MAX(IF(D2:D34&lt;=O11+1.5*(O11-O9),D2:D34,""))</f>
        <v>1988.1465201465201</v>
      </c>
      <c r="P13" s="51">
        <f t="array" ref="P13">MAX(IF(E2:E21&lt;=P11+1.5*(P11-P9),E2:E21,""))</f>
        <v>3334.4837061296539</v>
      </c>
      <c r="Q13" s="51">
        <f t="array" ref="Q13">MAX(IF(F2:F34&lt;=Q11+1.5*(Q11-Q9),F2:F34,""))</f>
        <v>3724.7391853932586</v>
      </c>
      <c r="R13" s="51">
        <f t="array" ref="R13">MAX(IF(G2:G21&lt;=R11+1.5*(R11-R9),G2:G21,""))</f>
        <v>1.2842437668588109</v>
      </c>
      <c r="S13" s="51">
        <f t="array" ref="S13">MAX(IF(H2:H34&lt;=S11+1.5*(S11-S9),H2:H34,""))</f>
        <v>1.3367009132740089</v>
      </c>
      <c r="T13" s="10"/>
    </row>
    <row r="14" spans="1:23" x14ac:dyDescent="0.5">
      <c r="A14" s="20">
        <v>2532.4206185567009</v>
      </c>
      <c r="B14" s="20">
        <v>1432.9135135135134</v>
      </c>
      <c r="C14" s="20">
        <v>1247.5851648351647</v>
      </c>
      <c r="D14" s="20">
        <v>1394.7543859649122</v>
      </c>
      <c r="E14" s="20">
        <v>2462.2675772654957</v>
      </c>
      <c r="F14" s="20">
        <v>2763.1331100564703</v>
      </c>
      <c r="G14" s="5">
        <v>1.0024215355184836</v>
      </c>
      <c r="H14" s="5">
        <v>1.0630412730568772</v>
      </c>
      <c r="J14" s="13"/>
      <c r="K14" s="13" t="s">
        <v>16</v>
      </c>
      <c r="L14" s="12">
        <f t="shared" ref="L14:S14" si="8">AVERAGE(A2:A60)</f>
        <v>2039.0370837103249</v>
      </c>
      <c r="M14" s="12">
        <f t="shared" si="8"/>
        <v>1348.0039088917531</v>
      </c>
      <c r="N14" s="12">
        <f t="shared" si="8"/>
        <v>1237.6906587705093</v>
      </c>
      <c r="O14" s="12">
        <f t="shared" si="8"/>
        <v>1382.6352993565067</v>
      </c>
      <c r="P14" s="12">
        <f t="shared" si="8"/>
        <v>2514.4016297069011</v>
      </c>
      <c r="Q14" s="12">
        <f t="shared" si="8"/>
        <v>2730.6392082482598</v>
      </c>
      <c r="R14" s="12">
        <f t="shared" si="8"/>
        <v>1.0402893756771505</v>
      </c>
      <c r="S14" s="12">
        <f t="shared" si="8"/>
        <v>0.9914004055986978</v>
      </c>
      <c r="T14" s="11">
        <f>(M14-L14)/L14*100</f>
        <v>-33.890172000262801</v>
      </c>
      <c r="U14" s="12">
        <f>(O14-N14)/N14*100</f>
        <v>11.710893958752321</v>
      </c>
      <c r="V14" s="12">
        <f>(Q14-P14)/P14*100</f>
        <v>8.5999617557742809</v>
      </c>
      <c r="W14" s="12">
        <f>(S14-R14)/R14*100</f>
        <v>-4.6995548759334067</v>
      </c>
    </row>
    <row r="15" spans="1:23" x14ac:dyDescent="0.5">
      <c r="A15" s="20">
        <v>1123.8810198300284</v>
      </c>
      <c r="B15" s="20">
        <v>1431.5594713656387</v>
      </c>
      <c r="C15" s="20">
        <v>1119.9533678756477</v>
      </c>
      <c r="D15" s="20">
        <v>1376.8464646464647</v>
      </c>
      <c r="E15" s="20">
        <v>2458.7798164444039</v>
      </c>
      <c r="F15" s="20">
        <v>2751.3070804204399</v>
      </c>
      <c r="G15" s="5">
        <v>0.96390690427673775</v>
      </c>
      <c r="H15" s="5">
        <v>1.0482800304579596</v>
      </c>
    </row>
    <row r="16" spans="1:23" x14ac:dyDescent="0.5">
      <c r="A16" s="20">
        <v>3064.6479128856622</v>
      </c>
      <c r="B16" s="20">
        <v>1397.2041666666667</v>
      </c>
      <c r="C16" s="20">
        <v>1086.8415841584158</v>
      </c>
      <c r="D16" s="20">
        <v>1345.186507936508</v>
      </c>
      <c r="E16" s="20">
        <v>2136.6517842517842</v>
      </c>
      <c r="F16" s="20">
        <v>2721.4658884240134</v>
      </c>
      <c r="G16" s="5">
        <v>0.95100579410598907</v>
      </c>
      <c r="H16" s="5">
        <v>1.0447536855091755</v>
      </c>
      <c r="L16" s="47" t="s">
        <v>40</v>
      </c>
      <c r="M16" s="47" t="s">
        <v>22</v>
      </c>
      <c r="N16" s="48" t="s">
        <v>40</v>
      </c>
      <c r="O16" s="48" t="s">
        <v>22</v>
      </c>
      <c r="P16" s="63" t="s">
        <v>40</v>
      </c>
      <c r="Q16" s="63" t="s">
        <v>22</v>
      </c>
      <c r="R16" s="49" t="s">
        <v>40</v>
      </c>
      <c r="S16" s="49" t="s">
        <v>22</v>
      </c>
      <c r="T16" s="3"/>
    </row>
    <row r="17" spans="1:26" x14ac:dyDescent="0.5">
      <c r="A17" s="20">
        <v>1666.4026845637584</v>
      </c>
      <c r="B17" s="20">
        <v>1388.3733333333332</v>
      </c>
      <c r="C17" s="20">
        <v>1048.1575757575758</v>
      </c>
      <c r="D17" s="20">
        <v>1323.3491379310344</v>
      </c>
      <c r="E17" s="20">
        <v>2010.9285375494071</v>
      </c>
      <c r="F17" s="20">
        <v>2629.5194120184578</v>
      </c>
      <c r="G17" s="5">
        <v>0.88842438100720789</v>
      </c>
      <c r="H17" s="5">
        <v>1.0122348596182609</v>
      </c>
      <c r="K17" t="s">
        <v>3</v>
      </c>
      <c r="L17" s="14">
        <f t="shared" ref="L17:S17" si="9">L9</f>
        <v>680.77374301675979</v>
      </c>
      <c r="M17" s="14">
        <f t="shared" si="9"/>
        <v>676.88068181818187</v>
      </c>
      <c r="N17" s="14">
        <f t="shared" si="9"/>
        <v>760.96134453781508</v>
      </c>
      <c r="O17" s="14">
        <f t="shared" si="9"/>
        <v>798.59690627843497</v>
      </c>
      <c r="P17" s="51">
        <f t="shared" si="9"/>
        <v>1377.9411832474925</v>
      </c>
      <c r="Q17" s="51">
        <f t="shared" si="9"/>
        <v>1574.5944073083779</v>
      </c>
      <c r="R17" s="51">
        <f t="shared" si="9"/>
        <v>0.78352279915755996</v>
      </c>
      <c r="S17" s="51">
        <f t="shared" si="9"/>
        <v>0.68053435888466862</v>
      </c>
      <c r="T17" s="10"/>
    </row>
    <row r="18" spans="1:26" x14ac:dyDescent="0.5">
      <c r="A18" s="20">
        <v>1068.3392645314354</v>
      </c>
      <c r="B18" s="20">
        <v>1345.6761363636363</v>
      </c>
      <c r="C18" s="20">
        <v>879.59697732997483</v>
      </c>
      <c r="D18" s="20">
        <v>1306.0268199233717</v>
      </c>
      <c r="E18" s="20">
        <v>2009.2139128138458</v>
      </c>
      <c r="F18" s="20">
        <v>2540.9103174603174</v>
      </c>
      <c r="G18" s="5">
        <v>0.85755451476675804</v>
      </c>
      <c r="H18" s="5">
        <v>0.9862948493060818</v>
      </c>
      <c r="K18" t="s">
        <v>4</v>
      </c>
      <c r="L18" s="14">
        <f t="shared" ref="L18:S21" si="10">L10-L9</f>
        <v>439.68857224335841</v>
      </c>
      <c r="M18" s="14">
        <f t="shared" si="10"/>
        <v>389.26652630364549</v>
      </c>
      <c r="N18" s="14">
        <f t="shared" si="10"/>
        <v>316.20923752039073</v>
      </c>
      <c r="O18" s="14">
        <f t="shared" si="10"/>
        <v>284.89656251692054</v>
      </c>
      <c r="P18" s="51">
        <f t="shared" si="10"/>
        <v>727.27978932869746</v>
      </c>
      <c r="Q18" s="51">
        <f t="shared" si="10"/>
        <v>600.28788885671975</v>
      </c>
      <c r="R18" s="51">
        <f t="shared" si="10"/>
        <v>0.15183764167373381</v>
      </c>
      <c r="S18" s="51">
        <f t="shared" si="10"/>
        <v>0.17564853819669202</v>
      </c>
      <c r="T18" s="10"/>
    </row>
    <row r="19" spans="1:26" x14ac:dyDescent="0.5">
      <c r="A19" s="20">
        <v>2631.1901408450703</v>
      </c>
      <c r="B19" s="20">
        <v>1255.3033175355449</v>
      </c>
      <c r="C19" s="20">
        <v>815.8922155688623</v>
      </c>
      <c r="D19" s="20">
        <v>1299.7435897435898</v>
      </c>
      <c r="E19" s="20">
        <v>1949.2549919796447</v>
      </c>
      <c r="F19" s="20">
        <v>2531.8001780605309</v>
      </c>
      <c r="G19" s="5">
        <v>0.81078998708457695</v>
      </c>
      <c r="H19" s="5">
        <v>0.94284428811820609</v>
      </c>
      <c r="K19" t="s">
        <v>5</v>
      </c>
      <c r="L19" s="14">
        <f t="shared" si="10"/>
        <v>603.49208824625089</v>
      </c>
      <c r="M19" s="14">
        <f t="shared" si="10"/>
        <v>279.5289282418089</v>
      </c>
      <c r="N19" s="14">
        <f t="shared" si="10"/>
        <v>179.84067718391611</v>
      </c>
      <c r="O19" s="14">
        <f t="shared" si="10"/>
        <v>222.53335112801619</v>
      </c>
      <c r="P19" s="51">
        <f t="shared" si="10"/>
        <v>456.24171376884942</v>
      </c>
      <c r="Q19" s="51">
        <f t="shared" si="10"/>
        <v>366.02802129521979</v>
      </c>
      <c r="R19" s="51">
        <f t="shared" si="10"/>
        <v>0.10656147690030393</v>
      </c>
      <c r="S19" s="51">
        <f t="shared" si="10"/>
        <v>0.13011195222472116</v>
      </c>
      <c r="T19" s="10"/>
    </row>
    <row r="20" spans="1:26" x14ac:dyDescent="0.5">
      <c r="A20" s="20">
        <v>4345.8241379310348</v>
      </c>
      <c r="B20" s="20">
        <v>1244.2567567567567</v>
      </c>
      <c r="C20" s="20">
        <v>802.6521739130435</v>
      </c>
      <c r="D20" s="20">
        <v>1270.1297405189621</v>
      </c>
      <c r="E20" s="20">
        <v>1540.7507521542282</v>
      </c>
      <c r="F20" s="20">
        <v>2506.6392230241472</v>
      </c>
      <c r="G20" s="5">
        <v>0.79350424237680384</v>
      </c>
      <c r="H20" s="5">
        <v>0.91928617757728637</v>
      </c>
      <c r="K20" t="s">
        <v>6</v>
      </c>
      <c r="L20" s="14">
        <f t="shared" si="10"/>
        <v>833.1585956224244</v>
      </c>
      <c r="M20" s="14">
        <f t="shared" si="10"/>
        <v>162.66136363636383</v>
      </c>
      <c r="N20" s="14">
        <f t="shared" si="10"/>
        <v>174.1620459273056</v>
      </c>
      <c r="O20" s="14">
        <f t="shared" si="10"/>
        <v>258.41080383900453</v>
      </c>
      <c r="P20" s="51">
        <f t="shared" si="10"/>
        <v>331.83043023649498</v>
      </c>
      <c r="Q20" s="51">
        <f t="shared" si="10"/>
        <v>625.14140743531016</v>
      </c>
      <c r="R20" s="51">
        <f t="shared" si="10"/>
        <v>5.7758213669014014E-2</v>
      </c>
      <c r="S20" s="51">
        <f t="shared" si="10"/>
        <v>0.16351184667571383</v>
      </c>
      <c r="T20" s="10"/>
    </row>
    <row r="21" spans="1:26" x14ac:dyDescent="0.5">
      <c r="A21" s="20">
        <v>4210.5609195402303</v>
      </c>
      <c r="B21" s="20">
        <v>1200.6124031007753</v>
      </c>
      <c r="C21" s="20">
        <v>760.96134453781508</v>
      </c>
      <c r="D21" s="20">
        <v>1218.9546351084812</v>
      </c>
      <c r="E21" s="20">
        <v>1377.9411832474925</v>
      </c>
      <c r="F21" s="20">
        <v>2469.0095471903983</v>
      </c>
      <c r="G21" s="5">
        <v>0.78352279915755996</v>
      </c>
      <c r="H21" s="5">
        <v>0.91903902660836378</v>
      </c>
      <c r="K21" t="s">
        <v>7</v>
      </c>
      <c r="L21" s="14">
        <f t="shared" si="10"/>
        <v>507.53491375686872</v>
      </c>
      <c r="M21" s="14">
        <f t="shared" si="10"/>
        <v>568.78590425531911</v>
      </c>
      <c r="N21" s="14">
        <f t="shared" si="10"/>
        <v>313.14352651374088</v>
      </c>
      <c r="O21" s="14">
        <f t="shared" si="10"/>
        <v>423.70889638414383</v>
      </c>
      <c r="P21" s="51">
        <f t="shared" si="10"/>
        <v>441.19058954811953</v>
      </c>
      <c r="Q21" s="51">
        <f t="shared" si="10"/>
        <v>558.68746049763104</v>
      </c>
      <c r="R21" s="51">
        <f t="shared" si="10"/>
        <v>0.1845636354581992</v>
      </c>
      <c r="S21" s="51">
        <f t="shared" si="10"/>
        <v>0.18689421729221323</v>
      </c>
      <c r="T21" s="10"/>
    </row>
    <row r="22" spans="1:26" x14ac:dyDescent="0.5">
      <c r="A22" s="20"/>
      <c r="B22" s="20">
        <v>1195.7238095238095</v>
      </c>
      <c r="C22" s="20"/>
      <c r="D22" s="20">
        <v>1204.7069219440355</v>
      </c>
      <c r="E22" s="20"/>
      <c r="F22" s="20">
        <v>2402.2731136936109</v>
      </c>
      <c r="G22" s="5"/>
      <c r="H22" s="5">
        <v>0.89961279030233821</v>
      </c>
    </row>
    <row r="23" spans="1:26" x14ac:dyDescent="0.5">
      <c r="A23" s="20"/>
      <c r="B23" s="20">
        <v>1169.2659574468084</v>
      </c>
      <c r="C23" s="20"/>
      <c r="D23" s="20">
        <v>1197.9599406528189</v>
      </c>
      <c r="E23" s="20"/>
      <c r="F23" s="20">
        <v>2390.8528749028751</v>
      </c>
      <c r="G23" s="5"/>
      <c r="H23" s="5">
        <v>0.88889072442306039</v>
      </c>
      <c r="L23" s="47" t="s">
        <v>40</v>
      </c>
      <c r="M23" s="47" t="s">
        <v>22</v>
      </c>
      <c r="N23" s="48" t="s">
        <v>40</v>
      </c>
      <c r="O23" s="48" t="s">
        <v>22</v>
      </c>
      <c r="P23" s="63" t="s">
        <v>40</v>
      </c>
      <c r="Q23" s="63" t="s">
        <v>22</v>
      </c>
      <c r="R23" s="49" t="s">
        <v>40</v>
      </c>
      <c r="S23" s="49" t="s">
        <v>22</v>
      </c>
    </row>
    <row r="24" spans="1:26" x14ac:dyDescent="0.5">
      <c r="A24" s="20"/>
      <c r="B24" s="20">
        <v>1099.4896142433233</v>
      </c>
      <c r="C24" s="20"/>
      <c r="D24" s="20">
        <v>1196.7761904761905</v>
      </c>
      <c r="E24" s="20"/>
      <c r="F24" s="20">
        <v>2326.4010520587699</v>
      </c>
      <c r="G24" s="5"/>
      <c r="H24" s="5">
        <v>0.87464059565017804</v>
      </c>
      <c r="K24" t="s">
        <v>17</v>
      </c>
      <c r="L24" s="8" t="str">
        <f t="shared" ref="L24:S39" si="11">IF(A2&gt;L$13,A2,IF(A2&lt;L$9,A2,""))</f>
        <v/>
      </c>
      <c r="M24" s="8">
        <f t="shared" si="11"/>
        <v>2842.2746478873241</v>
      </c>
      <c r="N24" s="8" t="str">
        <f t="shared" si="11"/>
        <v/>
      </c>
      <c r="O24" s="8">
        <f t="shared" si="11"/>
        <v>2429.4041095890411</v>
      </c>
      <c r="P24" s="8" t="str">
        <f t="shared" si="11"/>
        <v/>
      </c>
      <c r="Q24" s="8">
        <f t="shared" si="11"/>
        <v>5271.6787574763657</v>
      </c>
      <c r="R24" s="8">
        <f t="shared" si="11"/>
        <v>1.5053548758808495</v>
      </c>
      <c r="S24" s="8" t="str">
        <f t="shared" si="11"/>
        <v/>
      </c>
    </row>
    <row r="25" spans="1:26" x14ac:dyDescent="0.5">
      <c r="A25" s="20"/>
      <c r="B25" s="20">
        <v>1092.1124031007753</v>
      </c>
      <c r="C25" s="20"/>
      <c r="D25" s="20">
        <v>1187.9327548806941</v>
      </c>
      <c r="E25" s="20"/>
      <c r="F25" s="20">
        <v>2285.1018432303085</v>
      </c>
      <c r="G25" s="5"/>
      <c r="H25" s="5">
        <v>0.86417775885129644</v>
      </c>
      <c r="L25" s="8" t="str">
        <f t="shared" si="11"/>
        <v/>
      </c>
      <c r="M25" s="8" t="str">
        <f t="shared" si="11"/>
        <v/>
      </c>
      <c r="N25" s="8" t="str">
        <f t="shared" si="11"/>
        <v/>
      </c>
      <c r="O25" s="8">
        <f t="shared" si="11"/>
        <v>2216.4016853932585</v>
      </c>
      <c r="P25" s="8" t="str">
        <f t="shared" si="11"/>
        <v/>
      </c>
      <c r="Q25" s="8">
        <f t="shared" si="11"/>
        <v>4065.2699244018395</v>
      </c>
      <c r="R25" s="8" t="str">
        <f t="shared" si="11"/>
        <v/>
      </c>
      <c r="S25" s="8" t="str">
        <f t="shared" si="11"/>
        <v/>
      </c>
    </row>
    <row r="26" spans="1:26" x14ac:dyDescent="0.5">
      <c r="A26" s="20"/>
      <c r="B26" s="20">
        <v>1066.1472081218274</v>
      </c>
      <c r="C26" s="20"/>
      <c r="D26" s="20">
        <v>1083.4934687953555</v>
      </c>
      <c r="E26" s="20"/>
      <c r="F26" s="20">
        <v>2174.8822961650976</v>
      </c>
      <c r="G26" s="5"/>
      <c r="H26" s="5">
        <v>0.85618289708136064</v>
      </c>
      <c r="L26" s="8" t="str">
        <f t="shared" si="11"/>
        <v/>
      </c>
      <c r="M26" s="8" t="str">
        <f t="shared" si="11"/>
        <v/>
      </c>
      <c r="N26" s="8" t="str">
        <f t="shared" si="11"/>
        <v/>
      </c>
      <c r="O26" s="8" t="str">
        <f t="shared" si="11"/>
        <v/>
      </c>
      <c r="P26" s="8" t="str">
        <f t="shared" si="11"/>
        <v/>
      </c>
      <c r="Q26" s="8" t="str">
        <f t="shared" si="11"/>
        <v/>
      </c>
      <c r="R26" s="8" t="str">
        <f t="shared" si="11"/>
        <v/>
      </c>
      <c r="S26" s="8" t="str">
        <f t="shared" si="11"/>
        <v/>
      </c>
    </row>
    <row r="27" spans="1:26" x14ac:dyDescent="0.5">
      <c r="A27" s="20"/>
      <c r="B27" s="20">
        <v>1014.0064102564103</v>
      </c>
      <c r="C27" s="20"/>
      <c r="D27" s="20">
        <v>1082.1442953020135</v>
      </c>
      <c r="E27" s="20"/>
      <c r="F27" s="20">
        <v>2171.0244685404482</v>
      </c>
      <c r="G27" s="5"/>
      <c r="H27" s="5">
        <v>0.83081263415749873</v>
      </c>
      <c r="L27" s="8" t="str">
        <f t="shared" si="11"/>
        <v/>
      </c>
      <c r="M27" s="8" t="str">
        <f t="shared" si="11"/>
        <v/>
      </c>
      <c r="N27" s="8" t="str">
        <f t="shared" si="11"/>
        <v/>
      </c>
      <c r="O27" s="8" t="str">
        <f t="shared" si="11"/>
        <v/>
      </c>
      <c r="P27" s="8" t="str">
        <f t="shared" si="11"/>
        <v/>
      </c>
      <c r="Q27" s="8" t="str">
        <f t="shared" si="11"/>
        <v/>
      </c>
      <c r="R27" s="8" t="str">
        <f t="shared" si="11"/>
        <v/>
      </c>
      <c r="S27" s="8" t="str">
        <f t="shared" si="11"/>
        <v/>
      </c>
    </row>
    <row r="28" spans="1:26" x14ac:dyDescent="0.5">
      <c r="A28" s="20"/>
      <c r="B28" s="20">
        <v>996.41666666666663</v>
      </c>
      <c r="C28" s="20"/>
      <c r="D28" s="20">
        <v>1078.9120654396729</v>
      </c>
      <c r="E28" s="20"/>
      <c r="F28" s="20">
        <v>2127.4784575245599</v>
      </c>
      <c r="G28" s="5"/>
      <c r="H28" s="5">
        <v>0.82677394341840615</v>
      </c>
      <c r="L28" s="8" t="str">
        <f t="shared" si="11"/>
        <v/>
      </c>
      <c r="M28" s="8" t="str">
        <f t="shared" si="11"/>
        <v/>
      </c>
      <c r="N28" s="8" t="str">
        <f t="shared" si="11"/>
        <v/>
      </c>
      <c r="O28" s="8" t="str">
        <f t="shared" si="11"/>
        <v/>
      </c>
      <c r="P28" s="8" t="str">
        <f t="shared" si="11"/>
        <v/>
      </c>
      <c r="Q28" s="8" t="str">
        <f t="shared" si="11"/>
        <v/>
      </c>
      <c r="R28" s="8" t="str">
        <f t="shared" si="11"/>
        <v/>
      </c>
      <c r="S28" s="8" t="str">
        <f t="shared" si="11"/>
        <v/>
      </c>
      <c r="X28" t="s">
        <v>18</v>
      </c>
      <c r="Y28" t="s">
        <v>18</v>
      </c>
      <c r="Z28" t="s">
        <v>18</v>
      </c>
    </row>
    <row r="29" spans="1:26" x14ac:dyDescent="0.5">
      <c r="A29" s="20"/>
      <c r="B29" s="20">
        <v>986.94954128440372</v>
      </c>
      <c r="C29" s="20"/>
      <c r="D29" s="20">
        <v>1056.5969773299748</v>
      </c>
      <c r="E29" s="20"/>
      <c r="F29" s="20">
        <v>2116.1369210697976</v>
      </c>
      <c r="G29" s="5"/>
      <c r="H29" s="5">
        <v>0.76819771140984916</v>
      </c>
      <c r="L29" s="8" t="str">
        <f t="shared" si="11"/>
        <v/>
      </c>
      <c r="M29" s="8" t="str">
        <f t="shared" si="11"/>
        <v/>
      </c>
      <c r="N29" s="8" t="str">
        <f t="shared" si="11"/>
        <v/>
      </c>
      <c r="O29" s="8" t="str">
        <f t="shared" si="11"/>
        <v/>
      </c>
      <c r="P29" s="8" t="str">
        <f t="shared" si="11"/>
        <v/>
      </c>
      <c r="Q29" s="8" t="str">
        <f t="shared" si="11"/>
        <v/>
      </c>
      <c r="R29" s="8" t="str">
        <f t="shared" si="11"/>
        <v/>
      </c>
      <c r="S29" s="8" t="str">
        <f t="shared" si="11"/>
        <v/>
      </c>
      <c r="W29" t="s">
        <v>18</v>
      </c>
      <c r="X29" t="s">
        <v>18</v>
      </c>
      <c r="Y29" t="s">
        <v>18</v>
      </c>
      <c r="Z29" t="s">
        <v>18</v>
      </c>
    </row>
    <row r="30" spans="1:26" x14ac:dyDescent="0.5">
      <c r="A30" s="20"/>
      <c r="B30" s="20">
        <v>983.76494023904388</v>
      </c>
      <c r="C30" s="20"/>
      <c r="D30" s="20">
        <v>897.71372549019611</v>
      </c>
      <c r="E30" s="20"/>
      <c r="F30" s="20">
        <v>1984.5593816851838</v>
      </c>
      <c r="G30" s="5"/>
      <c r="H30" s="5">
        <v>0.76597180506894402</v>
      </c>
      <c r="L30" s="8" t="str">
        <f t="shared" si="11"/>
        <v/>
      </c>
      <c r="M30" s="8" t="str">
        <f t="shared" si="11"/>
        <v/>
      </c>
      <c r="N30" s="8" t="str">
        <f t="shared" si="11"/>
        <v/>
      </c>
      <c r="O30" s="8" t="str">
        <f t="shared" si="11"/>
        <v/>
      </c>
      <c r="P30" s="8" t="str">
        <f t="shared" si="11"/>
        <v/>
      </c>
      <c r="Q30" s="8" t="str">
        <f t="shared" si="11"/>
        <v/>
      </c>
      <c r="R30" s="8" t="str">
        <f t="shared" si="11"/>
        <v/>
      </c>
      <c r="S30" s="8" t="str">
        <f t="shared" si="11"/>
        <v/>
      </c>
      <c r="W30" t="s">
        <v>18</v>
      </c>
      <c r="X30" t="s">
        <v>18</v>
      </c>
      <c r="Y30" t="s">
        <v>18</v>
      </c>
      <c r="Z30" t="s">
        <v>18</v>
      </c>
    </row>
    <row r="31" spans="1:26" x14ac:dyDescent="0.5">
      <c r="A31" s="20"/>
      <c r="B31" s="20">
        <v>922.7715355805243</v>
      </c>
      <c r="C31" s="20"/>
      <c r="D31" s="20">
        <v>885.06976744186045</v>
      </c>
      <c r="E31" s="20"/>
      <c r="F31" s="20">
        <v>1801.637462558836</v>
      </c>
      <c r="G31" s="5"/>
      <c r="H31" s="5">
        <v>0.7540050492695447</v>
      </c>
      <c r="L31" s="8" t="str">
        <f t="shared" si="11"/>
        <v/>
      </c>
      <c r="M31" s="8" t="str">
        <f t="shared" si="11"/>
        <v/>
      </c>
      <c r="N31" s="8" t="str">
        <f t="shared" si="11"/>
        <v/>
      </c>
      <c r="O31" s="8" t="str">
        <f t="shared" si="11"/>
        <v/>
      </c>
      <c r="P31" s="8" t="str">
        <f t="shared" si="11"/>
        <v/>
      </c>
      <c r="Q31" s="8" t="str">
        <f t="shared" si="11"/>
        <v/>
      </c>
      <c r="R31" s="8" t="str">
        <f t="shared" si="11"/>
        <v/>
      </c>
      <c r="S31" s="8" t="str">
        <f t="shared" si="11"/>
        <v/>
      </c>
      <c r="W31" t="s">
        <v>18</v>
      </c>
      <c r="X31" t="s">
        <v>18</v>
      </c>
      <c r="Y31" t="s">
        <v>18</v>
      </c>
      <c r="Z31" t="s">
        <v>18</v>
      </c>
    </row>
    <row r="32" spans="1:26" x14ac:dyDescent="0.5">
      <c r="A32" s="20"/>
      <c r="B32" s="20">
        <v>919.36073059360729</v>
      </c>
      <c r="C32" s="20"/>
      <c r="D32" s="20">
        <v>838.17191977077368</v>
      </c>
      <c r="E32" s="20"/>
      <c r="F32" s="20">
        <v>1782.3618465174789</v>
      </c>
      <c r="G32" s="5"/>
      <c r="H32" s="5">
        <v>0.73881432651127865</v>
      </c>
      <c r="L32" s="8" t="str">
        <f t="shared" si="11"/>
        <v/>
      </c>
      <c r="M32" s="8" t="str">
        <f t="shared" si="11"/>
        <v/>
      </c>
      <c r="N32" s="8" t="str">
        <f t="shared" si="11"/>
        <v/>
      </c>
      <c r="O32" s="8" t="str">
        <f t="shared" si="11"/>
        <v/>
      </c>
      <c r="P32" s="8" t="str">
        <f t="shared" si="11"/>
        <v/>
      </c>
      <c r="Q32" s="8" t="str">
        <f t="shared" si="11"/>
        <v/>
      </c>
      <c r="R32" s="8" t="str">
        <f t="shared" si="11"/>
        <v/>
      </c>
      <c r="S32" s="8" t="str">
        <f t="shared" si="11"/>
        <v/>
      </c>
      <c r="W32" t="s">
        <v>18</v>
      </c>
      <c r="X32" t="s">
        <v>18</v>
      </c>
      <c r="Y32" t="s">
        <v>18</v>
      </c>
      <c r="Z32" t="s">
        <v>18</v>
      </c>
    </row>
    <row r="33" spans="1:26" x14ac:dyDescent="0.5">
      <c r="A33" s="20"/>
      <c r="B33" s="20">
        <v>826.68464730290452</v>
      </c>
      <c r="C33" s="20"/>
      <c r="D33" s="20">
        <v>805.22079589216946</v>
      </c>
      <c r="E33" s="20"/>
      <c r="F33" s="20">
        <v>1664.8565670736782</v>
      </c>
      <c r="G33" s="5"/>
      <c r="H33" s="5">
        <v>0.73647021384971811</v>
      </c>
      <c r="L33" s="8" t="str">
        <f t="shared" si="11"/>
        <v/>
      </c>
      <c r="M33" s="8" t="str">
        <f t="shared" si="11"/>
        <v/>
      </c>
      <c r="N33" s="8" t="str">
        <f t="shared" si="11"/>
        <v/>
      </c>
      <c r="O33" s="8" t="str">
        <f t="shared" si="11"/>
        <v/>
      </c>
      <c r="P33" s="8" t="str">
        <f t="shared" si="11"/>
        <v/>
      </c>
      <c r="Q33" s="8" t="str">
        <f t="shared" si="11"/>
        <v/>
      </c>
      <c r="R33" s="8" t="str">
        <f t="shared" si="11"/>
        <v/>
      </c>
      <c r="S33" s="8" t="str">
        <f t="shared" si="11"/>
        <v/>
      </c>
      <c r="W33" t="s">
        <v>18</v>
      </c>
      <c r="X33" t="s">
        <v>18</v>
      </c>
      <c r="Y33" t="s">
        <v>18</v>
      </c>
    </row>
    <row r="34" spans="1:26" x14ac:dyDescent="0.5">
      <c r="A34" s="20"/>
      <c r="B34" s="20">
        <v>676.88068181818187</v>
      </c>
      <c r="C34" s="20"/>
      <c r="D34" s="20">
        <v>798.59690627843497</v>
      </c>
      <c r="E34" s="20"/>
      <c r="F34" s="20">
        <v>1574.5944073083779</v>
      </c>
      <c r="G34" s="5"/>
      <c r="H34" s="5">
        <v>0.68053435888466862</v>
      </c>
      <c r="L34" s="8" t="str">
        <f t="shared" si="11"/>
        <v/>
      </c>
      <c r="M34" s="8" t="str">
        <f t="shared" si="11"/>
        <v/>
      </c>
      <c r="N34" s="8" t="str">
        <f t="shared" si="11"/>
        <v/>
      </c>
      <c r="O34" s="8" t="str">
        <f t="shared" si="11"/>
        <v/>
      </c>
      <c r="P34" s="8" t="str">
        <f t="shared" si="11"/>
        <v/>
      </c>
      <c r="Q34" s="8" t="str">
        <f t="shared" si="11"/>
        <v/>
      </c>
      <c r="R34" s="8" t="str">
        <f t="shared" si="11"/>
        <v/>
      </c>
      <c r="S34" s="8" t="str">
        <f t="shared" si="11"/>
        <v/>
      </c>
      <c r="W34" t="s">
        <v>18</v>
      </c>
      <c r="X34" t="s">
        <v>18</v>
      </c>
      <c r="Y34" t="s">
        <v>18</v>
      </c>
      <c r="Z34" t="s">
        <v>18</v>
      </c>
    </row>
    <row r="35" spans="1:26" x14ac:dyDescent="0.5">
      <c r="A35" s="20"/>
      <c r="C35" s="20"/>
      <c r="G35" s="5"/>
      <c r="L35" s="8" t="str">
        <f t="shared" si="11"/>
        <v/>
      </c>
      <c r="M35" s="8" t="str">
        <f t="shared" si="11"/>
        <v/>
      </c>
      <c r="N35" s="8" t="str">
        <f t="shared" si="11"/>
        <v/>
      </c>
      <c r="O35" s="8" t="str">
        <f t="shared" si="11"/>
        <v/>
      </c>
      <c r="P35" s="8" t="str">
        <f t="shared" si="11"/>
        <v/>
      </c>
      <c r="Q35" s="8" t="str">
        <f t="shared" si="11"/>
        <v/>
      </c>
      <c r="R35" s="8" t="str">
        <f t="shared" si="11"/>
        <v/>
      </c>
      <c r="S35" s="8" t="str">
        <f t="shared" si="11"/>
        <v/>
      </c>
      <c r="W35" t="s">
        <v>18</v>
      </c>
      <c r="X35" t="s">
        <v>18</v>
      </c>
      <c r="Y35" t="s">
        <v>18</v>
      </c>
      <c r="Z35" t="s">
        <v>18</v>
      </c>
    </row>
    <row r="36" spans="1:26" x14ac:dyDescent="0.5">
      <c r="A36" s="20"/>
      <c r="C36" s="20"/>
      <c r="G36" s="5"/>
      <c r="L36" s="8" t="str">
        <f t="shared" si="11"/>
        <v/>
      </c>
      <c r="M36" s="8" t="str">
        <f t="shared" si="11"/>
        <v/>
      </c>
      <c r="N36" s="8" t="str">
        <f t="shared" si="11"/>
        <v/>
      </c>
      <c r="O36" s="8" t="str">
        <f t="shared" si="11"/>
        <v/>
      </c>
      <c r="P36" s="8" t="str">
        <f t="shared" si="11"/>
        <v/>
      </c>
      <c r="Q36" s="8" t="str">
        <f t="shared" si="11"/>
        <v/>
      </c>
      <c r="R36" s="8" t="str">
        <f t="shared" si="11"/>
        <v/>
      </c>
      <c r="S36" s="8" t="str">
        <f t="shared" si="11"/>
        <v/>
      </c>
      <c r="W36" t="s">
        <v>18</v>
      </c>
      <c r="Y36" t="s">
        <v>18</v>
      </c>
    </row>
    <row r="37" spans="1:26" x14ac:dyDescent="0.5">
      <c r="A37" s="20"/>
      <c r="C37" s="20"/>
      <c r="G37" s="5"/>
      <c r="L37" s="8" t="str">
        <f t="shared" si="11"/>
        <v/>
      </c>
      <c r="M37" s="8" t="str">
        <f t="shared" si="11"/>
        <v/>
      </c>
      <c r="N37" s="8" t="str">
        <f t="shared" si="11"/>
        <v/>
      </c>
      <c r="O37" s="8" t="str">
        <f t="shared" si="11"/>
        <v/>
      </c>
      <c r="P37" s="8" t="str">
        <f t="shared" si="11"/>
        <v/>
      </c>
      <c r="Q37" s="8" t="str">
        <f t="shared" si="11"/>
        <v/>
      </c>
      <c r="R37" s="8" t="str">
        <f t="shared" si="11"/>
        <v/>
      </c>
      <c r="S37" s="8" t="str">
        <f t="shared" si="11"/>
        <v/>
      </c>
      <c r="W37" t="s">
        <v>18</v>
      </c>
      <c r="X37" t="s">
        <v>18</v>
      </c>
      <c r="Y37" t="s">
        <v>18</v>
      </c>
      <c r="Z37" t="s">
        <v>18</v>
      </c>
    </row>
    <row r="38" spans="1:26" x14ac:dyDescent="0.5">
      <c r="A38" s="20"/>
      <c r="C38" s="20"/>
      <c r="G38" s="5"/>
      <c r="L38" s="8" t="str">
        <f t="shared" si="11"/>
        <v/>
      </c>
      <c r="M38" s="8" t="str">
        <f t="shared" si="11"/>
        <v/>
      </c>
      <c r="N38" s="8" t="str">
        <f t="shared" si="11"/>
        <v/>
      </c>
      <c r="O38" s="8" t="str">
        <f t="shared" si="11"/>
        <v/>
      </c>
      <c r="P38" s="8" t="str">
        <f t="shared" si="11"/>
        <v/>
      </c>
      <c r="Q38" s="8" t="str">
        <f t="shared" si="11"/>
        <v/>
      </c>
      <c r="R38" s="8" t="str">
        <f t="shared" si="11"/>
        <v/>
      </c>
      <c r="S38" s="8" t="str">
        <f t="shared" si="11"/>
        <v/>
      </c>
      <c r="W38" t="s">
        <v>18</v>
      </c>
      <c r="X38" t="s">
        <v>18</v>
      </c>
      <c r="Y38" t="s">
        <v>18</v>
      </c>
      <c r="Z38" t="s">
        <v>18</v>
      </c>
    </row>
    <row r="39" spans="1:26" x14ac:dyDescent="0.5">
      <c r="A39" s="20"/>
      <c r="C39" s="20"/>
      <c r="G39" s="5"/>
      <c r="L39" s="8" t="str">
        <f t="shared" si="11"/>
        <v/>
      </c>
      <c r="M39" s="8" t="str">
        <f t="shared" si="11"/>
        <v/>
      </c>
      <c r="N39" s="8" t="str">
        <f t="shared" si="11"/>
        <v/>
      </c>
      <c r="O39" s="8" t="str">
        <f t="shared" si="11"/>
        <v/>
      </c>
      <c r="P39" s="8" t="str">
        <f t="shared" si="11"/>
        <v/>
      </c>
      <c r="Q39" s="8" t="str">
        <f t="shared" si="11"/>
        <v/>
      </c>
      <c r="R39" s="8" t="str">
        <f t="shared" si="11"/>
        <v/>
      </c>
      <c r="S39" s="8" t="str">
        <f t="shared" si="11"/>
        <v/>
      </c>
      <c r="X39" t="s">
        <v>18</v>
      </c>
      <c r="Z39" t="s">
        <v>18</v>
      </c>
    </row>
    <row r="40" spans="1:26" x14ac:dyDescent="0.5">
      <c r="A40" s="20"/>
      <c r="C40" s="20"/>
      <c r="G40" s="5"/>
      <c r="L40" s="8" t="str">
        <f t="shared" ref="L40:S55" si="12">IF(A18&gt;L$13,A18,IF(A18&lt;L$9,A18,""))</f>
        <v/>
      </c>
      <c r="M40" s="8" t="str">
        <f t="shared" si="12"/>
        <v/>
      </c>
      <c r="N40" s="8" t="str">
        <f t="shared" si="12"/>
        <v/>
      </c>
      <c r="O40" s="8" t="str">
        <f t="shared" si="12"/>
        <v/>
      </c>
      <c r="P40" s="8" t="str">
        <f t="shared" si="12"/>
        <v/>
      </c>
      <c r="Q40" s="8" t="str">
        <f t="shared" si="12"/>
        <v/>
      </c>
      <c r="R40" s="8" t="str">
        <f t="shared" si="12"/>
        <v/>
      </c>
      <c r="S40" s="8" t="str">
        <f t="shared" si="12"/>
        <v/>
      </c>
      <c r="W40" t="s">
        <v>18</v>
      </c>
      <c r="Y40" t="s">
        <v>18</v>
      </c>
    </row>
    <row r="41" spans="1:26" x14ac:dyDescent="0.5">
      <c r="A41" s="20"/>
      <c r="C41" s="20"/>
      <c r="G41" s="5"/>
      <c r="L41" s="8" t="str">
        <f t="shared" si="12"/>
        <v/>
      </c>
      <c r="M41" s="8" t="str">
        <f t="shared" si="12"/>
        <v/>
      </c>
      <c r="N41" s="8" t="str">
        <f t="shared" si="12"/>
        <v/>
      </c>
      <c r="O41" s="8" t="str">
        <f t="shared" si="12"/>
        <v/>
      </c>
      <c r="P41" s="8" t="str">
        <f t="shared" si="12"/>
        <v/>
      </c>
      <c r="Q41" s="8" t="str">
        <f t="shared" si="12"/>
        <v/>
      </c>
      <c r="R41" s="8" t="str">
        <f t="shared" si="12"/>
        <v/>
      </c>
      <c r="S41" s="8" t="str">
        <f t="shared" si="12"/>
        <v/>
      </c>
      <c r="Z41" t="s">
        <v>18</v>
      </c>
    </row>
    <row r="42" spans="1:26" x14ac:dyDescent="0.5">
      <c r="A42" s="14"/>
      <c r="C42" s="20"/>
      <c r="G42" s="5"/>
      <c r="L42" s="8">
        <f t="shared" si="12"/>
        <v>4345.8241379310348</v>
      </c>
      <c r="M42" s="8" t="str">
        <f t="shared" si="12"/>
        <v/>
      </c>
      <c r="N42" s="8" t="str">
        <f t="shared" si="12"/>
        <v/>
      </c>
      <c r="O42" s="8" t="str">
        <f t="shared" si="12"/>
        <v/>
      </c>
      <c r="P42" s="8" t="str">
        <f t="shared" si="12"/>
        <v/>
      </c>
      <c r="Q42" s="8" t="str">
        <f t="shared" si="12"/>
        <v/>
      </c>
      <c r="R42" s="8" t="str">
        <f t="shared" si="12"/>
        <v/>
      </c>
      <c r="S42" s="8" t="str">
        <f t="shared" si="12"/>
        <v/>
      </c>
      <c r="W42" t="s">
        <v>18</v>
      </c>
      <c r="X42" t="s">
        <v>18</v>
      </c>
      <c r="Y42" t="s">
        <v>18</v>
      </c>
      <c r="Z42" t="s">
        <v>18</v>
      </c>
    </row>
    <row r="43" spans="1:26" x14ac:dyDescent="0.5">
      <c r="A43" s="14"/>
      <c r="C43" s="20"/>
      <c r="G43" s="5"/>
      <c r="L43" s="8">
        <f t="shared" si="12"/>
        <v>4210.5609195402303</v>
      </c>
      <c r="M43" s="8" t="str">
        <f t="shared" si="12"/>
        <v/>
      </c>
      <c r="N43" s="8" t="str">
        <f t="shared" si="12"/>
        <v/>
      </c>
      <c r="O43" s="8" t="str">
        <f t="shared" si="12"/>
        <v/>
      </c>
      <c r="P43" s="8" t="str">
        <f t="shared" si="12"/>
        <v/>
      </c>
      <c r="Q43" s="8" t="str">
        <f t="shared" si="12"/>
        <v/>
      </c>
      <c r="R43" s="8" t="str">
        <f t="shared" si="12"/>
        <v/>
      </c>
      <c r="S43" s="8" t="str">
        <f t="shared" si="12"/>
        <v/>
      </c>
    </row>
    <row r="44" spans="1:26" x14ac:dyDescent="0.5">
      <c r="A44" s="14"/>
      <c r="C44" s="20"/>
      <c r="G44" s="5"/>
      <c r="L44" s="8">
        <f t="shared" si="12"/>
        <v>0</v>
      </c>
      <c r="M44" s="8" t="str">
        <f t="shared" si="12"/>
        <v/>
      </c>
      <c r="N44" s="8">
        <f t="shared" si="12"/>
        <v>0</v>
      </c>
      <c r="O44" s="8" t="str">
        <f t="shared" si="12"/>
        <v/>
      </c>
      <c r="P44" s="8">
        <f t="shared" si="12"/>
        <v>0</v>
      </c>
      <c r="Q44" s="8" t="str">
        <f t="shared" si="12"/>
        <v/>
      </c>
      <c r="R44" s="8">
        <f t="shared" si="12"/>
        <v>0</v>
      </c>
      <c r="S44" s="8" t="str">
        <f t="shared" si="12"/>
        <v/>
      </c>
    </row>
    <row r="45" spans="1:26" x14ac:dyDescent="0.5">
      <c r="A45" s="20"/>
      <c r="C45" s="20"/>
      <c r="G45" s="5"/>
      <c r="L45" s="8">
        <f t="shared" si="12"/>
        <v>0</v>
      </c>
      <c r="M45" s="8" t="str">
        <f t="shared" si="12"/>
        <v/>
      </c>
      <c r="N45" s="8">
        <f t="shared" si="12"/>
        <v>0</v>
      </c>
      <c r="O45" s="8" t="str">
        <f t="shared" si="12"/>
        <v/>
      </c>
      <c r="P45" s="8">
        <f t="shared" si="12"/>
        <v>0</v>
      </c>
      <c r="Q45" s="8" t="str">
        <f t="shared" si="12"/>
        <v/>
      </c>
      <c r="R45" s="8">
        <f t="shared" si="12"/>
        <v>0</v>
      </c>
      <c r="S45" s="8" t="str">
        <f t="shared" si="12"/>
        <v/>
      </c>
    </row>
    <row r="46" spans="1:26" x14ac:dyDescent="0.5">
      <c r="A46" s="14"/>
      <c r="C46" s="20"/>
      <c r="G46" s="5"/>
      <c r="L46" s="8">
        <f t="shared" si="12"/>
        <v>0</v>
      </c>
      <c r="M46" s="8" t="str">
        <f t="shared" si="12"/>
        <v/>
      </c>
      <c r="N46" s="8">
        <f t="shared" si="12"/>
        <v>0</v>
      </c>
      <c r="O46" s="8" t="str">
        <f t="shared" si="12"/>
        <v/>
      </c>
      <c r="P46" s="8">
        <f t="shared" si="12"/>
        <v>0</v>
      </c>
      <c r="Q46" s="8" t="str">
        <f t="shared" si="12"/>
        <v/>
      </c>
      <c r="R46" s="8">
        <f t="shared" si="12"/>
        <v>0</v>
      </c>
      <c r="S46" s="8" t="str">
        <f t="shared" si="12"/>
        <v/>
      </c>
    </row>
    <row r="47" spans="1:26" x14ac:dyDescent="0.5">
      <c r="A47" s="20"/>
      <c r="C47" s="20"/>
      <c r="G47" s="5"/>
      <c r="L47" s="8">
        <f t="shared" si="12"/>
        <v>0</v>
      </c>
      <c r="M47" s="8" t="str">
        <f t="shared" si="12"/>
        <v/>
      </c>
      <c r="N47" s="8">
        <f t="shared" si="12"/>
        <v>0</v>
      </c>
      <c r="O47" s="8" t="str">
        <f t="shared" si="12"/>
        <v/>
      </c>
      <c r="P47" s="8">
        <f t="shared" si="12"/>
        <v>0</v>
      </c>
      <c r="Q47" s="8" t="str">
        <f t="shared" si="12"/>
        <v/>
      </c>
      <c r="R47" s="8">
        <f t="shared" si="12"/>
        <v>0</v>
      </c>
      <c r="S47" s="8" t="str">
        <f t="shared" si="12"/>
        <v/>
      </c>
    </row>
    <row r="48" spans="1:26" x14ac:dyDescent="0.5">
      <c r="A48" s="14"/>
      <c r="C48" s="20"/>
      <c r="G48" s="5"/>
      <c r="L48" s="8">
        <f t="shared" si="12"/>
        <v>0</v>
      </c>
      <c r="M48" s="8" t="str">
        <f t="shared" si="12"/>
        <v/>
      </c>
      <c r="N48" s="8">
        <f t="shared" si="12"/>
        <v>0</v>
      </c>
      <c r="O48" s="8" t="str">
        <f t="shared" si="12"/>
        <v/>
      </c>
      <c r="P48" s="8">
        <f t="shared" si="12"/>
        <v>0</v>
      </c>
      <c r="Q48" s="8" t="str">
        <f t="shared" si="12"/>
        <v/>
      </c>
      <c r="R48" s="8">
        <f t="shared" si="12"/>
        <v>0</v>
      </c>
      <c r="S48" s="8" t="str">
        <f t="shared" si="12"/>
        <v/>
      </c>
    </row>
    <row r="49" spans="1:19" x14ac:dyDescent="0.5">
      <c r="A49" s="20"/>
      <c r="C49" s="20"/>
      <c r="G49" s="5"/>
      <c r="L49" s="8">
        <f t="shared" si="12"/>
        <v>0</v>
      </c>
      <c r="M49" s="8" t="str">
        <f t="shared" si="12"/>
        <v/>
      </c>
      <c r="N49" s="8">
        <f t="shared" si="12"/>
        <v>0</v>
      </c>
      <c r="O49" s="8" t="str">
        <f t="shared" si="12"/>
        <v/>
      </c>
      <c r="P49" s="8">
        <f t="shared" si="12"/>
        <v>0</v>
      </c>
      <c r="Q49" s="8" t="str">
        <f t="shared" si="12"/>
        <v/>
      </c>
      <c r="R49" s="8">
        <f t="shared" si="12"/>
        <v>0</v>
      </c>
      <c r="S49" s="8" t="str">
        <f t="shared" si="12"/>
        <v/>
      </c>
    </row>
    <row r="50" spans="1:19" x14ac:dyDescent="0.5">
      <c r="A50" s="20"/>
      <c r="C50" s="20"/>
      <c r="G50" s="5"/>
      <c r="L50" s="8">
        <f t="shared" si="12"/>
        <v>0</v>
      </c>
      <c r="M50" s="8" t="str">
        <f t="shared" si="12"/>
        <v/>
      </c>
      <c r="N50" s="8">
        <f t="shared" si="12"/>
        <v>0</v>
      </c>
      <c r="O50" s="8" t="str">
        <f t="shared" si="12"/>
        <v/>
      </c>
      <c r="P50" s="8">
        <f t="shared" si="12"/>
        <v>0</v>
      </c>
      <c r="Q50" s="8" t="str">
        <f t="shared" si="12"/>
        <v/>
      </c>
      <c r="R50" s="8">
        <f t="shared" si="12"/>
        <v>0</v>
      </c>
      <c r="S50" s="8" t="str">
        <f t="shared" si="12"/>
        <v/>
      </c>
    </row>
    <row r="51" spans="1:19" x14ac:dyDescent="0.5">
      <c r="A51" s="20"/>
      <c r="G51" s="5"/>
      <c r="L51" s="8">
        <f t="shared" si="12"/>
        <v>0</v>
      </c>
      <c r="M51" s="8" t="str">
        <f t="shared" si="12"/>
        <v/>
      </c>
      <c r="N51" s="8">
        <f t="shared" si="12"/>
        <v>0</v>
      </c>
      <c r="O51" s="8" t="str">
        <f t="shared" si="12"/>
        <v/>
      </c>
      <c r="P51" s="8">
        <f t="shared" si="12"/>
        <v>0</v>
      </c>
      <c r="Q51" s="8" t="str">
        <f t="shared" si="12"/>
        <v/>
      </c>
      <c r="R51" s="8">
        <f t="shared" si="12"/>
        <v>0</v>
      </c>
      <c r="S51" s="8" t="str">
        <f t="shared" si="12"/>
        <v/>
      </c>
    </row>
    <row r="52" spans="1:19" x14ac:dyDescent="0.5">
      <c r="A52" s="20"/>
      <c r="G52" s="5"/>
      <c r="L52" s="8">
        <f t="shared" si="12"/>
        <v>0</v>
      </c>
      <c r="M52" s="8" t="str">
        <f t="shared" si="12"/>
        <v/>
      </c>
      <c r="N52" s="8">
        <f t="shared" si="12"/>
        <v>0</v>
      </c>
      <c r="O52" s="8" t="str">
        <f t="shared" si="12"/>
        <v/>
      </c>
      <c r="P52" s="8">
        <f t="shared" si="12"/>
        <v>0</v>
      </c>
      <c r="Q52" s="8" t="str">
        <f t="shared" si="12"/>
        <v/>
      </c>
      <c r="R52" s="8">
        <f t="shared" si="12"/>
        <v>0</v>
      </c>
      <c r="S52" s="8" t="str">
        <f t="shared" si="12"/>
        <v/>
      </c>
    </row>
    <row r="53" spans="1:19" x14ac:dyDescent="0.5">
      <c r="A53" s="20"/>
      <c r="G53" s="5"/>
      <c r="L53" s="8">
        <f t="shared" si="12"/>
        <v>0</v>
      </c>
      <c r="M53" s="8" t="str">
        <f t="shared" si="12"/>
        <v/>
      </c>
      <c r="N53" s="8">
        <f t="shared" si="12"/>
        <v>0</v>
      </c>
      <c r="O53" s="8" t="str">
        <f t="shared" si="12"/>
        <v/>
      </c>
      <c r="P53" s="8">
        <f t="shared" si="12"/>
        <v>0</v>
      </c>
      <c r="Q53" s="8" t="str">
        <f t="shared" si="12"/>
        <v/>
      </c>
      <c r="R53" s="8">
        <f t="shared" si="12"/>
        <v>0</v>
      </c>
      <c r="S53" s="8" t="str">
        <f t="shared" si="12"/>
        <v/>
      </c>
    </row>
    <row r="54" spans="1:19" x14ac:dyDescent="0.5">
      <c r="A54" s="14"/>
      <c r="G54" s="5"/>
      <c r="L54" s="8">
        <f t="shared" si="12"/>
        <v>0</v>
      </c>
      <c r="M54" s="8" t="str">
        <f t="shared" si="12"/>
        <v/>
      </c>
      <c r="N54" s="8">
        <f t="shared" si="12"/>
        <v>0</v>
      </c>
      <c r="O54" s="8" t="str">
        <f t="shared" si="12"/>
        <v/>
      </c>
      <c r="P54" s="8">
        <f t="shared" si="12"/>
        <v>0</v>
      </c>
      <c r="Q54" s="8" t="str">
        <f t="shared" si="12"/>
        <v/>
      </c>
      <c r="R54" s="8">
        <f t="shared" si="12"/>
        <v>0</v>
      </c>
      <c r="S54" s="8" t="str">
        <f t="shared" si="12"/>
        <v/>
      </c>
    </row>
    <row r="55" spans="1:19" x14ac:dyDescent="0.5">
      <c r="L55" s="8">
        <f t="shared" si="12"/>
        <v>0</v>
      </c>
      <c r="M55" s="8" t="str">
        <f t="shared" si="12"/>
        <v/>
      </c>
      <c r="N55" s="8">
        <f t="shared" si="12"/>
        <v>0</v>
      </c>
      <c r="O55" s="8" t="str">
        <f t="shared" si="12"/>
        <v/>
      </c>
      <c r="P55" s="8">
        <f t="shared" si="12"/>
        <v>0</v>
      </c>
      <c r="Q55" s="8" t="str">
        <f t="shared" si="12"/>
        <v/>
      </c>
      <c r="R55" s="8">
        <f t="shared" si="12"/>
        <v>0</v>
      </c>
      <c r="S55" s="8" t="str">
        <f t="shared" si="12"/>
        <v/>
      </c>
    </row>
    <row r="56" spans="1:19" x14ac:dyDescent="0.5">
      <c r="L56" s="8">
        <f t="shared" ref="L56:S63" si="13">IF(A34&gt;L$13,A34,IF(A34&lt;L$9,A34,""))</f>
        <v>0</v>
      </c>
      <c r="M56" s="8" t="str">
        <f t="shared" si="13"/>
        <v/>
      </c>
      <c r="N56" s="8">
        <f t="shared" si="13"/>
        <v>0</v>
      </c>
      <c r="O56" s="8" t="str">
        <f t="shared" si="13"/>
        <v/>
      </c>
      <c r="P56" s="8">
        <f t="shared" si="13"/>
        <v>0</v>
      </c>
      <c r="Q56" s="8" t="str">
        <f t="shared" si="13"/>
        <v/>
      </c>
      <c r="R56" s="8">
        <f t="shared" si="13"/>
        <v>0</v>
      </c>
      <c r="S56" s="8" t="str">
        <f t="shared" si="13"/>
        <v/>
      </c>
    </row>
    <row r="57" spans="1:19" x14ac:dyDescent="0.5">
      <c r="L57" s="8">
        <f t="shared" si="13"/>
        <v>0</v>
      </c>
      <c r="M57" s="8">
        <f t="shared" si="13"/>
        <v>0</v>
      </c>
      <c r="N57" s="8">
        <f t="shared" si="13"/>
        <v>0</v>
      </c>
      <c r="O57" s="8">
        <f t="shared" si="13"/>
        <v>0</v>
      </c>
      <c r="P57" s="8">
        <f t="shared" si="13"/>
        <v>0</v>
      </c>
      <c r="Q57" s="8">
        <f t="shared" si="13"/>
        <v>0</v>
      </c>
      <c r="R57" s="8">
        <f t="shared" si="13"/>
        <v>0</v>
      </c>
      <c r="S57" s="8">
        <f t="shared" si="13"/>
        <v>0</v>
      </c>
    </row>
    <row r="58" spans="1:19" x14ac:dyDescent="0.5">
      <c r="L58" s="8">
        <f t="shared" si="13"/>
        <v>0</v>
      </c>
      <c r="M58" s="8">
        <f t="shared" si="13"/>
        <v>0</v>
      </c>
      <c r="N58" s="8">
        <f t="shared" si="13"/>
        <v>0</v>
      </c>
      <c r="O58" s="8">
        <f t="shared" si="13"/>
        <v>0</v>
      </c>
      <c r="P58" s="8">
        <f t="shared" si="13"/>
        <v>0</v>
      </c>
      <c r="Q58" s="8">
        <f t="shared" si="13"/>
        <v>0</v>
      </c>
      <c r="R58" s="8">
        <f t="shared" si="13"/>
        <v>0</v>
      </c>
      <c r="S58" s="8">
        <f t="shared" si="13"/>
        <v>0</v>
      </c>
    </row>
    <row r="59" spans="1:19" x14ac:dyDescent="0.5">
      <c r="L59" s="8">
        <f t="shared" si="13"/>
        <v>0</v>
      </c>
      <c r="M59" s="8">
        <f t="shared" si="13"/>
        <v>0</v>
      </c>
      <c r="N59" s="8">
        <f t="shared" si="13"/>
        <v>0</v>
      </c>
      <c r="O59" s="8">
        <f t="shared" si="13"/>
        <v>0</v>
      </c>
      <c r="P59" s="8">
        <f t="shared" si="13"/>
        <v>0</v>
      </c>
      <c r="Q59" s="8">
        <f t="shared" si="13"/>
        <v>0</v>
      </c>
      <c r="R59" s="8">
        <f t="shared" si="13"/>
        <v>0</v>
      </c>
      <c r="S59" s="8">
        <f t="shared" si="13"/>
        <v>0</v>
      </c>
    </row>
    <row r="60" spans="1:19" x14ac:dyDescent="0.5">
      <c r="L60" s="8">
        <f t="shared" si="13"/>
        <v>0</v>
      </c>
      <c r="M60" s="8">
        <f t="shared" si="13"/>
        <v>0</v>
      </c>
      <c r="N60" s="8">
        <f t="shared" si="13"/>
        <v>0</v>
      </c>
      <c r="O60" s="8">
        <f t="shared" si="13"/>
        <v>0</v>
      </c>
      <c r="P60" s="8">
        <f t="shared" si="13"/>
        <v>0</v>
      </c>
      <c r="Q60" s="8">
        <f t="shared" si="13"/>
        <v>0</v>
      </c>
      <c r="R60" s="8">
        <f t="shared" si="13"/>
        <v>0</v>
      </c>
      <c r="S60" s="8">
        <f t="shared" si="13"/>
        <v>0</v>
      </c>
    </row>
    <row r="61" spans="1:19" x14ac:dyDescent="0.5">
      <c r="L61" s="8">
        <f t="shared" si="13"/>
        <v>0</v>
      </c>
      <c r="M61" s="8">
        <f t="shared" si="13"/>
        <v>0</v>
      </c>
      <c r="N61" s="8">
        <f t="shared" si="13"/>
        <v>0</v>
      </c>
      <c r="O61" s="8">
        <f t="shared" si="13"/>
        <v>0</v>
      </c>
      <c r="P61" s="8">
        <f t="shared" si="13"/>
        <v>0</v>
      </c>
      <c r="Q61" s="8">
        <f t="shared" si="13"/>
        <v>0</v>
      </c>
      <c r="R61" s="8">
        <f t="shared" si="13"/>
        <v>0</v>
      </c>
      <c r="S61" s="8">
        <f t="shared" si="13"/>
        <v>0</v>
      </c>
    </row>
    <row r="62" spans="1:19" x14ac:dyDescent="0.5">
      <c r="L62" s="8">
        <f t="shared" si="13"/>
        <v>0</v>
      </c>
      <c r="M62" s="8">
        <f t="shared" si="13"/>
        <v>0</v>
      </c>
      <c r="N62" s="8">
        <f t="shared" si="13"/>
        <v>0</v>
      </c>
      <c r="O62" s="8">
        <f t="shared" si="13"/>
        <v>0</v>
      </c>
    </row>
    <row r="63" spans="1:19" x14ac:dyDescent="0.5">
      <c r="L63" s="8">
        <f t="shared" si="13"/>
        <v>0</v>
      </c>
      <c r="M63" s="8">
        <f t="shared" si="13"/>
        <v>0</v>
      </c>
      <c r="N63" s="8">
        <f t="shared" si="13"/>
        <v>0</v>
      </c>
      <c r="O63" s="8">
        <f t="shared" si="13"/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39</vt:i4>
      </vt:variant>
    </vt:vector>
  </HeadingPairs>
  <TitlesOfParts>
    <vt:vector size="39" baseType="lpstr">
      <vt:lpstr>Figure 5-source data 1</vt:lpstr>
      <vt:lpstr>Sum. of Exp and Dist Results</vt:lpstr>
      <vt:lpstr>Sum. of Correlation Results</vt:lpstr>
      <vt:lpstr>CSDE1 HIV RNA Correlation</vt:lpstr>
      <vt:lpstr>CSDE1_Outliers</vt:lpstr>
      <vt:lpstr>CSDE1_Exp and Dist Changes</vt:lpstr>
      <vt:lpstr>DNM2_HIV RNA Correlation</vt:lpstr>
      <vt:lpstr>DNM2_Outliers</vt:lpstr>
      <vt:lpstr>DNM2_Exp and Dist Changes</vt:lpstr>
      <vt:lpstr>FAM120A HIV RNA Correlation</vt:lpstr>
      <vt:lpstr>FAM120A_Outliers</vt:lpstr>
      <vt:lpstr>FAM120A_Exp and Dist Changes</vt:lpstr>
      <vt:lpstr>HNRNPR HIV RNA Correlation</vt:lpstr>
      <vt:lpstr>HNRNPR_Outliers</vt:lpstr>
      <vt:lpstr>HNRNPR_Exp and Dist Changes</vt:lpstr>
      <vt:lpstr>IGF2BP3 HIV RNA Correlation</vt:lpstr>
      <vt:lpstr>IGF2BP3_Outliers</vt:lpstr>
      <vt:lpstr>IGF2BP3 Exp and Dist Change</vt:lpstr>
      <vt:lpstr>LRPPRC HIV RNA Correlation</vt:lpstr>
      <vt:lpstr>LRPPRC_Outliers</vt:lpstr>
      <vt:lpstr>LRPPRC Exp and Dist Changes</vt:lpstr>
      <vt:lpstr>MBOAT7 HIV RNA Correlation</vt:lpstr>
      <vt:lpstr>MBOAT7_Outliers</vt:lpstr>
      <vt:lpstr>MBOAT7 Exp and Dist Changes</vt:lpstr>
      <vt:lpstr>MOV10 HIV RNA Correlation</vt:lpstr>
      <vt:lpstr>MOV10_Outliers</vt:lpstr>
      <vt:lpstr>MOV10 Exp and Dist Changes</vt:lpstr>
      <vt:lpstr>RBM4 HIV RNA Correlation</vt:lpstr>
      <vt:lpstr>RBM4_Outliers</vt:lpstr>
      <vt:lpstr>RBM4 Exp and Dist Changes</vt:lpstr>
      <vt:lpstr>RBMX HIV RNA Correlation</vt:lpstr>
      <vt:lpstr>RBMX_Outliers</vt:lpstr>
      <vt:lpstr>RBMX Exp and Dist Changes</vt:lpstr>
      <vt:lpstr>SRRM2 HIV RNA Correlation</vt:lpstr>
      <vt:lpstr>SRRM2_Outliers</vt:lpstr>
      <vt:lpstr>SRRM2 Exp and Dist Changes</vt:lpstr>
      <vt:lpstr>TRIM56 HIV RNA Correlation</vt:lpstr>
      <vt:lpstr>TRIM56_Outliers</vt:lpstr>
      <vt:lpstr>TRIM56 Exp and Dist Changes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</dc:creator>
  <cp:lastModifiedBy>Rachel</cp:lastModifiedBy>
  <dcterms:created xsi:type="dcterms:W3CDTF">2019-11-06T14:46:08Z</dcterms:created>
  <dcterms:modified xsi:type="dcterms:W3CDTF">2021-01-19T18:06:16Z</dcterms:modified>
</cp:coreProperties>
</file>