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focal\NAVI paper\fina submission_5th Oct, 2020_eLife\data plots_excel and graphpad\Raw data for submission\"/>
    </mc:Choice>
  </mc:AlternateContent>
  <xr:revisionPtr revIDLastSave="0" documentId="13_ncr:1_{75ED1ED3-CED8-4DD1-8C58-D309AE046BF3}" xr6:coauthVersionLast="45" xr6:coauthVersionMax="45" xr10:uidLastSave="{00000000-0000-0000-0000-000000000000}"/>
  <bookViews>
    <workbookView xWindow="-120" yWindow="-120" windowWidth="29040" windowHeight="15840" xr2:uid="{5C6BABC6-4098-49A0-AF9F-37FD5E46945E}"/>
  </bookViews>
  <sheets>
    <sheet name="RAW DATA - synaptic counts " sheetId="1" r:id="rId1"/>
    <sheet name="RAW DATA - synaptic volum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2" l="1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X23" i="2"/>
  <c r="X17" i="2"/>
  <c r="X16" i="2"/>
  <c r="X14" i="2"/>
  <c r="X13" i="2"/>
  <c r="X12" i="2"/>
  <c r="X11" i="2"/>
  <c r="X5" i="2"/>
  <c r="X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  <c r="S5" i="2"/>
  <c r="S4" i="2"/>
  <c r="AA24" i="2"/>
  <c r="W24" i="2"/>
  <c r="X22" i="2" s="1"/>
  <c r="R24" i="2"/>
  <c r="N24" i="2"/>
  <c r="O23" i="2"/>
  <c r="O22" i="2"/>
  <c r="O21" i="2"/>
  <c r="O20" i="2"/>
  <c r="O19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Q47" i="1"/>
  <c r="Q46" i="1"/>
  <c r="Q45" i="1"/>
  <c r="Q44" i="1"/>
  <c r="N47" i="1"/>
  <c r="N46" i="1"/>
  <c r="N45" i="1"/>
  <c r="N44" i="1"/>
  <c r="E47" i="1"/>
  <c r="B47" i="1"/>
  <c r="E46" i="1"/>
  <c r="B46" i="1"/>
  <c r="E45" i="1"/>
  <c r="B45" i="1"/>
  <c r="E44" i="1"/>
  <c r="B44" i="1"/>
  <c r="X15" i="2" l="1"/>
  <c r="X6" i="2"/>
  <c r="X7" i="2"/>
  <c r="X19" i="2"/>
  <c r="X18" i="2"/>
  <c r="X8" i="2"/>
  <c r="X20" i="2"/>
  <c r="X9" i="2"/>
  <c r="X21" i="2"/>
  <c r="X10" i="2"/>
</calcChain>
</file>

<file path=xl/sharedStrings.xml><?xml version="1.0" encoding="utf-8"?>
<sst xmlns="http://schemas.openxmlformats.org/spreadsheetml/2006/main" count="292" uniqueCount="126">
  <si>
    <t>Cell ID</t>
  </si>
  <si>
    <t>No. of Synapses</t>
  </si>
  <si>
    <t>M1_sec1_cell1</t>
  </si>
  <si>
    <t>M1_sec1_cell2</t>
  </si>
  <si>
    <t>M1_sec1_cell3</t>
  </si>
  <si>
    <t>M1_sec1_cell4</t>
  </si>
  <si>
    <t>M1_sec2_cell5</t>
  </si>
  <si>
    <t>M1_sec2_cell6</t>
  </si>
  <si>
    <t>M1_sec2_cell7</t>
  </si>
  <si>
    <t>M1_sec2_cell8</t>
  </si>
  <si>
    <t>M1_sec2_cell9</t>
  </si>
  <si>
    <t>M1_sec3_cell11</t>
  </si>
  <si>
    <t>M1_sec3_cell10</t>
  </si>
  <si>
    <t>M2_sec1_cell12</t>
  </si>
  <si>
    <t>M2_sec1_cell13</t>
  </si>
  <si>
    <t>M2_sec2_cell14</t>
  </si>
  <si>
    <t>M2_sec2_cell15</t>
  </si>
  <si>
    <t>M2_sec3_cell16</t>
  </si>
  <si>
    <t>M2_sec3_cell17</t>
  </si>
  <si>
    <t>M2_sec3_cell18</t>
  </si>
  <si>
    <t>M2_sec3_cell19</t>
  </si>
  <si>
    <t>M3_sec1_cell20</t>
  </si>
  <si>
    <t>M3_sec1_cell21</t>
  </si>
  <si>
    <t>M3_sec1_cell22</t>
  </si>
  <si>
    <t>M3_sec2_cell23</t>
  </si>
  <si>
    <t>M3_sec2_cell24</t>
  </si>
  <si>
    <t>M3_sec2_cell25</t>
  </si>
  <si>
    <t>M3_sec3_cell26</t>
  </si>
  <si>
    <t>M3_sec3_cell27</t>
  </si>
  <si>
    <t>M3_sec3_cell28</t>
  </si>
  <si>
    <t>M3_sec3_cell29</t>
  </si>
  <si>
    <t>M4_sec1_cell30</t>
  </si>
  <si>
    <t>M4_sec1_cell31</t>
  </si>
  <si>
    <t>M4_sec1_cell32</t>
  </si>
  <si>
    <t>M4_sec1_cell33</t>
  </si>
  <si>
    <t>M4_sec2_cell34</t>
  </si>
  <si>
    <t>M4_sec2_cell35</t>
  </si>
  <si>
    <t>M4_sec2_cell36</t>
  </si>
  <si>
    <t>M4_sec3_cell37</t>
  </si>
  <si>
    <t>M4_sec3_cell38</t>
  </si>
  <si>
    <t>M4_sec3_cell39</t>
  </si>
  <si>
    <t>M4_sec3_cell40</t>
  </si>
  <si>
    <t>M2_sec2_cell16</t>
  </si>
  <si>
    <t>M2_sec3_cell20</t>
  </si>
  <si>
    <t>M2_sec3_cell21</t>
  </si>
  <si>
    <t>M2_sec3_cell22</t>
  </si>
  <si>
    <t>M3_sec1_cell23</t>
  </si>
  <si>
    <t>M3_sec1_cell24</t>
  </si>
  <si>
    <t>M3_sec1_cell25</t>
  </si>
  <si>
    <t>M3_sec1_cell26</t>
  </si>
  <si>
    <t>M4_sec1_cell34</t>
  </si>
  <si>
    <t>M4_sec1_cell35</t>
  </si>
  <si>
    <t>M3_sec2_cell27</t>
  </si>
  <si>
    <t>M3_sec2_cell28</t>
  </si>
  <si>
    <t>M3_sec2_cell29</t>
  </si>
  <si>
    <t>M3_sec2_cell30</t>
  </si>
  <si>
    <t>M3_sec3_cell31</t>
  </si>
  <si>
    <t>M3_sec3_cell32</t>
  </si>
  <si>
    <t>M4_sec2_cell37</t>
  </si>
  <si>
    <t>Sum</t>
  </si>
  <si>
    <t>Mean</t>
  </si>
  <si>
    <t>Median</t>
  </si>
  <si>
    <t>SD</t>
  </si>
  <si>
    <t>M1_sec2_cell3</t>
  </si>
  <si>
    <t>M1_sec2_cell4</t>
  </si>
  <si>
    <t>M1_sec3_cell6</t>
  </si>
  <si>
    <t>M1_sec4_cell7</t>
  </si>
  <si>
    <t>M1_sec4_cell8</t>
  </si>
  <si>
    <t>M1_sec4_cell9</t>
  </si>
  <si>
    <t>M2_sec1_cell10</t>
  </si>
  <si>
    <t>M2_sec1_cell11</t>
  </si>
  <si>
    <t>MD--&gt;PL</t>
  </si>
  <si>
    <t>MGB--&gt;A1</t>
  </si>
  <si>
    <t>M2_sec2_cell11</t>
  </si>
  <si>
    <t>M2_sec2_cell12</t>
  </si>
  <si>
    <t>M2_sec2_cell13</t>
  </si>
  <si>
    <t>M2_sec3_cell14</t>
  </si>
  <si>
    <t>M2_sec3_cell15</t>
  </si>
  <si>
    <t>M2_sec4_cell16</t>
  </si>
  <si>
    <t>M2_sec4_cell17</t>
  </si>
  <si>
    <t>M2_sec5_cell18</t>
  </si>
  <si>
    <t>M2_sec5_cell19</t>
  </si>
  <si>
    <t>M3_sec3_cell25</t>
  </si>
  <si>
    <t>M3_sec4_cell27</t>
  </si>
  <si>
    <t>M3_sec4_cell28</t>
  </si>
  <si>
    <t>M3_sec4_cell29</t>
  </si>
  <si>
    <t>M3_sec4_cell30</t>
  </si>
  <si>
    <t>M1_sec3_cell7</t>
  </si>
  <si>
    <t>M1_sec4_cell10</t>
  </si>
  <si>
    <t>M3_sec2_cell26</t>
  </si>
  <si>
    <t>M3_sec4_cell31</t>
  </si>
  <si>
    <t>M3_sec4_cell32</t>
  </si>
  <si>
    <t>M4_sec3_cell35</t>
  </si>
  <si>
    <t>M4_sec3_cell36</t>
  </si>
  <si>
    <t>M4_sec4_cell38</t>
  </si>
  <si>
    <t>M4_sec4_cell39</t>
  </si>
  <si>
    <t>M4_sec4_cell40</t>
  </si>
  <si>
    <t>Bin width</t>
  </si>
  <si>
    <t>Counts</t>
  </si>
  <si>
    <t>sum</t>
  </si>
  <si>
    <r>
      <t>Volume (</t>
    </r>
    <r>
      <rPr>
        <b/>
        <sz val="11"/>
        <color theme="1"/>
        <rFont val="Calibri"/>
        <family val="2"/>
      </rPr>
      <t>µm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  <scheme val="minor"/>
      </rPr>
      <t>)</t>
    </r>
  </si>
  <si>
    <t>0 - 1 um</t>
  </si>
  <si>
    <t>1 - 2 um</t>
  </si>
  <si>
    <t>2 - 3 um</t>
  </si>
  <si>
    <t>3 - 4 um</t>
  </si>
  <si>
    <t>4 - 5 um</t>
  </si>
  <si>
    <t>5 - 6 um</t>
  </si>
  <si>
    <t>6 - 7 um</t>
  </si>
  <si>
    <t>7 - 8 um</t>
  </si>
  <si>
    <t>8 - 9 um</t>
  </si>
  <si>
    <t>9 - 10 um</t>
  </si>
  <si>
    <t>10 - 11 um</t>
  </si>
  <si>
    <t>11 - 12 um</t>
  </si>
  <si>
    <t>12 - 13 um</t>
  </si>
  <si>
    <t>13 - 14 um</t>
  </si>
  <si>
    <t>14 - 15 um</t>
  </si>
  <si>
    <t>15 - 16 um</t>
  </si>
  <si>
    <t>16 - 17 um</t>
  </si>
  <si>
    <t>17 - 18 um</t>
  </si>
  <si>
    <t>18 - 19 um</t>
  </si>
  <si>
    <t>19 - 20 um</t>
  </si>
  <si>
    <t>Cumulative Frequency (%)</t>
  </si>
  <si>
    <t>Inhibitory neurons (PV cre)</t>
  </si>
  <si>
    <t>Excitatory neurons (CamKII cre)</t>
  </si>
  <si>
    <t>Distribution of mGRASP+ synapses by volume (Figure 4E)</t>
  </si>
  <si>
    <t>Thalamocortical synaptic frequency (Figure 4D)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</si>
</sst>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0"/>
  </numFmts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2" borderId="0" xfId="0" applyFill="1"/>
    <xf numFmtId="0" fontId="0" fillId="3" borderId="0" xfId="0" applyFill="1"/>
    <xf numFmtId="164" fontId="4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8" fillId="0" borderId="0" xfId="0" applyFont="1"/>
    <xf numFmtId="0" fontId="3" fillId="2" borderId="0" xfId="0" applyFont="1" applyFill="1"/>
    <xf numFmtId="0" fontId="3" fillId="3" borderId="0" xfId="0" applyFont="1" applyFill="1"/>
  </cellXfs>
  <cellStyles count="1">
    <cellStyle name="Normal" xfId="0" builtinId="0"/>
  </cellStyles>
  <dxfs count="0"/>
  <tableStyles count="3" defaultTableStyle="TableStyleMedium2" defaultPivotStyle="PivotStyleLight16">
    <tableStyle name="Table Style 1" pivot="0" count="0" xr9:uid="{FCC1915B-2EE6-4EF7-BC22-97045504BBCD}"/>
    <tableStyle name="Table Style 2" pivot="0" count="0" xr9:uid="{7B600A6C-F5F6-4273-A18F-DA659EBC86ED}"/>
    <tableStyle name="Table Style 3" pivot="0" count="0" xr9:uid="{A7DF2DA8-3676-4F5A-96D5-DD6A357D9C8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44E9-559B-48EB-A21D-54EFE69CF2F4}">
  <dimension ref="A1:Q47"/>
  <sheetViews>
    <sheetView tabSelected="1" topLeftCell="B1" workbookViewId="0">
      <selection activeCell="Q2" sqref="Q2"/>
    </sheetView>
  </sheetViews>
  <sheetFormatPr defaultRowHeight="15" x14ac:dyDescent="0.25"/>
  <cols>
    <col min="1" max="2" width="15.42578125" customWidth="1"/>
    <col min="4" max="4" width="15.42578125" customWidth="1"/>
    <col min="5" max="5" width="15" customWidth="1"/>
    <col min="8" max="8" width="12.42578125" customWidth="1"/>
    <col min="9" max="9" width="10.42578125" customWidth="1"/>
    <col min="11" max="11" width="11.42578125" customWidth="1"/>
    <col min="12" max="12" width="11.7109375" customWidth="1"/>
    <col min="13" max="13" width="17" customWidth="1"/>
    <col min="14" max="14" width="12" customWidth="1"/>
    <col min="16" max="16" width="16.42578125" customWidth="1"/>
    <col min="17" max="17" width="14.42578125" customWidth="1"/>
  </cols>
  <sheetData>
    <row r="1" spans="1:17" ht="18.75" x14ac:dyDescent="0.3">
      <c r="C1" s="7" t="s">
        <v>123</v>
      </c>
      <c r="G1" s="7" t="s">
        <v>125</v>
      </c>
      <c r="O1" s="7" t="s">
        <v>122</v>
      </c>
    </row>
    <row r="2" spans="1:17" x14ac:dyDescent="0.25">
      <c r="B2" s="10" t="s">
        <v>71</v>
      </c>
      <c r="E2" s="11" t="s">
        <v>72</v>
      </c>
      <c r="N2" s="10" t="s">
        <v>71</v>
      </c>
      <c r="Q2" s="11" t="s">
        <v>72</v>
      </c>
    </row>
    <row r="3" spans="1:17" x14ac:dyDescent="0.25">
      <c r="A3" t="s">
        <v>0</v>
      </c>
      <c r="B3" t="s">
        <v>1</v>
      </c>
      <c r="D3" t="s">
        <v>0</v>
      </c>
      <c r="E3" t="s">
        <v>1</v>
      </c>
      <c r="M3" t="s">
        <v>0</v>
      </c>
      <c r="N3" t="s">
        <v>1</v>
      </c>
      <c r="P3" t="s">
        <v>0</v>
      </c>
      <c r="Q3" t="s">
        <v>1</v>
      </c>
    </row>
    <row r="4" spans="1:17" x14ac:dyDescent="0.25">
      <c r="A4" t="s">
        <v>2</v>
      </c>
      <c r="B4" s="1">
        <v>12</v>
      </c>
      <c r="D4" t="s">
        <v>2</v>
      </c>
      <c r="E4" s="1">
        <v>5</v>
      </c>
      <c r="M4" t="s">
        <v>2</v>
      </c>
      <c r="N4">
        <v>15</v>
      </c>
      <c r="P4" t="s">
        <v>2</v>
      </c>
      <c r="Q4" s="8">
        <v>8</v>
      </c>
    </row>
    <row r="5" spans="1:17" x14ac:dyDescent="0.25">
      <c r="A5" t="s">
        <v>3</v>
      </c>
      <c r="B5" s="1">
        <v>9</v>
      </c>
      <c r="D5" t="s">
        <v>3</v>
      </c>
      <c r="E5" s="1">
        <v>10</v>
      </c>
      <c r="M5" t="s">
        <v>3</v>
      </c>
      <c r="N5">
        <v>15</v>
      </c>
      <c r="P5" t="s">
        <v>3</v>
      </c>
      <c r="Q5" s="8">
        <v>11</v>
      </c>
    </row>
    <row r="6" spans="1:17" x14ac:dyDescent="0.25">
      <c r="A6" t="s">
        <v>4</v>
      </c>
      <c r="B6" s="1">
        <v>18</v>
      </c>
      <c r="D6" t="s">
        <v>4</v>
      </c>
      <c r="E6" s="1">
        <v>11</v>
      </c>
      <c r="M6" t="s">
        <v>63</v>
      </c>
      <c r="N6">
        <v>21</v>
      </c>
      <c r="P6" t="s">
        <v>4</v>
      </c>
      <c r="Q6" s="8">
        <v>13</v>
      </c>
    </row>
    <row r="7" spans="1:17" x14ac:dyDescent="0.25">
      <c r="A7" t="s">
        <v>5</v>
      </c>
      <c r="B7" s="1">
        <v>10</v>
      </c>
      <c r="D7" t="s">
        <v>5</v>
      </c>
      <c r="E7" s="1">
        <v>8</v>
      </c>
      <c r="M7" t="s">
        <v>64</v>
      </c>
      <c r="N7">
        <v>18</v>
      </c>
      <c r="P7" t="s">
        <v>5</v>
      </c>
      <c r="Q7" s="8">
        <v>8</v>
      </c>
    </row>
    <row r="8" spans="1:17" x14ac:dyDescent="0.25">
      <c r="A8" t="s">
        <v>6</v>
      </c>
      <c r="B8" s="1">
        <v>11</v>
      </c>
      <c r="D8" t="s">
        <v>6</v>
      </c>
      <c r="E8" s="1">
        <v>9</v>
      </c>
      <c r="M8" t="s">
        <v>6</v>
      </c>
      <c r="N8">
        <v>17</v>
      </c>
      <c r="P8" t="s">
        <v>6</v>
      </c>
      <c r="Q8" s="8">
        <v>13</v>
      </c>
    </row>
    <row r="9" spans="1:17" x14ac:dyDescent="0.25">
      <c r="A9" t="s">
        <v>7</v>
      </c>
      <c r="B9" s="1">
        <v>15</v>
      </c>
      <c r="D9" t="s">
        <v>7</v>
      </c>
      <c r="E9" s="1">
        <v>7</v>
      </c>
      <c r="M9" t="s">
        <v>65</v>
      </c>
      <c r="N9">
        <v>16</v>
      </c>
      <c r="P9" t="s">
        <v>7</v>
      </c>
      <c r="Q9" s="8">
        <v>12</v>
      </c>
    </row>
    <row r="10" spans="1:17" x14ac:dyDescent="0.25">
      <c r="A10" t="s">
        <v>8</v>
      </c>
      <c r="B10" s="1">
        <v>10</v>
      </c>
      <c r="D10" t="s">
        <v>8</v>
      </c>
      <c r="E10" s="1">
        <v>6</v>
      </c>
      <c r="M10" t="s">
        <v>66</v>
      </c>
      <c r="N10">
        <v>15</v>
      </c>
      <c r="P10" t="s">
        <v>87</v>
      </c>
      <c r="Q10" s="8">
        <v>6</v>
      </c>
    </row>
    <row r="11" spans="1:17" x14ac:dyDescent="0.25">
      <c r="A11" t="s">
        <v>9</v>
      </c>
      <c r="B11" s="1">
        <v>10</v>
      </c>
      <c r="D11" t="s">
        <v>9</v>
      </c>
      <c r="E11" s="1">
        <v>10</v>
      </c>
      <c r="M11" t="s">
        <v>67</v>
      </c>
      <c r="N11">
        <v>17</v>
      </c>
      <c r="P11" t="s">
        <v>67</v>
      </c>
      <c r="Q11" s="8">
        <v>13</v>
      </c>
    </row>
    <row r="12" spans="1:17" x14ac:dyDescent="0.25">
      <c r="A12" t="s">
        <v>10</v>
      </c>
      <c r="B12" s="1">
        <v>9</v>
      </c>
      <c r="D12" t="s">
        <v>10</v>
      </c>
      <c r="E12" s="1">
        <v>3</v>
      </c>
      <c r="M12" t="s">
        <v>68</v>
      </c>
      <c r="N12">
        <v>16</v>
      </c>
      <c r="P12" t="s">
        <v>68</v>
      </c>
      <c r="Q12" s="8">
        <v>8</v>
      </c>
    </row>
    <row r="13" spans="1:17" x14ac:dyDescent="0.25">
      <c r="A13" t="s">
        <v>12</v>
      </c>
      <c r="B13" s="1">
        <v>12</v>
      </c>
      <c r="D13" t="s">
        <v>12</v>
      </c>
      <c r="E13" s="1">
        <v>4</v>
      </c>
      <c r="M13" t="s">
        <v>69</v>
      </c>
      <c r="N13">
        <v>19</v>
      </c>
      <c r="P13" t="s">
        <v>88</v>
      </c>
      <c r="Q13" s="8">
        <v>13</v>
      </c>
    </row>
    <row r="14" spans="1:17" x14ac:dyDescent="0.25">
      <c r="A14" t="s">
        <v>11</v>
      </c>
      <c r="B14" s="1">
        <v>15</v>
      </c>
      <c r="D14" t="s">
        <v>11</v>
      </c>
      <c r="E14" s="1">
        <v>12</v>
      </c>
      <c r="M14" t="s">
        <v>73</v>
      </c>
      <c r="N14">
        <v>17</v>
      </c>
      <c r="P14" t="s">
        <v>70</v>
      </c>
      <c r="Q14" s="8">
        <v>9</v>
      </c>
    </row>
    <row r="15" spans="1:17" x14ac:dyDescent="0.25">
      <c r="A15" t="s">
        <v>13</v>
      </c>
      <c r="B15" s="1">
        <v>13</v>
      </c>
      <c r="D15" t="s">
        <v>13</v>
      </c>
      <c r="E15" s="1">
        <v>11</v>
      </c>
      <c r="M15" t="s">
        <v>74</v>
      </c>
      <c r="N15">
        <v>19</v>
      </c>
      <c r="P15" t="s">
        <v>13</v>
      </c>
      <c r="Q15" s="8">
        <v>9</v>
      </c>
    </row>
    <row r="16" spans="1:17" x14ac:dyDescent="0.25">
      <c r="A16" t="s">
        <v>14</v>
      </c>
      <c r="B16" s="1">
        <v>9</v>
      </c>
      <c r="D16" t="s">
        <v>14</v>
      </c>
      <c r="E16" s="1">
        <v>4</v>
      </c>
      <c r="M16" t="s">
        <v>75</v>
      </c>
      <c r="N16">
        <v>17</v>
      </c>
      <c r="P16" t="s">
        <v>75</v>
      </c>
      <c r="Q16" s="8">
        <v>12</v>
      </c>
    </row>
    <row r="17" spans="1:17" x14ac:dyDescent="0.25">
      <c r="A17" t="s">
        <v>15</v>
      </c>
      <c r="B17" s="1">
        <v>18</v>
      </c>
      <c r="D17" t="s">
        <v>15</v>
      </c>
      <c r="E17" s="1">
        <v>3</v>
      </c>
      <c r="M17" t="s">
        <v>76</v>
      </c>
      <c r="N17">
        <v>15</v>
      </c>
      <c r="P17" t="s">
        <v>15</v>
      </c>
      <c r="Q17" s="8">
        <v>8</v>
      </c>
    </row>
    <row r="18" spans="1:17" x14ac:dyDescent="0.25">
      <c r="A18" t="s">
        <v>16</v>
      </c>
      <c r="B18" s="1">
        <v>10</v>
      </c>
      <c r="D18" t="s">
        <v>16</v>
      </c>
      <c r="E18" s="1">
        <v>8</v>
      </c>
      <c r="M18" t="s">
        <v>77</v>
      </c>
      <c r="N18">
        <v>17</v>
      </c>
      <c r="P18" t="s">
        <v>16</v>
      </c>
      <c r="Q18" s="8">
        <v>12</v>
      </c>
    </row>
    <row r="19" spans="1:17" x14ac:dyDescent="0.25">
      <c r="A19" t="s">
        <v>42</v>
      </c>
      <c r="B19" s="1">
        <v>11</v>
      </c>
      <c r="D19" t="s">
        <v>17</v>
      </c>
      <c r="E19" s="1">
        <v>11</v>
      </c>
      <c r="M19" t="s">
        <v>78</v>
      </c>
      <c r="N19">
        <v>15</v>
      </c>
      <c r="P19" t="s">
        <v>17</v>
      </c>
      <c r="Q19" s="8">
        <v>13</v>
      </c>
    </row>
    <row r="20" spans="1:17" x14ac:dyDescent="0.25">
      <c r="A20" t="s">
        <v>18</v>
      </c>
      <c r="B20" s="1">
        <v>11</v>
      </c>
      <c r="D20" t="s">
        <v>18</v>
      </c>
      <c r="E20" s="1">
        <v>7</v>
      </c>
      <c r="M20" t="s">
        <v>79</v>
      </c>
      <c r="N20">
        <v>20</v>
      </c>
      <c r="P20" t="s">
        <v>18</v>
      </c>
      <c r="Q20" s="8">
        <v>8</v>
      </c>
    </row>
    <row r="21" spans="1:17" x14ac:dyDescent="0.25">
      <c r="A21" t="s">
        <v>19</v>
      </c>
      <c r="B21" s="1">
        <v>12</v>
      </c>
      <c r="D21" t="s">
        <v>19</v>
      </c>
      <c r="E21" s="1">
        <v>10</v>
      </c>
      <c r="M21" t="s">
        <v>80</v>
      </c>
      <c r="N21">
        <v>15</v>
      </c>
      <c r="P21" t="s">
        <v>19</v>
      </c>
      <c r="Q21" s="8">
        <v>13</v>
      </c>
    </row>
    <row r="22" spans="1:17" x14ac:dyDescent="0.25">
      <c r="A22" t="s">
        <v>20</v>
      </c>
      <c r="B22" s="1">
        <v>9</v>
      </c>
      <c r="D22" t="s">
        <v>20</v>
      </c>
      <c r="E22" s="1">
        <v>5</v>
      </c>
      <c r="M22" t="s">
        <v>81</v>
      </c>
      <c r="N22">
        <v>19</v>
      </c>
      <c r="P22" t="s">
        <v>20</v>
      </c>
      <c r="Q22" s="8">
        <v>13</v>
      </c>
    </row>
    <row r="23" spans="1:17" x14ac:dyDescent="0.25">
      <c r="A23" t="s">
        <v>43</v>
      </c>
      <c r="B23" s="1">
        <v>15</v>
      </c>
      <c r="D23" t="s">
        <v>21</v>
      </c>
      <c r="E23" s="1">
        <v>12</v>
      </c>
      <c r="M23" t="s">
        <v>21</v>
      </c>
      <c r="N23">
        <v>17</v>
      </c>
      <c r="P23" t="s">
        <v>43</v>
      </c>
      <c r="Q23" s="8">
        <v>7</v>
      </c>
    </row>
    <row r="24" spans="1:17" x14ac:dyDescent="0.25">
      <c r="A24" t="s">
        <v>44</v>
      </c>
      <c r="B24" s="1">
        <v>17</v>
      </c>
      <c r="D24" t="s">
        <v>22</v>
      </c>
      <c r="E24" s="1">
        <v>11</v>
      </c>
      <c r="M24" t="s">
        <v>22</v>
      </c>
      <c r="N24">
        <v>15</v>
      </c>
      <c r="P24" t="s">
        <v>44</v>
      </c>
      <c r="Q24" s="8">
        <v>13</v>
      </c>
    </row>
    <row r="25" spans="1:17" x14ac:dyDescent="0.25">
      <c r="A25" t="s">
        <v>45</v>
      </c>
      <c r="B25" s="1">
        <v>10</v>
      </c>
      <c r="D25" t="s">
        <v>23</v>
      </c>
      <c r="E25" s="1">
        <v>6</v>
      </c>
      <c r="M25" t="s">
        <v>23</v>
      </c>
      <c r="N25">
        <v>17</v>
      </c>
      <c r="P25" t="s">
        <v>23</v>
      </c>
      <c r="Q25" s="8">
        <v>10</v>
      </c>
    </row>
    <row r="26" spans="1:17" x14ac:dyDescent="0.25">
      <c r="A26" t="s">
        <v>46</v>
      </c>
      <c r="B26" s="1">
        <v>16</v>
      </c>
      <c r="D26" t="s">
        <v>24</v>
      </c>
      <c r="E26" s="1">
        <v>7</v>
      </c>
      <c r="M26" t="s">
        <v>46</v>
      </c>
      <c r="N26">
        <v>20</v>
      </c>
      <c r="P26" t="s">
        <v>46</v>
      </c>
      <c r="Q26" s="8">
        <v>12</v>
      </c>
    </row>
    <row r="27" spans="1:17" x14ac:dyDescent="0.25">
      <c r="A27" t="s">
        <v>47</v>
      </c>
      <c r="B27" s="1">
        <v>10</v>
      </c>
      <c r="D27" t="s">
        <v>25</v>
      </c>
      <c r="E27" s="1">
        <v>8</v>
      </c>
      <c r="M27" t="s">
        <v>25</v>
      </c>
      <c r="N27">
        <v>15</v>
      </c>
      <c r="P27" t="s">
        <v>47</v>
      </c>
      <c r="Q27" s="8">
        <v>8</v>
      </c>
    </row>
    <row r="28" spans="1:17" x14ac:dyDescent="0.25">
      <c r="A28" t="s">
        <v>48</v>
      </c>
      <c r="B28" s="1">
        <v>16</v>
      </c>
      <c r="D28" t="s">
        <v>26</v>
      </c>
      <c r="E28" s="1">
        <v>6</v>
      </c>
      <c r="M28" t="s">
        <v>82</v>
      </c>
      <c r="N28">
        <v>19</v>
      </c>
      <c r="P28" t="s">
        <v>26</v>
      </c>
      <c r="Q28" s="8">
        <v>12</v>
      </c>
    </row>
    <row r="29" spans="1:17" x14ac:dyDescent="0.25">
      <c r="A29" t="s">
        <v>49</v>
      </c>
      <c r="B29" s="1">
        <v>9</v>
      </c>
      <c r="D29" t="s">
        <v>27</v>
      </c>
      <c r="E29" s="1">
        <v>3</v>
      </c>
      <c r="M29" t="s">
        <v>27</v>
      </c>
      <c r="N29">
        <v>15</v>
      </c>
      <c r="P29" t="s">
        <v>89</v>
      </c>
      <c r="Q29" s="8">
        <v>6</v>
      </c>
    </row>
    <row r="30" spans="1:17" x14ac:dyDescent="0.25">
      <c r="A30" t="s">
        <v>52</v>
      </c>
      <c r="B30" s="1">
        <v>18</v>
      </c>
      <c r="D30" t="s">
        <v>28</v>
      </c>
      <c r="E30" s="1">
        <v>5</v>
      </c>
      <c r="M30" t="s">
        <v>83</v>
      </c>
      <c r="N30">
        <v>16</v>
      </c>
      <c r="P30" t="s">
        <v>52</v>
      </c>
      <c r="Q30" s="8">
        <v>12</v>
      </c>
    </row>
    <row r="31" spans="1:17" x14ac:dyDescent="0.25">
      <c r="A31" t="s">
        <v>53</v>
      </c>
      <c r="B31" s="1">
        <v>12</v>
      </c>
      <c r="D31" t="s">
        <v>29</v>
      </c>
      <c r="E31" s="1">
        <v>11</v>
      </c>
      <c r="M31" t="s">
        <v>84</v>
      </c>
      <c r="N31">
        <v>15</v>
      </c>
      <c r="P31" t="s">
        <v>29</v>
      </c>
      <c r="Q31" s="8">
        <v>12</v>
      </c>
    </row>
    <row r="32" spans="1:17" x14ac:dyDescent="0.25">
      <c r="A32" t="s">
        <v>54</v>
      </c>
      <c r="B32" s="1">
        <v>10</v>
      </c>
      <c r="D32" t="s">
        <v>30</v>
      </c>
      <c r="E32" s="1">
        <v>7</v>
      </c>
      <c r="M32" t="s">
        <v>85</v>
      </c>
      <c r="N32">
        <v>22</v>
      </c>
      <c r="P32" t="s">
        <v>30</v>
      </c>
      <c r="Q32" s="8">
        <v>13</v>
      </c>
    </row>
    <row r="33" spans="1:17" x14ac:dyDescent="0.25">
      <c r="A33" t="s">
        <v>55</v>
      </c>
      <c r="B33" s="1">
        <v>9</v>
      </c>
      <c r="D33" t="s">
        <v>31</v>
      </c>
      <c r="E33" s="1">
        <v>10</v>
      </c>
      <c r="M33" t="s">
        <v>86</v>
      </c>
      <c r="N33">
        <v>16</v>
      </c>
      <c r="P33" t="s">
        <v>86</v>
      </c>
      <c r="Q33" s="8">
        <v>6</v>
      </c>
    </row>
    <row r="34" spans="1:17" x14ac:dyDescent="0.25">
      <c r="A34" t="s">
        <v>56</v>
      </c>
      <c r="B34" s="1">
        <v>11</v>
      </c>
      <c r="D34" t="s">
        <v>32</v>
      </c>
      <c r="E34" s="1">
        <v>8</v>
      </c>
      <c r="M34" t="s">
        <v>32</v>
      </c>
      <c r="N34">
        <v>15</v>
      </c>
      <c r="P34" t="s">
        <v>90</v>
      </c>
      <c r="Q34" s="8">
        <v>14</v>
      </c>
    </row>
    <row r="35" spans="1:17" x14ac:dyDescent="0.25">
      <c r="A35" t="s">
        <v>57</v>
      </c>
      <c r="B35" s="1">
        <v>9</v>
      </c>
      <c r="D35" t="s">
        <v>33</v>
      </c>
      <c r="E35" s="1">
        <v>9</v>
      </c>
      <c r="M35" t="s">
        <v>33</v>
      </c>
      <c r="N35">
        <v>15</v>
      </c>
      <c r="P35" t="s">
        <v>91</v>
      </c>
      <c r="Q35" s="8">
        <v>9</v>
      </c>
    </row>
    <row r="36" spans="1:17" x14ac:dyDescent="0.25">
      <c r="A36" t="s">
        <v>34</v>
      </c>
      <c r="B36" s="1">
        <v>12</v>
      </c>
      <c r="D36" t="s">
        <v>34</v>
      </c>
      <c r="E36" s="1">
        <v>7</v>
      </c>
      <c r="M36" t="s">
        <v>34</v>
      </c>
      <c r="N36">
        <v>19</v>
      </c>
      <c r="P36" t="s">
        <v>34</v>
      </c>
      <c r="Q36" s="8">
        <v>12</v>
      </c>
    </row>
    <row r="37" spans="1:17" x14ac:dyDescent="0.25">
      <c r="A37" t="s">
        <v>50</v>
      </c>
      <c r="B37" s="1">
        <v>9</v>
      </c>
      <c r="D37" t="s">
        <v>35</v>
      </c>
      <c r="E37" s="1">
        <v>12</v>
      </c>
      <c r="M37" t="s">
        <v>35</v>
      </c>
      <c r="N37">
        <v>18</v>
      </c>
      <c r="P37" t="s">
        <v>35</v>
      </c>
      <c r="Q37" s="8">
        <v>10</v>
      </c>
    </row>
    <row r="38" spans="1:17" x14ac:dyDescent="0.25">
      <c r="A38" t="s">
        <v>51</v>
      </c>
      <c r="B38" s="1">
        <v>14</v>
      </c>
      <c r="D38" t="s">
        <v>36</v>
      </c>
      <c r="E38" s="1">
        <v>4</v>
      </c>
      <c r="M38" t="s">
        <v>92</v>
      </c>
      <c r="N38">
        <v>15</v>
      </c>
      <c r="P38" t="s">
        <v>36</v>
      </c>
      <c r="Q38" s="8">
        <v>12</v>
      </c>
    </row>
    <row r="39" spans="1:17" x14ac:dyDescent="0.25">
      <c r="A39" t="s">
        <v>37</v>
      </c>
      <c r="B39" s="1">
        <v>15</v>
      </c>
      <c r="D39" t="s">
        <v>37</v>
      </c>
      <c r="E39" s="1">
        <v>9</v>
      </c>
      <c r="M39" t="s">
        <v>93</v>
      </c>
      <c r="N39">
        <v>17</v>
      </c>
      <c r="P39" t="s">
        <v>37</v>
      </c>
      <c r="Q39" s="8">
        <v>13</v>
      </c>
    </row>
    <row r="40" spans="1:17" x14ac:dyDescent="0.25">
      <c r="A40" t="s">
        <v>58</v>
      </c>
      <c r="B40" s="1">
        <v>15</v>
      </c>
      <c r="D40" t="s">
        <v>38</v>
      </c>
      <c r="E40" s="1">
        <v>10</v>
      </c>
      <c r="M40" t="s">
        <v>38</v>
      </c>
      <c r="N40">
        <v>19</v>
      </c>
      <c r="P40" t="s">
        <v>38</v>
      </c>
      <c r="Q40" s="8">
        <v>10</v>
      </c>
    </row>
    <row r="41" spans="1:17" x14ac:dyDescent="0.25">
      <c r="A41" t="s">
        <v>39</v>
      </c>
      <c r="B41" s="1">
        <v>10</v>
      </c>
      <c r="D41" t="s">
        <v>39</v>
      </c>
      <c r="E41" s="1">
        <v>11</v>
      </c>
      <c r="M41" t="s">
        <v>94</v>
      </c>
      <c r="N41">
        <v>15</v>
      </c>
      <c r="P41" t="s">
        <v>39</v>
      </c>
      <c r="Q41">
        <v>12</v>
      </c>
    </row>
    <row r="42" spans="1:17" x14ac:dyDescent="0.25">
      <c r="A42" t="s">
        <v>40</v>
      </c>
      <c r="B42" s="1">
        <v>9</v>
      </c>
      <c r="D42" t="s">
        <v>40</v>
      </c>
      <c r="E42" s="1">
        <v>3</v>
      </c>
      <c r="M42" t="s">
        <v>95</v>
      </c>
      <c r="N42">
        <v>18</v>
      </c>
      <c r="P42" t="s">
        <v>40</v>
      </c>
      <c r="Q42">
        <v>13</v>
      </c>
    </row>
    <row r="43" spans="1:17" x14ac:dyDescent="0.25">
      <c r="A43" t="s">
        <v>41</v>
      </c>
      <c r="B43" s="1">
        <v>13</v>
      </c>
      <c r="D43" t="s">
        <v>41</v>
      </c>
      <c r="E43" s="1">
        <v>5</v>
      </c>
      <c r="M43" t="s">
        <v>96</v>
      </c>
      <c r="N43">
        <v>15</v>
      </c>
      <c r="P43" t="s">
        <v>41</v>
      </c>
      <c r="Q43" s="8">
        <v>11</v>
      </c>
    </row>
    <row r="44" spans="1:17" x14ac:dyDescent="0.25">
      <c r="A44" s="6" t="s">
        <v>59</v>
      </c>
      <c r="B44" s="6">
        <f>SUM(B4:B43)</f>
        <v>483</v>
      </c>
      <c r="C44" s="6"/>
      <c r="D44" s="6"/>
      <c r="E44" s="6">
        <f>SUM(E4:E43)</f>
        <v>308</v>
      </c>
      <c r="F44" s="6"/>
      <c r="G44" s="6"/>
      <c r="M44" s="6"/>
      <c r="N44" s="6">
        <f>SUM(N4:N43)</f>
        <v>676</v>
      </c>
      <c r="O44" s="6"/>
      <c r="P44" s="6"/>
      <c r="Q44" s="6">
        <f>SUM(Q4:Q43)</f>
        <v>429</v>
      </c>
    </row>
    <row r="45" spans="1:17" x14ac:dyDescent="0.25">
      <c r="A45" s="6" t="s">
        <v>60</v>
      </c>
      <c r="B45" s="6">
        <f>AVERAGE(B4:B43)</f>
        <v>12.074999999999999</v>
      </c>
      <c r="C45" s="6"/>
      <c r="D45" s="6"/>
      <c r="E45" s="6">
        <f>AVERAGE(E4:E43)</f>
        <v>7.7</v>
      </c>
      <c r="F45" s="6"/>
      <c r="G45" s="6"/>
      <c r="M45" s="6"/>
      <c r="N45" s="6">
        <f>AVERAGE(N4:N43)</f>
        <v>16.899999999999999</v>
      </c>
      <c r="O45" s="6"/>
      <c r="P45" s="6"/>
      <c r="Q45" s="6">
        <f>AVERAGE(Q4:Q43)</f>
        <v>10.725</v>
      </c>
    </row>
    <row r="46" spans="1:17" x14ac:dyDescent="0.25">
      <c r="A46" s="6" t="s">
        <v>61</v>
      </c>
      <c r="B46" s="6">
        <f>MEDIAN(B4:B43)</f>
        <v>11</v>
      </c>
      <c r="C46" s="6"/>
      <c r="D46" s="6"/>
      <c r="E46" s="6">
        <f>MEDIAN(E4:E43)</f>
        <v>8</v>
      </c>
      <c r="F46" s="6"/>
      <c r="G46" s="6"/>
      <c r="M46" s="6"/>
      <c r="N46" s="6">
        <f>MEDIAN(N4:N43)</f>
        <v>17</v>
      </c>
      <c r="O46" s="6"/>
      <c r="P46" s="6"/>
      <c r="Q46" s="6">
        <f>MEDIAN(Q4:Q43)</f>
        <v>12</v>
      </c>
    </row>
    <row r="47" spans="1:17" x14ac:dyDescent="0.25">
      <c r="A47" s="6" t="s">
        <v>62</v>
      </c>
      <c r="B47" s="6">
        <f>STDEV(B4:B43)</f>
        <v>2.9210772512366563</v>
      </c>
      <c r="C47" s="6"/>
      <c r="D47" s="6"/>
      <c r="E47" s="6">
        <f>STDEV(E4:E43)</f>
        <v>2.8751811537130436</v>
      </c>
      <c r="F47" s="6"/>
      <c r="G47" s="6"/>
      <c r="M47" s="6"/>
      <c r="N47" s="6">
        <f>STDEV(N4:N43)</f>
        <v>1.9585447239972451</v>
      </c>
      <c r="O47" s="6"/>
      <c r="P47" s="6"/>
      <c r="Q47" s="6">
        <f>STDEV(Q4:Q43)</f>
        <v>2.3749493921733627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2E9D0-94F9-4BC8-BC81-212DFAB111AE}">
  <dimension ref="A1:AB679"/>
  <sheetViews>
    <sheetView workbookViewId="0">
      <selection activeCell="I12" sqref="I12"/>
    </sheetView>
  </sheetViews>
  <sheetFormatPr defaultRowHeight="15" x14ac:dyDescent="0.25"/>
  <cols>
    <col min="1" max="1" width="15" customWidth="1"/>
    <col min="2" max="2" width="11.28515625" customWidth="1"/>
    <col min="3" max="3" width="14" customWidth="1"/>
    <col min="4" max="4" width="11.5703125" customWidth="1"/>
    <col min="5" max="5" width="14.140625" customWidth="1"/>
    <col min="6" max="6" width="10.28515625" customWidth="1"/>
    <col min="7" max="7" width="13.7109375" customWidth="1"/>
    <col min="9" max="9" width="11.85546875" customWidth="1"/>
    <col min="10" max="10" width="12.85546875" customWidth="1"/>
    <col min="11" max="11" width="12" customWidth="1"/>
    <col min="12" max="12" width="11.5703125" customWidth="1"/>
    <col min="13" max="13" width="10.7109375" customWidth="1"/>
    <col min="14" max="14" width="11.28515625" customWidth="1"/>
    <col min="15" max="15" width="24.28515625" customWidth="1"/>
    <col min="16" max="16" width="9.42578125" customWidth="1"/>
    <col min="17" max="17" width="10.5703125" customWidth="1"/>
    <col min="19" max="19" width="24.7109375" customWidth="1"/>
    <col min="22" max="22" width="10.7109375" customWidth="1"/>
    <col min="24" max="24" width="24.85546875" customWidth="1"/>
    <col min="26" max="26" width="10.28515625" customWidth="1"/>
    <col min="28" max="28" width="25" customWidth="1"/>
  </cols>
  <sheetData>
    <row r="1" spans="1:28" ht="21" x14ac:dyDescent="0.35">
      <c r="A1" s="7" t="s">
        <v>123</v>
      </c>
      <c r="E1" s="7" t="s">
        <v>122</v>
      </c>
      <c r="H1" s="9" t="s">
        <v>124</v>
      </c>
      <c r="O1" s="7" t="s">
        <v>123</v>
      </c>
      <c r="X1" s="7" t="s">
        <v>122</v>
      </c>
    </row>
    <row r="2" spans="1:28" x14ac:dyDescent="0.25">
      <c r="A2" s="2" t="s">
        <v>71</v>
      </c>
      <c r="C2" s="3" t="s">
        <v>72</v>
      </c>
      <c r="E2" s="2" t="s">
        <v>71</v>
      </c>
      <c r="G2" s="3" t="s">
        <v>72</v>
      </c>
      <c r="N2" s="2" t="s">
        <v>71</v>
      </c>
      <c r="R2" s="3" t="s">
        <v>72</v>
      </c>
      <c r="W2" s="2" t="s">
        <v>71</v>
      </c>
      <c r="AA2" s="3" t="s">
        <v>72</v>
      </c>
    </row>
    <row r="3" spans="1:28" ht="17.25" x14ac:dyDescent="0.25">
      <c r="A3" s="6" t="s">
        <v>100</v>
      </c>
      <c r="C3" s="6" t="s">
        <v>100</v>
      </c>
      <c r="D3" s="6"/>
      <c r="E3" s="6" t="s">
        <v>100</v>
      </c>
      <c r="G3" s="6" t="s">
        <v>100</v>
      </c>
      <c r="M3" s="6" t="s">
        <v>97</v>
      </c>
      <c r="N3" s="6" t="s">
        <v>98</v>
      </c>
      <c r="O3" s="6" t="s">
        <v>121</v>
      </c>
      <c r="P3" s="6"/>
      <c r="Q3" s="6" t="s">
        <v>97</v>
      </c>
      <c r="R3" s="6" t="s">
        <v>98</v>
      </c>
      <c r="S3" s="6" t="s">
        <v>121</v>
      </c>
      <c r="V3" s="6" t="s">
        <v>97</v>
      </c>
      <c r="W3" s="6" t="s">
        <v>98</v>
      </c>
      <c r="X3" s="6" t="s">
        <v>121</v>
      </c>
      <c r="Y3" s="6"/>
      <c r="Z3" s="6" t="s">
        <v>97</v>
      </c>
      <c r="AA3" s="6" t="s">
        <v>98</v>
      </c>
      <c r="AB3" s="6" t="s">
        <v>121</v>
      </c>
    </row>
    <row r="4" spans="1:28" x14ac:dyDescent="0.25">
      <c r="A4" s="4">
        <v>8.4565000000000001E-2</v>
      </c>
      <c r="C4" s="4">
        <v>0.103744</v>
      </c>
      <c r="E4" s="5">
        <v>0.104583</v>
      </c>
      <c r="G4" s="4">
        <v>0.10374899999999999</v>
      </c>
      <c r="M4" t="s">
        <v>101</v>
      </c>
      <c r="N4">
        <v>105</v>
      </c>
      <c r="O4">
        <f>(N4/483)*100</f>
        <v>21.739130434782609</v>
      </c>
      <c r="Q4" t="s">
        <v>101</v>
      </c>
      <c r="R4">
        <v>70</v>
      </c>
      <c r="S4">
        <f>(R4/308)*100</f>
        <v>22.727272727272727</v>
      </c>
      <c r="V4" t="s">
        <v>101</v>
      </c>
      <c r="W4">
        <v>204</v>
      </c>
      <c r="X4">
        <f>(W4/W24)*100</f>
        <v>30.177514792899409</v>
      </c>
      <c r="Z4" t="s">
        <v>101</v>
      </c>
      <c r="AA4">
        <v>108</v>
      </c>
      <c r="AB4">
        <f>(AA4/AA24)*100</f>
        <v>25.174825174825177</v>
      </c>
    </row>
    <row r="5" spans="1:28" x14ac:dyDescent="0.25">
      <c r="A5" s="5">
        <v>8.6620000000000003E-2</v>
      </c>
      <c r="C5" s="4">
        <v>0.15192</v>
      </c>
      <c r="E5" s="5">
        <v>0.12350667</v>
      </c>
      <c r="G5" s="4">
        <v>0.113566</v>
      </c>
      <c r="M5" t="s">
        <v>102</v>
      </c>
      <c r="N5">
        <v>154</v>
      </c>
      <c r="O5">
        <f>((N4+N5)/483)*100</f>
        <v>53.623188405797109</v>
      </c>
      <c r="Q5" t="s">
        <v>102</v>
      </c>
      <c r="R5">
        <v>98</v>
      </c>
      <c r="S5">
        <f>((R4+R5)/308)*100</f>
        <v>54.54545454545454</v>
      </c>
      <c r="V5" t="s">
        <v>102</v>
      </c>
      <c r="W5">
        <v>227</v>
      </c>
      <c r="X5">
        <f>((W4+W5)/W24)*100</f>
        <v>63.757396449704139</v>
      </c>
      <c r="Z5" t="s">
        <v>102</v>
      </c>
      <c r="AA5">
        <v>166</v>
      </c>
      <c r="AB5">
        <f>((AA4+AA5)/AA24)*100</f>
        <v>63.869463869463871</v>
      </c>
    </row>
    <row r="6" spans="1:28" x14ac:dyDescent="0.25">
      <c r="A6" s="4">
        <v>8.9367000000000002E-2</v>
      </c>
      <c r="C6" s="4">
        <v>0.1549865</v>
      </c>
      <c r="E6" s="5">
        <v>0.12596089999999999</v>
      </c>
      <c r="G6" s="4">
        <v>0.149838</v>
      </c>
      <c r="M6" t="s">
        <v>103</v>
      </c>
      <c r="N6">
        <v>114</v>
      </c>
      <c r="O6">
        <f>((N4+N5+N6)/483)*100</f>
        <v>77.22567287784679</v>
      </c>
      <c r="Q6" t="s">
        <v>103</v>
      </c>
      <c r="R6">
        <v>42</v>
      </c>
      <c r="S6">
        <f>((R4+R5+R6)/308)*100</f>
        <v>68.181818181818173</v>
      </c>
      <c r="V6" t="s">
        <v>103</v>
      </c>
      <c r="W6">
        <v>70</v>
      </c>
      <c r="X6">
        <f>((W4+W5+W6)/W24)*100</f>
        <v>74.112426035502949</v>
      </c>
      <c r="Z6" t="s">
        <v>103</v>
      </c>
      <c r="AA6">
        <v>50</v>
      </c>
      <c r="AB6">
        <f>((AA4+AA5+AA6)/AA24)*100</f>
        <v>75.52447552447552</v>
      </c>
    </row>
    <row r="7" spans="1:28" x14ac:dyDescent="0.25">
      <c r="A7" s="5">
        <v>9.2125760000000001E-2</v>
      </c>
      <c r="C7" s="4">
        <v>0.15790599999999999</v>
      </c>
      <c r="E7" s="5">
        <v>0.13004764999999999</v>
      </c>
      <c r="G7" s="4">
        <v>0.175788</v>
      </c>
      <c r="M7" t="s">
        <v>104</v>
      </c>
      <c r="N7">
        <v>45</v>
      </c>
      <c r="O7">
        <f>((N4+N5+N6+N7)/483)*100</f>
        <v>86.542443064182194</v>
      </c>
      <c r="Q7" t="s">
        <v>104</v>
      </c>
      <c r="R7">
        <v>16</v>
      </c>
      <c r="S7">
        <f>((R4+R5+R6+R7)/308)*100</f>
        <v>73.376623376623371</v>
      </c>
      <c r="V7" t="s">
        <v>104</v>
      </c>
      <c r="W7">
        <v>70</v>
      </c>
      <c r="X7">
        <f>((W4+W5+W6+W7)/W24)*100</f>
        <v>84.467455621301781</v>
      </c>
      <c r="Z7" t="s">
        <v>104</v>
      </c>
      <c r="AA7">
        <v>48</v>
      </c>
      <c r="AB7">
        <f>((AA4+AA5+AA6+AA7)/AA24)*100</f>
        <v>86.713286713286706</v>
      </c>
    </row>
    <row r="8" spans="1:28" x14ac:dyDescent="0.25">
      <c r="A8" s="5">
        <v>9.7459799999999999E-2</v>
      </c>
      <c r="C8" s="4">
        <v>0.17161599999999999</v>
      </c>
      <c r="E8" s="5">
        <v>0.13035740000000001</v>
      </c>
      <c r="G8" s="4">
        <v>0.18507899999999999</v>
      </c>
      <c r="M8" t="s">
        <v>105</v>
      </c>
      <c r="N8">
        <v>15</v>
      </c>
      <c r="O8">
        <f>((N4+N5+N6+N7+N8)/483)*100</f>
        <v>89.648033126293996</v>
      </c>
      <c r="Q8" t="s">
        <v>105</v>
      </c>
      <c r="R8">
        <v>9</v>
      </c>
      <c r="S8">
        <f>((R4+R5+R6+R7+R8)/308)*100</f>
        <v>76.298701298701303</v>
      </c>
      <c r="V8" t="s">
        <v>105</v>
      </c>
      <c r="W8">
        <v>48</v>
      </c>
      <c r="X8">
        <f>((W4+W5+W6+W7+W8)/W24)*100</f>
        <v>91.568047337278102</v>
      </c>
      <c r="Z8" t="s">
        <v>105</v>
      </c>
      <c r="AA8">
        <v>22</v>
      </c>
      <c r="AB8">
        <f>((AA4+AA5+AA6+AA7+AA8)/AA24)*100</f>
        <v>91.841491841491845</v>
      </c>
    </row>
    <row r="9" spans="1:28" x14ac:dyDescent="0.25">
      <c r="A9" s="4">
        <v>0.12667800000000001</v>
      </c>
      <c r="C9" s="4">
        <v>0.19197500000000001</v>
      </c>
      <c r="E9" s="4">
        <v>0.1319246</v>
      </c>
      <c r="G9" s="4">
        <v>0.19269919999999999</v>
      </c>
      <c r="M9" t="s">
        <v>106</v>
      </c>
      <c r="N9">
        <v>10</v>
      </c>
      <c r="O9">
        <f>((N4+N5+N6+N7+N8+N9)/483)*100</f>
        <v>91.718426501035196</v>
      </c>
      <c r="Q9" t="s">
        <v>106</v>
      </c>
      <c r="R9">
        <v>10</v>
      </c>
      <c r="S9">
        <f>((R4+R5+R6+R7+R8+R9)/308)*100</f>
        <v>79.545454545454547</v>
      </c>
      <c r="V9" t="s">
        <v>106</v>
      </c>
      <c r="W9">
        <v>16</v>
      </c>
      <c r="X9">
        <f>((W4+W5+W6+W7+W8+W9)/W24)*100</f>
        <v>93.934911242603548</v>
      </c>
      <c r="Z9" t="s">
        <v>106</v>
      </c>
      <c r="AA9">
        <v>10</v>
      </c>
      <c r="AB9">
        <f>((AA4+AA5+AA6+AA7+AA8+AA9)/AA24)*100</f>
        <v>94.172494172494169</v>
      </c>
    </row>
    <row r="10" spans="1:28" x14ac:dyDescent="0.25">
      <c r="A10" s="4">
        <v>0.14545</v>
      </c>
      <c r="C10" s="5">
        <v>0.19683999999999999</v>
      </c>
      <c r="E10" s="4">
        <v>0.14803397500000001</v>
      </c>
      <c r="G10" s="4">
        <v>0.21379799999999999</v>
      </c>
      <c r="M10" t="s">
        <v>107</v>
      </c>
      <c r="N10">
        <v>15</v>
      </c>
      <c r="O10">
        <f>((N4+N5+N6+N7+N8+N9+N10)/483)*100</f>
        <v>94.824016563146998</v>
      </c>
      <c r="Q10" t="s">
        <v>107</v>
      </c>
      <c r="R10">
        <v>6</v>
      </c>
      <c r="S10">
        <f>((R4+R5+R6+R7+R8+R9+R10)/308)*100</f>
        <v>81.493506493506501</v>
      </c>
      <c r="V10" t="s">
        <v>107</v>
      </c>
      <c r="W10">
        <v>9</v>
      </c>
      <c r="X10">
        <f>((W4+W5+W6+W7+W8+W9+W10)/W24)*100</f>
        <v>95.26627218934911</v>
      </c>
      <c r="Z10" t="s">
        <v>107</v>
      </c>
      <c r="AA10">
        <v>10</v>
      </c>
      <c r="AB10">
        <f>((AA4+AA5+AA6+AA7+AA8+AA9+AA10)/AA24)*100</f>
        <v>96.503496503496507</v>
      </c>
    </row>
    <row r="11" spans="1:28" x14ac:dyDescent="0.25">
      <c r="A11" s="5">
        <v>0.15254499999999999</v>
      </c>
      <c r="C11" s="4">
        <v>0.21965599999999999</v>
      </c>
      <c r="E11" s="5">
        <v>0.15368480000000001</v>
      </c>
      <c r="G11" s="4">
        <v>0.21608930000000001</v>
      </c>
      <c r="M11" t="s">
        <v>108</v>
      </c>
      <c r="N11">
        <v>20</v>
      </c>
      <c r="O11">
        <f>((N4+N5+N6+N7+N8+N9+N10+N11)/483)*100</f>
        <v>98.9648033126294</v>
      </c>
      <c r="Q11" t="s">
        <v>108</v>
      </c>
      <c r="R11">
        <v>16</v>
      </c>
      <c r="S11">
        <f>((R4+R5+R6+R7+R8+R9+R10+R11)/308)*100</f>
        <v>86.688311688311686</v>
      </c>
      <c r="V11" t="s">
        <v>108</v>
      </c>
      <c r="W11">
        <v>9</v>
      </c>
      <c r="X11">
        <f>((W4+W5+W6+W7+W8+W9+W10+W11)/W24)*100</f>
        <v>96.597633136094672</v>
      </c>
      <c r="Z11" t="s">
        <v>108</v>
      </c>
      <c r="AA11">
        <v>5</v>
      </c>
      <c r="AB11">
        <f>((AA4+AA5+AA6+AA7+AA8+AA9+AA10+AA11)/AA24)*100</f>
        <v>97.668997668997676</v>
      </c>
    </row>
    <row r="12" spans="1:28" x14ac:dyDescent="0.25">
      <c r="A12" s="4">
        <v>0.15687960000000001</v>
      </c>
      <c r="C12" s="4">
        <v>0.24391399999999999</v>
      </c>
      <c r="E12" s="5">
        <v>0.160385</v>
      </c>
      <c r="G12" s="4">
        <v>0.23557400000000001</v>
      </c>
      <c r="M12" t="s">
        <v>109</v>
      </c>
      <c r="N12">
        <v>0</v>
      </c>
      <c r="O12">
        <f>((N4+N5+N6+N7+N8+N9+N10+N11+N12)/483)*100</f>
        <v>98.9648033126294</v>
      </c>
      <c r="Q12" t="s">
        <v>109</v>
      </c>
      <c r="R12">
        <v>0</v>
      </c>
      <c r="S12">
        <f>((R4+R5+R6+R7+R8+R9+R10+R11+R12)/308)*100</f>
        <v>86.688311688311686</v>
      </c>
      <c r="V12" t="s">
        <v>109</v>
      </c>
      <c r="W12">
        <v>0</v>
      </c>
      <c r="X12">
        <f>((W4+W5+W6+W7+W8+W9+W10+W11+W12)/W24)*100</f>
        <v>96.597633136094672</v>
      </c>
      <c r="Z12" t="s">
        <v>109</v>
      </c>
      <c r="AA12">
        <v>0</v>
      </c>
      <c r="AB12">
        <f>((AA4+AA5+AA6+AA7+AA8+AA9+AA10+AA11+AA12)/AA24)*100</f>
        <v>97.668997668997676</v>
      </c>
    </row>
    <row r="13" spans="1:28" x14ac:dyDescent="0.25">
      <c r="A13" s="4">
        <v>0.1968</v>
      </c>
      <c r="C13" s="4">
        <v>0.24902099999999999</v>
      </c>
      <c r="E13" s="5">
        <v>0.16647400000000001</v>
      </c>
      <c r="G13" s="4">
        <v>0.24474899999999999</v>
      </c>
      <c r="M13" t="s">
        <v>110</v>
      </c>
      <c r="N13">
        <v>5</v>
      </c>
      <c r="O13">
        <f>((N4+N5+N6+N7+N8+N9+N10+N11+N12+N13)/483)*100</f>
        <v>100</v>
      </c>
      <c r="Q13" t="s">
        <v>110</v>
      </c>
      <c r="R13">
        <v>6</v>
      </c>
      <c r="S13">
        <f>((R4+R5+R6+R7+R8+R9+R10+R11+R12+R13)/308)*100</f>
        <v>88.63636363636364</v>
      </c>
      <c r="V13" t="s">
        <v>110</v>
      </c>
      <c r="W13">
        <v>0</v>
      </c>
      <c r="X13">
        <f>((W4+W5+W6+W7+W8+W9+W10+W11+W12+W13)/W24)*100</f>
        <v>96.597633136094672</v>
      </c>
      <c r="Z13" t="s">
        <v>110</v>
      </c>
      <c r="AA13">
        <v>5</v>
      </c>
      <c r="AB13">
        <f>((AA4+AA5+AA6+AA7+AA8+AA9+AA10+AA11+AA12+AA13)/AA24)*100</f>
        <v>98.834498834498831</v>
      </c>
    </row>
    <row r="14" spans="1:28" x14ac:dyDescent="0.25">
      <c r="A14" s="4">
        <v>0.21576400000000001</v>
      </c>
      <c r="C14" s="4">
        <v>0.32347599999999999</v>
      </c>
      <c r="E14" s="5">
        <v>0.16806699999999999</v>
      </c>
      <c r="G14" s="4">
        <v>0.24895100000000001</v>
      </c>
      <c r="M14" t="s">
        <v>111</v>
      </c>
      <c r="N14">
        <v>0</v>
      </c>
      <c r="O14">
        <f>((N4+N5+N6+N7+N8+N9+N10+N11+N12+N13+N14)/483)*100</f>
        <v>100</v>
      </c>
      <c r="Q14" t="s">
        <v>111</v>
      </c>
      <c r="R14">
        <v>7</v>
      </c>
      <c r="S14">
        <f>((R4+R5+R6+R7+R8+R9+R10+R11+R12+R13+R14)/308)*100</f>
        <v>90.909090909090907</v>
      </c>
      <c r="V14" t="s">
        <v>111</v>
      </c>
      <c r="W14">
        <v>5</v>
      </c>
      <c r="X14">
        <f>((W4+W5+W6+W7+W8+W9+W10+W11+W12+W13+W14)/W24)*100</f>
        <v>97.337278106508876</v>
      </c>
      <c r="Z14" t="s">
        <v>111</v>
      </c>
      <c r="AA14">
        <v>5</v>
      </c>
      <c r="AB14">
        <f>((AA4+AA5+AA6+AA7+AA8+AA9+AA10+AA11+AA12+AA13+AA14)/AA24)*100</f>
        <v>100</v>
      </c>
    </row>
    <row r="15" spans="1:28" x14ac:dyDescent="0.25">
      <c r="A15" s="4">
        <v>0.21834400000000001</v>
      </c>
      <c r="C15" s="4">
        <v>0.32446999999999998</v>
      </c>
      <c r="E15" s="5">
        <v>0.17565905000000001</v>
      </c>
      <c r="G15" s="4">
        <v>0.25079439999999997</v>
      </c>
      <c r="M15" t="s">
        <v>112</v>
      </c>
      <c r="N15">
        <v>0</v>
      </c>
      <c r="O15">
        <f>((N4+N5+N6+N7+N8+N9+N10+N11+N12+N13+N14+N15)/483)*100</f>
        <v>100</v>
      </c>
      <c r="Q15" t="s">
        <v>112</v>
      </c>
      <c r="R15">
        <v>3</v>
      </c>
      <c r="S15">
        <f>((R4+R5+R6+R7+R8+R9+R10+R11+R12+R13+R14+R15)/308)*100</f>
        <v>91.883116883116884</v>
      </c>
      <c r="V15" t="s">
        <v>112</v>
      </c>
      <c r="W15">
        <v>5</v>
      </c>
      <c r="X15">
        <f>((W4+W5+W6+W7+W8+W9+W10+W11+W12+W13+W14+W15)/W24)*100</f>
        <v>98.076923076923066</v>
      </c>
      <c r="Z15" t="s">
        <v>112</v>
      </c>
      <c r="AA15">
        <v>0</v>
      </c>
      <c r="AB15">
        <f>((AA4+AA5+AA6+AA7+AA8+AA9+AA10+AA11+AA12+AA13+AA14+AA15)/AA24)*100</f>
        <v>100</v>
      </c>
    </row>
    <row r="16" spans="1:28" x14ac:dyDescent="0.25">
      <c r="A16" s="4">
        <v>0.230159</v>
      </c>
      <c r="C16" s="4">
        <v>0.32644400000000001</v>
      </c>
      <c r="E16" s="5">
        <v>0.183546769</v>
      </c>
      <c r="G16" s="4">
        <v>0.254334</v>
      </c>
      <c r="M16" t="s">
        <v>113</v>
      </c>
      <c r="N16">
        <v>0</v>
      </c>
      <c r="O16">
        <f>((N4+N5+N6+N7+N8+N9+N10+N11+N12+N13+N14+N15+N16)/483)*100</f>
        <v>100</v>
      </c>
      <c r="Q16" t="s">
        <v>113</v>
      </c>
      <c r="R16">
        <v>0</v>
      </c>
      <c r="S16">
        <f>((R4+R5+R6+R7+R8+R9+R10+R11+R12+R13+R14+R15+R16)/308)*100</f>
        <v>91.883116883116884</v>
      </c>
      <c r="V16" t="s">
        <v>113</v>
      </c>
      <c r="W16">
        <v>4</v>
      </c>
      <c r="X16">
        <f>((W4+W5+W6+W7+W8+W9+W10+W11+W12+W13+W14+W15+W16)/W24)*100</f>
        <v>98.668639053254438</v>
      </c>
      <c r="Z16" t="s">
        <v>113</v>
      </c>
      <c r="AA16">
        <v>0</v>
      </c>
      <c r="AB16">
        <f>((AA4+AA5+AA6+AA7+AA8+AA9+AA10+AA11+AA12+AA13+AA14+AA15+AA16)/AA24)*100</f>
        <v>100</v>
      </c>
    </row>
    <row r="17" spans="1:28" x14ac:dyDescent="0.25">
      <c r="A17" s="4">
        <v>0.24235599999999999</v>
      </c>
      <c r="C17" s="4">
        <v>0.3286</v>
      </c>
      <c r="E17" s="4">
        <v>0.18536346000000001</v>
      </c>
      <c r="G17" s="4">
        <v>0.2567025</v>
      </c>
      <c r="M17" t="s">
        <v>114</v>
      </c>
      <c r="N17">
        <v>0</v>
      </c>
      <c r="O17">
        <f>((N4+N5+N6+N7+N8+N9+N10+N11+N12+N13+N14+N15+N16+N17)/483)*100</f>
        <v>100</v>
      </c>
      <c r="Q17" t="s">
        <v>114</v>
      </c>
      <c r="R17">
        <v>3</v>
      </c>
      <c r="S17">
        <f>((R4+R5+R6+R7+R8+R9+R10+R11+R12+R13+R14+R15+R16+R17)/308)*100</f>
        <v>92.857142857142861</v>
      </c>
      <c r="V17" t="s">
        <v>114</v>
      </c>
      <c r="W17">
        <v>4</v>
      </c>
      <c r="X17">
        <f>((W4+W5+W6+W7+W8+W9+W10+W11+W12+W13+W14+W15+W16+W17)/W24)*100</f>
        <v>99.260355029585796</v>
      </c>
      <c r="Z17" t="s">
        <v>114</v>
      </c>
      <c r="AA17">
        <v>0</v>
      </c>
      <c r="AB17">
        <f>((AA4+AA5+AA6+AA7+AA8+AA9+AA10+AA11+AA12+AA13+AA14+AA15+AA16+AA17)/AA24)*100</f>
        <v>100</v>
      </c>
    </row>
    <row r="18" spans="1:28" x14ac:dyDescent="0.25">
      <c r="A18" s="4">
        <v>0.24309500000000001</v>
      </c>
      <c r="C18" s="4">
        <v>0.33168399999999998</v>
      </c>
      <c r="E18" s="5">
        <v>0.1867933</v>
      </c>
      <c r="G18" s="4">
        <v>0.25742799999999999</v>
      </c>
      <c r="M18" t="s">
        <v>115</v>
      </c>
      <c r="N18">
        <v>0</v>
      </c>
      <c r="O18">
        <f>((N4+N5+N6+N7+N8+N9+N10+N11+N12+N13+N14+N15+N16+N17+N18)/483)*100</f>
        <v>100</v>
      </c>
      <c r="Q18" t="s">
        <v>115</v>
      </c>
      <c r="R18">
        <v>6</v>
      </c>
      <c r="S18">
        <f>((R4+R5+R6+R7+R8+R9+R10+R11+R12+R13+R14+R15+R16+R17+R18)/308)*100</f>
        <v>94.805194805194802</v>
      </c>
      <c r="V18" t="s">
        <v>115</v>
      </c>
      <c r="W18">
        <v>0</v>
      </c>
      <c r="X18">
        <f>((W4+W5+W6+W7+W8+W9+W10+W11+W12+W13+W14+W15+W16+W17+W18)/W24)*100</f>
        <v>99.260355029585796</v>
      </c>
      <c r="Z18" t="s">
        <v>115</v>
      </c>
      <c r="AA18">
        <v>0</v>
      </c>
      <c r="AB18">
        <f>((AA4+AA5+AA6+AA7+AA8+AA9+AA10+AA11+AA12+AA13+AA14+AA15+AA16+AA17+AA18)/AA24)*100</f>
        <v>100</v>
      </c>
    </row>
    <row r="19" spans="1:28" x14ac:dyDescent="0.25">
      <c r="A19" s="4">
        <v>0.243536</v>
      </c>
      <c r="C19" s="4">
        <v>0.35657</v>
      </c>
      <c r="E19" s="4">
        <v>0.18744264999999999</v>
      </c>
      <c r="G19" s="4">
        <v>0.26338299999999998</v>
      </c>
      <c r="M19" t="s">
        <v>116</v>
      </c>
      <c r="N19">
        <v>0</v>
      </c>
      <c r="O19">
        <f>((N4+N5+N6+N7+N8+N9+N10+N11+N12+N13+N14+N15+N16+N17+N18+N19)/483)*100</f>
        <v>100</v>
      </c>
      <c r="Q19" t="s">
        <v>116</v>
      </c>
      <c r="R19">
        <v>3</v>
      </c>
      <c r="S19">
        <f>((R4+R5+R6+R7+R8+R9+R10+R11+R12+R13+R14+R15+R16+R17+R18+R19)/308)*100</f>
        <v>95.779220779220779</v>
      </c>
      <c r="V19" t="s">
        <v>116</v>
      </c>
      <c r="W19">
        <v>0</v>
      </c>
      <c r="X19">
        <f>((W4+W5+W6+W7+W8+W9+W10+W11+W12+W13+W14+W15+W16+W17+W18+W19)/W24)*100</f>
        <v>99.260355029585796</v>
      </c>
      <c r="Z19" t="s">
        <v>116</v>
      </c>
      <c r="AA19">
        <v>0</v>
      </c>
      <c r="AB19">
        <f>((AA4+AA5+AA6+AA7+AA8+AA9+AA10+AA11+AA12+AA13+AA14+AA15+AA16+AA17+AA18+AA19)/AA24)*100</f>
        <v>100</v>
      </c>
    </row>
    <row r="20" spans="1:28" x14ac:dyDescent="0.25">
      <c r="A20" s="4">
        <v>0.24587890000000001</v>
      </c>
      <c r="C20" s="4">
        <v>0.357908</v>
      </c>
      <c r="E20" s="4">
        <v>0.201431</v>
      </c>
      <c r="G20" s="4">
        <v>0.29550399999999999</v>
      </c>
      <c r="M20" t="s">
        <v>117</v>
      </c>
      <c r="N20">
        <v>0</v>
      </c>
      <c r="O20">
        <f>((N4+N5+N6+N7+N8+N9+N10+N11+N12+N13+N14+N15+N16+N17+N18+N19+N20)/483)*100</f>
        <v>100</v>
      </c>
      <c r="Q20" t="s">
        <v>117</v>
      </c>
      <c r="R20">
        <v>6</v>
      </c>
      <c r="S20">
        <f>((R4+R5+R6+R7+R8+R9+R10+R11+R12+R13+R14+R15+R16+R17+R18+R19+R20)/308)*100</f>
        <v>97.727272727272734</v>
      </c>
      <c r="V20" t="s">
        <v>117</v>
      </c>
      <c r="W20">
        <v>0</v>
      </c>
      <c r="X20">
        <f>((W4+W5+W6+W7+W8+W9+W10+W11+W12+W13+W14+W15+W16+W17+W18+W19+W20)/W24)*100</f>
        <v>99.260355029585796</v>
      </c>
      <c r="Z20" t="s">
        <v>117</v>
      </c>
      <c r="AA20">
        <v>0</v>
      </c>
      <c r="AB20">
        <f>((AA4+AA5+AA6+AA7+AA8+AA9+AA10+AA11+AA12+AA13+AA14+AA15+AA16+AA17+AA18+AA19+AA20)/AA24)*100</f>
        <v>100</v>
      </c>
    </row>
    <row r="21" spans="1:28" x14ac:dyDescent="0.25">
      <c r="A21" s="5">
        <v>0.25233539999999999</v>
      </c>
      <c r="C21" s="4">
        <v>0.359734</v>
      </c>
      <c r="E21" s="5">
        <v>0.20652939554399999</v>
      </c>
      <c r="G21" s="4">
        <v>0.29894700000000002</v>
      </c>
      <c r="M21" t="s">
        <v>118</v>
      </c>
      <c r="N21">
        <v>0</v>
      </c>
      <c r="O21">
        <f>((N4+N5+N6+N7+N8+N9+N10+N11+N12+N13+N14+N15+N16+N17+N18+N19+N20+N21)/483)*100</f>
        <v>100</v>
      </c>
      <c r="Q21" t="s">
        <v>118</v>
      </c>
      <c r="R21">
        <v>0</v>
      </c>
      <c r="S21">
        <f>((R4+R5+R6+R7+R8+R9+R10+R11+R12+R13+R14+R15+R16+R17+R18+R19+R20+R21)/308)*100</f>
        <v>97.727272727272734</v>
      </c>
      <c r="V21" t="s">
        <v>118</v>
      </c>
      <c r="W21">
        <v>0</v>
      </c>
      <c r="X21">
        <f>((W4+W5+W6+W7+W8+W9+W10+W11+W12+W13+W14+W15+W16+W17+W18+W19+W20+W21)/W24)*100</f>
        <v>99.260355029585796</v>
      </c>
      <c r="Z21" t="s">
        <v>118</v>
      </c>
      <c r="AA21">
        <v>0</v>
      </c>
      <c r="AB21">
        <f>((AA4+AA5+AA6+AA7+AA8+AA9+AA10+AA11+AA12+AA13+AA14+AA15+AA16+AA17+AA18+AA19+AA20+AA21)/AA24)*100</f>
        <v>100</v>
      </c>
    </row>
    <row r="22" spans="1:28" x14ac:dyDescent="0.25">
      <c r="A22" s="4">
        <v>0.25966099999999998</v>
      </c>
      <c r="C22" s="4">
        <v>0.36357</v>
      </c>
      <c r="E22" s="5">
        <v>0.206955</v>
      </c>
      <c r="G22" s="4">
        <v>0.31467099999999998</v>
      </c>
      <c r="M22" t="s">
        <v>119</v>
      </c>
      <c r="N22">
        <v>0</v>
      </c>
      <c r="O22">
        <f>((N4+N5+N6+N7+N8+N9+N10+N11+N12+N13+N14+N15+N16+N17+N18+N19+N20+N21+N22)/483)*100</f>
        <v>100</v>
      </c>
      <c r="Q22" t="s">
        <v>119</v>
      </c>
      <c r="R22">
        <v>7</v>
      </c>
      <c r="S22">
        <f>((R4+R5+R6+R7+R8+R9+R10+R11+R12+R13+R14+R15+R16+R17+R18+R19+R20+R21+R22)/308)*100</f>
        <v>100</v>
      </c>
      <c r="V22" t="s">
        <v>119</v>
      </c>
      <c r="W22">
        <v>0</v>
      </c>
      <c r="X22">
        <f>((W4+W5+W6+W7+W8+W9+W10+W11+W12+W13+W14+W15+W16+W17+W18+W19+W20+W21+W22)/W24)*100</f>
        <v>99.260355029585796</v>
      </c>
      <c r="Z22" t="s">
        <v>119</v>
      </c>
      <c r="AA22">
        <v>0</v>
      </c>
      <c r="AB22">
        <f>((AA4+AA5+AA6+AA7+AA8+AA9+AA10+AA11+AA12+AA13+AA14+AA15+AA16+AA17+AA18+AA19+AA20+AA21+AA22)/AA24)*100</f>
        <v>100</v>
      </c>
    </row>
    <row r="23" spans="1:28" x14ac:dyDescent="0.25">
      <c r="A23" s="4">
        <v>0.27246559999999997</v>
      </c>
      <c r="C23" s="4">
        <v>0.37450240000000001</v>
      </c>
      <c r="E23" s="5">
        <v>0.20815729999999999</v>
      </c>
      <c r="G23" s="4">
        <v>0.32966099999999998</v>
      </c>
      <c r="M23" t="s">
        <v>120</v>
      </c>
      <c r="N23">
        <v>0</v>
      </c>
      <c r="O23">
        <f>((N4+N5+N6+N7+N8+N9+N10+N11+N12+N13+N14+N15+N16+N17+N18+N19+N20+N21+N22+N23)/483)*100</f>
        <v>100</v>
      </c>
      <c r="Q23" t="s">
        <v>120</v>
      </c>
      <c r="R23">
        <v>0</v>
      </c>
      <c r="S23">
        <f>((R4+R5+R6+R7+R8+R9+R10+R11+R12+R13+R14+R15+R16+R17+R18+R19+R20+R21+R22+R23)/308)*100</f>
        <v>100</v>
      </c>
      <c r="V23" t="s">
        <v>120</v>
      </c>
      <c r="W23">
        <v>5</v>
      </c>
      <c r="X23">
        <f>((W4+W5+W6+W7+W8+W9+W10+W11+W12+W13+W14+W15+W16+W17+W18+W19+W20+W21+W22+W23)/W24)*100</f>
        <v>100</v>
      </c>
      <c r="Z23" t="s">
        <v>120</v>
      </c>
      <c r="AA23">
        <v>0</v>
      </c>
      <c r="AB23">
        <f>((AA4+AA5+AA6+AA7+AA8+AA9+AA10+AA11+AA12+AA13+AA14+AA15+AA16+AA17+AA18+AA19+AA20+AA21+AA22+AA23)/AA24)*100</f>
        <v>100</v>
      </c>
    </row>
    <row r="24" spans="1:28" x14ac:dyDescent="0.25">
      <c r="A24" s="4">
        <v>0.27844999999999998</v>
      </c>
      <c r="C24" s="4">
        <v>0.374776</v>
      </c>
      <c r="E24" s="5">
        <v>0.210448</v>
      </c>
      <c r="G24" s="4">
        <v>0.354877</v>
      </c>
      <c r="M24" s="6" t="s">
        <v>99</v>
      </c>
      <c r="N24" s="6">
        <f>SUM(N4:N23)</f>
        <v>483</v>
      </c>
      <c r="Q24" s="6" t="s">
        <v>99</v>
      </c>
      <c r="R24" s="6">
        <f>SUM(R4:R23)</f>
        <v>308</v>
      </c>
      <c r="V24" s="6" t="s">
        <v>99</v>
      </c>
      <c r="W24" s="6">
        <f>SUM(W4:W23)</f>
        <v>676</v>
      </c>
      <c r="Z24" s="6" t="s">
        <v>99</v>
      </c>
      <c r="AA24" s="6">
        <f>SUM(AA4:AA23)</f>
        <v>429</v>
      </c>
    </row>
    <row r="25" spans="1:28" x14ac:dyDescent="0.25">
      <c r="A25" s="4">
        <v>0.28570000000000001</v>
      </c>
      <c r="C25" s="5">
        <v>0.37808819999999999</v>
      </c>
      <c r="E25" s="5">
        <v>0.23857900000000001</v>
      </c>
      <c r="G25" s="4">
        <v>0.35703099999999999</v>
      </c>
    </row>
    <row r="26" spans="1:28" x14ac:dyDescent="0.25">
      <c r="A26" s="4">
        <v>0.28865930000000001</v>
      </c>
      <c r="C26" s="4">
        <v>0.37982300000000002</v>
      </c>
      <c r="E26" s="5">
        <v>0.238847</v>
      </c>
      <c r="G26" s="4">
        <v>0.362479</v>
      </c>
    </row>
    <row r="27" spans="1:28" x14ac:dyDescent="0.25">
      <c r="A27" s="5">
        <v>0.28934589700000002</v>
      </c>
      <c r="C27" s="4">
        <v>0.40086699999999997</v>
      </c>
      <c r="E27" s="4">
        <v>0.23886070000000001</v>
      </c>
      <c r="G27" s="4">
        <v>0.37850567000000002</v>
      </c>
    </row>
    <row r="28" spans="1:28" x14ac:dyDescent="0.25">
      <c r="A28" s="4">
        <v>0.29670000000000002</v>
      </c>
      <c r="C28" s="4">
        <v>0.40548299999999998</v>
      </c>
      <c r="E28" s="4">
        <v>0.24500190999999999</v>
      </c>
      <c r="G28" s="4">
        <v>0.38642569999999998</v>
      </c>
    </row>
    <row r="29" spans="1:28" x14ac:dyDescent="0.25">
      <c r="A29" s="4">
        <v>0.31416899999999998</v>
      </c>
      <c r="C29" s="4">
        <v>0.41647000000000001</v>
      </c>
      <c r="E29" s="5">
        <v>0.24574889999999999</v>
      </c>
      <c r="G29" s="4">
        <v>0.39021099999999997</v>
      </c>
    </row>
    <row r="30" spans="1:28" x14ac:dyDescent="0.25">
      <c r="A30" s="4">
        <v>0.31786999999999999</v>
      </c>
      <c r="C30" s="4">
        <v>0.41805599999999998</v>
      </c>
      <c r="E30" s="5">
        <v>0.24754899999999999</v>
      </c>
      <c r="G30" s="4">
        <v>0.39058330000000002</v>
      </c>
    </row>
    <row r="31" spans="1:28" x14ac:dyDescent="0.25">
      <c r="A31" s="4">
        <v>0.32786999999999999</v>
      </c>
      <c r="C31" s="4">
        <v>0.44072099999999997</v>
      </c>
      <c r="E31" s="5">
        <v>0.25048530000000002</v>
      </c>
      <c r="G31" s="4">
        <v>0.40720699999999999</v>
      </c>
    </row>
    <row r="32" spans="1:28" x14ac:dyDescent="0.25">
      <c r="A32" s="4">
        <v>0.33674999999999999</v>
      </c>
      <c r="C32" s="4">
        <v>0.45793600000000001</v>
      </c>
      <c r="E32" s="4">
        <v>0.25398690000000002</v>
      </c>
      <c r="G32" s="4">
        <v>0.40768330000000003</v>
      </c>
    </row>
    <row r="33" spans="1:7" x14ac:dyDescent="0.25">
      <c r="A33" s="4">
        <v>0.35141</v>
      </c>
      <c r="C33" s="5">
        <v>0.47026459999999998</v>
      </c>
      <c r="E33" s="5">
        <v>0.25787348999999998</v>
      </c>
      <c r="G33" s="4">
        <v>0.4093852</v>
      </c>
    </row>
    <row r="34" spans="1:7" x14ac:dyDescent="0.25">
      <c r="A34" s="4">
        <v>0.35705100000000001</v>
      </c>
      <c r="C34" s="4">
        <v>0.474574</v>
      </c>
      <c r="E34" s="4">
        <v>0.26578350000000001</v>
      </c>
      <c r="G34" s="4">
        <v>0.41977449999999999</v>
      </c>
    </row>
    <row r="35" spans="1:7" x14ac:dyDescent="0.25">
      <c r="A35" s="4">
        <v>0.358628</v>
      </c>
      <c r="C35" s="4">
        <v>0.47765000000000002</v>
      </c>
      <c r="E35" s="5">
        <v>0.26798782999999998</v>
      </c>
      <c r="G35" s="4">
        <v>0.42674463000000001</v>
      </c>
    </row>
    <row r="36" spans="1:7" x14ac:dyDescent="0.25">
      <c r="A36" s="4">
        <v>0.36677999999999999</v>
      </c>
      <c r="C36" s="4">
        <v>0.48376400000000003</v>
      </c>
      <c r="E36" s="4">
        <v>0.27922999999999998</v>
      </c>
      <c r="G36" s="4">
        <v>0.42678359999999999</v>
      </c>
    </row>
    <row r="37" spans="1:7" x14ac:dyDescent="0.25">
      <c r="A37" s="4">
        <v>0.38696000000000003</v>
      </c>
      <c r="C37" s="4">
        <v>0.49940699999999999</v>
      </c>
      <c r="E37" s="4">
        <v>0.28002680000000002</v>
      </c>
      <c r="G37" s="4">
        <v>0.42789050000000001</v>
      </c>
    </row>
    <row r="38" spans="1:7" x14ac:dyDescent="0.25">
      <c r="A38" s="4">
        <v>0.40234999999999999</v>
      </c>
      <c r="C38" s="5">
        <v>0.51080760000000003</v>
      </c>
      <c r="E38" s="4">
        <v>0.28138999999999997</v>
      </c>
      <c r="G38" s="4">
        <v>0.45209759999999999</v>
      </c>
    </row>
    <row r="39" spans="1:7" x14ac:dyDescent="0.25">
      <c r="A39" s="5">
        <v>0.40934999999999999</v>
      </c>
      <c r="C39" s="4">
        <v>0.51127</v>
      </c>
      <c r="E39" s="5">
        <v>0.28548984999999999</v>
      </c>
      <c r="G39" s="4">
        <v>0.45235700000000001</v>
      </c>
    </row>
    <row r="40" spans="1:7" x14ac:dyDescent="0.25">
      <c r="A40" s="4">
        <v>0.41258899999999998</v>
      </c>
      <c r="C40" s="4">
        <v>0.54874100000000003</v>
      </c>
      <c r="E40" s="5">
        <v>0.28940385000000002</v>
      </c>
      <c r="G40" s="4">
        <v>0.45640599999999998</v>
      </c>
    </row>
    <row r="41" spans="1:7" x14ac:dyDescent="0.25">
      <c r="A41" s="4">
        <v>0.41571799999999998</v>
      </c>
      <c r="C41" s="4">
        <v>0.55535500000000004</v>
      </c>
      <c r="E41" s="4">
        <v>0.29146759999999999</v>
      </c>
      <c r="G41" s="4">
        <v>0.4568084</v>
      </c>
    </row>
    <row r="42" spans="1:7" x14ac:dyDescent="0.25">
      <c r="A42" s="4">
        <v>0.42568</v>
      </c>
      <c r="C42" s="4">
        <v>0.55613199999999996</v>
      </c>
      <c r="E42" s="4">
        <v>0.29675030000000002</v>
      </c>
      <c r="G42" s="4">
        <v>0.46038299999999999</v>
      </c>
    </row>
    <row r="43" spans="1:7" x14ac:dyDescent="0.25">
      <c r="A43" s="4">
        <v>0.43278</v>
      </c>
      <c r="C43" s="4">
        <v>0.56668030000000003</v>
      </c>
      <c r="E43" s="5">
        <v>0.29807840000000002</v>
      </c>
      <c r="G43" s="4">
        <v>0.46079336999999998</v>
      </c>
    </row>
    <row r="44" spans="1:7" x14ac:dyDescent="0.25">
      <c r="A44" s="5">
        <v>0.437668</v>
      </c>
      <c r="C44" s="4">
        <v>0.57269000000000003</v>
      </c>
      <c r="E44" s="4">
        <v>0.300956</v>
      </c>
      <c r="G44" s="4">
        <v>0.47899249999999999</v>
      </c>
    </row>
    <row r="45" spans="1:7" x14ac:dyDescent="0.25">
      <c r="A45" s="4">
        <v>0.43933699999999998</v>
      </c>
      <c r="C45" s="4">
        <v>0.58035400000000004</v>
      </c>
      <c r="E45" s="4">
        <v>0.30647000000000002</v>
      </c>
      <c r="G45" s="4">
        <v>0.48083239999999999</v>
      </c>
    </row>
    <row r="46" spans="1:7" x14ac:dyDescent="0.25">
      <c r="A46" s="4">
        <v>0.43933699999999998</v>
      </c>
      <c r="C46" s="4">
        <v>0.58437499999999998</v>
      </c>
      <c r="E46" s="5">
        <v>0.30934699999999998</v>
      </c>
      <c r="G46" s="4">
        <v>0.48457830000000002</v>
      </c>
    </row>
    <row r="47" spans="1:7" x14ac:dyDescent="0.25">
      <c r="A47" s="4">
        <v>0.440689</v>
      </c>
      <c r="C47" s="4">
        <v>0.58594000000000002</v>
      </c>
      <c r="E47" s="4">
        <v>0.31772</v>
      </c>
      <c r="G47" s="4">
        <v>0.485684</v>
      </c>
    </row>
    <row r="48" spans="1:7" x14ac:dyDescent="0.25">
      <c r="A48" s="4">
        <v>0.442355</v>
      </c>
      <c r="C48" s="4">
        <v>0.60675279999999998</v>
      </c>
      <c r="E48" s="5">
        <v>0.31975300000000001</v>
      </c>
      <c r="G48" s="4">
        <v>0.49838700000000002</v>
      </c>
    </row>
    <row r="49" spans="1:7" x14ac:dyDescent="0.25">
      <c r="A49" s="4">
        <v>0.45979999999999999</v>
      </c>
      <c r="C49" s="4">
        <v>0.62400895999999995</v>
      </c>
      <c r="E49" s="4">
        <v>0.32061339999999999</v>
      </c>
      <c r="G49" s="4">
        <v>0.50240300000000004</v>
      </c>
    </row>
    <row r="50" spans="1:7" x14ac:dyDescent="0.25">
      <c r="A50" s="4">
        <v>0.462814</v>
      </c>
      <c r="C50" s="4">
        <v>0.63053599999999999</v>
      </c>
      <c r="E50" s="4">
        <v>0.32139000000000001</v>
      </c>
      <c r="G50" s="4">
        <v>0.50295380000000001</v>
      </c>
    </row>
    <row r="51" spans="1:7" x14ac:dyDescent="0.25">
      <c r="A51" s="4">
        <v>0.46414</v>
      </c>
      <c r="C51" s="4">
        <v>0.64141199999999998</v>
      </c>
      <c r="E51" s="5">
        <v>0.32458559999999997</v>
      </c>
      <c r="G51" s="4">
        <v>0.50585820000000004</v>
      </c>
    </row>
    <row r="52" spans="1:7" x14ac:dyDescent="0.25">
      <c r="A52" s="4">
        <v>0.46791100000000002</v>
      </c>
      <c r="C52" s="4">
        <v>0.65631300000000004</v>
      </c>
      <c r="E52" s="5">
        <v>0.33266499999999999</v>
      </c>
      <c r="G52" s="4">
        <v>0.50703500000000001</v>
      </c>
    </row>
    <row r="53" spans="1:7" x14ac:dyDescent="0.25">
      <c r="A53" s="4">
        <v>0.475578</v>
      </c>
      <c r="C53" s="4">
        <v>0.68962999999999997</v>
      </c>
      <c r="E53" s="5">
        <v>0.34673883999999999</v>
      </c>
      <c r="G53" s="4">
        <v>0.51786500000000002</v>
      </c>
    </row>
    <row r="54" spans="1:7" x14ac:dyDescent="0.25">
      <c r="A54" s="4">
        <v>0.4794042</v>
      </c>
      <c r="C54" s="4">
        <v>0.71533400000000003</v>
      </c>
      <c r="E54" s="5">
        <v>0.34734700000000002</v>
      </c>
      <c r="G54" s="4">
        <v>0.51875199999999999</v>
      </c>
    </row>
    <row r="55" spans="1:7" x14ac:dyDescent="0.25">
      <c r="A55" s="4">
        <v>0.47964000000000001</v>
      </c>
      <c r="C55" s="4">
        <v>0.72923210000000005</v>
      </c>
      <c r="E55" s="5">
        <v>0.34830248600000002</v>
      </c>
      <c r="G55" s="4">
        <v>0.53078349999999996</v>
      </c>
    </row>
    <row r="56" spans="1:7" x14ac:dyDescent="0.25">
      <c r="A56" s="4">
        <v>0.47987800000000003</v>
      </c>
      <c r="C56" s="4">
        <v>0.73648400000000003</v>
      </c>
      <c r="E56" s="5">
        <v>0.3483058</v>
      </c>
      <c r="G56" s="4">
        <v>0.53379370000000004</v>
      </c>
    </row>
    <row r="57" spans="1:7" x14ac:dyDescent="0.25">
      <c r="A57" s="4">
        <v>0.48699999999999999</v>
      </c>
      <c r="C57" s="4">
        <v>0.73750835000000003</v>
      </c>
      <c r="E57" s="4">
        <v>0.35554999999999998</v>
      </c>
      <c r="G57" s="4">
        <v>0.54789359999999998</v>
      </c>
    </row>
    <row r="58" spans="1:7" x14ac:dyDescent="0.25">
      <c r="A58" s="4">
        <v>0.48966999999999999</v>
      </c>
      <c r="C58" s="4">
        <v>0.74099999999999999</v>
      </c>
      <c r="E58" s="5">
        <v>0.35849500000000001</v>
      </c>
      <c r="G58" s="4">
        <v>0.55840769999999995</v>
      </c>
    </row>
    <row r="59" spans="1:7" x14ac:dyDescent="0.25">
      <c r="A59" s="4">
        <v>0.52143799999999996</v>
      </c>
      <c r="C59" s="4">
        <v>0.74734</v>
      </c>
      <c r="E59" s="4">
        <v>0.35855700000000001</v>
      </c>
      <c r="G59" s="4">
        <v>0.574488</v>
      </c>
    </row>
    <row r="60" spans="1:7" x14ac:dyDescent="0.25">
      <c r="A60" s="4">
        <v>0.526868</v>
      </c>
      <c r="C60" s="4">
        <v>0.75717000000000001</v>
      </c>
      <c r="E60" s="4">
        <v>0.36575000000000002</v>
      </c>
      <c r="G60" s="4">
        <v>0.58166899999999999</v>
      </c>
    </row>
    <row r="61" spans="1:7" x14ac:dyDescent="0.25">
      <c r="A61" s="4">
        <v>0.56730000000000003</v>
      </c>
      <c r="C61" s="4">
        <v>0.76779399999999998</v>
      </c>
      <c r="E61" s="5">
        <v>0.36975799999999998</v>
      </c>
      <c r="G61" s="4">
        <v>0.60338499999999995</v>
      </c>
    </row>
    <row r="62" spans="1:7" x14ac:dyDescent="0.25">
      <c r="A62" s="4">
        <v>0.56820000000000004</v>
      </c>
      <c r="C62" s="4">
        <v>0.80122435670000003</v>
      </c>
      <c r="E62" s="5">
        <v>0.36993369999999998</v>
      </c>
      <c r="G62" s="4">
        <v>0.61034692999999995</v>
      </c>
    </row>
    <row r="63" spans="1:7" x14ac:dyDescent="0.25">
      <c r="A63" s="5">
        <v>0.57877699999999999</v>
      </c>
      <c r="C63" s="4">
        <v>0.80452900000000005</v>
      </c>
      <c r="E63" s="5">
        <v>0.37084569299999998</v>
      </c>
      <c r="G63" s="4">
        <v>0.61326700000000001</v>
      </c>
    </row>
    <row r="64" spans="1:7" x14ac:dyDescent="0.25">
      <c r="A64" s="4">
        <v>0.58083399999999996</v>
      </c>
      <c r="C64" s="4">
        <v>0.80615199999999998</v>
      </c>
      <c r="E64" s="5">
        <v>0.37456889999999998</v>
      </c>
      <c r="G64" s="4">
        <v>0.61550499999999997</v>
      </c>
    </row>
    <row r="65" spans="1:7" x14ac:dyDescent="0.25">
      <c r="A65" s="4">
        <v>0.58228199999999997</v>
      </c>
      <c r="C65" s="5">
        <v>0.84265999999999996</v>
      </c>
      <c r="E65" s="5">
        <v>0.375689</v>
      </c>
      <c r="G65" s="4">
        <v>0.62048630000000005</v>
      </c>
    </row>
    <row r="66" spans="1:7" x14ac:dyDescent="0.25">
      <c r="A66" s="4">
        <v>0.58546799999999999</v>
      </c>
      <c r="C66" s="4">
        <v>0.85074499999999997</v>
      </c>
      <c r="E66" s="5">
        <v>0.3804863</v>
      </c>
      <c r="G66" s="4">
        <v>0.6223725</v>
      </c>
    </row>
    <row r="67" spans="1:7" x14ac:dyDescent="0.25">
      <c r="A67" s="4">
        <v>0.59046900000000002</v>
      </c>
      <c r="C67" s="4">
        <v>0.85276200000000002</v>
      </c>
      <c r="E67" s="5">
        <v>0.38065480000000002</v>
      </c>
      <c r="G67" s="4">
        <v>0.62256058999999997</v>
      </c>
    </row>
    <row r="68" spans="1:7" x14ac:dyDescent="0.25">
      <c r="A68" s="5">
        <v>0.59234699999999996</v>
      </c>
      <c r="C68" s="4">
        <v>0.89632140000000005</v>
      </c>
      <c r="E68" s="4">
        <v>0.38081999999999999</v>
      </c>
      <c r="G68" s="4">
        <v>0.62270840000000005</v>
      </c>
    </row>
    <row r="69" spans="1:7" x14ac:dyDescent="0.25">
      <c r="A69" s="4">
        <v>0.62243899999999996</v>
      </c>
      <c r="C69" s="5">
        <v>0.90422999999999998</v>
      </c>
      <c r="E69" s="4">
        <v>0.38446340000000001</v>
      </c>
      <c r="G69" s="4">
        <v>0.62407939999999995</v>
      </c>
    </row>
    <row r="70" spans="1:7" x14ac:dyDescent="0.25">
      <c r="A70" s="4">
        <v>0.62344900000000003</v>
      </c>
      <c r="C70" s="4">
        <v>0.92563200000000001</v>
      </c>
      <c r="E70" s="4">
        <v>0.41267692</v>
      </c>
      <c r="G70" s="4">
        <v>0.62643433999999998</v>
      </c>
    </row>
    <row r="71" spans="1:7" x14ac:dyDescent="0.25">
      <c r="A71" s="4">
        <v>0.65436000000000005</v>
      </c>
      <c r="C71" s="4">
        <v>0.97234600000000004</v>
      </c>
      <c r="E71" s="5">
        <v>0.42178694999999999</v>
      </c>
      <c r="G71" s="4">
        <v>0.63396300000000005</v>
      </c>
    </row>
    <row r="72" spans="1:7" x14ac:dyDescent="0.25">
      <c r="A72" s="5">
        <v>0.65944999999999998</v>
      </c>
      <c r="C72" s="4">
        <v>0.98307800000000001</v>
      </c>
      <c r="E72" s="5">
        <v>0.42233199999999999</v>
      </c>
      <c r="G72" s="4">
        <v>0.63559299999999996</v>
      </c>
    </row>
    <row r="73" spans="1:7" x14ac:dyDescent="0.25">
      <c r="A73" s="4">
        <v>0.660663</v>
      </c>
      <c r="C73" s="4">
        <v>0.98770199999999997</v>
      </c>
      <c r="E73" s="5">
        <v>0.42294789999999999</v>
      </c>
      <c r="G73" s="4">
        <v>0.64425275000000004</v>
      </c>
    </row>
    <row r="74" spans="1:7" x14ac:dyDescent="0.25">
      <c r="A74" s="4">
        <v>0.66132999999999997</v>
      </c>
      <c r="C74" s="4">
        <v>1.0005999999999999</v>
      </c>
      <c r="E74" s="5">
        <v>0.42640683000000001</v>
      </c>
      <c r="G74" s="4">
        <v>0.64463588999999999</v>
      </c>
    </row>
    <row r="75" spans="1:7" x14ac:dyDescent="0.25">
      <c r="A75" s="4">
        <v>0.66468000000000005</v>
      </c>
      <c r="C75" s="5">
        <v>1.0098339999999999</v>
      </c>
      <c r="E75" s="4">
        <v>0.42687000000000003</v>
      </c>
      <c r="G75" s="4">
        <v>0.65009499999999998</v>
      </c>
    </row>
    <row r="76" spans="1:7" x14ac:dyDescent="0.25">
      <c r="A76" s="4">
        <v>0.67879</v>
      </c>
      <c r="C76" s="5">
        <v>1.0346987000000001</v>
      </c>
      <c r="E76" s="5">
        <v>0.43306830000000002</v>
      </c>
      <c r="G76" s="4">
        <v>0.6560783</v>
      </c>
    </row>
    <row r="77" spans="1:7" x14ac:dyDescent="0.25">
      <c r="A77" s="4">
        <v>0.68708999999999998</v>
      </c>
      <c r="C77" s="5">
        <v>1.0425770000000001</v>
      </c>
      <c r="E77" s="5">
        <v>0.43467388000000001</v>
      </c>
      <c r="G77" s="4">
        <v>0.66041399999999995</v>
      </c>
    </row>
    <row r="78" spans="1:7" x14ac:dyDescent="0.25">
      <c r="A78" s="4">
        <v>0.68875399999999998</v>
      </c>
      <c r="C78" s="5">
        <v>1.0588470000000001</v>
      </c>
      <c r="E78" s="5">
        <v>0.4350658</v>
      </c>
      <c r="G78" s="4">
        <v>0.66156199999999998</v>
      </c>
    </row>
    <row r="79" spans="1:7" x14ac:dyDescent="0.25">
      <c r="A79" s="5">
        <v>0.68920000000000003</v>
      </c>
      <c r="C79" s="4">
        <v>1.08836</v>
      </c>
      <c r="E79" s="4">
        <v>0.43589480000000003</v>
      </c>
      <c r="G79" s="4">
        <v>0.66659400000000002</v>
      </c>
    </row>
    <row r="80" spans="1:7" x14ac:dyDescent="0.25">
      <c r="A80" s="4">
        <v>0.69081999999999999</v>
      </c>
      <c r="C80" s="5">
        <v>1.09725563</v>
      </c>
      <c r="E80" s="5">
        <v>0.43764570000000003</v>
      </c>
      <c r="G80" s="4">
        <v>0.66735356000000001</v>
      </c>
    </row>
    <row r="81" spans="1:7" x14ac:dyDescent="0.25">
      <c r="A81" s="4">
        <v>0.69625000000000004</v>
      </c>
      <c r="C81" s="5">
        <v>1.10479653</v>
      </c>
      <c r="E81" s="4">
        <v>0.44034689999999999</v>
      </c>
      <c r="G81" s="4">
        <v>0.67939099999999997</v>
      </c>
    </row>
    <row r="82" spans="1:7" x14ac:dyDescent="0.25">
      <c r="A82" s="4">
        <v>0.70264499999999996</v>
      </c>
      <c r="C82" s="4">
        <v>1.1273599999999999</v>
      </c>
      <c r="E82" s="5">
        <v>0.44066349999999999</v>
      </c>
      <c r="G82" s="4">
        <v>0.67961400000000005</v>
      </c>
    </row>
    <row r="83" spans="1:7" x14ac:dyDescent="0.25">
      <c r="A83" s="4">
        <v>0.70982400000000001</v>
      </c>
      <c r="C83" s="4">
        <v>1.1605700000000001</v>
      </c>
      <c r="E83" s="4">
        <v>0.44142749999999997</v>
      </c>
      <c r="G83" s="4">
        <v>0.689527</v>
      </c>
    </row>
    <row r="84" spans="1:7" x14ac:dyDescent="0.25">
      <c r="A84" s="4">
        <v>0.71912600000000004</v>
      </c>
      <c r="C84" s="4">
        <v>1.20099</v>
      </c>
      <c r="E84" s="5">
        <v>0.44258399999999998</v>
      </c>
      <c r="G84" s="4">
        <v>0.69209299999999996</v>
      </c>
    </row>
    <row r="85" spans="1:7" x14ac:dyDescent="0.25">
      <c r="A85" s="4">
        <v>0.72550300000000001</v>
      </c>
      <c r="C85" s="4">
        <v>1.2016100000000001</v>
      </c>
      <c r="E85" s="4">
        <v>0.4543836</v>
      </c>
      <c r="G85" s="4">
        <v>0.69460379999999999</v>
      </c>
    </row>
    <row r="86" spans="1:7" x14ac:dyDescent="0.25">
      <c r="A86" s="4">
        <v>0.73455999999999999</v>
      </c>
      <c r="C86" s="5">
        <v>1.2045368778000001</v>
      </c>
      <c r="E86" s="4">
        <v>0.45698440000000001</v>
      </c>
      <c r="G86" s="4">
        <v>0.6983374</v>
      </c>
    </row>
    <row r="87" spans="1:7" x14ac:dyDescent="0.25">
      <c r="A87" s="5">
        <v>0.73540000000000005</v>
      </c>
      <c r="C87" s="5">
        <v>1.2060734</v>
      </c>
      <c r="E87" s="5">
        <v>0.45823599999999998</v>
      </c>
      <c r="G87" s="4">
        <v>0.70338350000000005</v>
      </c>
    </row>
    <row r="88" spans="1:7" x14ac:dyDescent="0.25">
      <c r="A88" s="4">
        <v>0.73805500000000002</v>
      </c>
      <c r="C88" s="5">
        <v>1.2355780000000001</v>
      </c>
      <c r="E88" s="4">
        <v>0.4589125</v>
      </c>
      <c r="G88" s="4">
        <v>0.70338529999999999</v>
      </c>
    </row>
    <row r="89" spans="1:7" x14ac:dyDescent="0.25">
      <c r="A89" s="4">
        <v>0.74143300000000001</v>
      </c>
      <c r="C89" s="4">
        <v>1.235787</v>
      </c>
      <c r="E89" s="5">
        <v>0.45922849999999998</v>
      </c>
      <c r="G89" s="4">
        <v>0.70376399999999995</v>
      </c>
    </row>
    <row r="90" spans="1:7" x14ac:dyDescent="0.25">
      <c r="A90" s="4">
        <v>0.75390000000000001</v>
      </c>
      <c r="C90" s="4">
        <v>1.2372399999999999</v>
      </c>
      <c r="E90" s="5">
        <v>0.45935239999999999</v>
      </c>
      <c r="G90" s="4">
        <v>0.71406495999999997</v>
      </c>
    </row>
    <row r="91" spans="1:7" x14ac:dyDescent="0.25">
      <c r="A91" s="5">
        <v>0.780945</v>
      </c>
      <c r="C91" s="5">
        <v>1.2457240000000001</v>
      </c>
      <c r="E91" s="5">
        <v>0.45936173000000002</v>
      </c>
      <c r="G91" s="4">
        <v>0.71553699999999998</v>
      </c>
    </row>
    <row r="92" spans="1:7" x14ac:dyDescent="0.25">
      <c r="A92" s="4">
        <v>0.78546800000000006</v>
      </c>
      <c r="C92" s="4">
        <v>1.24647</v>
      </c>
      <c r="E92" s="5">
        <v>0.46225300000000002</v>
      </c>
      <c r="G92" s="4">
        <v>0.75230900000000001</v>
      </c>
    </row>
    <row r="93" spans="1:7" x14ac:dyDescent="0.25">
      <c r="A93" s="4">
        <v>0.79050799999999999</v>
      </c>
      <c r="C93" s="4">
        <v>1.25421</v>
      </c>
      <c r="E93" s="5">
        <v>0.46338249999999997</v>
      </c>
      <c r="G93" s="4">
        <v>0.78843523000000004</v>
      </c>
    </row>
    <row r="94" spans="1:7" x14ac:dyDescent="0.25">
      <c r="A94" s="5">
        <v>0.79478000000000004</v>
      </c>
      <c r="C94" s="5">
        <v>1.2545843000000001</v>
      </c>
      <c r="E94" s="5">
        <v>0.46767236000000001</v>
      </c>
      <c r="G94" s="4">
        <v>0.79335299999999997</v>
      </c>
    </row>
    <row r="95" spans="1:7" x14ac:dyDescent="0.25">
      <c r="A95" s="4">
        <v>0.79763399999999995</v>
      </c>
      <c r="C95" s="4">
        <v>1.2547900000000001</v>
      </c>
      <c r="E95" s="5">
        <v>0.46785840000000001</v>
      </c>
      <c r="G95" s="4">
        <v>0.79946499999999998</v>
      </c>
    </row>
    <row r="96" spans="1:7" x14ac:dyDescent="0.25">
      <c r="A96" s="5">
        <v>0.8236</v>
      </c>
      <c r="C96" s="5">
        <v>1.26878</v>
      </c>
      <c r="E96" s="5">
        <v>0.46793200000000001</v>
      </c>
      <c r="G96" s="4">
        <v>0.8033863</v>
      </c>
    </row>
    <row r="97" spans="1:7" x14ac:dyDescent="0.25">
      <c r="A97" s="4">
        <v>0.83645999999999998</v>
      </c>
      <c r="C97" s="5">
        <v>1.306778</v>
      </c>
      <c r="E97" s="5">
        <v>0.47847719999999999</v>
      </c>
      <c r="G97" s="4">
        <v>0.81549899999999997</v>
      </c>
    </row>
    <row r="98" spans="1:7" x14ac:dyDescent="0.25">
      <c r="A98" s="4">
        <v>0.90347500000000003</v>
      </c>
      <c r="C98" s="4">
        <v>1.3086</v>
      </c>
      <c r="E98" s="5">
        <v>0.47949399999999998</v>
      </c>
      <c r="G98" s="4">
        <v>0.81565069999999995</v>
      </c>
    </row>
    <row r="99" spans="1:7" x14ac:dyDescent="0.25">
      <c r="A99" s="5">
        <v>0.92356000000000005</v>
      </c>
      <c r="C99" s="5">
        <v>1.3237066</v>
      </c>
      <c r="E99" s="5">
        <v>0.48205819999999999</v>
      </c>
      <c r="G99" s="5">
        <v>0.81575830000000005</v>
      </c>
    </row>
    <row r="100" spans="1:7" x14ac:dyDescent="0.25">
      <c r="A100" s="4">
        <v>0.93127000000000004</v>
      </c>
      <c r="C100" s="4">
        <v>1.3311900000000001</v>
      </c>
      <c r="E100" s="5">
        <v>0.48227577999999999</v>
      </c>
      <c r="G100" s="4">
        <v>0.82583300000000004</v>
      </c>
    </row>
    <row r="101" spans="1:7" x14ac:dyDescent="0.25">
      <c r="A101" s="4">
        <v>0.93267</v>
      </c>
      <c r="C101" s="4">
        <v>1.3311900000000001</v>
      </c>
      <c r="E101" s="5">
        <v>0.48377943000000001</v>
      </c>
      <c r="G101" s="4">
        <v>0.84095200000000003</v>
      </c>
    </row>
    <row r="102" spans="1:7" x14ac:dyDescent="0.25">
      <c r="A102" s="4">
        <v>0.93886999999999998</v>
      </c>
      <c r="C102" s="5">
        <v>1.342568</v>
      </c>
      <c r="E102" s="5">
        <v>0.49568299999999998</v>
      </c>
      <c r="G102" s="4">
        <v>0.84490399999999999</v>
      </c>
    </row>
    <row r="103" spans="1:7" x14ac:dyDescent="0.25">
      <c r="A103" s="5">
        <v>0.94549000000000005</v>
      </c>
      <c r="C103" s="4">
        <v>1.3464689000000001</v>
      </c>
      <c r="E103" s="5">
        <v>0.49735083000000002</v>
      </c>
      <c r="G103" s="4">
        <v>0.85643599999999998</v>
      </c>
    </row>
    <row r="104" spans="1:7" x14ac:dyDescent="0.25">
      <c r="A104" s="4">
        <v>0.96249700000000005</v>
      </c>
      <c r="C104" s="5">
        <v>1.3476699999999999</v>
      </c>
      <c r="E104" s="4">
        <v>0.50140799999999996</v>
      </c>
      <c r="G104" s="4">
        <v>0.87415699999999996</v>
      </c>
    </row>
    <row r="105" spans="1:7" x14ac:dyDescent="0.25">
      <c r="A105" s="4">
        <v>0.97345599999999999</v>
      </c>
      <c r="C105" s="4">
        <v>1.3590447000000001</v>
      </c>
      <c r="E105" s="5">
        <v>0.50588560000000005</v>
      </c>
      <c r="G105" s="4">
        <v>0.89633529999999995</v>
      </c>
    </row>
    <row r="106" spans="1:7" x14ac:dyDescent="0.25">
      <c r="A106" s="4">
        <v>0.98743000000000003</v>
      </c>
      <c r="C106" s="5">
        <v>1.36799</v>
      </c>
      <c r="E106" s="5">
        <v>0.51048640000000001</v>
      </c>
      <c r="G106" s="4">
        <v>0.90345339999999996</v>
      </c>
    </row>
    <row r="107" spans="1:7" x14ac:dyDescent="0.25">
      <c r="A107" s="4">
        <v>0.99152200000000001</v>
      </c>
      <c r="C107" s="4">
        <v>1.3774979999999999</v>
      </c>
      <c r="E107" s="5">
        <v>0.52057299999999995</v>
      </c>
      <c r="G107" s="4">
        <v>0.90564299999999998</v>
      </c>
    </row>
    <row r="108" spans="1:7" x14ac:dyDescent="0.25">
      <c r="A108" s="4">
        <v>0.99398699999999995</v>
      </c>
      <c r="C108" s="4">
        <v>1.37998</v>
      </c>
      <c r="E108" s="5">
        <v>0.52058199999999999</v>
      </c>
      <c r="G108" s="4">
        <v>0.90660399999999997</v>
      </c>
    </row>
    <row r="109" spans="1:7" x14ac:dyDescent="0.25">
      <c r="A109" s="4">
        <v>1.0148900000000001</v>
      </c>
      <c r="C109" s="4">
        <v>1.385634</v>
      </c>
      <c r="E109" s="5">
        <v>0.52306825000000001</v>
      </c>
      <c r="G109" s="4">
        <v>0.92399100000000001</v>
      </c>
    </row>
    <row r="110" spans="1:7" x14ac:dyDescent="0.25">
      <c r="A110" s="4">
        <v>1.0294399999999999</v>
      </c>
      <c r="C110" s="5">
        <v>1.4106965</v>
      </c>
      <c r="E110" s="5">
        <v>0.52578899999999995</v>
      </c>
      <c r="G110" s="4">
        <v>0.93620579999999998</v>
      </c>
    </row>
    <row r="111" spans="1:7" x14ac:dyDescent="0.25">
      <c r="A111" s="4">
        <v>1.04464</v>
      </c>
      <c r="C111" s="4">
        <v>1.4338900000000001</v>
      </c>
      <c r="E111" s="4">
        <v>0.52769029999999995</v>
      </c>
      <c r="G111" s="4">
        <v>0.96332499999999999</v>
      </c>
    </row>
    <row r="112" spans="1:7" x14ac:dyDescent="0.25">
      <c r="A112" s="4">
        <v>1.04643</v>
      </c>
      <c r="C112" s="4">
        <v>1.4338900000000001</v>
      </c>
      <c r="E112" s="5">
        <v>0.52794399999999997</v>
      </c>
      <c r="G112" s="5">
        <v>1.004623</v>
      </c>
    </row>
    <row r="113" spans="1:10" x14ac:dyDescent="0.25">
      <c r="A113" s="4">
        <v>1.0468949999999999</v>
      </c>
      <c r="C113" s="5">
        <v>1.458996</v>
      </c>
      <c r="E113" s="5">
        <v>0.52985000000000004</v>
      </c>
      <c r="G113" s="5">
        <v>1.0235266999999999</v>
      </c>
    </row>
    <row r="114" spans="1:10" x14ac:dyDescent="0.25">
      <c r="A114" s="4">
        <v>1.05264</v>
      </c>
      <c r="C114" s="5">
        <v>1.4680949999999999</v>
      </c>
      <c r="E114" s="4">
        <v>0.53219490000000003</v>
      </c>
      <c r="G114" s="5">
        <v>1.0246378</v>
      </c>
    </row>
    <row r="115" spans="1:10" x14ac:dyDescent="0.25">
      <c r="A115" s="4">
        <v>1.057879</v>
      </c>
      <c r="C115" s="4">
        <v>1.48122</v>
      </c>
      <c r="E115" s="5">
        <v>0.53369339999999998</v>
      </c>
      <c r="G115" s="4">
        <v>1.0264422</v>
      </c>
    </row>
    <row r="116" spans="1:10" x14ac:dyDescent="0.25">
      <c r="A116" s="4">
        <v>1.0677300000000001</v>
      </c>
      <c r="C116" s="4">
        <v>1.4815322</v>
      </c>
      <c r="E116" s="4">
        <v>0.53875300000000004</v>
      </c>
      <c r="G116" s="4">
        <v>1.0295673000000001</v>
      </c>
    </row>
    <row r="117" spans="1:10" x14ac:dyDescent="0.25">
      <c r="A117" s="4">
        <v>1.0724499999999999</v>
      </c>
      <c r="C117" s="4">
        <v>1.48543</v>
      </c>
      <c r="E117" s="4">
        <v>0.54015899999999994</v>
      </c>
      <c r="G117" s="5">
        <v>1.0367645679999999</v>
      </c>
    </row>
    <row r="118" spans="1:10" x14ac:dyDescent="0.25">
      <c r="A118" s="5">
        <v>1.074525</v>
      </c>
      <c r="C118" s="5">
        <v>1.48638</v>
      </c>
      <c r="E118" s="4">
        <v>0.5432534</v>
      </c>
      <c r="G118" s="5">
        <v>1.0425656000000001</v>
      </c>
    </row>
    <row r="119" spans="1:10" x14ac:dyDescent="0.25">
      <c r="A119" s="4">
        <v>1.076058</v>
      </c>
      <c r="C119" s="4">
        <v>1.4981199999999999</v>
      </c>
      <c r="E119" s="4">
        <v>0.54422749999999998</v>
      </c>
      <c r="G119" s="4">
        <v>1.0433994</v>
      </c>
    </row>
    <row r="120" spans="1:10" x14ac:dyDescent="0.25">
      <c r="A120" s="4">
        <v>1.0822799999999999</v>
      </c>
      <c r="C120" s="4">
        <v>1.5097799999999999</v>
      </c>
      <c r="E120" s="5">
        <v>0.54574299999999998</v>
      </c>
      <c r="G120" s="5">
        <v>1.04674344558</v>
      </c>
    </row>
    <row r="121" spans="1:10" x14ac:dyDescent="0.25">
      <c r="A121" s="4">
        <v>1.096854</v>
      </c>
      <c r="C121" s="4">
        <v>1.51457</v>
      </c>
      <c r="E121" s="5">
        <v>0.553389511</v>
      </c>
      <c r="G121" s="4">
        <v>1.05703495</v>
      </c>
    </row>
    <row r="122" spans="1:10" x14ac:dyDescent="0.25">
      <c r="A122" s="5">
        <v>1.0974600000000001</v>
      </c>
      <c r="C122" s="5">
        <v>1.558943</v>
      </c>
      <c r="E122" s="5">
        <v>0.55830579999999996</v>
      </c>
      <c r="G122" s="5">
        <v>1.05789453</v>
      </c>
    </row>
    <row r="123" spans="1:10" x14ac:dyDescent="0.25">
      <c r="A123" s="4">
        <v>1.137605</v>
      </c>
      <c r="C123" s="5">
        <v>1.5607346</v>
      </c>
      <c r="E123" s="4">
        <v>0.55949578</v>
      </c>
      <c r="G123" s="5">
        <v>1.0659235</v>
      </c>
      <c r="J123" s="1"/>
    </row>
    <row r="124" spans="1:10" x14ac:dyDescent="0.25">
      <c r="A124" s="4">
        <v>1.144846</v>
      </c>
      <c r="C124" s="4">
        <v>1.5625599999999999</v>
      </c>
      <c r="E124" s="5">
        <v>0.56755219999999995</v>
      </c>
      <c r="G124" s="5">
        <v>1.06846737</v>
      </c>
      <c r="J124" s="1"/>
    </row>
    <row r="125" spans="1:10" x14ac:dyDescent="0.25">
      <c r="A125" s="4">
        <v>1.1633450000000001</v>
      </c>
      <c r="C125" s="4">
        <v>1.5643860000000001</v>
      </c>
      <c r="E125" s="5">
        <v>0.56756300000000004</v>
      </c>
      <c r="G125" s="4">
        <v>1.0847549000000001</v>
      </c>
      <c r="J125" s="1"/>
    </row>
    <row r="126" spans="1:10" x14ac:dyDescent="0.25">
      <c r="A126" s="4">
        <v>1.163845</v>
      </c>
      <c r="C126" s="5">
        <v>1.5645800000000001</v>
      </c>
      <c r="E126" s="5">
        <v>0.57097830000000005</v>
      </c>
      <c r="G126" s="5">
        <v>1.0903459529999999</v>
      </c>
      <c r="J126" s="1"/>
    </row>
    <row r="127" spans="1:10" x14ac:dyDescent="0.25">
      <c r="A127" s="4">
        <v>1.1746529999999999</v>
      </c>
      <c r="C127" s="4">
        <v>1.567723</v>
      </c>
      <c r="E127" s="5">
        <v>0.57532797999999996</v>
      </c>
      <c r="G127" s="4">
        <v>1.0923742000000001</v>
      </c>
      <c r="J127" s="1"/>
    </row>
    <row r="128" spans="1:10" x14ac:dyDescent="0.25">
      <c r="A128" s="5">
        <v>1.175656</v>
      </c>
      <c r="C128" s="5">
        <v>1.5678234</v>
      </c>
      <c r="E128" s="5">
        <v>0.57631790000000005</v>
      </c>
      <c r="G128" s="4">
        <v>1.1034328630000001</v>
      </c>
      <c r="J128" s="1"/>
    </row>
    <row r="129" spans="1:10" x14ac:dyDescent="0.25">
      <c r="A129" s="4">
        <v>1.1798249999999999</v>
      </c>
      <c r="C129" s="4">
        <v>1.5679055</v>
      </c>
      <c r="E129" s="5">
        <v>0.57886325999999999</v>
      </c>
      <c r="G129" s="4">
        <v>1.1115630000000001</v>
      </c>
      <c r="J129" s="1"/>
    </row>
    <row r="130" spans="1:10" x14ac:dyDescent="0.25">
      <c r="A130" s="4">
        <v>1.1829350000000001</v>
      </c>
      <c r="C130" s="4">
        <v>1.59799</v>
      </c>
      <c r="E130" s="5">
        <v>0.58376740000000005</v>
      </c>
      <c r="G130" s="5">
        <v>1.1123368499999999</v>
      </c>
      <c r="J130" s="1"/>
    </row>
    <row r="131" spans="1:10" x14ac:dyDescent="0.25">
      <c r="A131" s="4">
        <v>1.1964889999999999</v>
      </c>
      <c r="C131" s="4">
        <v>1.6043529999999999</v>
      </c>
      <c r="E131" s="4">
        <v>0.58679939999999997</v>
      </c>
      <c r="G131" s="4">
        <v>1.1203468599999999</v>
      </c>
      <c r="J131" s="1"/>
    </row>
    <row r="132" spans="1:10" x14ac:dyDescent="0.25">
      <c r="A132" s="4">
        <v>1.1967000000000001</v>
      </c>
      <c r="C132" s="4">
        <v>1.62599</v>
      </c>
      <c r="E132" s="4">
        <v>0.59938340000000001</v>
      </c>
      <c r="G132" s="5">
        <v>1.1204548299999999</v>
      </c>
      <c r="J132" s="1"/>
    </row>
    <row r="133" spans="1:10" x14ac:dyDescent="0.25">
      <c r="A133" s="4">
        <v>1.1994359999999999</v>
      </c>
      <c r="C133" s="5">
        <v>1.6346056</v>
      </c>
      <c r="E133" s="4">
        <v>0.60029299999999997</v>
      </c>
      <c r="G133" s="4">
        <v>1.1322345700000001</v>
      </c>
      <c r="J133" s="1"/>
    </row>
    <row r="134" spans="1:10" x14ac:dyDescent="0.25">
      <c r="A134" s="4">
        <v>1.2008300000000001</v>
      </c>
      <c r="C134" s="5">
        <v>1.6408229999999999</v>
      </c>
      <c r="E134" s="4">
        <v>0.60049699999999995</v>
      </c>
      <c r="G134" s="5">
        <v>1.2065756000000001</v>
      </c>
      <c r="J134" s="1"/>
    </row>
    <row r="135" spans="1:10" x14ac:dyDescent="0.25">
      <c r="A135" s="5">
        <v>1.2337579999999999</v>
      </c>
      <c r="C135" s="4">
        <v>1.6644699999999999</v>
      </c>
      <c r="E135" s="5">
        <v>0.60228499999999996</v>
      </c>
      <c r="G135" s="5">
        <v>1.2078565000000001</v>
      </c>
      <c r="J135" s="1"/>
    </row>
    <row r="136" spans="1:10" x14ac:dyDescent="0.25">
      <c r="A136" s="5">
        <v>1.2347600000000001</v>
      </c>
      <c r="C136" s="5">
        <v>1.672464</v>
      </c>
      <c r="E136" s="5">
        <v>0.61205830000000006</v>
      </c>
      <c r="G136" s="5">
        <v>1.20854302</v>
      </c>
      <c r="J136" s="1"/>
    </row>
    <row r="137" spans="1:10" x14ac:dyDescent="0.25">
      <c r="A137" s="4">
        <v>1.2406999999999999</v>
      </c>
      <c r="C137" s="5">
        <v>1.6793400000000001</v>
      </c>
      <c r="E137" s="5">
        <v>0.61356949999999999</v>
      </c>
      <c r="G137" s="4">
        <v>1.2094484000000001</v>
      </c>
      <c r="J137" s="1"/>
    </row>
    <row r="138" spans="1:10" x14ac:dyDescent="0.25">
      <c r="A138" s="4">
        <v>1.2586999999999999</v>
      </c>
      <c r="C138" s="5">
        <v>1.6804619999999999</v>
      </c>
      <c r="E138" s="5">
        <v>0.61579499999999998</v>
      </c>
      <c r="G138" s="5">
        <v>1.2211356</v>
      </c>
      <c r="J138" s="1"/>
    </row>
    <row r="139" spans="1:10" x14ac:dyDescent="0.25">
      <c r="A139" s="4">
        <v>1.2696499999999999</v>
      </c>
      <c r="C139" s="4">
        <v>1.6862307000000001</v>
      </c>
      <c r="E139" s="5">
        <v>0.61808680000000005</v>
      </c>
      <c r="G139" s="5">
        <v>1.2224653999999999</v>
      </c>
      <c r="J139" s="1"/>
    </row>
    <row r="140" spans="1:10" x14ac:dyDescent="0.25">
      <c r="A140" s="4">
        <v>1.27905</v>
      </c>
      <c r="C140" s="5">
        <v>1.6863900000000001</v>
      </c>
      <c r="E140" s="5">
        <v>0.61883549999999998</v>
      </c>
      <c r="G140" s="5">
        <v>1.2243573000000001</v>
      </c>
      <c r="J140" s="1"/>
    </row>
    <row r="141" spans="1:10" x14ac:dyDescent="0.25">
      <c r="A141" s="4">
        <v>1.2830569999999999</v>
      </c>
      <c r="C141" s="4">
        <v>1.7342500000000001</v>
      </c>
      <c r="E141" s="5">
        <v>0.62246789999999996</v>
      </c>
      <c r="G141" s="5">
        <v>1.2307833957000001</v>
      </c>
      <c r="J141" s="1"/>
    </row>
    <row r="142" spans="1:10" x14ac:dyDescent="0.25">
      <c r="A142" s="4">
        <v>1.29348</v>
      </c>
      <c r="C142" s="5">
        <v>1.744902</v>
      </c>
      <c r="E142" s="5">
        <v>0.62483390000000005</v>
      </c>
      <c r="G142" s="5">
        <v>1.2347060000000001</v>
      </c>
      <c r="J142" s="1"/>
    </row>
    <row r="143" spans="1:10" x14ac:dyDescent="0.25">
      <c r="A143" s="4">
        <v>1.2947668000000001</v>
      </c>
      <c r="C143" s="4">
        <v>1.7456229999999999</v>
      </c>
      <c r="E143" s="5">
        <v>0.62495500000000004</v>
      </c>
      <c r="G143" s="5">
        <v>1.238623</v>
      </c>
      <c r="J143" s="1"/>
    </row>
    <row r="144" spans="1:10" x14ac:dyDescent="0.25">
      <c r="A144" s="4">
        <v>1.29491</v>
      </c>
      <c r="C144" s="4">
        <v>1.7481199999999999</v>
      </c>
      <c r="E144" s="5">
        <v>0.62948499999999996</v>
      </c>
      <c r="G144" s="5">
        <v>1.24360285</v>
      </c>
      <c r="J144" s="1"/>
    </row>
    <row r="145" spans="1:10" x14ac:dyDescent="0.25">
      <c r="A145" s="4">
        <v>1.2954699999999999</v>
      </c>
      <c r="C145" s="4">
        <v>1.7572000000000001</v>
      </c>
      <c r="E145" s="5">
        <v>0.63468829999999998</v>
      </c>
      <c r="G145" s="4">
        <v>1.2538536</v>
      </c>
      <c r="J145" s="1"/>
    </row>
    <row r="146" spans="1:10" x14ac:dyDescent="0.25">
      <c r="A146" s="4">
        <v>1.2956669999999999</v>
      </c>
      <c r="C146" s="4">
        <v>1.78464</v>
      </c>
      <c r="E146" s="5">
        <v>0.63870400000000005</v>
      </c>
      <c r="G146" s="5">
        <v>1.2540682999999999</v>
      </c>
      <c r="J146" s="1"/>
    </row>
    <row r="147" spans="1:10" x14ac:dyDescent="0.25">
      <c r="A147" s="4">
        <v>1.2965</v>
      </c>
      <c r="C147" s="5">
        <v>1.78634</v>
      </c>
      <c r="E147" s="4">
        <v>0.64206799999999997</v>
      </c>
      <c r="G147" s="4">
        <v>1.2644789999999999</v>
      </c>
      <c r="J147" s="1"/>
    </row>
    <row r="148" spans="1:10" x14ac:dyDescent="0.25">
      <c r="A148" s="4">
        <v>1.2976700000000001</v>
      </c>
      <c r="C148" s="5">
        <v>1.7903469999999999</v>
      </c>
      <c r="E148" s="5">
        <v>0.64268234999999996</v>
      </c>
      <c r="G148" s="5">
        <v>1.2679067500000001</v>
      </c>
      <c r="J148" s="1"/>
    </row>
    <row r="149" spans="1:10" x14ac:dyDescent="0.25">
      <c r="A149" s="4">
        <v>1.3057000000000001</v>
      </c>
      <c r="C149" s="4">
        <v>1.792556</v>
      </c>
      <c r="E149" s="5">
        <v>0.64928529999999995</v>
      </c>
      <c r="G149" s="5">
        <v>1.2697822000000001</v>
      </c>
      <c r="J149" s="1"/>
    </row>
    <row r="150" spans="1:10" x14ac:dyDescent="0.25">
      <c r="A150" s="4">
        <v>1.3267439999999999</v>
      </c>
      <c r="C150" s="5">
        <v>1.797237</v>
      </c>
      <c r="E150" s="5">
        <v>0.6550994</v>
      </c>
      <c r="G150" s="4">
        <v>1.2738247</v>
      </c>
      <c r="J150" s="1"/>
    </row>
    <row r="151" spans="1:10" x14ac:dyDescent="0.25">
      <c r="A151" s="4">
        <v>1.3336980000000001</v>
      </c>
      <c r="C151" s="4">
        <v>1.8257074600000001</v>
      </c>
      <c r="E151" s="4">
        <v>0.65542699999999998</v>
      </c>
      <c r="G151" s="4">
        <v>1.2839506999999999</v>
      </c>
      <c r="J151" s="1"/>
    </row>
    <row r="152" spans="1:10" x14ac:dyDescent="0.25">
      <c r="A152" s="4">
        <v>1.3455999999999999</v>
      </c>
      <c r="C152" s="5">
        <v>1.8276520000000001</v>
      </c>
      <c r="E152" s="5">
        <v>0.65788990000000003</v>
      </c>
      <c r="G152" s="5">
        <v>1.2840784000000001</v>
      </c>
      <c r="J152" s="1"/>
    </row>
    <row r="153" spans="1:10" x14ac:dyDescent="0.25">
      <c r="A153" s="4">
        <v>1.3458000000000001</v>
      </c>
      <c r="C153" s="4">
        <v>1.8346450000000001</v>
      </c>
      <c r="E153" s="5">
        <v>0.65837440000000003</v>
      </c>
      <c r="G153" s="4">
        <v>1.2956460000000001</v>
      </c>
      <c r="J153" s="1"/>
    </row>
    <row r="154" spans="1:10" x14ac:dyDescent="0.25">
      <c r="A154" s="4">
        <v>1.35301</v>
      </c>
      <c r="C154" s="4">
        <v>1.8374900000000001</v>
      </c>
      <c r="E154" s="5">
        <v>0.66330683000000001</v>
      </c>
      <c r="G154" s="4">
        <v>1.3037540000000001</v>
      </c>
    </row>
    <row r="155" spans="1:10" x14ac:dyDescent="0.25">
      <c r="A155" s="4">
        <v>1.35328</v>
      </c>
      <c r="C155" s="4">
        <v>1.838857</v>
      </c>
      <c r="E155" s="5">
        <v>0.66395499999999996</v>
      </c>
      <c r="G155" s="5">
        <v>1.30500342</v>
      </c>
    </row>
    <row r="156" spans="1:10" x14ac:dyDescent="0.25">
      <c r="A156" s="4">
        <v>1.3560000000000001</v>
      </c>
      <c r="C156" s="5">
        <v>1.8522489</v>
      </c>
      <c r="E156" s="5">
        <v>0.67023849999999996</v>
      </c>
      <c r="G156" s="5">
        <v>1.3058436</v>
      </c>
    </row>
    <row r="157" spans="1:10" x14ac:dyDescent="0.25">
      <c r="A157" s="4">
        <v>1.3573</v>
      </c>
      <c r="C157" s="5">
        <v>1.853523</v>
      </c>
      <c r="E157" s="5">
        <v>0.6720583</v>
      </c>
      <c r="G157" s="5">
        <v>1.3075633600000001</v>
      </c>
    </row>
    <row r="158" spans="1:10" x14ac:dyDescent="0.25">
      <c r="A158" s="4">
        <v>1.3705540000000001</v>
      </c>
      <c r="C158" s="4">
        <v>1.8702570000000001</v>
      </c>
      <c r="E158" s="4">
        <v>0.67553949999999996</v>
      </c>
      <c r="G158" s="4">
        <v>1.3079445999999999</v>
      </c>
    </row>
    <row r="159" spans="1:10" x14ac:dyDescent="0.25">
      <c r="A159" s="5">
        <v>1.3866499999999999</v>
      </c>
      <c r="C159" s="4">
        <v>1.8804399999999999</v>
      </c>
      <c r="E159" s="5">
        <v>0.67785459999999997</v>
      </c>
      <c r="G159" s="5">
        <v>1.3102285300000001</v>
      </c>
    </row>
    <row r="160" spans="1:10" x14ac:dyDescent="0.25">
      <c r="A160" s="4">
        <v>1.3873</v>
      </c>
      <c r="C160" s="4">
        <v>1.8974519999999999</v>
      </c>
      <c r="E160" s="5">
        <v>0.68336799999999998</v>
      </c>
      <c r="G160" s="4">
        <v>1.3189664999999999</v>
      </c>
    </row>
    <row r="161" spans="1:7" x14ac:dyDescent="0.25">
      <c r="A161" s="4">
        <v>1.39567</v>
      </c>
      <c r="C161" s="4">
        <v>1.8984559999999999</v>
      </c>
      <c r="E161" s="5">
        <v>0.68790419999999997</v>
      </c>
      <c r="G161" s="5">
        <v>1.3250679999999999</v>
      </c>
    </row>
    <row r="162" spans="1:7" x14ac:dyDescent="0.25">
      <c r="A162" s="4">
        <v>1.3958699999999999</v>
      </c>
      <c r="C162" s="4">
        <v>1.9034556</v>
      </c>
      <c r="E162" s="4">
        <v>0.69028599999999996</v>
      </c>
      <c r="G162" s="5">
        <v>1.3305754000000001</v>
      </c>
    </row>
    <row r="163" spans="1:7" x14ac:dyDescent="0.25">
      <c r="A163" s="4">
        <v>1.4053599999999999</v>
      </c>
      <c r="C163" s="4">
        <v>1.905653</v>
      </c>
      <c r="E163" s="5">
        <v>0.69238560000000005</v>
      </c>
      <c r="G163" s="4">
        <v>1.3441869</v>
      </c>
    </row>
    <row r="164" spans="1:7" x14ac:dyDescent="0.25">
      <c r="A164" s="4">
        <v>1.42448</v>
      </c>
      <c r="C164" s="4">
        <v>1.94421</v>
      </c>
      <c r="E164" s="4">
        <v>0.69496999999999998</v>
      </c>
      <c r="G164" s="5">
        <v>1.35678506</v>
      </c>
    </row>
    <row r="165" spans="1:7" x14ac:dyDescent="0.25">
      <c r="A165" s="4">
        <v>1.4397</v>
      </c>
      <c r="C165" s="5">
        <v>1.9453959999999999</v>
      </c>
      <c r="E165" s="4">
        <v>0.69672000000000001</v>
      </c>
      <c r="G165" s="5">
        <v>1.3705448600000001</v>
      </c>
    </row>
    <row r="166" spans="1:7" x14ac:dyDescent="0.25">
      <c r="A166" s="5">
        <v>1.4567000000000001</v>
      </c>
      <c r="C166" s="5">
        <v>1.9456199999999999</v>
      </c>
      <c r="E166" s="4">
        <v>0.70355000000000001</v>
      </c>
      <c r="G166" s="4">
        <v>1.3705836</v>
      </c>
    </row>
    <row r="167" spans="1:7" x14ac:dyDescent="0.25">
      <c r="A167" s="4">
        <v>1.47237</v>
      </c>
      <c r="C167" s="4">
        <v>1.9464585000000001</v>
      </c>
      <c r="E167" s="4">
        <v>0.70639799999999997</v>
      </c>
      <c r="G167" s="5">
        <v>1.3904532345</v>
      </c>
    </row>
    <row r="168" spans="1:7" x14ac:dyDescent="0.25">
      <c r="A168" s="4">
        <v>1.47428</v>
      </c>
      <c r="C168" s="5">
        <v>1.948245</v>
      </c>
      <c r="E168" s="5">
        <v>0.7086266</v>
      </c>
      <c r="G168" s="4">
        <v>1.3967575999999999</v>
      </c>
    </row>
    <row r="169" spans="1:7" x14ac:dyDescent="0.25">
      <c r="A169" s="4">
        <v>1.478</v>
      </c>
      <c r="C169" s="4">
        <v>1.956774</v>
      </c>
      <c r="E169" s="4">
        <v>0.71001000000000003</v>
      </c>
      <c r="G169" s="4">
        <v>1.398577</v>
      </c>
    </row>
    <row r="170" spans="1:7" x14ac:dyDescent="0.25">
      <c r="A170" s="4">
        <v>1.4796</v>
      </c>
      <c r="C170" s="4">
        <v>1.9834246</v>
      </c>
      <c r="E170" s="4">
        <v>0.72288200000000002</v>
      </c>
      <c r="G170" s="5">
        <v>1.4013952000000001</v>
      </c>
    </row>
    <row r="171" spans="1:7" x14ac:dyDescent="0.25">
      <c r="A171" s="4">
        <v>1.4803200000000001</v>
      </c>
      <c r="C171" s="4">
        <v>1.9900345340000001</v>
      </c>
      <c r="E171" s="4">
        <v>0.72441496699999997</v>
      </c>
      <c r="G171" s="5">
        <v>1.4086784299999999</v>
      </c>
    </row>
    <row r="172" spans="1:7" x14ac:dyDescent="0.25">
      <c r="A172" s="4">
        <v>1.4879599999999999</v>
      </c>
      <c r="C172" s="4">
        <v>2.0042200000000001</v>
      </c>
      <c r="E172" s="5">
        <v>0.72593459999999999</v>
      </c>
      <c r="G172" s="4">
        <v>1.4144744600000001</v>
      </c>
    </row>
    <row r="173" spans="1:7" x14ac:dyDescent="0.25">
      <c r="A173" s="4">
        <v>1.48956</v>
      </c>
      <c r="C173" s="4">
        <v>2.0553699999999999</v>
      </c>
      <c r="E173" s="5">
        <v>0.745749</v>
      </c>
      <c r="G173" s="5">
        <v>1.4206834559999999</v>
      </c>
    </row>
    <row r="174" spans="1:7" x14ac:dyDescent="0.25">
      <c r="A174" s="4">
        <v>1.49034</v>
      </c>
      <c r="C174" s="4">
        <v>2.0559599999999998</v>
      </c>
      <c r="E174" s="5">
        <v>0.7465368</v>
      </c>
      <c r="G174" s="5">
        <v>1.4213670460000001</v>
      </c>
    </row>
    <row r="175" spans="1:7" x14ac:dyDescent="0.25">
      <c r="A175" s="4">
        <v>1.4962899999999999</v>
      </c>
      <c r="C175" s="4">
        <v>2.0834600000000001</v>
      </c>
      <c r="E175" s="4">
        <v>0.74823779999999995</v>
      </c>
      <c r="G175" s="5">
        <v>1.42205684</v>
      </c>
    </row>
    <row r="176" spans="1:7" x14ac:dyDescent="0.25">
      <c r="A176" s="4">
        <v>1.4975000000000001</v>
      </c>
      <c r="C176" s="4">
        <v>2.0925869000000001</v>
      </c>
      <c r="E176" s="4">
        <v>0.75634239599999997</v>
      </c>
      <c r="G176" s="4">
        <v>1.4234789590000001</v>
      </c>
    </row>
    <row r="177" spans="1:7" x14ac:dyDescent="0.25">
      <c r="A177" s="5">
        <v>1.4977780000000001</v>
      </c>
      <c r="C177" s="4">
        <v>2.123505368</v>
      </c>
      <c r="E177" s="4">
        <v>0.75753367999999999</v>
      </c>
      <c r="G177" s="5">
        <v>1.4236783</v>
      </c>
    </row>
    <row r="178" spans="1:7" x14ac:dyDescent="0.25">
      <c r="A178" s="4">
        <v>1.4986999999999999</v>
      </c>
      <c r="C178" s="4">
        <v>2.1467800000000001</v>
      </c>
      <c r="E178" s="4">
        <v>0.76016839999999997</v>
      </c>
      <c r="G178" s="4">
        <v>1.4242493000000001</v>
      </c>
    </row>
    <row r="179" spans="1:7" x14ac:dyDescent="0.25">
      <c r="A179" s="4">
        <v>1.52115</v>
      </c>
      <c r="C179" s="4">
        <v>2.1678000000000002</v>
      </c>
      <c r="E179" s="5">
        <v>0.767536</v>
      </c>
      <c r="G179" s="5">
        <v>1.42567803</v>
      </c>
    </row>
    <row r="180" spans="1:7" x14ac:dyDescent="0.25">
      <c r="A180" s="4">
        <v>1.5234399999999999</v>
      </c>
      <c r="C180" s="4">
        <v>2.2034669999999998</v>
      </c>
      <c r="E180" s="5">
        <v>0.76835620000000004</v>
      </c>
      <c r="G180" s="5">
        <v>1.4289543499999999</v>
      </c>
    </row>
    <row r="181" spans="1:7" x14ac:dyDescent="0.25">
      <c r="A181" s="5">
        <v>1.5235000000000001</v>
      </c>
      <c r="C181" s="4">
        <v>2.2069399999999999</v>
      </c>
      <c r="E181" s="5">
        <v>0.76875320000000003</v>
      </c>
      <c r="G181" s="5">
        <v>1.4289564699999999</v>
      </c>
    </row>
    <row r="182" spans="1:7" x14ac:dyDescent="0.25">
      <c r="A182" s="4">
        <v>1.5238</v>
      </c>
      <c r="C182" s="4">
        <v>2.2248480000000002</v>
      </c>
      <c r="E182" s="4">
        <v>0.78033859999999999</v>
      </c>
      <c r="G182" s="5">
        <v>1.4322967</v>
      </c>
    </row>
    <row r="183" spans="1:7" x14ac:dyDescent="0.25">
      <c r="A183" s="4">
        <v>1.5267999999999999</v>
      </c>
      <c r="C183" s="4">
        <v>2.226</v>
      </c>
      <c r="E183" s="5">
        <v>0.78252500000000003</v>
      </c>
      <c r="G183" s="5">
        <v>1.4325235000000001</v>
      </c>
    </row>
    <row r="184" spans="1:7" x14ac:dyDescent="0.25">
      <c r="A184" s="5">
        <v>1.5278</v>
      </c>
      <c r="C184" s="4">
        <v>2.2655075999999998</v>
      </c>
      <c r="E184" s="5">
        <v>0.78533679999999995</v>
      </c>
      <c r="G184" s="5">
        <v>1.4407833000000001</v>
      </c>
    </row>
    <row r="185" spans="1:7" x14ac:dyDescent="0.25">
      <c r="A185" s="4">
        <v>1.5296000000000001</v>
      </c>
      <c r="C185" s="4">
        <v>2.3005466999999999</v>
      </c>
      <c r="E185" s="5">
        <v>0.79219503000000002</v>
      </c>
      <c r="G185" s="5">
        <v>1.4503854</v>
      </c>
    </row>
    <row r="186" spans="1:7" x14ac:dyDescent="0.25">
      <c r="A186" s="4">
        <v>1.5348999999999999</v>
      </c>
      <c r="C186" s="4">
        <v>2.3460577800000002</v>
      </c>
      <c r="E186" s="5">
        <v>0.79386725000000002</v>
      </c>
      <c r="G186" s="4">
        <v>1.4526790000000001</v>
      </c>
    </row>
    <row r="187" spans="1:7" x14ac:dyDescent="0.25">
      <c r="A187" s="5">
        <v>1.5356000000000001</v>
      </c>
      <c r="C187" s="4">
        <v>2.346457</v>
      </c>
      <c r="E187" s="4">
        <v>0.79403457</v>
      </c>
      <c r="G187" s="5">
        <v>1.4553267000000001</v>
      </c>
    </row>
    <row r="188" spans="1:7" x14ac:dyDescent="0.25">
      <c r="A188" s="4">
        <v>1.53864</v>
      </c>
      <c r="C188" s="4">
        <v>2.3467539999999998</v>
      </c>
      <c r="E188" s="4">
        <v>0.79700198</v>
      </c>
      <c r="G188" s="5">
        <v>1.4603672999999999</v>
      </c>
    </row>
    <row r="189" spans="1:7" x14ac:dyDescent="0.25">
      <c r="A189" s="4">
        <v>1.56037</v>
      </c>
      <c r="C189" s="4">
        <v>2.3479899999999998</v>
      </c>
      <c r="E189" s="4">
        <v>0.79782679999999995</v>
      </c>
      <c r="G189" s="5">
        <v>1.4633008000000001</v>
      </c>
    </row>
    <row r="190" spans="1:7" x14ac:dyDescent="0.25">
      <c r="A190" s="4">
        <v>1.5637799999999999</v>
      </c>
      <c r="C190" s="4">
        <v>2.367578</v>
      </c>
      <c r="E190" s="4">
        <v>0.81093990000000005</v>
      </c>
      <c r="G190" s="5">
        <v>1.464406683</v>
      </c>
    </row>
    <row r="191" spans="1:7" x14ac:dyDescent="0.25">
      <c r="A191" s="4">
        <v>1.5671999999999999</v>
      </c>
      <c r="C191" s="4">
        <v>2.3827400000000001</v>
      </c>
      <c r="E191" s="5">
        <v>0.82573068000000005</v>
      </c>
      <c r="G191" s="5">
        <v>1.4670785</v>
      </c>
    </row>
    <row r="192" spans="1:7" x14ac:dyDescent="0.25">
      <c r="A192" s="4">
        <v>1.57948</v>
      </c>
      <c r="C192" s="4">
        <v>2.4643799999999998</v>
      </c>
      <c r="E192" s="4">
        <v>0.83112346000000004</v>
      </c>
      <c r="G192" s="5">
        <v>1.47703483</v>
      </c>
    </row>
    <row r="193" spans="1:7" x14ac:dyDescent="0.25">
      <c r="A193" s="4">
        <v>1.5896699999999999</v>
      </c>
      <c r="C193" s="4">
        <v>2.4855269999999998</v>
      </c>
      <c r="E193" s="5">
        <v>0.83936299999999997</v>
      </c>
      <c r="G193" s="5">
        <v>1.4778058199999999</v>
      </c>
    </row>
    <row r="194" spans="1:7" x14ac:dyDescent="0.25">
      <c r="A194" s="4">
        <v>1.5908500000000001</v>
      </c>
      <c r="C194" s="4">
        <v>2.5101200000000001</v>
      </c>
      <c r="E194" s="4">
        <v>0.85436800000000002</v>
      </c>
      <c r="G194" s="5">
        <v>1.4865647200000001</v>
      </c>
    </row>
    <row r="195" spans="1:7" x14ac:dyDescent="0.25">
      <c r="A195" s="4">
        <v>1.5934600000000001</v>
      </c>
      <c r="C195" s="4">
        <v>2.5145680000000001</v>
      </c>
      <c r="E195" s="5">
        <v>0.85576238000000004</v>
      </c>
      <c r="G195" s="5">
        <v>1.491508965</v>
      </c>
    </row>
    <row r="196" spans="1:7" x14ac:dyDescent="0.25">
      <c r="A196" s="4">
        <v>1.5963499999999999</v>
      </c>
      <c r="C196" s="4">
        <v>2.5357983000000002</v>
      </c>
      <c r="E196" s="4">
        <v>0.86057890000000004</v>
      </c>
      <c r="G196" s="5">
        <v>1.5067934000000001</v>
      </c>
    </row>
    <row r="197" spans="1:7" x14ac:dyDescent="0.25">
      <c r="A197" s="4">
        <v>1.597</v>
      </c>
      <c r="C197" s="4">
        <v>2.5438900000000002</v>
      </c>
      <c r="E197" s="4">
        <v>0.86344657999999996</v>
      </c>
      <c r="G197" s="4">
        <v>1.5079565800000001</v>
      </c>
    </row>
    <row r="198" spans="1:7" x14ac:dyDescent="0.25">
      <c r="A198" s="4">
        <v>1.5995299999999999</v>
      </c>
      <c r="C198" s="4">
        <v>2.5754890000000001</v>
      </c>
      <c r="E198" s="4">
        <v>0.87044480000000002</v>
      </c>
      <c r="G198" s="5">
        <v>1.5250579799999999</v>
      </c>
    </row>
    <row r="199" spans="1:7" x14ac:dyDescent="0.25">
      <c r="A199" s="4">
        <v>1.5995299999999999</v>
      </c>
      <c r="C199" s="4">
        <v>2.6235930000000001</v>
      </c>
      <c r="E199" s="4">
        <v>0.88235295999999996</v>
      </c>
      <c r="G199" s="5">
        <v>1.5369756299999999</v>
      </c>
    </row>
    <row r="200" spans="1:7" x14ac:dyDescent="0.25">
      <c r="A200" s="4">
        <v>1.5995999999999999</v>
      </c>
      <c r="C200" s="4">
        <v>2.6473900000000001</v>
      </c>
      <c r="E200" s="4">
        <v>0.90115299999999998</v>
      </c>
      <c r="G200" s="5">
        <v>1.5407843000000001</v>
      </c>
    </row>
    <row r="201" spans="1:7" x14ac:dyDescent="0.25">
      <c r="A201" s="4">
        <v>1.5995999999999999</v>
      </c>
      <c r="C201" s="4">
        <v>2.6933600000000002</v>
      </c>
      <c r="E201" s="4">
        <v>0.91309468000000005</v>
      </c>
      <c r="G201" s="4">
        <v>1.5478955999999999</v>
      </c>
    </row>
    <row r="202" spans="1:7" x14ac:dyDescent="0.25">
      <c r="A202" s="4">
        <v>1.600012</v>
      </c>
      <c r="C202" s="4">
        <v>2.6940200000000001</v>
      </c>
      <c r="E202" s="4">
        <v>0.92117549700000001</v>
      </c>
      <c r="G202" s="5">
        <v>1.5522050000000001</v>
      </c>
    </row>
    <row r="203" spans="1:7" x14ac:dyDescent="0.25">
      <c r="A203" s="4">
        <v>1.63489</v>
      </c>
      <c r="C203" s="4">
        <v>2.7714599999999998</v>
      </c>
      <c r="E203" s="4">
        <v>0.92903975999999999</v>
      </c>
      <c r="G203" s="5">
        <v>1.5592347</v>
      </c>
    </row>
    <row r="204" spans="1:7" x14ac:dyDescent="0.25">
      <c r="A204" s="4">
        <v>1.64097</v>
      </c>
      <c r="C204" s="4">
        <v>2.803547</v>
      </c>
      <c r="E204" s="5">
        <v>0.94870299999999996</v>
      </c>
      <c r="G204" s="5">
        <v>1.5603853000000001</v>
      </c>
    </row>
    <row r="205" spans="1:7" x14ac:dyDescent="0.25">
      <c r="A205" s="4">
        <v>1.64097</v>
      </c>
      <c r="C205" s="4">
        <v>2.8045646999999998</v>
      </c>
      <c r="E205" s="4">
        <v>0.95646770000000003</v>
      </c>
      <c r="G205" s="5">
        <v>1.56056843</v>
      </c>
    </row>
    <row r="206" spans="1:7" x14ac:dyDescent="0.25">
      <c r="A206" s="4">
        <v>1.6536500000000001</v>
      </c>
      <c r="C206" s="4">
        <v>2.8397844999999999</v>
      </c>
      <c r="E206" s="4">
        <v>0.95689460000000004</v>
      </c>
      <c r="G206" s="5">
        <v>1.5660339000000001</v>
      </c>
    </row>
    <row r="207" spans="1:7" x14ac:dyDescent="0.25">
      <c r="A207" s="4">
        <v>1.6569849999999999</v>
      </c>
      <c r="C207" s="4">
        <v>2.8563679</v>
      </c>
      <c r="E207" s="4">
        <v>0.99487658000000001</v>
      </c>
      <c r="G207" s="5">
        <v>1.567804483</v>
      </c>
    </row>
    <row r="208" spans="1:7" x14ac:dyDescent="0.25">
      <c r="A208" s="4">
        <v>1.6742300000000001</v>
      </c>
      <c r="C208" s="4">
        <v>2.8579854</v>
      </c>
      <c r="E208" s="4">
        <v>1.0244683999999999</v>
      </c>
      <c r="G208" s="5">
        <v>1.5679632999999999</v>
      </c>
    </row>
    <row r="209" spans="1:7" x14ac:dyDescent="0.25">
      <c r="A209" s="4">
        <v>1.6742300000000001</v>
      </c>
      <c r="C209" s="4">
        <v>2.9235540000000002</v>
      </c>
      <c r="E209" s="5">
        <v>1.0245738200000001</v>
      </c>
      <c r="G209" s="4">
        <v>1.5787574</v>
      </c>
    </row>
    <row r="210" spans="1:7" x14ac:dyDescent="0.25">
      <c r="A210" s="4">
        <v>1.6834</v>
      </c>
      <c r="C210" s="4">
        <v>2.95689</v>
      </c>
      <c r="E210" s="4">
        <v>1.0255854900000001</v>
      </c>
      <c r="G210" s="4">
        <v>1.579742</v>
      </c>
    </row>
    <row r="211" spans="1:7" x14ac:dyDescent="0.25">
      <c r="A211" s="4">
        <v>1.68733</v>
      </c>
      <c r="C211" s="4">
        <v>2.9599899999999999</v>
      </c>
      <c r="E211" s="4">
        <v>1.0303735000000001</v>
      </c>
      <c r="G211" s="5">
        <v>1.5922854</v>
      </c>
    </row>
    <row r="212" spans="1:7" x14ac:dyDescent="0.25">
      <c r="A212" s="4">
        <v>1.6892</v>
      </c>
      <c r="C212" s="4">
        <v>2.9774669999999999</v>
      </c>
      <c r="E212" s="5">
        <v>1.0368944</v>
      </c>
      <c r="G212" s="5">
        <v>1.6008367299999999</v>
      </c>
    </row>
    <row r="213" spans="1:7" x14ac:dyDescent="0.25">
      <c r="A213" s="5">
        <v>1.7234</v>
      </c>
      <c r="C213" s="4">
        <v>2.9845700000000002</v>
      </c>
      <c r="E213" s="4">
        <v>1.0487740000000001</v>
      </c>
      <c r="G213" s="5">
        <v>1.6019443</v>
      </c>
    </row>
    <row r="214" spans="1:7" x14ac:dyDescent="0.25">
      <c r="A214" s="4">
        <v>1.7250890000000001</v>
      </c>
      <c r="C214" s="4">
        <v>3.024597</v>
      </c>
      <c r="E214" s="5">
        <v>1.0534730000000001</v>
      </c>
      <c r="G214" s="5">
        <v>1.6024337900000001</v>
      </c>
    </row>
    <row r="215" spans="1:7" x14ac:dyDescent="0.25">
      <c r="A215" s="4">
        <v>1.7257</v>
      </c>
      <c r="C215" s="4">
        <v>3.0478580000000002</v>
      </c>
      <c r="E215" s="4">
        <v>1.0535467000000001</v>
      </c>
      <c r="G215" s="5">
        <v>1.60835668</v>
      </c>
    </row>
    <row r="216" spans="1:7" x14ac:dyDescent="0.25">
      <c r="A216" s="5">
        <v>1.7324299999999999</v>
      </c>
      <c r="C216" s="4">
        <v>3.0973790000000001</v>
      </c>
      <c r="E216" s="4">
        <v>1.0536890000000001</v>
      </c>
      <c r="G216" s="5">
        <v>1.6093382000000001</v>
      </c>
    </row>
    <row r="217" spans="1:7" x14ac:dyDescent="0.25">
      <c r="A217" s="5">
        <v>1.735854</v>
      </c>
      <c r="C217" s="4">
        <v>3.0994573999999999</v>
      </c>
      <c r="E217" s="5">
        <v>1.0538460000000001</v>
      </c>
      <c r="G217" s="5">
        <v>1.613467</v>
      </c>
    </row>
    <row r="218" spans="1:7" x14ac:dyDescent="0.25">
      <c r="A218" s="4">
        <v>1.7360599999999999</v>
      </c>
      <c r="C218" s="4">
        <v>3.1208550000000002</v>
      </c>
      <c r="E218" s="5">
        <v>1.0548690000000001</v>
      </c>
      <c r="G218" s="5">
        <v>1.6209058300000001</v>
      </c>
    </row>
    <row r="219" spans="1:7" x14ac:dyDescent="0.25">
      <c r="A219" s="4">
        <v>1.7369699999999999</v>
      </c>
      <c r="C219" s="4">
        <v>3.2470139599999999</v>
      </c>
      <c r="E219" s="4">
        <v>1.0680590785999999</v>
      </c>
      <c r="G219" s="4">
        <v>1.6231374000000001</v>
      </c>
    </row>
    <row r="220" spans="1:7" x14ac:dyDescent="0.25">
      <c r="A220" s="4">
        <v>1.7542800000000001</v>
      </c>
      <c r="C220" s="4">
        <v>3.2795299999999998</v>
      </c>
      <c r="E220" s="5">
        <v>1.074846</v>
      </c>
      <c r="G220" s="5">
        <v>1.6234085</v>
      </c>
    </row>
    <row r="221" spans="1:7" x14ac:dyDescent="0.25">
      <c r="A221" s="5">
        <v>1.756</v>
      </c>
      <c r="C221" s="4">
        <v>3.367969</v>
      </c>
      <c r="E221" s="5">
        <v>1.0784834599999999</v>
      </c>
      <c r="G221" s="5">
        <v>1.627367</v>
      </c>
    </row>
    <row r="222" spans="1:7" x14ac:dyDescent="0.25">
      <c r="A222" s="4">
        <v>1.7584</v>
      </c>
      <c r="C222" s="4">
        <v>3.5150299999999999</v>
      </c>
      <c r="E222" s="4">
        <v>1.0834375000000001</v>
      </c>
      <c r="G222" s="5">
        <v>1.63029852</v>
      </c>
    </row>
    <row r="223" spans="1:7" x14ac:dyDescent="0.25">
      <c r="A223" s="4">
        <v>1.7594000000000001</v>
      </c>
      <c r="C223" s="4">
        <v>3.5570200000000001</v>
      </c>
      <c r="E223" s="4">
        <v>1.0878950000000001</v>
      </c>
      <c r="G223" s="5">
        <v>1.6305678320000001</v>
      </c>
    </row>
    <row r="224" spans="1:7" x14ac:dyDescent="0.25">
      <c r="A224" s="4">
        <v>1.7696000000000001</v>
      </c>
      <c r="C224" s="4">
        <v>3.5975199999999998</v>
      </c>
      <c r="E224" s="5">
        <v>1.094463</v>
      </c>
      <c r="G224" s="5">
        <v>1.6305733</v>
      </c>
    </row>
    <row r="225" spans="1:7" x14ac:dyDescent="0.25">
      <c r="A225" s="4">
        <v>1.7781499999999999</v>
      </c>
      <c r="C225" s="4">
        <v>3.5977830000000002</v>
      </c>
      <c r="E225" s="5">
        <v>1.104474</v>
      </c>
      <c r="G225" s="5">
        <v>1.63369783</v>
      </c>
    </row>
    <row r="226" spans="1:7" x14ac:dyDescent="0.25">
      <c r="A226" s="4">
        <v>1.79345</v>
      </c>
      <c r="C226" s="4">
        <v>3.6470077999999999</v>
      </c>
      <c r="E226" s="5">
        <v>1.1058589999999999</v>
      </c>
      <c r="G226" s="4">
        <v>1.634592</v>
      </c>
    </row>
    <row r="227" spans="1:7" x14ac:dyDescent="0.25">
      <c r="A227" s="5">
        <v>1.795766</v>
      </c>
      <c r="C227" s="4">
        <v>3.804573</v>
      </c>
      <c r="E227" s="5">
        <v>1.1065433499999999</v>
      </c>
      <c r="G227" s="4">
        <v>1.6356879</v>
      </c>
    </row>
    <row r="228" spans="1:7" x14ac:dyDescent="0.25">
      <c r="A228" s="4">
        <v>1.797563</v>
      </c>
      <c r="C228" s="4">
        <v>3.8235600000000001</v>
      </c>
      <c r="E228" s="5">
        <v>1.10857359</v>
      </c>
      <c r="G228" s="5">
        <v>1.6442478</v>
      </c>
    </row>
    <row r="229" spans="1:7" x14ac:dyDescent="0.25">
      <c r="A229" s="4">
        <v>1.81304</v>
      </c>
      <c r="C229" s="4">
        <v>3.9765788999999998</v>
      </c>
      <c r="E229" s="5">
        <v>1.114557</v>
      </c>
      <c r="G229" s="5">
        <v>1.6467840483</v>
      </c>
    </row>
    <row r="230" spans="1:7" x14ac:dyDescent="0.25">
      <c r="A230" s="5">
        <v>1.8234520000000001</v>
      </c>
      <c r="C230" s="4">
        <v>4.0469720000000002</v>
      </c>
      <c r="E230" s="5">
        <v>1.1169112000000001</v>
      </c>
      <c r="G230" s="5">
        <v>1.6503369699999999</v>
      </c>
    </row>
    <row r="231" spans="1:7" x14ac:dyDescent="0.25">
      <c r="A231" s="5">
        <v>1.8256870000000001</v>
      </c>
      <c r="C231" s="4">
        <v>4.2380425649999998</v>
      </c>
      <c r="E231" s="4">
        <v>1.117467</v>
      </c>
      <c r="G231" s="5">
        <v>1.6522954999999999</v>
      </c>
    </row>
    <row r="232" spans="1:7" x14ac:dyDescent="0.25">
      <c r="A232" s="4">
        <v>1.8259000000000001</v>
      </c>
      <c r="C232" s="4">
        <v>4.4423859999999999</v>
      </c>
      <c r="E232" s="4">
        <v>1.1224346999999999</v>
      </c>
      <c r="G232" s="5">
        <v>1.6532051999999999</v>
      </c>
    </row>
    <row r="233" spans="1:7" x14ac:dyDescent="0.25">
      <c r="A233" s="4">
        <v>1.82633</v>
      </c>
      <c r="C233" s="4">
        <v>4.4534669999999998</v>
      </c>
      <c r="E233" s="5">
        <v>1.12956386</v>
      </c>
      <c r="G233" s="5">
        <v>1.6703383999999999</v>
      </c>
    </row>
    <row r="234" spans="1:7" x14ac:dyDescent="0.25">
      <c r="A234" s="5">
        <v>1.8287</v>
      </c>
      <c r="C234" s="4">
        <v>4.532489</v>
      </c>
      <c r="E234" s="5">
        <v>1.13396867</v>
      </c>
      <c r="G234" s="5">
        <v>1.6732045585999999</v>
      </c>
    </row>
    <row r="235" spans="1:7" x14ac:dyDescent="0.25">
      <c r="A235" s="4">
        <v>1.8295669999999999</v>
      </c>
      <c r="C235" s="4">
        <v>4.6639699999999999</v>
      </c>
      <c r="E235" s="4">
        <v>1.1395547399999999</v>
      </c>
      <c r="G235" s="5">
        <v>1.67341356</v>
      </c>
    </row>
    <row r="236" spans="1:7" x14ac:dyDescent="0.25">
      <c r="A236" s="4">
        <v>1.8346564000000001</v>
      </c>
      <c r="C236" s="4">
        <v>4.8926695000000002</v>
      </c>
      <c r="E236" s="5">
        <v>1.1447439500000001</v>
      </c>
      <c r="G236" s="5">
        <v>1.6825239544999999</v>
      </c>
    </row>
    <row r="237" spans="1:7" x14ac:dyDescent="0.25">
      <c r="A237" s="4">
        <v>1.83467</v>
      </c>
      <c r="C237" s="4">
        <v>4.9561400000000004</v>
      </c>
      <c r="E237" s="4">
        <v>1.1457489999999999</v>
      </c>
      <c r="G237" s="5">
        <v>1.6934752</v>
      </c>
    </row>
    <row r="238" spans="1:7" x14ac:dyDescent="0.25">
      <c r="A238" s="5">
        <v>1.8346769999999999</v>
      </c>
      <c r="C238" s="4">
        <v>4.9656900000000004</v>
      </c>
      <c r="E238" s="4">
        <v>1.1464789399999999</v>
      </c>
      <c r="G238" s="4">
        <v>1.6955844</v>
      </c>
    </row>
    <row r="239" spans="1:7" x14ac:dyDescent="0.25">
      <c r="A239" s="5">
        <v>1.836789</v>
      </c>
      <c r="C239" s="4">
        <v>5.0713479599999998</v>
      </c>
      <c r="E239" s="5">
        <v>1.1479992999999999</v>
      </c>
      <c r="G239" s="5">
        <v>1.7012853999999999</v>
      </c>
    </row>
    <row r="240" spans="1:7" x14ac:dyDescent="0.25">
      <c r="A240" s="4">
        <v>1.8368</v>
      </c>
      <c r="C240" s="4">
        <v>5.0894199999999996</v>
      </c>
      <c r="E240" s="4">
        <v>1.1634848</v>
      </c>
      <c r="G240" s="5">
        <v>1.7029833000000001</v>
      </c>
    </row>
    <row r="241" spans="1:10" x14ac:dyDescent="0.25">
      <c r="A241" s="4">
        <v>1.8368</v>
      </c>
      <c r="C241" s="4">
        <v>5.1244684999999999</v>
      </c>
      <c r="E241" s="4">
        <v>1.1903459999999999</v>
      </c>
      <c r="G241" s="5">
        <v>1.7038642349999999</v>
      </c>
    </row>
    <row r="242" spans="1:10" x14ac:dyDescent="0.25">
      <c r="A242" s="4">
        <v>1.839</v>
      </c>
      <c r="C242" s="4">
        <v>5.1670100000000003</v>
      </c>
      <c r="E242" s="5">
        <v>1.1938359999999999</v>
      </c>
      <c r="G242" s="5">
        <v>1.7055863</v>
      </c>
    </row>
    <row r="243" spans="1:10" x14ac:dyDescent="0.25">
      <c r="A243" s="4">
        <v>1.84368</v>
      </c>
      <c r="C243" s="4">
        <v>5.2076469999999997</v>
      </c>
      <c r="E243" s="5">
        <v>1.1978246699999999</v>
      </c>
      <c r="G243" s="4">
        <v>1.7111456700000001</v>
      </c>
    </row>
    <row r="244" spans="1:10" x14ac:dyDescent="0.25">
      <c r="A244" s="4">
        <v>1.847</v>
      </c>
      <c r="C244" s="4">
        <v>5.22736</v>
      </c>
      <c r="E244" s="5">
        <v>1.204574</v>
      </c>
      <c r="G244" s="5">
        <v>1.7170348499999999</v>
      </c>
    </row>
    <row r="245" spans="1:10" x14ac:dyDescent="0.25">
      <c r="A245" s="4">
        <v>1.8500399999999999</v>
      </c>
      <c r="C245" s="4">
        <v>5.3971600000000004</v>
      </c>
      <c r="E245" s="5">
        <v>1.2054480000000001</v>
      </c>
      <c r="G245" s="5">
        <v>1.727357</v>
      </c>
    </row>
    <row r="246" spans="1:10" x14ac:dyDescent="0.25">
      <c r="A246" s="5">
        <v>1.8556900000000001</v>
      </c>
      <c r="C246" s="4">
        <v>5.4824679999999999</v>
      </c>
      <c r="E246" s="5">
        <v>1.2058449</v>
      </c>
      <c r="G246" s="5">
        <v>1.7280933999999999</v>
      </c>
    </row>
    <row r="247" spans="1:10" x14ac:dyDescent="0.25">
      <c r="A247" s="4">
        <v>1.8579000000000001</v>
      </c>
      <c r="C247" s="4">
        <v>5.8134569999999997</v>
      </c>
      <c r="E247" s="4">
        <v>1.2085347799999999</v>
      </c>
      <c r="G247" s="5">
        <v>1.7356780000000001</v>
      </c>
    </row>
    <row r="248" spans="1:10" x14ac:dyDescent="0.25">
      <c r="A248" s="4">
        <v>1.87625</v>
      </c>
      <c r="C248" s="4">
        <v>5.8735799999999996</v>
      </c>
      <c r="E248" s="5">
        <v>1.2087724</v>
      </c>
      <c r="G248" s="5">
        <v>1.7447478000000001</v>
      </c>
    </row>
    <row r="249" spans="1:10" x14ac:dyDescent="0.25">
      <c r="A249" s="4">
        <v>1.8934</v>
      </c>
      <c r="C249" s="4">
        <v>6.0540972000000002</v>
      </c>
      <c r="E249" s="5">
        <v>1.2100583</v>
      </c>
      <c r="G249" s="5">
        <v>1.7459534000000001</v>
      </c>
    </row>
    <row r="250" spans="1:10" x14ac:dyDescent="0.25">
      <c r="A250" s="4">
        <v>1.90185</v>
      </c>
      <c r="C250" s="4">
        <v>6.1308600000000002</v>
      </c>
      <c r="E250" s="4">
        <v>1.2121567499999999</v>
      </c>
      <c r="G250" s="4">
        <v>1.7490957840000001</v>
      </c>
    </row>
    <row r="251" spans="1:10" x14ac:dyDescent="0.25">
      <c r="A251" s="4">
        <v>1.9074</v>
      </c>
      <c r="C251" s="4">
        <v>6.3222678999999999</v>
      </c>
      <c r="E251" s="5">
        <v>1.2143134</v>
      </c>
      <c r="G251" s="5">
        <v>1.7522343499999999</v>
      </c>
    </row>
    <row r="252" spans="1:10" x14ac:dyDescent="0.25">
      <c r="A252" s="5">
        <v>1.9245300000000001</v>
      </c>
      <c r="C252" s="4">
        <v>6.4743199999999996</v>
      </c>
      <c r="E252" s="4">
        <v>1.2178783</v>
      </c>
      <c r="G252" s="5">
        <v>1.7893353000000001</v>
      </c>
    </row>
    <row r="253" spans="1:10" x14ac:dyDescent="0.25">
      <c r="A253" s="4">
        <v>1.92456</v>
      </c>
      <c r="C253" s="4">
        <v>6.7012999999999998</v>
      </c>
      <c r="E253" s="5">
        <v>1.2234370000000001</v>
      </c>
      <c r="G253" s="5">
        <v>1.8002577399999999</v>
      </c>
    </row>
    <row r="254" spans="1:10" x14ac:dyDescent="0.25">
      <c r="A254" s="5">
        <v>1.92578</v>
      </c>
      <c r="C254" s="4">
        <v>6.9466400000000004</v>
      </c>
      <c r="E254" s="5">
        <v>1.2239947</v>
      </c>
      <c r="G254" s="4">
        <v>1.8023382999999999</v>
      </c>
      <c r="J254" s="1"/>
    </row>
    <row r="255" spans="1:10" x14ac:dyDescent="0.25">
      <c r="A255" s="4">
        <v>1.9357</v>
      </c>
      <c r="C255" s="4">
        <v>7.0123345370000001</v>
      </c>
      <c r="E255" s="4">
        <v>1.2254579999999999</v>
      </c>
      <c r="G255" s="5">
        <v>1.8033634599999999</v>
      </c>
      <c r="J255" s="1"/>
    </row>
    <row r="256" spans="1:10" x14ac:dyDescent="0.25">
      <c r="A256" s="4">
        <v>1.9468700000000001</v>
      </c>
      <c r="C256" s="4">
        <v>7.0278299999999998</v>
      </c>
      <c r="E256" s="5">
        <v>1.22626795578</v>
      </c>
      <c r="G256" s="5">
        <v>1.80349344</v>
      </c>
      <c r="J256" s="1"/>
    </row>
    <row r="257" spans="1:10" x14ac:dyDescent="0.25">
      <c r="A257" s="4">
        <v>1.9567000000000001</v>
      </c>
      <c r="C257" s="4">
        <v>7.0558240000000003</v>
      </c>
      <c r="E257" s="4">
        <v>1.2275065999999999</v>
      </c>
      <c r="G257" s="4">
        <v>1.8038988600000001</v>
      </c>
      <c r="J257" s="1"/>
    </row>
    <row r="258" spans="1:10" x14ac:dyDescent="0.25">
      <c r="A258" s="5">
        <v>1.9567429999999999</v>
      </c>
      <c r="C258" s="4">
        <v>7.0783579000000003</v>
      </c>
      <c r="E258" s="4">
        <v>1.230674</v>
      </c>
      <c r="G258" s="5">
        <v>1.8245673</v>
      </c>
      <c r="J258" s="1"/>
    </row>
    <row r="259" spans="1:10" x14ac:dyDescent="0.25">
      <c r="A259" s="5">
        <v>1.9578567</v>
      </c>
      <c r="C259" s="4">
        <v>7.0899599999999996</v>
      </c>
      <c r="E259" s="5">
        <v>1.2350642999999999</v>
      </c>
      <c r="G259" s="5">
        <v>1.830573</v>
      </c>
      <c r="J259" s="1"/>
    </row>
    <row r="260" spans="1:10" x14ac:dyDescent="0.25">
      <c r="A260" s="4">
        <v>1.9587399999999999</v>
      </c>
      <c r="C260" s="4">
        <v>7.1346100000000003</v>
      </c>
      <c r="E260" s="5">
        <v>1.2367459999999999</v>
      </c>
      <c r="G260" s="5">
        <v>1.834646</v>
      </c>
      <c r="J260" s="1"/>
    </row>
    <row r="261" spans="1:10" x14ac:dyDescent="0.25">
      <c r="A261" s="4">
        <v>1.963795</v>
      </c>
      <c r="C261" s="4">
        <v>7.1346800000000004</v>
      </c>
      <c r="E261" s="4">
        <v>1.2404573999999999</v>
      </c>
      <c r="G261" s="5">
        <v>1.836845734</v>
      </c>
      <c r="J261" s="1"/>
    </row>
    <row r="262" spans="1:10" x14ac:dyDescent="0.25">
      <c r="A262" s="4">
        <v>1.9773700000000001</v>
      </c>
      <c r="C262" s="4">
        <v>7.1670100000000003</v>
      </c>
      <c r="E262" s="5">
        <v>1.24355835</v>
      </c>
      <c r="G262" s="5">
        <v>1.8460453999999999</v>
      </c>
      <c r="J262" s="1"/>
    </row>
    <row r="263" spans="1:10" x14ac:dyDescent="0.25">
      <c r="A263" s="4">
        <v>2.01186</v>
      </c>
      <c r="C263" s="4">
        <v>7.1953437999999998</v>
      </c>
      <c r="E263" s="4">
        <v>1.2451223</v>
      </c>
      <c r="G263" s="5">
        <v>1.8535429999999999</v>
      </c>
    </row>
    <row r="264" spans="1:10" x14ac:dyDescent="0.25">
      <c r="A264" s="5">
        <v>2.0412979999999998</v>
      </c>
      <c r="C264" s="4">
        <v>7.1957839999999997</v>
      </c>
      <c r="E264" s="5">
        <v>1.24657254466</v>
      </c>
      <c r="G264" s="4">
        <v>1.8563145400000001</v>
      </c>
    </row>
    <row r="265" spans="1:10" x14ac:dyDescent="0.25">
      <c r="A265" s="5">
        <v>2.0533679999999999</v>
      </c>
      <c r="C265" s="4">
        <v>7.2143100000000002</v>
      </c>
      <c r="E265" s="5">
        <v>1.2465727</v>
      </c>
      <c r="G265" s="5">
        <v>1.85657344</v>
      </c>
    </row>
    <row r="266" spans="1:10" x14ac:dyDescent="0.25">
      <c r="A266" s="5">
        <v>2.0535899999999998</v>
      </c>
      <c r="C266" s="4">
        <v>7.2463389999999999</v>
      </c>
      <c r="E266" s="4">
        <v>1.2466284569999999</v>
      </c>
      <c r="G266" s="4">
        <v>1.8697557</v>
      </c>
    </row>
    <row r="267" spans="1:10" x14ac:dyDescent="0.25">
      <c r="A267" s="5">
        <v>2.0657890000000001</v>
      </c>
      <c r="C267" s="4">
        <v>7.3628600000000004</v>
      </c>
      <c r="E267" s="5">
        <v>1.2474890000000001</v>
      </c>
      <c r="G267" s="5">
        <v>1.87334267</v>
      </c>
    </row>
    <row r="268" spans="1:10" x14ac:dyDescent="0.25">
      <c r="A268" s="5">
        <v>2.0754804299999998</v>
      </c>
      <c r="C268" s="4">
        <v>7.3794568299999996</v>
      </c>
      <c r="E268" s="4">
        <v>1.25358463</v>
      </c>
      <c r="G268" s="5">
        <v>1.89045934</v>
      </c>
    </row>
    <row r="269" spans="1:10" x14ac:dyDescent="0.25">
      <c r="A269" s="4">
        <v>2.08108</v>
      </c>
      <c r="C269" s="4">
        <v>7.6350363120000004</v>
      </c>
      <c r="E269" s="5">
        <v>1.2540454000000001</v>
      </c>
      <c r="G269" s="5">
        <v>1.8923840000000001</v>
      </c>
    </row>
    <row r="270" spans="1:10" x14ac:dyDescent="0.25">
      <c r="A270" s="5">
        <v>2.0856870000000001</v>
      </c>
      <c r="C270" s="4">
        <v>7.9023680000000001</v>
      </c>
      <c r="E270" s="5">
        <v>1.2549030000000001</v>
      </c>
      <c r="G270" s="5">
        <v>1.9244303583</v>
      </c>
    </row>
    <row r="271" spans="1:10" x14ac:dyDescent="0.25">
      <c r="A271" s="5">
        <v>2.0875300000000001</v>
      </c>
      <c r="C271" s="4">
        <v>9.0348930000000003</v>
      </c>
      <c r="E271" s="4">
        <v>1.257884</v>
      </c>
      <c r="G271" s="5">
        <v>1.9245367</v>
      </c>
    </row>
    <row r="272" spans="1:10" x14ac:dyDescent="0.25">
      <c r="A272" s="5">
        <v>2.097467</v>
      </c>
      <c r="C272" s="4">
        <v>9.1367904000000006</v>
      </c>
      <c r="E272" s="5">
        <v>1.2638083</v>
      </c>
      <c r="G272" s="5">
        <v>1.9330034</v>
      </c>
    </row>
    <row r="273" spans="1:7" x14ac:dyDescent="0.25">
      <c r="A273" s="5">
        <v>2.1324329999999998</v>
      </c>
      <c r="C273" s="4">
        <v>9.4886436980000006</v>
      </c>
      <c r="E273" s="5">
        <v>1.2733679</v>
      </c>
      <c r="G273" s="5">
        <v>1.9346530239999999</v>
      </c>
    </row>
    <row r="274" spans="1:7" x14ac:dyDescent="0.25">
      <c r="A274" s="5">
        <v>2.1358899999999998</v>
      </c>
      <c r="C274" s="4">
        <v>9.6948299999999996</v>
      </c>
      <c r="E274" s="5">
        <v>1.2804629999999999</v>
      </c>
      <c r="G274" s="5">
        <v>1.935678035</v>
      </c>
    </row>
    <row r="275" spans="1:7" x14ac:dyDescent="0.25">
      <c r="A275" s="5">
        <v>2.1478790000000001</v>
      </c>
      <c r="C275" s="4">
        <v>9.8653479999999991</v>
      </c>
      <c r="E275" s="5">
        <v>1.2840347000000001</v>
      </c>
      <c r="G275" s="5">
        <v>1.9365450349</v>
      </c>
    </row>
    <row r="276" spans="1:7" x14ac:dyDescent="0.25">
      <c r="A276" s="5">
        <v>2.16879</v>
      </c>
      <c r="C276" s="4">
        <v>9.9220600000000001</v>
      </c>
      <c r="E276" s="4">
        <v>1.2895787400000001</v>
      </c>
      <c r="G276" s="4">
        <v>1.9886186400000001</v>
      </c>
    </row>
    <row r="277" spans="1:7" x14ac:dyDescent="0.25">
      <c r="A277" s="5">
        <v>2.16987</v>
      </c>
      <c r="C277" s="4">
        <v>10.155569754</v>
      </c>
      <c r="E277" s="5">
        <v>1.2904473000000001</v>
      </c>
      <c r="G277" s="4">
        <v>1.99489403</v>
      </c>
    </row>
    <row r="278" spans="1:7" x14ac:dyDescent="0.25">
      <c r="A278" s="5">
        <v>2.1789559999999999</v>
      </c>
      <c r="C278" s="4">
        <v>10.167009999999999</v>
      </c>
      <c r="E278" s="5">
        <v>1.29045674</v>
      </c>
      <c r="G278" s="4">
        <v>2.0025233899999999</v>
      </c>
    </row>
    <row r="279" spans="1:7" x14ac:dyDescent="0.25">
      <c r="A279" s="5">
        <v>2.1874690000000001</v>
      </c>
      <c r="C279" s="4">
        <v>10.2042</v>
      </c>
      <c r="E279" s="5">
        <v>1.2937460000000001</v>
      </c>
      <c r="G279" s="4">
        <v>2.0076784999999999</v>
      </c>
    </row>
    <row r="280" spans="1:7" x14ac:dyDescent="0.25">
      <c r="A280" s="5">
        <v>2.1896399999999998</v>
      </c>
      <c r="C280" s="4">
        <v>10.357623</v>
      </c>
      <c r="E280" s="5">
        <v>1.297458</v>
      </c>
      <c r="G280" s="4">
        <v>2.0669333999999999</v>
      </c>
    </row>
    <row r="281" spans="1:7" x14ac:dyDescent="0.25">
      <c r="A281" s="5">
        <v>2.1986400000000001</v>
      </c>
      <c r="C281" s="4">
        <v>10.456873999999999</v>
      </c>
      <c r="E281" s="5">
        <v>1.2997543</v>
      </c>
      <c r="G281" s="4">
        <v>2.0934834000000002</v>
      </c>
    </row>
    <row r="282" spans="1:7" x14ac:dyDescent="0.25">
      <c r="A282" s="5">
        <v>2.2225799999999998</v>
      </c>
      <c r="C282" s="4">
        <v>10.45698</v>
      </c>
      <c r="E282" s="4">
        <v>1.3015207</v>
      </c>
      <c r="G282" s="4">
        <v>2.1049334800000001</v>
      </c>
    </row>
    <row r="283" spans="1:7" x14ac:dyDescent="0.25">
      <c r="A283" s="5">
        <v>2.2335669999999999</v>
      </c>
      <c r="C283" s="4">
        <v>10.808913487</v>
      </c>
      <c r="E283" s="4">
        <v>1.3040885</v>
      </c>
      <c r="G283" s="4">
        <v>2.1083282300000001</v>
      </c>
    </row>
    <row r="284" spans="1:7" x14ac:dyDescent="0.25">
      <c r="A284" s="5">
        <v>2.2347899999999998</v>
      </c>
      <c r="C284" s="4">
        <v>11.246499999999999</v>
      </c>
      <c r="E284" s="5">
        <v>1.3056540000000001</v>
      </c>
      <c r="G284" s="4">
        <v>2.1143677030000001</v>
      </c>
    </row>
    <row r="285" spans="1:7" x14ac:dyDescent="0.25">
      <c r="A285" s="5">
        <v>2.2395900000000002</v>
      </c>
      <c r="C285" s="5">
        <v>11.569800000000001</v>
      </c>
      <c r="E285" s="5">
        <v>1.306573</v>
      </c>
      <c r="G285" s="4">
        <v>2.1224373299999999</v>
      </c>
    </row>
    <row r="286" spans="1:7" x14ac:dyDescent="0.25">
      <c r="A286" s="5">
        <v>2.2436777999999999</v>
      </c>
      <c r="C286" s="5">
        <v>11.69055</v>
      </c>
      <c r="E286" s="5">
        <v>1.3076684999999999</v>
      </c>
      <c r="G286" s="4">
        <v>2.1421357749999999</v>
      </c>
    </row>
    <row r="287" spans="1:7" x14ac:dyDescent="0.25">
      <c r="A287" s="4">
        <v>2.25203</v>
      </c>
      <c r="C287" s="4">
        <v>13.393466500000001</v>
      </c>
      <c r="E287" s="5">
        <v>1.308673</v>
      </c>
      <c r="G287" s="4">
        <v>2.1500854999999999</v>
      </c>
    </row>
    <row r="288" spans="1:7" x14ac:dyDescent="0.25">
      <c r="A288" s="4">
        <v>2.26389</v>
      </c>
      <c r="C288" s="4">
        <v>13.55702</v>
      </c>
      <c r="E288" s="5">
        <v>1.3112569999999999</v>
      </c>
      <c r="G288" s="4">
        <v>2.1602384200000002</v>
      </c>
    </row>
    <row r="289" spans="1:7" x14ac:dyDescent="0.25">
      <c r="A289" s="4">
        <v>2.2749999999999999</v>
      </c>
      <c r="C289" s="4">
        <v>13.92206</v>
      </c>
      <c r="E289" s="5">
        <v>1.3179548000000001</v>
      </c>
      <c r="G289" s="4">
        <v>2.1897066788999999</v>
      </c>
    </row>
    <row r="290" spans="1:7" x14ac:dyDescent="0.25">
      <c r="A290" s="5">
        <v>2.2943570000000002</v>
      </c>
      <c r="C290" s="4">
        <v>14.246499999999999</v>
      </c>
      <c r="E290" s="5">
        <v>1.3256848000000001</v>
      </c>
      <c r="G290" s="4">
        <v>2.2124578000000001</v>
      </c>
    </row>
    <row r="291" spans="1:7" x14ac:dyDescent="0.25">
      <c r="A291" s="5">
        <v>2.2974999999999999</v>
      </c>
      <c r="C291" s="4">
        <v>14.2545789</v>
      </c>
      <c r="E291" s="5">
        <v>1.3294854700000001</v>
      </c>
      <c r="G291" s="4">
        <v>2.2198747000000001</v>
      </c>
    </row>
    <row r="292" spans="1:7" x14ac:dyDescent="0.25">
      <c r="A292" s="4">
        <v>2.3045800000000001</v>
      </c>
      <c r="C292" s="4">
        <v>14.5867884</v>
      </c>
      <c r="E292" s="5">
        <v>1.3364750000000001</v>
      </c>
      <c r="G292" s="4">
        <v>2.2226503800000001</v>
      </c>
    </row>
    <row r="293" spans="1:7" x14ac:dyDescent="0.25">
      <c r="A293" s="4">
        <v>2.30681</v>
      </c>
      <c r="C293" s="4">
        <v>14.67089734</v>
      </c>
      <c r="E293" s="4">
        <v>1.3426883000000001</v>
      </c>
      <c r="G293" s="4">
        <v>2.2307549469999999</v>
      </c>
    </row>
    <row r="294" spans="1:7" x14ac:dyDescent="0.25">
      <c r="A294" s="5">
        <v>2.3234400000000002</v>
      </c>
      <c r="C294" s="4">
        <v>14.923562799999999</v>
      </c>
      <c r="E294" s="5">
        <v>1.3457793</v>
      </c>
      <c r="G294" s="4">
        <v>2.2463650486</v>
      </c>
    </row>
    <row r="295" spans="1:7" x14ac:dyDescent="0.25">
      <c r="A295" s="5">
        <v>2.3245</v>
      </c>
      <c r="C295" s="4">
        <v>14.983683600000001</v>
      </c>
      <c r="E295" s="5">
        <v>1.3458749999999999</v>
      </c>
      <c r="G295" s="4">
        <v>2.2586843028399999</v>
      </c>
    </row>
    <row r="296" spans="1:7" x14ac:dyDescent="0.25">
      <c r="A296" s="4">
        <v>2.3289200000000001</v>
      </c>
      <c r="C296" s="5">
        <v>15.093497599999999</v>
      </c>
      <c r="E296" s="5">
        <v>1.3464875999999999</v>
      </c>
      <c r="G296" s="4">
        <v>2.3206845999999999</v>
      </c>
    </row>
    <row r="297" spans="1:7" x14ac:dyDescent="0.25">
      <c r="A297" s="4">
        <v>2.3289300000000002</v>
      </c>
      <c r="C297" s="4">
        <v>15.214309999999999</v>
      </c>
      <c r="E297" s="4">
        <v>1.346905</v>
      </c>
      <c r="G297" s="4">
        <v>2.3604722499999999</v>
      </c>
    </row>
    <row r="298" spans="1:7" x14ac:dyDescent="0.25">
      <c r="A298" s="5">
        <v>2.3337500000000002</v>
      </c>
      <c r="C298" s="4">
        <v>15.7890245</v>
      </c>
      <c r="E298" s="5">
        <v>1.3472458899999999</v>
      </c>
      <c r="G298" s="4">
        <v>2.3730583300000001</v>
      </c>
    </row>
    <row r="299" spans="1:7" x14ac:dyDescent="0.25">
      <c r="A299" s="5">
        <v>2.3436699999999999</v>
      </c>
      <c r="C299" s="4">
        <v>16.038639</v>
      </c>
      <c r="E299" s="4">
        <v>1.35571905</v>
      </c>
      <c r="G299" s="4">
        <v>2.4205684000000001</v>
      </c>
    </row>
    <row r="300" spans="1:7" x14ac:dyDescent="0.25">
      <c r="A300" s="5">
        <v>2.34544</v>
      </c>
      <c r="C300" s="4">
        <v>16.2042</v>
      </c>
      <c r="E300" s="5">
        <v>1.358277</v>
      </c>
      <c r="G300" s="4">
        <v>2.4460250000000001</v>
      </c>
    </row>
    <row r="301" spans="1:7" x14ac:dyDescent="0.25">
      <c r="A301" s="5">
        <v>2.3456399999999999</v>
      </c>
      <c r="C301" s="4">
        <v>16.705639999999999</v>
      </c>
      <c r="E301" s="5">
        <v>1.3597649999999999</v>
      </c>
      <c r="G301" s="4">
        <v>2.4780285000000002</v>
      </c>
    </row>
    <row r="302" spans="1:7" x14ac:dyDescent="0.25">
      <c r="A302" s="5">
        <v>2.3467889999999998</v>
      </c>
      <c r="C302" s="4">
        <v>16.890366</v>
      </c>
      <c r="E302" s="5">
        <v>1.3648456</v>
      </c>
      <c r="G302" s="4">
        <v>2.4792893299999998</v>
      </c>
    </row>
    <row r="303" spans="1:7" x14ac:dyDescent="0.25">
      <c r="A303" s="4">
        <v>2.3542299999999998</v>
      </c>
      <c r="C303" s="4">
        <v>16.96284</v>
      </c>
      <c r="E303" s="4">
        <v>1.3667947</v>
      </c>
      <c r="G303" s="4">
        <v>2.5105583</v>
      </c>
    </row>
    <row r="304" spans="1:7" x14ac:dyDescent="0.25">
      <c r="A304" s="5">
        <v>2.3569</v>
      </c>
      <c r="C304" s="4">
        <v>16.963450000000002</v>
      </c>
      <c r="E304" s="5">
        <v>1.3736708</v>
      </c>
      <c r="G304" s="4">
        <v>2.5250683</v>
      </c>
    </row>
    <row r="305" spans="1:7" x14ac:dyDescent="0.25">
      <c r="A305" s="5">
        <v>2.3569795999999998</v>
      </c>
      <c r="C305" s="4">
        <v>18.225899999999999</v>
      </c>
      <c r="E305" s="5">
        <v>1.396703</v>
      </c>
      <c r="G305" s="4">
        <v>2.5322505799999999</v>
      </c>
    </row>
    <row r="306" spans="1:7" x14ac:dyDescent="0.25">
      <c r="A306" s="5">
        <v>2.3578899999999998</v>
      </c>
      <c r="C306" s="4">
        <v>18.225899999999999</v>
      </c>
      <c r="E306" s="4">
        <v>1.3999254999999999</v>
      </c>
      <c r="G306" s="4">
        <v>2.5421257449999999</v>
      </c>
    </row>
    <row r="307" spans="1:7" x14ac:dyDescent="0.25">
      <c r="A307" s="5">
        <v>2.3946700000000001</v>
      </c>
      <c r="C307" s="4">
        <v>18.248650000000001</v>
      </c>
      <c r="E307" s="4">
        <v>1.4003584</v>
      </c>
      <c r="G307" s="4">
        <v>2.57468567</v>
      </c>
    </row>
    <row r="308" spans="1:7" x14ac:dyDescent="0.25">
      <c r="A308" s="4">
        <v>2.4022800000000002</v>
      </c>
      <c r="C308" s="4">
        <v>18.34638</v>
      </c>
      <c r="E308" s="5">
        <v>1.40237232</v>
      </c>
      <c r="G308" s="5">
        <v>2.5830568299999999</v>
      </c>
    </row>
    <row r="309" spans="1:7" x14ac:dyDescent="0.25">
      <c r="A309" s="5">
        <v>2.4078599999999999</v>
      </c>
      <c r="C309" s="4">
        <v>18.347367899999998</v>
      </c>
      <c r="E309" s="4">
        <v>1.4096619399999999</v>
      </c>
      <c r="G309" s="4">
        <v>2.58625470483</v>
      </c>
    </row>
    <row r="310" spans="1:7" x14ac:dyDescent="0.25">
      <c r="A310" s="5">
        <v>2.4258000000000002</v>
      </c>
      <c r="C310" s="4">
        <v>18.348960000000002</v>
      </c>
      <c r="E310" s="5">
        <v>1.4208944999999999</v>
      </c>
      <c r="G310" s="4">
        <v>2.6106821999999998</v>
      </c>
    </row>
    <row r="311" spans="1:7" x14ac:dyDescent="0.25">
      <c r="A311" s="5">
        <v>2.4346999999999999</v>
      </c>
      <c r="C311" s="4">
        <v>18.460356699999998</v>
      </c>
      <c r="E311" s="5">
        <v>1.4265555999999999</v>
      </c>
      <c r="G311" s="4">
        <v>2.6205593999999999</v>
      </c>
    </row>
    <row r="312" spans="1:7" x14ac:dyDescent="0.25">
      <c r="A312" s="5">
        <v>2.4354680000000002</v>
      </c>
      <c r="C312" s="5"/>
      <c r="E312" s="5">
        <v>1.4280583</v>
      </c>
      <c r="G312" s="4">
        <v>2.6520348</v>
      </c>
    </row>
    <row r="313" spans="1:7" x14ac:dyDescent="0.25">
      <c r="A313" s="4">
        <v>2.4393099999999999</v>
      </c>
      <c r="E313" s="5">
        <v>1.4284060000000001</v>
      </c>
      <c r="G313" s="4">
        <v>2.6559734499999998</v>
      </c>
    </row>
    <row r="314" spans="1:7" x14ac:dyDescent="0.25">
      <c r="A314" s="5">
        <v>2.4567890000000001</v>
      </c>
      <c r="E314" s="5">
        <v>1.4284556740000001</v>
      </c>
      <c r="G314" s="4">
        <v>2.6702385199999998</v>
      </c>
    </row>
    <row r="315" spans="1:7" x14ac:dyDescent="0.25">
      <c r="A315" s="5">
        <v>2.4568699999999999</v>
      </c>
      <c r="E315" s="5">
        <v>1.42855603</v>
      </c>
      <c r="G315" s="4">
        <v>2.68803853</v>
      </c>
    </row>
    <row r="316" spans="1:7" x14ac:dyDescent="0.25">
      <c r="A316" s="5">
        <v>2.460963</v>
      </c>
      <c r="E316" s="5">
        <v>1.4348075600000001</v>
      </c>
      <c r="G316" s="4">
        <v>2.7255573034</v>
      </c>
    </row>
    <row r="317" spans="1:7" x14ac:dyDescent="0.25">
      <c r="A317" s="5">
        <v>2.4658899999999999</v>
      </c>
      <c r="E317" s="4">
        <v>1.4356245999999999</v>
      </c>
      <c r="G317" s="4">
        <v>2.7392389000000001</v>
      </c>
    </row>
    <row r="318" spans="1:7" x14ac:dyDescent="0.25">
      <c r="A318" s="5">
        <v>2.4675400000000001</v>
      </c>
      <c r="E318" s="5">
        <v>1.4385540000000001</v>
      </c>
      <c r="G318" s="4">
        <v>2.7482325400000001</v>
      </c>
    </row>
    <row r="319" spans="1:7" x14ac:dyDescent="0.25">
      <c r="A319" s="5">
        <v>2.4679799999999998</v>
      </c>
      <c r="E319" s="5">
        <v>1.4389957</v>
      </c>
      <c r="G319" s="4">
        <v>2.7519779579999999</v>
      </c>
    </row>
    <row r="320" spans="1:7" x14ac:dyDescent="0.25">
      <c r="A320" s="5">
        <v>2.5323699999999998</v>
      </c>
      <c r="E320" s="5">
        <v>1.45256669</v>
      </c>
      <c r="G320" s="4">
        <v>2.7603852</v>
      </c>
    </row>
    <row r="321" spans="1:7" x14ac:dyDescent="0.25">
      <c r="A321" s="5">
        <v>2.5345689999999998</v>
      </c>
      <c r="E321" s="4">
        <v>1.4535743000000001</v>
      </c>
      <c r="G321" s="4">
        <v>2.801285402</v>
      </c>
    </row>
    <row r="322" spans="1:7" x14ac:dyDescent="0.25">
      <c r="A322" s="5">
        <v>2.5347</v>
      </c>
      <c r="E322" s="4">
        <v>1.4535785000000001</v>
      </c>
      <c r="G322" s="4">
        <v>2.8343256960000001</v>
      </c>
    </row>
    <row r="323" spans="1:7" x14ac:dyDescent="0.25">
      <c r="A323" s="5">
        <v>2.5367999999999999</v>
      </c>
      <c r="E323" s="5">
        <v>1.455489</v>
      </c>
      <c r="G323" s="4">
        <v>2.8356689560000001</v>
      </c>
    </row>
    <row r="324" spans="1:7" x14ac:dyDescent="0.25">
      <c r="A324" s="5">
        <v>2.5447799999999998</v>
      </c>
      <c r="E324" s="5">
        <v>1.45782305</v>
      </c>
      <c r="G324" s="4">
        <v>2.8660458000000002</v>
      </c>
    </row>
    <row r="325" spans="1:7" x14ac:dyDescent="0.25">
      <c r="A325" s="5">
        <v>2.5679699999999999</v>
      </c>
      <c r="E325" s="5">
        <v>1.4604577999999999</v>
      </c>
      <c r="G325" s="4">
        <v>2.8971684999999998</v>
      </c>
    </row>
    <row r="326" spans="1:7" x14ac:dyDescent="0.25">
      <c r="A326" s="5">
        <v>2.5684999999999998</v>
      </c>
      <c r="E326" s="5">
        <v>1.4637894</v>
      </c>
      <c r="G326" s="4">
        <v>2.9651847500000001</v>
      </c>
    </row>
    <row r="327" spans="1:7" x14ac:dyDescent="0.25">
      <c r="A327" s="5">
        <v>2.5697999999999999</v>
      </c>
      <c r="E327" s="5">
        <v>1.465584</v>
      </c>
      <c r="G327" s="4">
        <v>2.9725540800000001</v>
      </c>
    </row>
    <row r="328" spans="1:7" x14ac:dyDescent="0.25">
      <c r="A328" s="5">
        <v>2.5754800000000002</v>
      </c>
      <c r="E328" s="5">
        <v>1.4658949999999999</v>
      </c>
      <c r="G328" s="4">
        <v>3.0049652999999998</v>
      </c>
    </row>
    <row r="329" spans="1:7" x14ac:dyDescent="0.25">
      <c r="A329" s="5">
        <v>2.57856</v>
      </c>
      <c r="E329" s="5">
        <v>1.466804</v>
      </c>
      <c r="G329" s="4">
        <v>3.0466978400000002</v>
      </c>
    </row>
    <row r="330" spans="1:7" x14ac:dyDescent="0.25">
      <c r="A330" s="5">
        <v>2.5790000000000002</v>
      </c>
      <c r="E330" s="5">
        <v>1.4740358</v>
      </c>
      <c r="G330" s="4">
        <v>3.0633068300000001</v>
      </c>
    </row>
    <row r="331" spans="1:7" x14ac:dyDescent="0.25">
      <c r="A331" s="4">
        <v>2.5806399999999998</v>
      </c>
      <c r="E331" s="5">
        <v>1.4973669276999999</v>
      </c>
      <c r="G331" s="4">
        <v>3.0923853000000001</v>
      </c>
    </row>
    <row r="332" spans="1:7" x14ac:dyDescent="0.25">
      <c r="A332" s="4">
        <v>2.5828700000000002</v>
      </c>
      <c r="E332" s="5">
        <v>1.5022850000000001</v>
      </c>
      <c r="G332" s="4">
        <v>3.094535</v>
      </c>
    </row>
    <row r="333" spans="1:7" x14ac:dyDescent="0.25">
      <c r="A333" s="5">
        <v>2.58629</v>
      </c>
      <c r="E333" s="5">
        <v>1.5034559999999999</v>
      </c>
      <c r="G333" s="4">
        <v>3.27306834</v>
      </c>
    </row>
    <row r="334" spans="1:7" x14ac:dyDescent="0.25">
      <c r="A334" s="5">
        <v>2.5889000000000002</v>
      </c>
      <c r="E334" s="5">
        <v>1.506764</v>
      </c>
      <c r="G334" s="4">
        <v>3.3104863999999998</v>
      </c>
    </row>
    <row r="335" spans="1:7" x14ac:dyDescent="0.25">
      <c r="A335" s="5">
        <v>2.6246900000000002</v>
      </c>
      <c r="E335" s="5">
        <v>1.51044573</v>
      </c>
      <c r="G335" s="4">
        <v>3.3296450000000002</v>
      </c>
    </row>
    <row r="336" spans="1:7" x14ac:dyDescent="0.25">
      <c r="A336" s="5">
        <v>2.63489</v>
      </c>
      <c r="E336" s="4">
        <v>1.5179819999999999</v>
      </c>
      <c r="G336" s="4">
        <v>3.3367956799999998</v>
      </c>
    </row>
    <row r="337" spans="1:7" x14ac:dyDescent="0.25">
      <c r="A337" s="5">
        <v>2.6358999999999999</v>
      </c>
      <c r="E337" s="5">
        <v>1.5207546999999999</v>
      </c>
      <c r="G337" s="4">
        <v>3.4058668999999999</v>
      </c>
    </row>
    <row r="338" spans="1:7" x14ac:dyDescent="0.25">
      <c r="A338" s="5">
        <v>2.64378</v>
      </c>
      <c r="E338" s="4">
        <v>1.5232752000000001</v>
      </c>
      <c r="G338" s="4">
        <v>3.4247855999999999</v>
      </c>
    </row>
    <row r="339" spans="1:7" x14ac:dyDescent="0.25">
      <c r="A339" s="5">
        <v>2.6438999999999999</v>
      </c>
      <c r="E339" s="5">
        <v>1.5295829999999999</v>
      </c>
      <c r="G339" s="4">
        <v>3.4290276899999999</v>
      </c>
    </row>
    <row r="340" spans="1:7" x14ac:dyDescent="0.25">
      <c r="A340" s="5">
        <v>2.6535799999999998</v>
      </c>
      <c r="E340" s="5">
        <v>1.5305674</v>
      </c>
      <c r="G340" s="4">
        <v>3.4606634500000002</v>
      </c>
    </row>
    <row r="341" spans="1:7" x14ac:dyDescent="0.25">
      <c r="A341" s="5">
        <v>2.6556799999999998</v>
      </c>
      <c r="E341" s="5">
        <v>1.532354</v>
      </c>
      <c r="G341" s="4">
        <v>3.4707849999999998</v>
      </c>
    </row>
    <row r="342" spans="1:7" x14ac:dyDescent="0.25">
      <c r="A342" s="5">
        <v>2.6768999999999998</v>
      </c>
      <c r="E342" s="5">
        <v>1.5327911000000001</v>
      </c>
      <c r="G342" s="4">
        <v>3.4708589999999999</v>
      </c>
    </row>
    <row r="343" spans="1:7" x14ac:dyDescent="0.25">
      <c r="A343" s="5">
        <v>2.6794570000000002</v>
      </c>
      <c r="E343" s="5">
        <v>1.536689</v>
      </c>
      <c r="G343" s="4">
        <v>3.4754965800000002</v>
      </c>
    </row>
    <row r="344" spans="1:7" x14ac:dyDescent="0.25">
      <c r="A344" s="4">
        <v>2.6841785699999998</v>
      </c>
      <c r="E344" s="5">
        <v>1.5375490000000001</v>
      </c>
      <c r="G344" s="4">
        <v>3.4774964000000002</v>
      </c>
    </row>
    <row r="345" spans="1:7" x14ac:dyDescent="0.25">
      <c r="A345" s="5">
        <v>2.6867999999999999</v>
      </c>
      <c r="E345" s="5">
        <v>1.5448029999999999</v>
      </c>
      <c r="G345" s="4">
        <v>3.5078849999999999</v>
      </c>
    </row>
    <row r="346" spans="1:7" x14ac:dyDescent="0.25">
      <c r="A346" s="5">
        <v>2.6952400000000001</v>
      </c>
      <c r="E346" s="5">
        <v>1.5483389999999999</v>
      </c>
      <c r="G346" s="4">
        <v>3.5093589765000002</v>
      </c>
    </row>
    <row r="347" spans="1:7" x14ac:dyDescent="0.25">
      <c r="A347" s="5">
        <v>2.6972999999999998</v>
      </c>
      <c r="E347" s="5">
        <v>1.5539642</v>
      </c>
      <c r="G347" s="4">
        <v>3.5257079500000001</v>
      </c>
    </row>
    <row r="348" spans="1:7" x14ac:dyDescent="0.25">
      <c r="A348" s="4">
        <v>2.7308699999999999</v>
      </c>
      <c r="E348" s="5">
        <v>1.558306</v>
      </c>
      <c r="G348" s="4">
        <v>3.5470855000000001</v>
      </c>
    </row>
    <row r="349" spans="1:7" x14ac:dyDescent="0.25">
      <c r="A349" s="5">
        <v>2.7549000000000001</v>
      </c>
      <c r="E349" s="5">
        <v>1.5633830799999999</v>
      </c>
      <c r="G349" s="5">
        <v>3.5580693999999999</v>
      </c>
    </row>
    <row r="350" spans="1:7" x14ac:dyDescent="0.25">
      <c r="A350" s="5">
        <v>2.7658900000000002</v>
      </c>
      <c r="E350" s="5">
        <v>1.5686336000000001</v>
      </c>
      <c r="G350" s="4">
        <v>3.5608949999999999</v>
      </c>
    </row>
    <row r="351" spans="1:7" x14ac:dyDescent="0.25">
      <c r="A351" s="5">
        <v>2.7685</v>
      </c>
      <c r="E351" s="5">
        <v>1.5754357999999999</v>
      </c>
      <c r="G351" s="4">
        <v>3.5622406</v>
      </c>
    </row>
    <row r="352" spans="1:7" x14ac:dyDescent="0.25">
      <c r="A352" s="4">
        <v>2.8288199999999999</v>
      </c>
      <c r="E352" s="4">
        <v>1.578695</v>
      </c>
      <c r="G352" s="4">
        <v>3.5645864999999999</v>
      </c>
    </row>
    <row r="353" spans="1:7" x14ac:dyDescent="0.25">
      <c r="A353" s="5">
        <v>2.8364500000000001</v>
      </c>
      <c r="E353" s="4">
        <v>1.5789679999999999</v>
      </c>
      <c r="G353" s="4">
        <v>3.5670348500000002</v>
      </c>
    </row>
    <row r="354" spans="1:7" x14ac:dyDescent="0.25">
      <c r="A354" s="5">
        <v>2.8368000000000002</v>
      </c>
      <c r="E354" s="4">
        <v>1.58003256</v>
      </c>
      <c r="G354" s="4">
        <v>3.5708833000000002</v>
      </c>
    </row>
    <row r="355" spans="1:7" x14ac:dyDescent="0.25">
      <c r="A355" s="4">
        <v>2.8397700000000001</v>
      </c>
      <c r="E355" s="5">
        <v>1.5902375</v>
      </c>
      <c r="G355" s="4">
        <v>3.5902485999999998</v>
      </c>
    </row>
    <row r="356" spans="1:7" x14ac:dyDescent="0.25">
      <c r="A356" s="5">
        <v>2.8636699999999999</v>
      </c>
      <c r="E356" s="5">
        <v>1.6075958400000001</v>
      </c>
      <c r="G356" s="4">
        <v>3.6078440000000001</v>
      </c>
    </row>
    <row r="357" spans="1:7" x14ac:dyDescent="0.25">
      <c r="A357" s="5">
        <v>2.8642460000000001</v>
      </c>
      <c r="E357" s="5">
        <v>1.6083486300000001</v>
      </c>
      <c r="G357" s="4">
        <v>3.6097459999999999</v>
      </c>
    </row>
    <row r="358" spans="1:7" x14ac:dyDescent="0.25">
      <c r="A358" s="5">
        <v>2.8643000000000001</v>
      </c>
      <c r="E358" s="4">
        <v>1.6155937499999999</v>
      </c>
      <c r="G358" s="4">
        <v>3.6220582000000001</v>
      </c>
    </row>
    <row r="359" spans="1:7" x14ac:dyDescent="0.25">
      <c r="A359" s="5">
        <v>2.8647654</v>
      </c>
      <c r="E359" s="4">
        <v>1.6210222999999999</v>
      </c>
      <c r="G359" s="4">
        <v>3.62567058</v>
      </c>
    </row>
    <row r="360" spans="1:7" x14ac:dyDescent="0.25">
      <c r="A360" s="5">
        <v>2.86754</v>
      </c>
      <c r="E360" s="5">
        <v>1.6236447000000001</v>
      </c>
      <c r="G360" s="4">
        <v>3.6706829999999999</v>
      </c>
    </row>
    <row r="361" spans="1:7" x14ac:dyDescent="0.25">
      <c r="A361" s="5">
        <v>2.8679999999999999</v>
      </c>
      <c r="E361" s="5">
        <v>1.6327559568700001</v>
      </c>
      <c r="G361" s="4">
        <v>3.6708964000000002</v>
      </c>
    </row>
    <row r="362" spans="1:7" x14ac:dyDescent="0.25">
      <c r="A362" s="5">
        <v>2.8759000000000001</v>
      </c>
      <c r="E362" s="5">
        <v>1.6349834599999999</v>
      </c>
      <c r="G362" s="4">
        <v>3.6880579999999998</v>
      </c>
    </row>
    <row r="363" spans="1:7" x14ac:dyDescent="0.25">
      <c r="A363" s="5">
        <v>2.8763999999999998</v>
      </c>
      <c r="E363" s="5">
        <v>1.636795</v>
      </c>
      <c r="G363" s="4">
        <v>3.7089385300000002</v>
      </c>
    </row>
    <row r="364" spans="1:7" x14ac:dyDescent="0.25">
      <c r="A364" s="5">
        <v>2.8788999999999998</v>
      </c>
      <c r="E364" s="4">
        <v>1.6384570000000001</v>
      </c>
      <c r="G364" s="4">
        <v>3.7250733299999998</v>
      </c>
    </row>
    <row r="365" spans="1:7" x14ac:dyDescent="0.25">
      <c r="A365" s="5">
        <v>2.8923399999999999</v>
      </c>
      <c r="E365" s="5">
        <v>1.639456</v>
      </c>
      <c r="G365" s="4">
        <v>3.7294494299999998</v>
      </c>
    </row>
    <row r="366" spans="1:7" x14ac:dyDescent="0.25">
      <c r="A366" s="5">
        <v>2.8954</v>
      </c>
      <c r="E366" s="5">
        <v>1.6400246999999999</v>
      </c>
      <c r="G366" s="4">
        <v>3.730683</v>
      </c>
    </row>
    <row r="367" spans="1:7" x14ac:dyDescent="0.25">
      <c r="A367" s="5">
        <v>2.89778</v>
      </c>
      <c r="E367" s="5">
        <v>1.6594483</v>
      </c>
      <c r="G367" s="4">
        <v>3.7408334999999999</v>
      </c>
    </row>
    <row r="368" spans="1:7" x14ac:dyDescent="0.25">
      <c r="A368" s="5">
        <v>2.9357000000000002</v>
      </c>
      <c r="E368" s="5">
        <v>1.6650256000000001</v>
      </c>
      <c r="G368" s="4">
        <v>3.7603494</v>
      </c>
    </row>
    <row r="369" spans="1:7" x14ac:dyDescent="0.25">
      <c r="A369" s="5">
        <v>2.9358</v>
      </c>
      <c r="E369" s="5">
        <v>1.6738906</v>
      </c>
      <c r="G369" s="4">
        <v>3.7704583</v>
      </c>
    </row>
    <row r="370" spans="1:7" x14ac:dyDescent="0.25">
      <c r="A370" s="4">
        <v>2.9465379999999999</v>
      </c>
      <c r="E370" s="5">
        <v>1.6746772999999999</v>
      </c>
      <c r="G370" s="4">
        <v>3.8330582240000002</v>
      </c>
    </row>
    <row r="371" spans="1:7" x14ac:dyDescent="0.25">
      <c r="A371" s="5">
        <v>2.9687600000000001</v>
      </c>
      <c r="E371" s="4">
        <v>1.6756474968999999</v>
      </c>
      <c r="G371" s="4">
        <v>3.8448246699999999</v>
      </c>
    </row>
    <row r="372" spans="1:7" x14ac:dyDescent="0.25">
      <c r="A372" s="5">
        <v>2.9744700000000002</v>
      </c>
      <c r="E372" s="4">
        <v>1.6864889999999999</v>
      </c>
      <c r="G372" s="4">
        <v>3.8459845000000001</v>
      </c>
    </row>
    <row r="373" spans="1:7" x14ac:dyDescent="0.25">
      <c r="A373" s="5">
        <v>2.9757799999999999</v>
      </c>
      <c r="E373" s="5">
        <v>1.6878456399999999</v>
      </c>
      <c r="G373" s="4">
        <v>3.8605844</v>
      </c>
    </row>
    <row r="374" spans="1:7" x14ac:dyDescent="0.25">
      <c r="A374" s="5">
        <v>2.9765000000000001</v>
      </c>
      <c r="E374" s="5">
        <v>1.6897641999999999</v>
      </c>
      <c r="G374" s="4">
        <v>3.9230668</v>
      </c>
    </row>
    <row r="375" spans="1:7" x14ac:dyDescent="0.25">
      <c r="A375" s="5">
        <v>2.9768539999999999</v>
      </c>
      <c r="E375" s="5">
        <v>1.6934762999999999</v>
      </c>
      <c r="G375" s="4">
        <v>3.9358529999999998</v>
      </c>
    </row>
    <row r="376" spans="1:7" x14ac:dyDescent="0.25">
      <c r="A376" s="4">
        <v>2.9818099999999998</v>
      </c>
      <c r="E376" s="5">
        <v>1.7045336</v>
      </c>
      <c r="G376" s="4">
        <v>4.1435674999999996</v>
      </c>
    </row>
    <row r="377" spans="1:7" x14ac:dyDescent="0.25">
      <c r="A377" s="5">
        <v>3.0390899999999998</v>
      </c>
      <c r="E377" s="4">
        <v>1.7243864</v>
      </c>
      <c r="G377" s="4">
        <v>4.1861657799999996</v>
      </c>
    </row>
    <row r="378" spans="1:7" x14ac:dyDescent="0.25">
      <c r="A378" s="5">
        <v>3.04589</v>
      </c>
      <c r="E378" s="5">
        <v>1.7245980000000001</v>
      </c>
      <c r="G378" s="4">
        <v>4.2146078400000002</v>
      </c>
    </row>
    <row r="379" spans="1:7" x14ac:dyDescent="0.25">
      <c r="A379" s="5">
        <v>3.0487953999999999</v>
      </c>
      <c r="E379" s="5">
        <v>1.7254849743</v>
      </c>
      <c r="G379" s="4">
        <v>4.2406867799999999</v>
      </c>
    </row>
    <row r="380" spans="1:7" x14ac:dyDescent="0.25">
      <c r="A380" s="5">
        <v>3.0578400000000001</v>
      </c>
      <c r="E380" s="5">
        <v>1.7302065</v>
      </c>
      <c r="G380" s="4">
        <v>4.3851934999999997</v>
      </c>
    </row>
    <row r="381" spans="1:7" x14ac:dyDescent="0.25">
      <c r="A381" s="4">
        <v>3.0634399999999999</v>
      </c>
      <c r="E381" s="5">
        <v>1.7342963</v>
      </c>
      <c r="G381" s="4">
        <v>4.4138547800000003</v>
      </c>
    </row>
    <row r="382" spans="1:7" x14ac:dyDescent="0.25">
      <c r="A382" s="4">
        <v>3.1022699999999999</v>
      </c>
      <c r="E382" s="4">
        <v>1.738772</v>
      </c>
      <c r="G382" s="4">
        <v>4.4778806800000002</v>
      </c>
    </row>
    <row r="383" spans="1:7" x14ac:dyDescent="0.25">
      <c r="A383" s="5">
        <v>3.1245799999999999</v>
      </c>
      <c r="E383" s="4">
        <v>1.7395673</v>
      </c>
      <c r="G383" s="4">
        <v>4.4978642999999998</v>
      </c>
    </row>
    <row r="384" spans="1:7" x14ac:dyDescent="0.25">
      <c r="A384" s="5">
        <v>3.1256780000000002</v>
      </c>
      <c r="E384" s="5">
        <v>1.740035</v>
      </c>
      <c r="G384" s="4">
        <v>4.5206844000000004</v>
      </c>
    </row>
    <row r="385" spans="1:7" x14ac:dyDescent="0.25">
      <c r="A385" s="5">
        <v>3.1257899999999998</v>
      </c>
      <c r="E385" s="5">
        <v>1.7409834719999999</v>
      </c>
      <c r="G385" s="4">
        <v>4.5279274999999997</v>
      </c>
    </row>
    <row r="386" spans="1:7" x14ac:dyDescent="0.25">
      <c r="A386" s="5">
        <v>3.1326800000000001</v>
      </c>
      <c r="E386" s="5">
        <v>1.743468</v>
      </c>
      <c r="G386" s="4">
        <v>4.5623529999999999</v>
      </c>
    </row>
    <row r="387" spans="1:7" x14ac:dyDescent="0.25">
      <c r="A387" s="5">
        <v>3.13469</v>
      </c>
      <c r="E387" s="4">
        <v>1.7455677999999999</v>
      </c>
      <c r="G387" s="4">
        <v>4.5635452000000001</v>
      </c>
    </row>
    <row r="388" spans="1:7" x14ac:dyDescent="0.25">
      <c r="A388" s="5">
        <v>3.1357900000000001</v>
      </c>
      <c r="E388" s="5">
        <v>1.7456358000000001</v>
      </c>
      <c r="G388" s="4">
        <v>4.5742384999999999</v>
      </c>
    </row>
    <row r="389" spans="1:7" x14ac:dyDescent="0.25">
      <c r="A389" s="5">
        <v>3.1380400000000002</v>
      </c>
      <c r="E389" s="5">
        <v>1.745735</v>
      </c>
      <c r="G389" s="4">
        <v>4.6624334000000003</v>
      </c>
    </row>
    <row r="390" spans="1:7" x14ac:dyDescent="0.25">
      <c r="A390" s="5">
        <v>3.1845599999999998</v>
      </c>
      <c r="E390" s="5">
        <v>1.745835604</v>
      </c>
      <c r="G390" s="4">
        <v>4.6742460000000001</v>
      </c>
    </row>
    <row r="391" spans="1:7" x14ac:dyDescent="0.25">
      <c r="A391" s="5">
        <v>3.1964000000000001</v>
      </c>
      <c r="E391" s="4">
        <v>1.7546889999999999</v>
      </c>
      <c r="G391" s="4">
        <v>4.6795675000000001</v>
      </c>
    </row>
    <row r="392" spans="1:7" x14ac:dyDescent="0.25">
      <c r="A392" s="5">
        <v>3.2147800000000002</v>
      </c>
      <c r="E392" s="4">
        <v>1.7602306599999999</v>
      </c>
      <c r="G392" s="4">
        <v>4.7056839999999998</v>
      </c>
    </row>
    <row r="393" spans="1:7" x14ac:dyDescent="0.25">
      <c r="A393" s="5">
        <v>3.2167889999999999</v>
      </c>
      <c r="E393" s="5">
        <v>1.7694072999999999</v>
      </c>
      <c r="G393" s="4">
        <v>4.7193286600000004</v>
      </c>
    </row>
    <row r="394" spans="1:7" x14ac:dyDescent="0.25">
      <c r="A394" s="5">
        <v>3.2257899999999999</v>
      </c>
      <c r="E394" s="4">
        <v>1.7746440000000001</v>
      </c>
      <c r="G394" s="4">
        <v>4.7904312600000001</v>
      </c>
    </row>
    <row r="395" spans="1:7" x14ac:dyDescent="0.25">
      <c r="A395" s="5">
        <v>3.2468499999999998</v>
      </c>
      <c r="E395" s="5">
        <v>1.7869440000000001</v>
      </c>
      <c r="G395" s="4">
        <v>4.8565639999999997</v>
      </c>
    </row>
    <row r="396" spans="1:7" x14ac:dyDescent="0.25">
      <c r="A396" s="5">
        <v>3.2468900000000001</v>
      </c>
      <c r="E396" s="4">
        <v>1.7890642999999999</v>
      </c>
      <c r="G396" s="4">
        <v>4.87308568</v>
      </c>
    </row>
    <row r="397" spans="1:7" x14ac:dyDescent="0.25">
      <c r="A397" s="5">
        <v>3.2580900000000002</v>
      </c>
      <c r="E397" s="4">
        <v>1.7931847439999999</v>
      </c>
      <c r="G397" s="4">
        <v>4.8945525999999999</v>
      </c>
    </row>
    <row r="398" spans="1:7" x14ac:dyDescent="0.25">
      <c r="A398" s="5">
        <v>3.3453567</v>
      </c>
      <c r="E398" s="5">
        <v>1.8037289999999999</v>
      </c>
      <c r="G398" s="4">
        <v>5.0238548200000004</v>
      </c>
    </row>
    <row r="399" spans="1:7" x14ac:dyDescent="0.25">
      <c r="A399" s="4">
        <v>3.40456</v>
      </c>
      <c r="E399" s="5">
        <v>1.806643</v>
      </c>
      <c r="G399" s="4">
        <v>5.0239583300000001</v>
      </c>
    </row>
    <row r="400" spans="1:7" x14ac:dyDescent="0.25">
      <c r="A400" s="5">
        <v>3.4547889999999999</v>
      </c>
      <c r="E400" s="5">
        <v>1.8142547899999999</v>
      </c>
      <c r="G400" s="4">
        <v>5.0245819999999997</v>
      </c>
    </row>
    <row r="401" spans="1:7" x14ac:dyDescent="0.25">
      <c r="A401" s="5">
        <v>3.4567299999999999</v>
      </c>
      <c r="E401" s="5">
        <v>1.8238460000000001</v>
      </c>
      <c r="G401" s="5">
        <v>5.0793233000000004</v>
      </c>
    </row>
    <row r="402" spans="1:7" x14ac:dyDescent="0.25">
      <c r="A402" s="5">
        <v>3.4672999999999998</v>
      </c>
      <c r="E402" s="4">
        <v>1.824586</v>
      </c>
      <c r="G402" s="4">
        <v>5.1256035999999998</v>
      </c>
    </row>
    <row r="403" spans="1:7" x14ac:dyDescent="0.25">
      <c r="A403" s="5">
        <v>3.5346799999999998</v>
      </c>
      <c r="E403" s="5">
        <v>1.8299578000000001</v>
      </c>
      <c r="G403" s="4">
        <v>5.1475046799999999</v>
      </c>
    </row>
    <row r="404" spans="1:7" x14ac:dyDescent="0.25">
      <c r="A404" s="5">
        <v>3.5764900000000002</v>
      </c>
      <c r="E404" s="5">
        <v>1.8336840000000001</v>
      </c>
      <c r="G404" s="4">
        <v>5.2760944800000003</v>
      </c>
    </row>
    <row r="405" spans="1:7" x14ac:dyDescent="0.25">
      <c r="A405" s="5">
        <v>3.5865200000000002</v>
      </c>
      <c r="E405" s="5">
        <v>1.8367036400000001</v>
      </c>
      <c r="G405" s="4">
        <v>5.4802283000000003</v>
      </c>
    </row>
    <row r="406" spans="1:7" x14ac:dyDescent="0.25">
      <c r="A406" s="5">
        <v>3.6145679999999998</v>
      </c>
      <c r="E406" s="5">
        <v>1.8370567</v>
      </c>
      <c r="G406" s="4">
        <v>5.5640330000000002</v>
      </c>
    </row>
    <row r="407" spans="1:7" x14ac:dyDescent="0.25">
      <c r="A407" s="5">
        <v>3.6448</v>
      </c>
      <c r="E407" s="5">
        <v>1.8405830000000001</v>
      </c>
      <c r="G407" s="4">
        <v>5.704853</v>
      </c>
    </row>
    <row r="408" spans="1:7" x14ac:dyDescent="0.25">
      <c r="A408" s="5">
        <v>3.6857899999999999</v>
      </c>
      <c r="E408" s="5">
        <v>1.8467833</v>
      </c>
      <c r="G408" s="4">
        <v>6.0045726699999999</v>
      </c>
    </row>
    <row r="409" spans="1:7" x14ac:dyDescent="0.25">
      <c r="A409" s="5">
        <v>3.7664800000000001</v>
      </c>
      <c r="E409" s="5">
        <v>1.8534949999999999</v>
      </c>
      <c r="G409" s="4">
        <v>6.3203582999999997</v>
      </c>
    </row>
    <row r="410" spans="1:7" x14ac:dyDescent="0.25">
      <c r="A410" s="5">
        <v>3.7845768</v>
      </c>
      <c r="E410" s="5">
        <v>1.8573390000000001</v>
      </c>
      <c r="G410" s="4">
        <v>6.4258949999999997</v>
      </c>
    </row>
    <row r="411" spans="1:7" x14ac:dyDescent="0.25">
      <c r="A411" s="5">
        <v>3.7934600000000001</v>
      </c>
      <c r="E411" s="5">
        <v>1.8636429999999999</v>
      </c>
      <c r="G411" s="4">
        <v>6.5245685</v>
      </c>
    </row>
    <row r="412" spans="1:7" x14ac:dyDescent="0.25">
      <c r="A412" s="5">
        <v>3.8456000000000001</v>
      </c>
      <c r="E412" s="5">
        <v>1.865224</v>
      </c>
      <c r="G412" s="4">
        <v>6.6623058000000004</v>
      </c>
    </row>
    <row r="413" spans="1:7" x14ac:dyDescent="0.25">
      <c r="A413" s="5">
        <v>3.8657499999999998</v>
      </c>
      <c r="E413" s="5">
        <v>1.874573</v>
      </c>
      <c r="G413" s="4">
        <v>6.7255507999999997</v>
      </c>
    </row>
    <row r="414" spans="1:7" x14ac:dyDescent="0.25">
      <c r="A414" s="5">
        <v>3.8736000000000002</v>
      </c>
      <c r="E414" s="4">
        <v>1.8757925</v>
      </c>
      <c r="G414" s="4">
        <v>6.7974334000000001</v>
      </c>
    </row>
    <row r="415" spans="1:7" x14ac:dyDescent="0.25">
      <c r="A415" s="5">
        <v>3.9563199999999998</v>
      </c>
      <c r="E415" s="5">
        <v>1.8846654</v>
      </c>
      <c r="G415" s="4">
        <v>6.9023830000000004</v>
      </c>
    </row>
    <row r="416" spans="1:7" x14ac:dyDescent="0.25">
      <c r="A416" s="4">
        <v>3.95926</v>
      </c>
      <c r="E416" s="4">
        <v>1.8854379999999999</v>
      </c>
      <c r="G416" s="4">
        <v>6.9372794500000001</v>
      </c>
    </row>
    <row r="417" spans="1:7" x14ac:dyDescent="0.25">
      <c r="A417" s="5">
        <v>3.9664000000000001</v>
      </c>
      <c r="E417" s="5">
        <v>1.8904432</v>
      </c>
      <c r="G417" s="4">
        <v>6.9978543000000002</v>
      </c>
    </row>
    <row r="418" spans="1:7" x14ac:dyDescent="0.25">
      <c r="A418" s="5">
        <v>3.967854</v>
      </c>
      <c r="E418" s="4">
        <v>1.8957521100000001</v>
      </c>
      <c r="G418" s="4">
        <v>7.0529472999999996</v>
      </c>
    </row>
    <row r="419" spans="1:7" x14ac:dyDescent="0.25">
      <c r="A419" s="5">
        <v>3.9679730000000002</v>
      </c>
      <c r="E419" s="5">
        <v>1.8975709949999999</v>
      </c>
      <c r="G419" s="4">
        <v>7.1143789000000002</v>
      </c>
    </row>
    <row r="420" spans="1:7" x14ac:dyDescent="0.25">
      <c r="A420" s="5">
        <v>3.9763999999999999</v>
      </c>
      <c r="E420" s="5">
        <v>1.903573</v>
      </c>
      <c r="G420" s="4">
        <v>7.214874</v>
      </c>
    </row>
    <row r="421" spans="1:7" x14ac:dyDescent="0.25">
      <c r="A421" s="5">
        <v>3.9788749999999999</v>
      </c>
      <c r="E421" s="5">
        <v>1.906632785</v>
      </c>
      <c r="G421" s="4">
        <v>7.640288</v>
      </c>
    </row>
    <row r="422" spans="1:7" x14ac:dyDescent="0.25">
      <c r="A422" s="5">
        <v>4.0468000000000002</v>
      </c>
      <c r="E422" s="5">
        <v>1.9220457</v>
      </c>
      <c r="G422" s="4">
        <v>7.9023544000000001</v>
      </c>
    </row>
    <row r="423" spans="1:7" x14ac:dyDescent="0.25">
      <c r="A423" s="5">
        <v>4.1234799999999998</v>
      </c>
      <c r="E423" s="5">
        <v>1.9243763</v>
      </c>
      <c r="G423" s="4">
        <v>9.0245835000000003</v>
      </c>
    </row>
    <row r="424" spans="1:7" x14ac:dyDescent="0.25">
      <c r="A424" s="5">
        <v>4.1356799999999998</v>
      </c>
      <c r="E424" s="5">
        <v>1.92570358</v>
      </c>
      <c r="G424" s="4">
        <v>9.2206720000000004</v>
      </c>
    </row>
    <row r="425" spans="1:7" x14ac:dyDescent="0.25">
      <c r="A425" s="5">
        <v>4.2468000000000004</v>
      </c>
      <c r="E425" s="5">
        <v>1.9265474</v>
      </c>
      <c r="G425" s="4">
        <v>9.4235679999999995</v>
      </c>
    </row>
    <row r="426" spans="1:7" x14ac:dyDescent="0.25">
      <c r="A426" s="5">
        <v>4.2897650000000001</v>
      </c>
      <c r="E426" s="5">
        <v>1.933648</v>
      </c>
      <c r="G426" s="4">
        <v>9.5345239999999993</v>
      </c>
    </row>
    <row r="427" spans="1:7" x14ac:dyDescent="0.25">
      <c r="A427" s="4">
        <v>4.3250145</v>
      </c>
      <c r="E427" s="5">
        <v>1.9547692999999999</v>
      </c>
      <c r="G427" s="4">
        <v>9.6129460000000009</v>
      </c>
    </row>
    <row r="428" spans="1:7" x14ac:dyDescent="0.25">
      <c r="A428" s="5">
        <v>4.3672800000000001</v>
      </c>
      <c r="E428" s="4">
        <v>1.963463</v>
      </c>
      <c r="G428" s="4">
        <v>10.3094447</v>
      </c>
    </row>
    <row r="429" spans="1:7" x14ac:dyDescent="0.25">
      <c r="A429" s="4">
        <v>4.4014369999999996</v>
      </c>
      <c r="E429" s="4">
        <v>1.9675267999999999</v>
      </c>
      <c r="G429" s="4">
        <v>10.4583204</v>
      </c>
    </row>
    <row r="430" spans="1:7" x14ac:dyDescent="0.25">
      <c r="A430" s="5">
        <v>4.5678000000000001</v>
      </c>
      <c r="E430" s="4">
        <v>1.9685429999999999</v>
      </c>
      <c r="G430" s="4">
        <v>10.657353000000001</v>
      </c>
    </row>
    <row r="431" spans="1:7" x14ac:dyDescent="0.25">
      <c r="A431" s="5">
        <v>4.6468999999999996</v>
      </c>
      <c r="E431" s="4">
        <v>1.9793434000000001</v>
      </c>
      <c r="G431" s="4">
        <v>10.6704825</v>
      </c>
    </row>
    <row r="432" spans="1:7" x14ac:dyDescent="0.25">
      <c r="A432" s="4">
        <v>4.7583599999999997</v>
      </c>
      <c r="E432" s="5">
        <v>1.985568</v>
      </c>
      <c r="G432" s="4">
        <v>10.824068</v>
      </c>
    </row>
    <row r="433" spans="1:5" x14ac:dyDescent="0.25">
      <c r="A433" s="4">
        <v>4.8330900000000003</v>
      </c>
      <c r="E433" s="5">
        <v>1.9954643999999999</v>
      </c>
    </row>
    <row r="434" spans="1:5" x14ac:dyDescent="0.25">
      <c r="A434" s="5">
        <v>4.8553889999999997</v>
      </c>
      <c r="E434" s="4">
        <v>1.9983249999999999</v>
      </c>
    </row>
    <row r="435" spans="1:5" x14ac:dyDescent="0.25">
      <c r="A435" s="5">
        <v>4.8658299999999999</v>
      </c>
      <c r="E435" s="4">
        <v>2.0023580000000001</v>
      </c>
    </row>
    <row r="436" spans="1:5" x14ac:dyDescent="0.25">
      <c r="A436" s="5">
        <v>4.867864</v>
      </c>
      <c r="E436" s="4">
        <v>2.0458349</v>
      </c>
    </row>
    <row r="437" spans="1:5" x14ac:dyDescent="0.25">
      <c r="A437" s="5">
        <v>5.0464700000000002</v>
      </c>
      <c r="E437" s="4">
        <v>2.0529682</v>
      </c>
    </row>
    <row r="438" spans="1:5" x14ac:dyDescent="0.25">
      <c r="A438" s="5">
        <v>5.0935699999999997</v>
      </c>
      <c r="E438" s="4">
        <v>2.1145684330000001</v>
      </c>
    </row>
    <row r="439" spans="1:5" x14ac:dyDescent="0.25">
      <c r="A439" s="5">
        <v>5.1966799999999997</v>
      </c>
      <c r="E439" s="4">
        <v>2.14263834</v>
      </c>
    </row>
    <row r="440" spans="1:5" x14ac:dyDescent="0.25">
      <c r="A440" s="5">
        <v>5.2457900000000004</v>
      </c>
      <c r="E440" s="4">
        <v>2.1784626</v>
      </c>
    </row>
    <row r="441" spans="1:5" x14ac:dyDescent="0.25">
      <c r="A441" s="5">
        <v>5.2572799999999997</v>
      </c>
      <c r="E441" s="4">
        <v>2.245593</v>
      </c>
    </row>
    <row r="442" spans="1:5" x14ac:dyDescent="0.25">
      <c r="A442" s="5">
        <v>5.5975999999999999</v>
      </c>
      <c r="E442" s="4">
        <v>2.2507793</v>
      </c>
    </row>
    <row r="443" spans="1:5" x14ac:dyDescent="0.25">
      <c r="A443" s="5">
        <v>5.6437900000000001</v>
      </c>
      <c r="E443" s="4">
        <v>2.3178899999999998</v>
      </c>
    </row>
    <row r="444" spans="1:5" x14ac:dyDescent="0.25">
      <c r="A444" s="5">
        <v>5.7754899999999996</v>
      </c>
      <c r="E444" s="4">
        <v>2.3313600000000001</v>
      </c>
    </row>
    <row r="445" spans="1:5" x14ac:dyDescent="0.25">
      <c r="A445" s="4">
        <v>5.8356599999999998</v>
      </c>
      <c r="E445" s="4">
        <v>2.3344304999999999</v>
      </c>
    </row>
    <row r="446" spans="1:5" x14ac:dyDescent="0.25">
      <c r="A446" s="5">
        <v>5.8767399999999999</v>
      </c>
      <c r="E446" s="4">
        <v>2.3440279999999998</v>
      </c>
    </row>
    <row r="447" spans="1:5" x14ac:dyDescent="0.25">
      <c r="A447" s="5">
        <v>6.0358700000000001</v>
      </c>
      <c r="E447" s="5">
        <v>2.3460230000000002</v>
      </c>
    </row>
    <row r="448" spans="1:5" x14ac:dyDescent="0.25">
      <c r="A448" s="4">
        <v>6.1049600000000002</v>
      </c>
      <c r="E448" s="4">
        <v>2.3533599999999999</v>
      </c>
    </row>
    <row r="449" spans="1:5" x14ac:dyDescent="0.25">
      <c r="A449" s="5">
        <v>6.1234460000000004</v>
      </c>
      <c r="E449" s="4">
        <v>2.3537400000000002</v>
      </c>
    </row>
    <row r="450" spans="1:5" x14ac:dyDescent="0.25">
      <c r="A450" s="5">
        <v>6.12378</v>
      </c>
      <c r="E450" s="4">
        <v>2.3567200000000001</v>
      </c>
    </row>
    <row r="451" spans="1:5" x14ac:dyDescent="0.25">
      <c r="A451" s="4">
        <v>6.2288600000000001</v>
      </c>
      <c r="E451" s="4">
        <v>2.3575020000000002</v>
      </c>
    </row>
    <row r="452" spans="1:5" x14ac:dyDescent="0.25">
      <c r="A452" s="5">
        <v>6.2459300000000004</v>
      </c>
      <c r="E452" s="4">
        <v>2.4367830000000001</v>
      </c>
    </row>
    <row r="453" spans="1:5" x14ac:dyDescent="0.25">
      <c r="A453" s="5">
        <v>6.3093450000000004</v>
      </c>
      <c r="E453" s="4">
        <v>2.44855497</v>
      </c>
    </row>
    <row r="454" spans="1:5" x14ac:dyDescent="0.25">
      <c r="A454" s="5">
        <v>6.3546199999999997</v>
      </c>
      <c r="E454" s="4">
        <v>2.4567800000000002</v>
      </c>
    </row>
    <row r="455" spans="1:5" x14ac:dyDescent="0.25">
      <c r="A455" s="5">
        <v>6.5396700000000001</v>
      </c>
      <c r="E455" s="4">
        <v>2.4587500000000002</v>
      </c>
    </row>
    <row r="456" spans="1:5" x14ac:dyDescent="0.25">
      <c r="A456" s="5">
        <v>6.5879399999999997</v>
      </c>
      <c r="E456" s="4">
        <v>2.4592482200000001</v>
      </c>
    </row>
    <row r="457" spans="1:5" x14ac:dyDescent="0.25">
      <c r="A457" s="5">
        <v>6.7325999999999997</v>
      </c>
      <c r="E457" s="4">
        <v>2.467632</v>
      </c>
    </row>
    <row r="458" spans="1:5" x14ac:dyDescent="0.25">
      <c r="A458" s="5">
        <v>6.8253000000000004</v>
      </c>
      <c r="E458" s="4">
        <v>2.49396723</v>
      </c>
    </row>
    <row r="459" spans="1:5" x14ac:dyDescent="0.25">
      <c r="A459" s="5">
        <v>6.9234999999999998</v>
      </c>
      <c r="E459" s="4">
        <v>2.5063850300000001</v>
      </c>
    </row>
    <row r="460" spans="1:5" x14ac:dyDescent="0.25">
      <c r="A460" s="5">
        <v>6.9457000000000004</v>
      </c>
      <c r="E460" s="4">
        <v>2.5198645000000002</v>
      </c>
    </row>
    <row r="461" spans="1:5" x14ac:dyDescent="0.25">
      <c r="A461" s="5">
        <v>6.9625000000000004</v>
      </c>
      <c r="E461" s="4">
        <v>2.5479455999999998</v>
      </c>
    </row>
    <row r="462" spans="1:5" x14ac:dyDescent="0.25">
      <c r="A462" s="5">
        <v>7.0142530000000001</v>
      </c>
      <c r="E462" s="4">
        <v>2.5569299999999999</v>
      </c>
    </row>
    <row r="463" spans="1:5" x14ac:dyDescent="0.25">
      <c r="A463" s="5">
        <v>7.06379</v>
      </c>
      <c r="E463" s="4">
        <v>2.55833603</v>
      </c>
    </row>
    <row r="464" spans="1:5" x14ac:dyDescent="0.25">
      <c r="A464" s="4">
        <v>7.1083299999999996</v>
      </c>
      <c r="E464" s="4">
        <v>2.5604548600000001</v>
      </c>
    </row>
    <row r="465" spans="1:5" x14ac:dyDescent="0.25">
      <c r="A465" s="5">
        <v>7.1114566999999997</v>
      </c>
      <c r="E465" s="4">
        <v>2.5605658299999998</v>
      </c>
    </row>
    <row r="466" spans="1:5" x14ac:dyDescent="0.25">
      <c r="A466" s="5">
        <v>7.1123539999999998</v>
      </c>
      <c r="E466" s="4">
        <v>2.5664630000000002</v>
      </c>
    </row>
    <row r="467" spans="1:5" x14ac:dyDescent="0.25">
      <c r="A467" s="5">
        <v>7.1123539999999998</v>
      </c>
      <c r="E467" s="4">
        <v>2.5683406830000002</v>
      </c>
    </row>
    <row r="468" spans="1:5" x14ac:dyDescent="0.25">
      <c r="A468" s="5">
        <v>7.1355599999999999</v>
      </c>
      <c r="E468" s="4">
        <v>2.5734089999999998</v>
      </c>
    </row>
    <row r="469" spans="1:5" x14ac:dyDescent="0.25">
      <c r="A469" s="4">
        <v>7.1363200000000004</v>
      </c>
      <c r="E469" s="4">
        <v>2.5744053</v>
      </c>
    </row>
    <row r="470" spans="1:5" x14ac:dyDescent="0.25">
      <c r="A470" s="4">
        <v>7.2521000000000004</v>
      </c>
      <c r="E470" s="4">
        <v>2.574506</v>
      </c>
    </row>
    <row r="471" spans="1:5" x14ac:dyDescent="0.25">
      <c r="A471" s="5">
        <v>7.3463599999999998</v>
      </c>
      <c r="E471" s="4">
        <v>2.58136594</v>
      </c>
    </row>
    <row r="472" spans="1:5" x14ac:dyDescent="0.25">
      <c r="A472" s="4">
        <v>7.4452499999999997</v>
      </c>
      <c r="E472" s="4">
        <v>2.5845332000000001</v>
      </c>
    </row>
    <row r="473" spans="1:5" x14ac:dyDescent="0.25">
      <c r="A473" s="5">
        <v>7.4652200000000004</v>
      </c>
      <c r="E473" s="4">
        <v>2.60345833</v>
      </c>
    </row>
    <row r="474" spans="1:5" x14ac:dyDescent="0.25">
      <c r="A474" s="5">
        <v>7.5248999999999997</v>
      </c>
      <c r="E474" s="4">
        <v>2.6258439</v>
      </c>
    </row>
    <row r="475" spans="1:5" x14ac:dyDescent="0.25">
      <c r="A475" s="5">
        <v>7.5446</v>
      </c>
      <c r="E475" s="4">
        <v>2.6503483000000001</v>
      </c>
    </row>
    <row r="476" spans="1:5" x14ac:dyDescent="0.25">
      <c r="A476" s="5">
        <v>7.6989299999999998</v>
      </c>
      <c r="E476" s="4">
        <v>2.6574205700000002</v>
      </c>
    </row>
    <row r="477" spans="1:5" x14ac:dyDescent="0.25">
      <c r="A477" s="5">
        <v>7.8366530000000001</v>
      </c>
      <c r="E477" s="4">
        <v>2.6583420000000002</v>
      </c>
    </row>
    <row r="478" spans="1:5" x14ac:dyDescent="0.25">
      <c r="A478" s="5">
        <v>7.8456700000000001</v>
      </c>
      <c r="E478" s="4">
        <v>2.6683400000000002</v>
      </c>
    </row>
    <row r="479" spans="1:5" x14ac:dyDescent="0.25">
      <c r="A479" s="5">
        <v>7.8964600000000003</v>
      </c>
      <c r="E479" s="4">
        <v>2.6783285999999999</v>
      </c>
    </row>
    <row r="480" spans="1:5" x14ac:dyDescent="0.25">
      <c r="A480" s="5">
        <v>7.9345999999999997</v>
      </c>
      <c r="E480" s="4">
        <v>2.6794403</v>
      </c>
    </row>
    <row r="481" spans="1:5" x14ac:dyDescent="0.25">
      <c r="A481" s="5">
        <v>7.9865300000000001</v>
      </c>
      <c r="E481" s="4">
        <v>2.683068</v>
      </c>
    </row>
    <row r="482" spans="1:5" x14ac:dyDescent="0.25">
      <c r="A482" s="5">
        <v>9.2946399999999993</v>
      </c>
      <c r="E482" s="4">
        <v>2.6834753</v>
      </c>
    </row>
    <row r="483" spans="1:5" x14ac:dyDescent="0.25">
      <c r="A483" s="5">
        <v>9.3460000000000001</v>
      </c>
      <c r="E483" s="4">
        <v>2.6835300000000002</v>
      </c>
    </row>
    <row r="484" spans="1:5" x14ac:dyDescent="0.25">
      <c r="A484" s="4">
        <v>9.6948299999999996</v>
      </c>
      <c r="E484" s="4">
        <v>2.6844063999999999</v>
      </c>
    </row>
    <row r="485" spans="1:5" x14ac:dyDescent="0.25">
      <c r="A485" s="5">
        <v>9.7349700000000006</v>
      </c>
      <c r="E485" s="4">
        <v>2.6863945</v>
      </c>
    </row>
    <row r="486" spans="1:5" x14ac:dyDescent="0.25">
      <c r="A486" s="5">
        <v>9.9357799999999994</v>
      </c>
      <c r="E486" s="4">
        <v>2.69540683</v>
      </c>
    </row>
    <row r="487" spans="1:5" x14ac:dyDescent="0.25">
      <c r="A487" s="5"/>
      <c r="E487" s="4">
        <v>2.6973406</v>
      </c>
    </row>
    <row r="488" spans="1:5" x14ac:dyDescent="0.25">
      <c r="E488" s="4">
        <v>2.7083971999999998</v>
      </c>
    </row>
    <row r="489" spans="1:5" x14ac:dyDescent="0.25">
      <c r="E489" s="4">
        <v>2.7346377999999998</v>
      </c>
    </row>
    <row r="490" spans="1:5" x14ac:dyDescent="0.25">
      <c r="E490" s="4">
        <v>2.7381500000000001</v>
      </c>
    </row>
    <row r="491" spans="1:5" x14ac:dyDescent="0.25">
      <c r="E491" s="4">
        <v>2.76119</v>
      </c>
    </row>
    <row r="492" spans="1:5" x14ac:dyDescent="0.25">
      <c r="E492" s="4">
        <v>2.7683407</v>
      </c>
    </row>
    <row r="493" spans="1:5" x14ac:dyDescent="0.25">
      <c r="E493" s="4">
        <v>2.7784035</v>
      </c>
    </row>
    <row r="494" spans="1:5" x14ac:dyDescent="0.25">
      <c r="E494" s="4">
        <v>2.7805330000000001</v>
      </c>
    </row>
    <row r="495" spans="1:5" x14ac:dyDescent="0.25">
      <c r="E495" s="4">
        <v>2.8624466000000002</v>
      </c>
    </row>
    <row r="496" spans="1:5" x14ac:dyDescent="0.25">
      <c r="E496" s="4">
        <v>2.8624499999999999</v>
      </c>
    </row>
    <row r="497" spans="5:5" x14ac:dyDescent="0.25">
      <c r="E497" s="4">
        <v>2.8634599999999999</v>
      </c>
    </row>
    <row r="498" spans="5:5" x14ac:dyDescent="0.25">
      <c r="E498" s="4">
        <v>2.86713</v>
      </c>
    </row>
    <row r="499" spans="5:5" x14ac:dyDescent="0.25">
      <c r="E499" s="4">
        <v>2.8905539999999998</v>
      </c>
    </row>
    <row r="500" spans="5:5" x14ac:dyDescent="0.25">
      <c r="E500" s="4">
        <v>2.8937339</v>
      </c>
    </row>
    <row r="501" spans="5:5" x14ac:dyDescent="0.25">
      <c r="E501" s="4">
        <v>2.8994583</v>
      </c>
    </row>
    <row r="502" spans="5:5" x14ac:dyDescent="0.25">
      <c r="E502" s="4">
        <v>2.9084750000000001</v>
      </c>
    </row>
    <row r="503" spans="5:5" x14ac:dyDescent="0.25">
      <c r="E503" s="4">
        <v>2.9447630199999999</v>
      </c>
    </row>
    <row r="504" spans="5:5" x14ac:dyDescent="0.25">
      <c r="E504" s="4">
        <v>2.9845353999999999</v>
      </c>
    </row>
    <row r="505" spans="5:5" x14ac:dyDescent="0.25">
      <c r="E505" s="4">
        <v>3.0247259999999998</v>
      </c>
    </row>
    <row r="506" spans="5:5" x14ac:dyDescent="0.25">
      <c r="E506" s="4">
        <v>3.0256789999999998</v>
      </c>
    </row>
    <row r="507" spans="5:5" x14ac:dyDescent="0.25">
      <c r="E507" s="4">
        <v>3.0368395000000001</v>
      </c>
    </row>
    <row r="508" spans="5:5" x14ac:dyDescent="0.25">
      <c r="E508" s="4">
        <v>3.0478863899999999</v>
      </c>
    </row>
    <row r="509" spans="5:5" x14ac:dyDescent="0.25">
      <c r="E509" s="4">
        <v>3.05783469</v>
      </c>
    </row>
    <row r="510" spans="5:5" x14ac:dyDescent="0.25">
      <c r="E510" s="4">
        <v>3.0645893000000002</v>
      </c>
    </row>
    <row r="511" spans="5:5" x14ac:dyDescent="0.25">
      <c r="E511" s="4">
        <v>3.0772349999999999</v>
      </c>
    </row>
    <row r="512" spans="5:5" x14ac:dyDescent="0.25">
      <c r="E512" s="4">
        <v>3.0823860000000001</v>
      </c>
    </row>
    <row r="513" spans="5:5" x14ac:dyDescent="0.25">
      <c r="E513" s="4">
        <v>3.0838619999999999</v>
      </c>
    </row>
    <row r="514" spans="5:5" x14ac:dyDescent="0.25">
      <c r="E514" s="4">
        <v>3.0845872299999999</v>
      </c>
    </row>
    <row r="515" spans="5:5" x14ac:dyDescent="0.25">
      <c r="E515" s="4">
        <v>3.0864780000000001</v>
      </c>
    </row>
    <row r="516" spans="5:5" x14ac:dyDescent="0.25">
      <c r="E516" s="4">
        <v>3.0897345000000001</v>
      </c>
    </row>
    <row r="517" spans="5:5" x14ac:dyDescent="0.25">
      <c r="E517" s="4">
        <v>3.0897399999999999</v>
      </c>
    </row>
    <row r="518" spans="5:5" x14ac:dyDescent="0.25">
      <c r="E518" s="4">
        <v>3.1030905600000001</v>
      </c>
    </row>
    <row r="519" spans="5:5" x14ac:dyDescent="0.25">
      <c r="E519" s="4">
        <v>3.1055735000000002</v>
      </c>
    </row>
    <row r="520" spans="5:5" x14ac:dyDescent="0.25">
      <c r="E520" s="4">
        <v>3.2067784499999998</v>
      </c>
    </row>
    <row r="521" spans="5:5" x14ac:dyDescent="0.25">
      <c r="E521" s="4">
        <v>3.2078457</v>
      </c>
    </row>
    <row r="522" spans="5:5" x14ac:dyDescent="0.25">
      <c r="E522" s="4">
        <v>3.2377530000000001</v>
      </c>
    </row>
    <row r="523" spans="5:5" x14ac:dyDescent="0.25">
      <c r="E523" s="4">
        <v>3.2428556789999998</v>
      </c>
    </row>
    <row r="524" spans="5:5" x14ac:dyDescent="0.25">
      <c r="E524" s="4">
        <v>3.245854</v>
      </c>
    </row>
    <row r="525" spans="5:5" x14ac:dyDescent="0.25">
      <c r="E525" s="4">
        <v>3.2687740000000001</v>
      </c>
    </row>
    <row r="526" spans="5:5" x14ac:dyDescent="0.25">
      <c r="E526" s="4">
        <v>3.2786629999999999</v>
      </c>
    </row>
    <row r="527" spans="5:5" x14ac:dyDescent="0.25">
      <c r="E527" s="4">
        <v>3.3107882324600002</v>
      </c>
    </row>
    <row r="528" spans="5:5" x14ac:dyDescent="0.25">
      <c r="E528" s="4">
        <v>3.3226388999999998</v>
      </c>
    </row>
    <row r="529" spans="5:5" x14ac:dyDescent="0.25">
      <c r="E529" s="4">
        <v>3.4045574890000001</v>
      </c>
    </row>
    <row r="530" spans="5:5" x14ac:dyDescent="0.25">
      <c r="E530" s="4">
        <v>3.4058747</v>
      </c>
    </row>
    <row r="531" spans="5:5" x14ac:dyDescent="0.25">
      <c r="E531" s="4">
        <v>3.4076840000000002</v>
      </c>
    </row>
    <row r="532" spans="5:5" x14ac:dyDescent="0.25">
      <c r="E532" s="4">
        <v>3.4562225999999998</v>
      </c>
    </row>
    <row r="533" spans="5:5" x14ac:dyDescent="0.25">
      <c r="E533" s="4">
        <v>3.4568035799999999</v>
      </c>
    </row>
    <row r="534" spans="5:5" x14ac:dyDescent="0.25">
      <c r="E534" s="4">
        <v>3.4683005800000002</v>
      </c>
    </row>
    <row r="535" spans="5:5" x14ac:dyDescent="0.25">
      <c r="E535" s="4">
        <v>3.495736</v>
      </c>
    </row>
    <row r="536" spans="5:5" x14ac:dyDescent="0.25">
      <c r="E536" s="4">
        <v>3.5116849999999999</v>
      </c>
    </row>
    <row r="537" spans="5:5" x14ac:dyDescent="0.25">
      <c r="E537" s="4">
        <v>3.5134889999999999</v>
      </c>
    </row>
    <row r="538" spans="5:5" x14ac:dyDescent="0.25">
      <c r="E538" s="4">
        <v>3.5359829999999999</v>
      </c>
    </row>
    <row r="539" spans="5:5" x14ac:dyDescent="0.25">
      <c r="E539" s="4">
        <v>3.5743670000000001</v>
      </c>
    </row>
    <row r="540" spans="5:5" x14ac:dyDescent="0.25">
      <c r="E540" s="4">
        <v>3.5754955000000002</v>
      </c>
    </row>
    <row r="541" spans="5:5" x14ac:dyDescent="0.25">
      <c r="E541" s="4">
        <v>3.5786386000000001</v>
      </c>
    </row>
    <row r="542" spans="5:5" x14ac:dyDescent="0.25">
      <c r="E542" s="4">
        <v>3.5916893000000001</v>
      </c>
    </row>
    <row r="543" spans="5:5" x14ac:dyDescent="0.25">
      <c r="E543" s="4">
        <v>3.6123545699999999</v>
      </c>
    </row>
    <row r="544" spans="5:5" x14ac:dyDescent="0.25">
      <c r="E544" s="4">
        <v>3.6206846000000001</v>
      </c>
    </row>
    <row r="545" spans="5:5" x14ac:dyDescent="0.25">
      <c r="E545" s="4">
        <v>3.6258257</v>
      </c>
    </row>
    <row r="546" spans="5:5" x14ac:dyDescent="0.25">
      <c r="E546" s="5">
        <v>3.6707733999999999</v>
      </c>
    </row>
    <row r="547" spans="5:5" x14ac:dyDescent="0.25">
      <c r="E547" s="4">
        <v>3.6712456000000002</v>
      </c>
    </row>
    <row r="548" spans="5:5" x14ac:dyDescent="0.25">
      <c r="E548" s="5">
        <v>3.67230977</v>
      </c>
    </row>
    <row r="549" spans="5:5" x14ac:dyDescent="0.25">
      <c r="E549" s="4">
        <v>3.6734930000000001</v>
      </c>
    </row>
    <row r="550" spans="5:5" x14ac:dyDescent="0.25">
      <c r="E550" s="4">
        <v>3.6783199999999998</v>
      </c>
    </row>
    <row r="551" spans="5:5" x14ac:dyDescent="0.25">
      <c r="E551" s="4">
        <v>3.678330683</v>
      </c>
    </row>
    <row r="552" spans="5:5" x14ac:dyDescent="0.25">
      <c r="E552" s="4">
        <v>3.6807599999999998</v>
      </c>
    </row>
    <row r="553" spans="5:5" x14ac:dyDescent="0.25">
      <c r="E553" s="4">
        <v>3.6837539000000001</v>
      </c>
    </row>
    <row r="554" spans="5:5" x14ac:dyDescent="0.25">
      <c r="E554" s="4">
        <v>3.7145777999999998</v>
      </c>
    </row>
    <row r="555" spans="5:5" x14ac:dyDescent="0.25">
      <c r="E555" s="4">
        <v>3.7240959999999999</v>
      </c>
    </row>
    <row r="556" spans="5:5" x14ac:dyDescent="0.25">
      <c r="E556" s="4">
        <v>3.75834</v>
      </c>
    </row>
    <row r="557" spans="5:5" x14ac:dyDescent="0.25">
      <c r="E557" s="4">
        <v>3.7834674499999998</v>
      </c>
    </row>
    <row r="558" spans="5:5" x14ac:dyDescent="0.25">
      <c r="E558" s="4">
        <v>3.7847369999999998</v>
      </c>
    </row>
    <row r="559" spans="5:5" x14ac:dyDescent="0.25">
      <c r="E559" s="4">
        <v>3.8372060000000001</v>
      </c>
    </row>
    <row r="560" spans="5:5" x14ac:dyDescent="0.25">
      <c r="E560" s="4">
        <v>3.8498230000000002</v>
      </c>
    </row>
    <row r="561" spans="5:5" x14ac:dyDescent="0.25">
      <c r="E561" s="4">
        <v>3.8528630000000001</v>
      </c>
    </row>
    <row r="562" spans="5:5" x14ac:dyDescent="0.25">
      <c r="E562" s="4">
        <v>3.86206</v>
      </c>
    </row>
    <row r="563" spans="5:5" x14ac:dyDescent="0.25">
      <c r="E563" s="4">
        <v>3.8668448999999998</v>
      </c>
    </row>
    <row r="564" spans="5:5" x14ac:dyDescent="0.25">
      <c r="E564" s="4">
        <v>3.8745759400000002</v>
      </c>
    </row>
    <row r="565" spans="5:5" x14ac:dyDescent="0.25">
      <c r="E565" s="4">
        <v>3.8790236999999999</v>
      </c>
    </row>
    <row r="566" spans="5:5" x14ac:dyDescent="0.25">
      <c r="E566" s="4">
        <v>3.8986453999999999</v>
      </c>
    </row>
    <row r="567" spans="5:5" x14ac:dyDescent="0.25">
      <c r="E567" s="5">
        <v>3.9258449999999998</v>
      </c>
    </row>
    <row r="568" spans="5:5" x14ac:dyDescent="0.25">
      <c r="E568" s="4">
        <v>3.9275582999999998</v>
      </c>
    </row>
    <row r="569" spans="5:5" x14ac:dyDescent="0.25">
      <c r="E569" s="4">
        <v>3.9329543999999999</v>
      </c>
    </row>
    <row r="570" spans="5:5" x14ac:dyDescent="0.25">
      <c r="E570" s="4">
        <v>3.9456378999999999</v>
      </c>
    </row>
    <row r="571" spans="5:5" x14ac:dyDescent="0.25">
      <c r="E571" s="4">
        <v>3.9673386000000002</v>
      </c>
    </row>
    <row r="572" spans="5:5" x14ac:dyDescent="0.25">
      <c r="E572" s="4">
        <v>3.9735907560000001</v>
      </c>
    </row>
    <row r="573" spans="5:5" x14ac:dyDescent="0.25">
      <c r="E573" s="4">
        <v>3.9939385999999999</v>
      </c>
    </row>
    <row r="574" spans="5:5" x14ac:dyDescent="0.25">
      <c r="E574" s="4">
        <v>3.9972384000000001</v>
      </c>
    </row>
    <row r="575" spans="5:5" x14ac:dyDescent="0.25">
      <c r="E575" s="4">
        <v>4.025366</v>
      </c>
    </row>
    <row r="576" spans="5:5" x14ac:dyDescent="0.25">
      <c r="E576" s="4">
        <v>4.0258339999999997</v>
      </c>
    </row>
    <row r="577" spans="5:5" x14ac:dyDescent="0.25">
      <c r="E577" s="5">
        <v>4.0824486000000002</v>
      </c>
    </row>
    <row r="578" spans="5:5" x14ac:dyDescent="0.25">
      <c r="E578" s="4">
        <v>4.0865869000000004</v>
      </c>
    </row>
    <row r="579" spans="5:5" x14ac:dyDescent="0.25">
      <c r="E579" s="4">
        <v>4.0876640000000002</v>
      </c>
    </row>
    <row r="580" spans="5:5" x14ac:dyDescent="0.25">
      <c r="E580" s="5">
        <v>4.0973098300000004</v>
      </c>
    </row>
    <row r="581" spans="5:5" x14ac:dyDescent="0.25">
      <c r="E581" s="5">
        <v>4.0997646799999998</v>
      </c>
    </row>
    <row r="582" spans="5:5" x14ac:dyDescent="0.25">
      <c r="E582" s="5">
        <v>4.1147556999999999</v>
      </c>
    </row>
    <row r="583" spans="5:5" x14ac:dyDescent="0.25">
      <c r="E583" s="4">
        <v>4.1245469999999997</v>
      </c>
    </row>
    <row r="584" spans="5:5" x14ac:dyDescent="0.25">
      <c r="E584" s="4">
        <v>4.1248449000000003</v>
      </c>
    </row>
    <row r="585" spans="5:5" x14ac:dyDescent="0.25">
      <c r="E585" s="4">
        <v>4.1532067899999996</v>
      </c>
    </row>
    <row r="586" spans="5:5" x14ac:dyDescent="0.25">
      <c r="E586" s="4">
        <v>4.1607267999999999</v>
      </c>
    </row>
    <row r="587" spans="5:5" x14ac:dyDescent="0.25">
      <c r="E587" s="4">
        <v>4.1627900000000002</v>
      </c>
    </row>
    <row r="588" spans="5:5" x14ac:dyDescent="0.25">
      <c r="E588" s="5">
        <v>4.1909356999999998</v>
      </c>
    </row>
    <row r="589" spans="5:5" x14ac:dyDescent="0.25">
      <c r="E589" s="4">
        <v>4.224278</v>
      </c>
    </row>
    <row r="590" spans="5:5" x14ac:dyDescent="0.25">
      <c r="E590" s="4">
        <v>4.2383457</v>
      </c>
    </row>
    <row r="591" spans="5:5" x14ac:dyDescent="0.25">
      <c r="E591" s="4">
        <v>4.2395784000000001</v>
      </c>
    </row>
    <row r="592" spans="5:5" x14ac:dyDescent="0.25">
      <c r="E592" s="4">
        <v>4.2487686699999996</v>
      </c>
    </row>
    <row r="593" spans="5:5" x14ac:dyDescent="0.25">
      <c r="E593" s="5">
        <v>4.2972299999999999</v>
      </c>
    </row>
    <row r="594" spans="5:5" x14ac:dyDescent="0.25">
      <c r="E594" s="4">
        <v>4.3498728</v>
      </c>
    </row>
    <row r="595" spans="5:5" x14ac:dyDescent="0.25">
      <c r="E595" s="5">
        <v>4.3969567999999999</v>
      </c>
    </row>
    <row r="596" spans="5:5" x14ac:dyDescent="0.25">
      <c r="E596" s="4">
        <v>4.4094749999999996</v>
      </c>
    </row>
    <row r="597" spans="5:5" x14ac:dyDescent="0.25">
      <c r="E597" s="4">
        <v>4.4275867450000002</v>
      </c>
    </row>
    <row r="598" spans="5:5" x14ac:dyDescent="0.25">
      <c r="E598" s="5">
        <v>4.4283866999999999</v>
      </c>
    </row>
    <row r="599" spans="5:5" x14ac:dyDescent="0.25">
      <c r="E599" s="5">
        <v>4.4463949999999999</v>
      </c>
    </row>
    <row r="600" spans="5:5" x14ac:dyDescent="0.25">
      <c r="E600" s="4">
        <v>4.4577073</v>
      </c>
    </row>
    <row r="601" spans="5:5" x14ac:dyDescent="0.25">
      <c r="E601" s="4">
        <v>4.5091340559999997</v>
      </c>
    </row>
    <row r="602" spans="5:5" x14ac:dyDescent="0.25">
      <c r="E602" s="5">
        <v>4.5273478000000003</v>
      </c>
    </row>
    <row r="603" spans="5:5" x14ac:dyDescent="0.25">
      <c r="E603" s="4">
        <v>4.5467396078000002</v>
      </c>
    </row>
    <row r="604" spans="5:5" x14ac:dyDescent="0.25">
      <c r="E604" s="5">
        <v>4.5558560000000003</v>
      </c>
    </row>
    <row r="605" spans="5:5" x14ac:dyDescent="0.25">
      <c r="E605" s="4">
        <v>4.5586820000000001</v>
      </c>
    </row>
    <row r="606" spans="5:5" x14ac:dyDescent="0.25">
      <c r="E606" s="5">
        <v>4.6827943000000003</v>
      </c>
    </row>
    <row r="607" spans="5:5" x14ac:dyDescent="0.25">
      <c r="E607" s="5">
        <v>4.7834424999999996</v>
      </c>
    </row>
    <row r="608" spans="5:5" x14ac:dyDescent="0.25">
      <c r="E608" s="5">
        <v>4.7865266999999996</v>
      </c>
    </row>
    <row r="609" spans="5:5" x14ac:dyDescent="0.25">
      <c r="E609" s="4">
        <v>4.8234849999999998</v>
      </c>
    </row>
    <row r="610" spans="5:5" x14ac:dyDescent="0.25">
      <c r="E610" s="4">
        <v>4.8325300000000002</v>
      </c>
    </row>
    <row r="611" spans="5:5" x14ac:dyDescent="0.25">
      <c r="E611" s="5">
        <v>4.836379</v>
      </c>
    </row>
    <row r="612" spans="5:5" x14ac:dyDescent="0.25">
      <c r="E612" s="5">
        <v>4.8634864000000002</v>
      </c>
    </row>
    <row r="613" spans="5:5" x14ac:dyDescent="0.25">
      <c r="E613" s="4">
        <v>4.8663972299999996</v>
      </c>
    </row>
    <row r="614" spans="5:5" x14ac:dyDescent="0.25">
      <c r="E614" s="4">
        <v>4.8678540000000003</v>
      </c>
    </row>
    <row r="615" spans="5:5" x14ac:dyDescent="0.25">
      <c r="E615" s="4">
        <v>4.8949862299999998</v>
      </c>
    </row>
    <row r="616" spans="5:5" x14ac:dyDescent="0.25">
      <c r="E616" s="4">
        <v>4.9025346000000001</v>
      </c>
    </row>
    <row r="617" spans="5:5" x14ac:dyDescent="0.25">
      <c r="E617" s="5">
        <v>4.9224863399999998</v>
      </c>
    </row>
    <row r="618" spans="5:5" x14ac:dyDescent="0.25">
      <c r="E618" s="5">
        <v>4.9368675</v>
      </c>
    </row>
    <row r="619" spans="5:5" x14ac:dyDescent="0.25">
      <c r="E619" s="5">
        <v>4.9673423000000003</v>
      </c>
    </row>
    <row r="620" spans="5:5" x14ac:dyDescent="0.25">
      <c r="E620" s="4">
        <v>4.9732469999999998</v>
      </c>
    </row>
    <row r="621" spans="5:5" x14ac:dyDescent="0.25">
      <c r="E621" s="4">
        <v>4.9733424900000003</v>
      </c>
    </row>
    <row r="622" spans="5:5" x14ac:dyDescent="0.25">
      <c r="E622" s="4">
        <v>4.9871340000000002</v>
      </c>
    </row>
    <row r="623" spans="5:5" x14ac:dyDescent="0.25">
      <c r="E623" s="5">
        <v>5.0833722999999997</v>
      </c>
    </row>
    <row r="624" spans="5:5" x14ac:dyDescent="0.25">
      <c r="E624" s="5">
        <v>5.0895733999999999</v>
      </c>
    </row>
    <row r="625" spans="5:5" x14ac:dyDescent="0.25">
      <c r="E625" s="5">
        <v>5.0973430000000004</v>
      </c>
    </row>
    <row r="626" spans="5:5" x14ac:dyDescent="0.25">
      <c r="E626" s="5">
        <v>5.1234979999999997</v>
      </c>
    </row>
    <row r="627" spans="5:5" x14ac:dyDescent="0.25">
      <c r="E627" s="5">
        <v>5.1384559999999997</v>
      </c>
    </row>
    <row r="628" spans="5:5" x14ac:dyDescent="0.25">
      <c r="E628" s="5">
        <v>5.2000456000000002</v>
      </c>
    </row>
    <row r="629" spans="5:5" x14ac:dyDescent="0.25">
      <c r="E629" s="5">
        <v>5.2318740000000004</v>
      </c>
    </row>
    <row r="630" spans="5:5" x14ac:dyDescent="0.25">
      <c r="E630" s="5">
        <v>5.2347456479999996</v>
      </c>
    </row>
    <row r="631" spans="5:5" x14ac:dyDescent="0.25">
      <c r="E631" s="5">
        <v>5.2482335500000001</v>
      </c>
    </row>
    <row r="632" spans="5:5" x14ac:dyDescent="0.25">
      <c r="E632" s="5">
        <v>5.2487199999999996</v>
      </c>
    </row>
    <row r="633" spans="5:5" x14ac:dyDescent="0.25">
      <c r="E633" s="5">
        <v>5.3081579999999997</v>
      </c>
    </row>
    <row r="634" spans="5:5" x14ac:dyDescent="0.25">
      <c r="E634" s="5">
        <v>5.3799832700000003</v>
      </c>
    </row>
    <row r="635" spans="5:5" x14ac:dyDescent="0.25">
      <c r="E635" s="5">
        <v>5.3897919999999999</v>
      </c>
    </row>
    <row r="636" spans="5:5" x14ac:dyDescent="0.25">
      <c r="E636" s="4">
        <v>5.5404099999999996</v>
      </c>
    </row>
    <row r="637" spans="5:5" x14ac:dyDescent="0.25">
      <c r="E637" s="5">
        <v>5.6878934000000001</v>
      </c>
    </row>
    <row r="638" spans="5:5" x14ac:dyDescent="0.25">
      <c r="E638" s="5">
        <v>5.7822240000000003</v>
      </c>
    </row>
    <row r="639" spans="5:5" x14ac:dyDescent="0.25">
      <c r="E639" s="5">
        <v>6.249249678</v>
      </c>
    </row>
    <row r="640" spans="5:5" x14ac:dyDescent="0.25">
      <c r="E640" s="5">
        <v>6.3592529999999998</v>
      </c>
    </row>
    <row r="641" spans="5:5" x14ac:dyDescent="0.25">
      <c r="E641" s="5">
        <v>6.4027659000000003</v>
      </c>
    </row>
    <row r="642" spans="5:5" x14ac:dyDescent="0.25">
      <c r="E642" s="5">
        <v>6.48909</v>
      </c>
    </row>
    <row r="643" spans="5:5" x14ac:dyDescent="0.25">
      <c r="E643" s="5">
        <v>6.5279271999999997</v>
      </c>
    </row>
    <row r="644" spans="5:5" x14ac:dyDescent="0.25">
      <c r="E644" s="5">
        <v>6.6330539999999996</v>
      </c>
    </row>
    <row r="645" spans="5:5" x14ac:dyDescent="0.25">
      <c r="E645" s="4">
        <v>6.7680999999999996</v>
      </c>
    </row>
    <row r="646" spans="5:5" x14ac:dyDescent="0.25">
      <c r="E646" s="5">
        <v>6.8824673399999998</v>
      </c>
    </row>
    <row r="647" spans="5:5" x14ac:dyDescent="0.25">
      <c r="E647" s="5">
        <v>6.9089938000000002</v>
      </c>
    </row>
    <row r="648" spans="5:5" x14ac:dyDescent="0.25">
      <c r="E648" s="5">
        <v>7.0248559999999998</v>
      </c>
    </row>
    <row r="649" spans="5:5" x14ac:dyDescent="0.25">
      <c r="E649" s="5">
        <v>7.0924876000000001</v>
      </c>
    </row>
    <row r="650" spans="5:5" x14ac:dyDescent="0.25">
      <c r="E650" s="5">
        <v>7.1054534</v>
      </c>
    </row>
    <row r="651" spans="5:5" x14ac:dyDescent="0.25">
      <c r="E651" s="5">
        <v>7.2974500000000004</v>
      </c>
    </row>
    <row r="652" spans="5:5" x14ac:dyDescent="0.25">
      <c r="E652" s="4">
        <v>7.3190200000000001</v>
      </c>
    </row>
    <row r="653" spans="5:5" x14ac:dyDescent="0.25">
      <c r="E653" s="5">
        <v>7.3409356299999997</v>
      </c>
    </row>
    <row r="654" spans="5:5" x14ac:dyDescent="0.25">
      <c r="E654" s="5">
        <v>7.3463700000000003</v>
      </c>
    </row>
    <row r="655" spans="5:5" x14ac:dyDescent="0.25">
      <c r="E655" s="5">
        <v>7.7254990000000001</v>
      </c>
    </row>
    <row r="656" spans="5:5" x14ac:dyDescent="0.25">
      <c r="E656" s="5">
        <v>7.9356635000000004</v>
      </c>
    </row>
    <row r="657" spans="5:5" x14ac:dyDescent="0.25">
      <c r="E657" s="5">
        <v>10.2376</v>
      </c>
    </row>
    <row r="658" spans="5:5" x14ac:dyDescent="0.25">
      <c r="E658" s="5">
        <v>10.390254000000001</v>
      </c>
    </row>
    <row r="659" spans="5:5" x14ac:dyDescent="0.25">
      <c r="E659" s="4">
        <v>10.64287</v>
      </c>
    </row>
    <row r="660" spans="5:5" x14ac:dyDescent="0.25">
      <c r="E660" s="5">
        <v>10.803470000000001</v>
      </c>
    </row>
    <row r="661" spans="5:5" x14ac:dyDescent="0.25">
      <c r="E661" s="5">
        <v>10.934786000000001</v>
      </c>
    </row>
    <row r="662" spans="5:5" x14ac:dyDescent="0.25">
      <c r="E662" s="5">
        <v>11.100339999999999</v>
      </c>
    </row>
    <row r="663" spans="5:5" x14ac:dyDescent="0.25">
      <c r="E663" s="5">
        <v>11.398567</v>
      </c>
    </row>
    <row r="664" spans="5:5" x14ac:dyDescent="0.25">
      <c r="E664" s="5">
        <v>11.53959</v>
      </c>
    </row>
    <row r="665" spans="5:5" x14ac:dyDescent="0.25">
      <c r="E665" s="5">
        <v>11.629860000000001</v>
      </c>
    </row>
    <row r="666" spans="5:5" x14ac:dyDescent="0.25">
      <c r="E666" s="4">
        <v>11.8328363</v>
      </c>
    </row>
    <row r="667" spans="5:5" x14ac:dyDescent="0.25">
      <c r="E667" s="4">
        <v>12.319545700000001</v>
      </c>
    </row>
    <row r="668" spans="5:5" x14ac:dyDescent="0.25">
      <c r="E668" s="5">
        <v>12.440678</v>
      </c>
    </row>
    <row r="669" spans="5:5" x14ac:dyDescent="0.25">
      <c r="E669" s="4">
        <v>12.541589</v>
      </c>
    </row>
    <row r="670" spans="5:5" x14ac:dyDescent="0.25">
      <c r="E670" s="5">
        <v>12.750446999999999</v>
      </c>
    </row>
    <row r="671" spans="5:5" x14ac:dyDescent="0.25">
      <c r="E671" s="5">
        <v>13.004630000000001</v>
      </c>
    </row>
    <row r="672" spans="5:5" x14ac:dyDescent="0.25">
      <c r="E672" s="5">
        <v>13.583342999999999</v>
      </c>
    </row>
    <row r="673" spans="5:5" x14ac:dyDescent="0.25">
      <c r="E673" s="5">
        <v>13.82682</v>
      </c>
    </row>
    <row r="674" spans="5:5" x14ac:dyDescent="0.25">
      <c r="E674" s="5">
        <v>13.874219999999999</v>
      </c>
    </row>
    <row r="675" spans="5:5" x14ac:dyDescent="0.25">
      <c r="E675" s="5">
        <v>19.049679999999999</v>
      </c>
    </row>
    <row r="676" spans="5:5" x14ac:dyDescent="0.25">
      <c r="E676" s="5">
        <v>19.206783000000001</v>
      </c>
    </row>
    <row r="677" spans="5:5" x14ac:dyDescent="0.25">
      <c r="E677" s="5">
        <v>19.439036999999999</v>
      </c>
    </row>
    <row r="678" spans="5:5" x14ac:dyDescent="0.25">
      <c r="E678" s="5">
        <v>19.50873</v>
      </c>
    </row>
    <row r="679" spans="5:5" x14ac:dyDescent="0.25">
      <c r="E679" s="4">
        <v>19.750239700000002</v>
      </c>
    </row>
  </sheetData>
  <sortState xmlns:xlrd2="http://schemas.microsoft.com/office/spreadsheetml/2017/richdata2" ref="A5:A486">
    <sortCondition ref="A4:A486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RAW DATA - synaptic counts </vt:lpstr>
      <vt:lpstr>RAW DATA - synaptic volumes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Arghya</dc:creator>
  <cp:lastModifiedBy>Arghya</cp:lastModifiedBy>
  <dcterms:created xsi:type="dcterms:W3CDTF">2020-10-14T08:28:34Z</dcterms:created>
  <dcterms:modified xsi:type="dcterms:W3CDTF">2020-10-22T02:50:25Z</dcterms:modified>
</cp:coreProperties>
</file>