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p693/Dropbox/Calcium_transfer/eLIFE 62601/REVISION_1/Source_single/"/>
    </mc:Choice>
  </mc:AlternateContent>
  <xr:revisionPtr revIDLastSave="0" documentId="13_ncr:1_{4D503DA8-2F0F-AC4F-ABD8-CAA36B9E3EC0}" xr6:coauthVersionLast="36" xr6:coauthVersionMax="36" xr10:uidLastSave="{00000000-0000-0000-0000-000000000000}"/>
  <bookViews>
    <workbookView xWindow="5180" yWindow="1780" windowWidth="31060" windowHeight="18260" tabRatio="500" xr2:uid="{00000000-000D-0000-FFFF-FFFF00000000}"/>
  </bookViews>
  <sheets>
    <sheet name="Median" sheetId="11" r:id="rId1"/>
  </sheets>
  <definedNames>
    <definedName name="_xlnm.Print_Area" localSheetId="0">Median!$A$4:$R$45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0" i="11" l="1"/>
  <c r="O8" i="11"/>
  <c r="O7" i="11"/>
  <c r="O9" i="11"/>
  <c r="P7" i="11" l="1"/>
  <c r="N7" i="11"/>
  <c r="L7" i="11"/>
  <c r="H8" i="11"/>
  <c r="H9" i="11"/>
  <c r="H10" i="11"/>
  <c r="H12" i="11"/>
  <c r="H13" i="11"/>
  <c r="N8" i="11" s="1"/>
  <c r="H14" i="11"/>
  <c r="M9" i="11" s="1"/>
  <c r="H15" i="11"/>
  <c r="M10" i="11" s="1"/>
  <c r="H17" i="11"/>
  <c r="H18" i="11"/>
  <c r="H19" i="11"/>
  <c r="H20" i="11"/>
  <c r="G8" i="11"/>
  <c r="G9" i="11"/>
  <c r="G10" i="11"/>
  <c r="L10" i="11" s="1"/>
  <c r="G12" i="11"/>
  <c r="G13" i="11"/>
  <c r="K8" i="11" s="1"/>
  <c r="G14" i="11"/>
  <c r="K9" i="11" s="1"/>
  <c r="G15" i="11"/>
  <c r="K10" i="11" s="1"/>
  <c r="G17" i="11"/>
  <c r="G18" i="11"/>
  <c r="G19" i="11"/>
  <c r="G20" i="11"/>
  <c r="J8" i="11"/>
  <c r="J9" i="11"/>
  <c r="J10" i="11"/>
  <c r="J12" i="11"/>
  <c r="J13" i="11"/>
  <c r="J14" i="11"/>
  <c r="J15" i="11"/>
  <c r="J17" i="11"/>
  <c r="J18" i="11"/>
  <c r="J19" i="11"/>
  <c r="J20" i="11"/>
  <c r="G7" i="11"/>
  <c r="K7" i="11"/>
  <c r="I8" i="11"/>
  <c r="I7" i="11"/>
  <c r="I13" i="11"/>
  <c r="I12" i="11"/>
  <c r="I18" i="11"/>
  <c r="I17" i="11"/>
  <c r="I9" i="11"/>
  <c r="I14" i="11"/>
  <c r="I19" i="11"/>
  <c r="I10" i="11"/>
  <c r="I15" i="11"/>
  <c r="I20" i="11"/>
  <c r="J7" i="11"/>
  <c r="H7" i="11"/>
  <c r="M7" i="11" s="1"/>
  <c r="M8" i="11"/>
  <c r="L8" i="11"/>
  <c r="L9" i="11"/>
  <c r="P10" i="11" l="1"/>
  <c r="P9" i="11"/>
  <c r="N10" i="11"/>
  <c r="P8" i="11"/>
  <c r="N9" i="11"/>
</calcChain>
</file>

<file path=xl/sharedStrings.xml><?xml version="1.0" encoding="utf-8"?>
<sst xmlns="http://schemas.openxmlformats.org/spreadsheetml/2006/main" count="38" uniqueCount="21">
  <si>
    <t>FLAG-M1</t>
  </si>
  <si>
    <t>Turquoise</t>
  </si>
  <si>
    <t>all cells</t>
  </si>
  <si>
    <t>Median</t>
  </si>
  <si>
    <t>12-Unt</t>
  </si>
  <si>
    <t>Summary</t>
  </si>
  <si>
    <t>Average</t>
  </si>
  <si>
    <t>SD</t>
  </si>
  <si>
    <t>Ratio</t>
  </si>
  <si>
    <t>24-Unt</t>
  </si>
  <si>
    <t>24-Tg</t>
  </si>
  <si>
    <t>12-Tg</t>
  </si>
  <si>
    <t>3 hours</t>
  </si>
  <si>
    <t>Treatment time</t>
  </si>
  <si>
    <t>Cell lines</t>
  </si>
  <si>
    <r>
      <t xml:space="preserve">TCRa (UK2469 Clone) clone </t>
    </r>
    <r>
      <rPr>
        <b/>
        <sz val="12"/>
        <color rgb="FFFF0000"/>
        <rFont val="Calibri (Body)_x0000_"/>
      </rPr>
      <t>24</t>
    </r>
    <r>
      <rPr>
        <b/>
        <sz val="12"/>
        <rFont val="Calibri"/>
        <family val="2"/>
        <scheme val="minor"/>
      </rPr>
      <t xml:space="preserve"> or TCRa-N/Q (UK2520) clone </t>
    </r>
    <r>
      <rPr>
        <b/>
        <sz val="12"/>
        <color rgb="FFFF0000"/>
        <rFont val="Calibri (Body)_x0000_"/>
      </rPr>
      <t>12</t>
    </r>
  </si>
  <si>
    <t>Normalised</t>
  </si>
  <si>
    <t>FLAG-M1/Turquoise</t>
  </si>
  <si>
    <t>Cell line - Treatment</t>
  </si>
  <si>
    <t xml:space="preserve"> </t>
  </si>
  <si>
    <t>Source data: Figure 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</si>
</sst>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6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2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right"/>
    </xf>
    <xf numFmtId="0" fontId="0" fillId="0" borderId="2" xfId="0" applyBorder="1"/>
    <xf numFmtId="0" fontId="1" fillId="2" borderId="0" xfId="0" applyFont="1" applyFill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7" fillId="0" borderId="0" xfId="0" applyFont="1"/>
    <xf numFmtId="2" fontId="9" fillId="0" borderId="1" xfId="0" applyNumberFormat="1" applyFont="1" applyBorder="1"/>
    <xf numFmtId="0" fontId="9" fillId="0" borderId="1" xfId="0" applyFont="1" applyBorder="1" applyAlignment="1"/>
    <xf numFmtId="0" fontId="0" fillId="0" borderId="1" xfId="0" applyBorder="1"/>
    <xf numFmtId="0" fontId="1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1" xfId="0" applyFont="1" applyBorder="1"/>
    <xf numFmtId="0" fontId="8" fillId="0" borderId="5" xfId="0" applyFont="1" applyBorder="1"/>
    <xf numFmtId="0" fontId="1" fillId="0" borderId="1" xfId="0" applyFont="1" applyFill="1" applyBorder="1" applyAlignment="1">
      <alignment horizontal="center"/>
    </xf>
    <xf numFmtId="2" fontId="0" fillId="0" borderId="1" xfId="0" applyNumberForma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/>
  </cellXfs>
  <cellStyles count="14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Median!$O$5</c:f>
              <c:strCache>
                <c:ptCount val="1"/>
                <c:pt idx="0">
                  <c:v>Ratio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Median!$P$7:$P$10</c:f>
                <c:numCache>
                  <c:formatCode>General</c:formatCode>
                  <c:ptCount val="4"/>
                  <c:pt idx="0">
                    <c:v>9.3503893825622547E-2</c:v>
                  </c:pt>
                  <c:pt idx="1">
                    <c:v>2.5291939472585656</c:v>
                  </c:pt>
                  <c:pt idx="2">
                    <c:v>2.912306394520808E-2</c:v>
                  </c:pt>
                  <c:pt idx="3">
                    <c:v>0.79371340298496695</c:v>
                  </c:pt>
                </c:numCache>
              </c:numRef>
            </c:plus>
            <c:minus>
              <c:numRef>
                <c:f>Median!$P$7:$P$10</c:f>
                <c:numCache>
                  <c:formatCode>General</c:formatCode>
                  <c:ptCount val="4"/>
                  <c:pt idx="0">
                    <c:v>9.3503893825622547E-2</c:v>
                  </c:pt>
                  <c:pt idx="1">
                    <c:v>2.5291939472585656</c:v>
                  </c:pt>
                  <c:pt idx="2">
                    <c:v>2.912306394520808E-2</c:v>
                  </c:pt>
                  <c:pt idx="3">
                    <c:v>0.79371340298496695</c:v>
                  </c:pt>
                </c:numCache>
              </c:numRef>
            </c:minus>
          </c:errBars>
          <c:cat>
            <c:strRef>
              <c:f>Median!$C$7:$C$10</c:f>
              <c:strCache>
                <c:ptCount val="4"/>
                <c:pt idx="0">
                  <c:v>24-Unt</c:v>
                </c:pt>
                <c:pt idx="1">
                  <c:v>24-Tg</c:v>
                </c:pt>
                <c:pt idx="2">
                  <c:v>12-Unt</c:v>
                </c:pt>
                <c:pt idx="3">
                  <c:v>12-Tg</c:v>
                </c:pt>
              </c:strCache>
            </c:strRef>
          </c:cat>
          <c:val>
            <c:numRef>
              <c:f>Median!$O$7:$O$10</c:f>
              <c:numCache>
                <c:formatCode>0.00</c:formatCode>
                <c:ptCount val="4"/>
                <c:pt idx="0">
                  <c:v>1.0552948240013746</c:v>
                </c:pt>
                <c:pt idx="1">
                  <c:v>11.632046924930792</c:v>
                </c:pt>
                <c:pt idx="2">
                  <c:v>0.88864115662436183</c:v>
                </c:pt>
                <c:pt idx="3">
                  <c:v>4.5250675036458547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3-4EF5-B2B4-4CA89C12E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0733464"/>
        <c:axId val="2070736440"/>
      </c:barChart>
      <c:catAx>
        <c:axId val="2070733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0736440"/>
        <c:crosses val="autoZero"/>
        <c:auto val="1"/>
        <c:lblAlgn val="ctr"/>
        <c:lblOffset val="100"/>
        <c:noMultiLvlLbl val="0"/>
      </c:catAx>
      <c:valAx>
        <c:axId val="2070736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Ratio FLAG-M1/Turquoise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070733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3510215938801"/>
          <c:y val="3.8217592592592602E-2"/>
          <c:w val="0.88246489784061199"/>
          <c:h val="0.8872680555555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Median!$K$5</c:f>
              <c:strCache>
                <c:ptCount val="1"/>
                <c:pt idx="0">
                  <c:v>FLAG-M1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Median!$L$7:$L$10</c:f>
                <c:numCache>
                  <c:formatCode>General</c:formatCode>
                  <c:ptCount val="4"/>
                  <c:pt idx="0">
                    <c:v>0.15062393889052628</c:v>
                  </c:pt>
                  <c:pt idx="1">
                    <c:v>1.6719767216510646</c:v>
                  </c:pt>
                  <c:pt idx="2">
                    <c:v>5.1472621937253292E-2</c:v>
                  </c:pt>
                  <c:pt idx="3">
                    <c:v>0.65190405114357108</c:v>
                  </c:pt>
                </c:numCache>
              </c:numRef>
            </c:plus>
            <c:minus>
              <c:numRef>
                <c:f>Median!$L$7:$L$10</c:f>
                <c:numCache>
                  <c:formatCode>General</c:formatCode>
                  <c:ptCount val="4"/>
                  <c:pt idx="0">
                    <c:v>0.15062393889052628</c:v>
                  </c:pt>
                  <c:pt idx="1">
                    <c:v>1.6719767216510646</c:v>
                  </c:pt>
                  <c:pt idx="2">
                    <c:v>5.1472621937253292E-2</c:v>
                  </c:pt>
                  <c:pt idx="3">
                    <c:v>0.65190405114357108</c:v>
                  </c:pt>
                </c:numCache>
              </c:numRef>
            </c:minus>
          </c:errBars>
          <c:cat>
            <c:strRef>
              <c:f>Median!$C$7:$C$10</c:f>
              <c:strCache>
                <c:ptCount val="4"/>
                <c:pt idx="0">
                  <c:v>24-Unt</c:v>
                </c:pt>
                <c:pt idx="1">
                  <c:v>24-Tg</c:v>
                </c:pt>
                <c:pt idx="2">
                  <c:v>12-Unt</c:v>
                </c:pt>
                <c:pt idx="3">
                  <c:v>12-Tg</c:v>
                </c:pt>
              </c:strCache>
            </c:strRef>
          </c:cat>
          <c:val>
            <c:numRef>
              <c:f>Median!$K$7:$K$10</c:f>
              <c:numCache>
                <c:formatCode>0.00</c:formatCode>
                <c:ptCount val="4"/>
                <c:pt idx="0">
                  <c:v>1.1028037383177569</c:v>
                </c:pt>
                <c:pt idx="1">
                  <c:v>6.509345794392523</c:v>
                </c:pt>
                <c:pt idx="2">
                  <c:v>0.74454828660436123</c:v>
                </c:pt>
                <c:pt idx="3">
                  <c:v>2.85202492211838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C-4DB2-975F-CB69CA796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0766632"/>
        <c:axId val="2070769608"/>
      </c:barChart>
      <c:catAx>
        <c:axId val="207076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0769608"/>
        <c:crosses val="autoZero"/>
        <c:auto val="1"/>
        <c:lblAlgn val="ctr"/>
        <c:lblOffset val="100"/>
        <c:noMultiLvlLbl val="0"/>
      </c:catAx>
      <c:valAx>
        <c:axId val="20707696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FLAG-M1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070766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Median!$M$5</c:f>
              <c:strCache>
                <c:ptCount val="1"/>
                <c:pt idx="0">
                  <c:v>Turquoise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Median!$N$7:$N$10</c:f>
                <c:numCache>
                  <c:formatCode>General</c:formatCode>
                  <c:ptCount val="4"/>
                  <c:pt idx="0">
                    <c:v>4.9478764618249599E-2</c:v>
                  </c:pt>
                  <c:pt idx="1">
                    <c:v>2.0275875100994049E-2</c:v>
                  </c:pt>
                  <c:pt idx="2">
                    <c:v>3.0971910810591918E-2</c:v>
                  </c:pt>
                  <c:pt idx="3">
                    <c:v>3.1797973380564851E-2</c:v>
                  </c:pt>
                </c:numCache>
              </c:numRef>
            </c:plus>
            <c:minus>
              <c:numRef>
                <c:f>Median!$N$7:$N$10</c:f>
                <c:numCache>
                  <c:formatCode>General</c:formatCode>
                  <c:ptCount val="4"/>
                  <c:pt idx="0">
                    <c:v>4.9478764618249599E-2</c:v>
                  </c:pt>
                  <c:pt idx="1">
                    <c:v>2.0275875100994049E-2</c:v>
                  </c:pt>
                  <c:pt idx="2">
                    <c:v>3.0971910810591918E-2</c:v>
                  </c:pt>
                  <c:pt idx="3">
                    <c:v>3.1797973380564851E-2</c:v>
                  </c:pt>
                </c:numCache>
              </c:numRef>
            </c:minus>
          </c:errBars>
          <c:cat>
            <c:strRef>
              <c:f>Median!$C$7:$C$10</c:f>
              <c:strCache>
                <c:ptCount val="4"/>
                <c:pt idx="0">
                  <c:v>24-Unt</c:v>
                </c:pt>
                <c:pt idx="1">
                  <c:v>24-Tg</c:v>
                </c:pt>
                <c:pt idx="2">
                  <c:v>12-Unt</c:v>
                </c:pt>
                <c:pt idx="3">
                  <c:v>12-Tg</c:v>
                </c:pt>
              </c:strCache>
            </c:strRef>
          </c:cat>
          <c:val>
            <c:numRef>
              <c:f>Median!$M$7:$M$10</c:f>
              <c:numCache>
                <c:formatCode>0.00</c:formatCode>
                <c:ptCount val="4"/>
                <c:pt idx="0">
                  <c:v>1.0422222222222224</c:v>
                </c:pt>
                <c:pt idx="1">
                  <c:v>0.55666666666666664</c:v>
                </c:pt>
                <c:pt idx="2">
                  <c:v>0.8372222222222222</c:v>
                </c:pt>
                <c:pt idx="3">
                  <c:v>0.62666666666666671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D-477D-81E2-C7C84C017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0798760"/>
        <c:axId val="2070801736"/>
      </c:barChart>
      <c:catAx>
        <c:axId val="2070798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0801736"/>
        <c:crosses val="autoZero"/>
        <c:auto val="1"/>
        <c:lblAlgn val="ctr"/>
        <c:lblOffset val="100"/>
        <c:noMultiLvlLbl val="0"/>
      </c:catAx>
      <c:valAx>
        <c:axId val="2070801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Turquoise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2070798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424788</xdr:colOff>
      <xdr:row>22</xdr:row>
      <xdr:rowOff>15505</xdr:rowOff>
    </xdr:from>
    <xdr:to>
      <xdr:col>17</xdr:col>
      <xdr:colOff>43788</xdr:colOff>
      <xdr:row>44</xdr:row>
      <xdr:rowOff>117105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14843</xdr:colOff>
      <xdr:row>22</xdr:row>
      <xdr:rowOff>18973</xdr:rowOff>
    </xdr:from>
    <xdr:to>
      <xdr:col>3</xdr:col>
      <xdr:colOff>459343</xdr:colOff>
      <xdr:row>44</xdr:row>
      <xdr:rowOff>120573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1401452</xdr:colOff>
      <xdr:row>22</xdr:row>
      <xdr:rowOff>18969</xdr:rowOff>
    </xdr:from>
    <xdr:to>
      <xdr:col>9</xdr:col>
      <xdr:colOff>360052</xdr:colOff>
      <xdr:row>44</xdr:row>
      <xdr:rowOff>120569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"/>
  <sheetViews>
    <sheetView tabSelected="1" workbookViewId="0"/>
  </sheetViews>
  <sheetFormatPr baseColWidth="10" defaultColWidth="11" defaultRowHeight="16"/>
  <cols>
    <col min="2" max="2" width="27.33203125" customWidth="1"/>
    <col min="3" max="3" width="24" customWidth="1"/>
    <col min="4" max="4" width="18.5" customWidth="1"/>
    <col min="9" max="9" width="23.1640625" customWidth="1"/>
  </cols>
  <sheetData>
    <row r="1" spans="1:18">
      <c r="A1" s="36" t="s">
        <v>20</v>
      </c>
    </row>
    <row r="3" spans="1:18">
      <c r="G3" s="1"/>
      <c r="H3" s="1"/>
    </row>
    <row r="4" spans="1:18">
      <c r="A4" s="4" t="s">
        <v>5</v>
      </c>
      <c r="C4" s="11"/>
      <c r="E4" s="26" t="s">
        <v>3</v>
      </c>
      <c r="F4" s="26"/>
      <c r="G4" s="26" t="s">
        <v>16</v>
      </c>
      <c r="H4" s="26"/>
      <c r="I4" s="12" t="s">
        <v>17</v>
      </c>
      <c r="J4" s="12" t="s">
        <v>16</v>
      </c>
      <c r="K4" s="12" t="s">
        <v>6</v>
      </c>
      <c r="L4" s="18" t="s">
        <v>7</v>
      </c>
      <c r="M4" s="12" t="s">
        <v>6</v>
      </c>
      <c r="N4" s="18" t="s">
        <v>7</v>
      </c>
      <c r="O4" s="12" t="s">
        <v>6</v>
      </c>
      <c r="P4" s="18" t="s">
        <v>7</v>
      </c>
    </row>
    <row r="5" spans="1:18">
      <c r="B5" s="7" t="s">
        <v>2</v>
      </c>
      <c r="C5" s="7"/>
      <c r="D5" s="3"/>
      <c r="E5" s="14" t="s">
        <v>0</v>
      </c>
      <c r="F5" s="15" t="s">
        <v>1</v>
      </c>
      <c r="G5" s="14" t="s">
        <v>0</v>
      </c>
      <c r="H5" s="15" t="s">
        <v>1</v>
      </c>
      <c r="I5" s="13"/>
      <c r="J5" s="13"/>
      <c r="K5" s="24" t="s">
        <v>0</v>
      </c>
      <c r="L5" s="25"/>
      <c r="M5" s="22" t="s">
        <v>1</v>
      </c>
      <c r="N5" s="23"/>
      <c r="O5" s="20" t="s">
        <v>8</v>
      </c>
      <c r="P5" s="21"/>
    </row>
    <row r="6" spans="1:18">
      <c r="B6" s="6" t="s">
        <v>14</v>
      </c>
      <c r="C6" s="5" t="s">
        <v>18</v>
      </c>
      <c r="D6" s="5" t="s">
        <v>13</v>
      </c>
      <c r="E6" s="2"/>
      <c r="F6" s="2"/>
      <c r="G6" s="2"/>
      <c r="H6" s="2"/>
      <c r="I6" s="2"/>
      <c r="J6" s="2"/>
      <c r="K6" s="10"/>
      <c r="L6" s="10"/>
      <c r="M6" s="10"/>
      <c r="N6" s="10"/>
      <c r="O6" s="10"/>
      <c r="P6" s="10"/>
    </row>
    <row r="7" spans="1:18">
      <c r="A7" s="33"/>
      <c r="B7" s="27" t="s">
        <v>15</v>
      </c>
      <c r="C7" s="9" t="s">
        <v>9</v>
      </c>
      <c r="D7" s="30" t="s">
        <v>12</v>
      </c>
      <c r="E7" s="16">
        <v>214</v>
      </c>
      <c r="F7" s="10">
        <v>600</v>
      </c>
      <c r="G7" s="8">
        <f>E7/$E$7</f>
        <v>1</v>
      </c>
      <c r="H7" s="8">
        <f>F7/$F$7</f>
        <v>1</v>
      </c>
      <c r="I7" s="8">
        <f>E7/F7</f>
        <v>0.35666666666666669</v>
      </c>
      <c r="J7" s="8">
        <f>I7/$I$7</f>
        <v>1</v>
      </c>
      <c r="K7" s="19">
        <f>AVERAGE(G7,G12,G17)</f>
        <v>1.1028037383177569</v>
      </c>
      <c r="L7" s="19">
        <f>STDEV(G7,G12,G17)</f>
        <v>0.15062393889052628</v>
      </c>
      <c r="M7" s="19">
        <f>AVERAGE(H7,H12,H17)</f>
        <v>1.0422222222222224</v>
      </c>
      <c r="N7" s="19">
        <f>STDEV(H7,H12,H17)</f>
        <v>4.9478764618249599E-2</v>
      </c>
      <c r="O7" s="19">
        <f>AVERAGE(J7,J12,J17)</f>
        <v>1.0552948240013746</v>
      </c>
      <c r="P7" s="19">
        <f>STDEV(J7,J12,J17)</f>
        <v>9.3503893825622547E-2</v>
      </c>
    </row>
    <row r="8" spans="1:18">
      <c r="A8" s="34"/>
      <c r="B8" s="28"/>
      <c r="C8" s="9" t="s">
        <v>10</v>
      </c>
      <c r="D8" s="31"/>
      <c r="E8" s="17">
        <v>1224</v>
      </c>
      <c r="F8" s="10">
        <v>328</v>
      </c>
      <c r="G8" s="8">
        <f t="shared" ref="G8:G20" si="0">E8/$E$7</f>
        <v>5.7196261682242993</v>
      </c>
      <c r="H8" s="8">
        <f t="shared" ref="H8:H20" si="1">F8/$F$7</f>
        <v>0.54666666666666663</v>
      </c>
      <c r="I8" s="8">
        <f>E8/F8</f>
        <v>3.7317073170731709</v>
      </c>
      <c r="J8" s="8">
        <f t="shared" ref="J8:J20" si="2">I8/$I$7</f>
        <v>10.462730795532254</v>
      </c>
      <c r="K8" s="19">
        <f>AVERAGE(G8,G13,G18)</f>
        <v>6.509345794392523</v>
      </c>
      <c r="L8" s="19">
        <f>STDEV(G8,G13,G18)</f>
        <v>1.6719767216510646</v>
      </c>
      <c r="M8" s="19">
        <f>AVERAGE(H8,H13,H18)</f>
        <v>0.55666666666666664</v>
      </c>
      <c r="N8" s="19">
        <f>STDEV(H8,H13,H18)</f>
        <v>2.0275875100994049E-2</v>
      </c>
      <c r="O8" s="19">
        <f>AVERAGE(J8,J13,J18)</f>
        <v>11.632046924930792</v>
      </c>
      <c r="P8" s="19">
        <f>STDEV(J8,J13,J18)</f>
        <v>2.5291939472585656</v>
      </c>
      <c r="R8">
        <v>3.9221694499770181</v>
      </c>
    </row>
    <row r="9" spans="1:18">
      <c r="A9" s="34"/>
      <c r="B9" s="28"/>
      <c r="C9" s="9" t="s">
        <v>4</v>
      </c>
      <c r="D9" s="31"/>
      <c r="E9" s="17">
        <v>152</v>
      </c>
      <c r="F9" s="10">
        <v>487</v>
      </c>
      <c r="G9" s="8">
        <f t="shared" si="0"/>
        <v>0.71028037383177567</v>
      </c>
      <c r="H9" s="8">
        <f t="shared" si="1"/>
        <v>0.81166666666666665</v>
      </c>
      <c r="I9" s="8">
        <f>E9/F9</f>
        <v>0.31211498973305957</v>
      </c>
      <c r="J9" s="8">
        <f t="shared" si="2"/>
        <v>0.87508875626091465</v>
      </c>
      <c r="K9" s="19">
        <f>AVERAGE(G9,G14,G19)</f>
        <v>0.74454828660436123</v>
      </c>
      <c r="L9" s="19">
        <f>STDEV(G9,G14,G19)</f>
        <v>5.1472621937253292E-2</v>
      </c>
      <c r="M9" s="19">
        <f>AVERAGE(H9,H14,H19)</f>
        <v>0.8372222222222222</v>
      </c>
      <c r="N9" s="19">
        <f>STDEV(H9,H14,H19)</f>
        <v>3.0971910810591918E-2</v>
      </c>
      <c r="O9" s="19">
        <f>AVERAGE(J9,J14,J19)</f>
        <v>0.88864115662436183</v>
      </c>
      <c r="P9" s="19">
        <f>STDEV(J9,J14,J19)</f>
        <v>2.912306394520808E-2</v>
      </c>
      <c r="R9">
        <v>4.2287152100236209</v>
      </c>
    </row>
    <row r="10" spans="1:18">
      <c r="A10" s="34"/>
      <c r="B10" s="28"/>
      <c r="C10" s="9" t="s">
        <v>11</v>
      </c>
      <c r="D10" s="31"/>
      <c r="E10" s="17">
        <v>512</v>
      </c>
      <c r="F10" s="10">
        <v>366</v>
      </c>
      <c r="G10" s="8">
        <f t="shared" si="0"/>
        <v>2.3925233644859811</v>
      </c>
      <c r="H10" s="8">
        <f t="shared" si="1"/>
        <v>0.61</v>
      </c>
      <c r="I10" s="8">
        <f>E10/F10</f>
        <v>1.3989071038251366</v>
      </c>
      <c r="J10" s="8">
        <f t="shared" si="2"/>
        <v>3.9221694499770181</v>
      </c>
      <c r="K10" s="19">
        <f>AVERAGE(G10,G15,G20)</f>
        <v>2.85202492211838</v>
      </c>
      <c r="L10" s="19">
        <f>STDEV(G10,G15,G20)</f>
        <v>0.65190405114357108</v>
      </c>
      <c r="M10" s="19">
        <f>AVERAGE(H10,H15,H20)</f>
        <v>0.62666666666666671</v>
      </c>
      <c r="N10" s="19">
        <f>STDEV(H10,H15,H20)</f>
        <v>3.1797973380564851E-2</v>
      </c>
      <c r="O10" s="19">
        <f>AVERAGE(J10,J15,J20)</f>
        <v>4.5250675036458547</v>
      </c>
      <c r="P10" s="19">
        <f>STDEV(J10,J15,J20)</f>
        <v>0.79371340298496695</v>
      </c>
      <c r="R10">
        <v>5.4243178509369274</v>
      </c>
    </row>
    <row r="11" spans="1:18">
      <c r="B11" s="28"/>
      <c r="C11" s="9"/>
      <c r="D11" s="31"/>
      <c r="E11" s="17"/>
      <c r="F11" s="10"/>
      <c r="G11" s="8"/>
      <c r="H11" s="8"/>
      <c r="I11" s="8"/>
      <c r="J11" s="8"/>
    </row>
    <row r="12" spans="1:18">
      <c r="A12" s="33"/>
      <c r="B12" s="28"/>
      <c r="C12" s="9" t="s">
        <v>9</v>
      </c>
      <c r="D12" s="31"/>
      <c r="E12" s="17">
        <v>221</v>
      </c>
      <c r="F12" s="10">
        <v>618</v>
      </c>
      <c r="G12" s="8">
        <f t="shared" si="0"/>
        <v>1.0327102803738317</v>
      </c>
      <c r="H12" s="8">
        <f t="shared" si="1"/>
        <v>1.03</v>
      </c>
      <c r="I12" s="8">
        <f>E12/F12</f>
        <v>0.35760517799352753</v>
      </c>
      <c r="J12" s="8">
        <f t="shared" si="2"/>
        <v>1.0026313401687688</v>
      </c>
    </row>
    <row r="13" spans="1:18">
      <c r="A13" s="34"/>
      <c r="B13" s="28"/>
      <c r="C13" s="9" t="s">
        <v>10</v>
      </c>
      <c r="D13" s="31"/>
      <c r="E13" s="17">
        <v>1151</v>
      </c>
      <c r="F13" s="10">
        <v>326</v>
      </c>
      <c r="G13" s="8">
        <f t="shared" si="0"/>
        <v>5.3785046728971961</v>
      </c>
      <c r="H13" s="8">
        <f t="shared" si="1"/>
        <v>0.54333333333333333</v>
      </c>
      <c r="I13" s="8">
        <f>E13/F13</f>
        <v>3.5306748466257667</v>
      </c>
      <c r="J13" s="8">
        <f t="shared" si="2"/>
        <v>9.8990883550255138</v>
      </c>
    </row>
    <row r="14" spans="1:18">
      <c r="A14" s="34"/>
      <c r="B14" s="28"/>
      <c r="C14" s="9" t="s">
        <v>4</v>
      </c>
      <c r="D14" s="31"/>
      <c r="E14" s="17">
        <v>154</v>
      </c>
      <c r="F14" s="10">
        <v>497</v>
      </c>
      <c r="G14" s="8">
        <f t="shared" si="0"/>
        <v>0.71962616822429903</v>
      </c>
      <c r="H14" s="8">
        <f t="shared" si="1"/>
        <v>0.82833333333333337</v>
      </c>
      <c r="I14" s="8">
        <f>E14/F14</f>
        <v>0.30985915492957744</v>
      </c>
      <c r="J14" s="8">
        <f t="shared" si="2"/>
        <v>0.86876398578386194</v>
      </c>
    </row>
    <row r="15" spans="1:18">
      <c r="A15" s="34"/>
      <c r="B15" s="28"/>
      <c r="C15" s="9" t="s">
        <v>11</v>
      </c>
      <c r="D15" s="31"/>
      <c r="E15" s="17">
        <v>549</v>
      </c>
      <c r="F15" s="10">
        <v>364</v>
      </c>
      <c r="G15" s="8">
        <f t="shared" si="0"/>
        <v>2.5654205607476634</v>
      </c>
      <c r="H15" s="8">
        <f t="shared" si="1"/>
        <v>0.60666666666666669</v>
      </c>
      <c r="I15" s="8">
        <f>E15/F15</f>
        <v>1.5082417582417582</v>
      </c>
      <c r="J15" s="8">
        <f t="shared" si="2"/>
        <v>4.2287152100236209</v>
      </c>
    </row>
    <row r="16" spans="1:18">
      <c r="B16" s="28"/>
      <c r="C16" s="9"/>
      <c r="D16" s="31"/>
      <c r="E16" s="10"/>
      <c r="F16" s="10"/>
      <c r="G16" s="8"/>
      <c r="H16" s="8"/>
      <c r="I16" s="8"/>
      <c r="J16" s="8"/>
    </row>
    <row r="17" spans="1:10">
      <c r="A17" s="33" t="s">
        <v>19</v>
      </c>
      <c r="B17" s="28"/>
      <c r="C17" s="9" t="s">
        <v>9</v>
      </c>
      <c r="D17" s="31"/>
      <c r="E17" s="10">
        <v>273</v>
      </c>
      <c r="F17" s="16">
        <v>658</v>
      </c>
      <c r="G17" s="8">
        <f t="shared" si="0"/>
        <v>1.2757009345794392</v>
      </c>
      <c r="H17" s="8">
        <f t="shared" si="1"/>
        <v>1.0966666666666667</v>
      </c>
      <c r="I17" s="8">
        <f>E17/F17</f>
        <v>0.41489361702127658</v>
      </c>
      <c r="J17" s="8">
        <f t="shared" si="2"/>
        <v>1.1632531318353549</v>
      </c>
    </row>
    <row r="18" spans="1:10">
      <c r="A18" s="34"/>
      <c r="B18" s="28"/>
      <c r="C18" s="9" t="s">
        <v>10</v>
      </c>
      <c r="D18" s="31"/>
      <c r="E18" s="10">
        <v>1804</v>
      </c>
      <c r="F18" s="17">
        <v>348</v>
      </c>
      <c r="G18" s="8">
        <f t="shared" si="0"/>
        <v>8.4299065420560755</v>
      </c>
      <c r="H18" s="8">
        <f t="shared" si="1"/>
        <v>0.57999999999999996</v>
      </c>
      <c r="I18" s="8">
        <f>E18/F18</f>
        <v>5.1839080459770113</v>
      </c>
      <c r="J18" s="8">
        <f t="shared" si="2"/>
        <v>14.534321624234611</v>
      </c>
    </row>
    <row r="19" spans="1:10">
      <c r="A19" s="34"/>
      <c r="B19" s="28"/>
      <c r="C19" s="9" t="s">
        <v>4</v>
      </c>
      <c r="D19" s="31"/>
      <c r="E19" s="10">
        <v>172</v>
      </c>
      <c r="F19" s="17">
        <v>523</v>
      </c>
      <c r="G19" s="8">
        <f t="shared" si="0"/>
        <v>0.80373831775700932</v>
      </c>
      <c r="H19" s="8">
        <f t="shared" si="1"/>
        <v>0.8716666666666667</v>
      </c>
      <c r="I19" s="8">
        <f>E19/F19</f>
        <v>0.32887189292543023</v>
      </c>
      <c r="J19" s="8">
        <f t="shared" si="2"/>
        <v>0.92207072782830901</v>
      </c>
    </row>
    <row r="20" spans="1:10">
      <c r="A20" s="34"/>
      <c r="B20" s="28"/>
      <c r="C20" s="9" t="s">
        <v>11</v>
      </c>
      <c r="D20" s="31"/>
      <c r="E20" s="10">
        <v>770</v>
      </c>
      <c r="F20" s="17">
        <v>398</v>
      </c>
      <c r="G20" s="8">
        <f t="shared" si="0"/>
        <v>3.5981308411214954</v>
      </c>
      <c r="H20" s="8">
        <f t="shared" si="1"/>
        <v>0.66333333333333333</v>
      </c>
      <c r="I20" s="8">
        <f>E20/F20</f>
        <v>1.9346733668341709</v>
      </c>
      <c r="J20" s="8">
        <f t="shared" si="2"/>
        <v>5.4243178509369274</v>
      </c>
    </row>
    <row r="21" spans="1:10">
      <c r="A21" s="35"/>
      <c r="B21" s="29"/>
      <c r="C21" s="9"/>
      <c r="D21" s="32"/>
      <c r="E21" s="10"/>
      <c r="F21" s="10"/>
      <c r="G21" s="8"/>
      <c r="H21" s="8"/>
      <c r="I21" s="8"/>
      <c r="J21" s="8"/>
    </row>
  </sheetData>
  <mergeCells count="10">
    <mergeCell ref="B7:B21"/>
    <mergeCell ref="D7:D21"/>
    <mergeCell ref="A7:A10"/>
    <mergeCell ref="A12:A15"/>
    <mergeCell ref="A17:A21"/>
    <mergeCell ref="O5:P5"/>
    <mergeCell ref="M5:N5"/>
    <mergeCell ref="K5:L5"/>
    <mergeCell ref="E4:F4"/>
    <mergeCell ref="G4:H4"/>
  </mergeCells>
  <phoneticPr fontId="10" type="noConversion"/>
  <pageMargins left="0.75" right="0.75" top="1" bottom="1" header="0.5" footer="0.5"/>
  <pageSetup paperSize="9" scale="32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Median</vt:lpstr>
      <vt:lpstr>Median!Print_Area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lab</dc:creator>
  <cp:lastModifiedBy>Steffen</cp:lastModifiedBy>
  <cp:lastPrinted>2019-12-08T11:37:14Z</cp:lastPrinted>
  <dcterms:created xsi:type="dcterms:W3CDTF">2016-05-26T09:28:51Z</dcterms:created>
  <dcterms:modified xsi:type="dcterms:W3CDTF">2020-11-24T14:52:27Z</dcterms:modified>
</cp:coreProperties>
</file>