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p693/Dropbox/Calcium_transfer/eLIFE 62601/REVISION_1/Source_single/"/>
    </mc:Choice>
  </mc:AlternateContent>
  <xr:revisionPtr revIDLastSave="0" documentId="13_ncr:1_{56B97DD2-1D07-D745-8931-B1CC7397FC4D}" xr6:coauthVersionLast="36" xr6:coauthVersionMax="36" xr10:uidLastSave="{00000000-0000-0000-0000-000000000000}"/>
  <bookViews>
    <workbookView xWindow="1920" yWindow="1260" windowWidth="32360" windowHeight="20640" xr2:uid="{98CBB48D-A214-7441-9EC0-738327A15F04}"/>
  </bookViews>
  <sheets>
    <sheet name="Exp 1 " sheetId="5" r:id="rId1"/>
    <sheet name="Exp 2" sheetId="2" r:id="rId2"/>
    <sheet name="Exp 3" sheetId="3" r:id="rId3"/>
    <sheet name="Exp 4" sheetId="4" r:id="rId4"/>
    <sheet name="Summary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0" i="4" l="1"/>
  <c r="AF60" i="4"/>
  <c r="AK60" i="4" s="1"/>
  <c r="AE60" i="4"/>
  <c r="AJ60" i="4" s="1"/>
  <c r="AD60" i="4"/>
  <c r="AK59" i="4"/>
  <c r="AJ59" i="4"/>
  <c r="AI59" i="4"/>
  <c r="AF59" i="4"/>
  <c r="AE59" i="4"/>
  <c r="AD59" i="4"/>
  <c r="AK58" i="4"/>
  <c r="AI58" i="4"/>
  <c r="AF58" i="4"/>
  <c r="AE58" i="4"/>
  <c r="AJ58" i="4" s="1"/>
  <c r="AD58" i="4"/>
  <c r="AK57" i="4"/>
  <c r="AJ57" i="4"/>
  <c r="AI57" i="4"/>
  <c r="AF57" i="4"/>
  <c r="AE57" i="4"/>
  <c r="AD57" i="4"/>
  <c r="AK56" i="4"/>
  <c r="AI56" i="4"/>
  <c r="AF56" i="4"/>
  <c r="AE56" i="4"/>
  <c r="AJ56" i="4" s="1"/>
  <c r="AD56" i="4"/>
  <c r="AK55" i="4"/>
  <c r="AJ55" i="4"/>
  <c r="AI55" i="4"/>
  <c r="AF55" i="4"/>
  <c r="AE55" i="4"/>
  <c r="AD55" i="4"/>
  <c r="AK54" i="4"/>
  <c r="AI54" i="4"/>
  <c r="AF54" i="4"/>
  <c r="AE54" i="4"/>
  <c r="AJ54" i="4" s="1"/>
  <c r="AD54" i="4"/>
  <c r="AK53" i="4"/>
  <c r="AJ53" i="4"/>
  <c r="AI53" i="4"/>
  <c r="AF53" i="4"/>
  <c r="AE53" i="4"/>
  <c r="AD53" i="4"/>
  <c r="AK53" i="3"/>
  <c r="AF53" i="3"/>
  <c r="AD53" i="3"/>
  <c r="AE53" i="3"/>
  <c r="AD54" i="3"/>
  <c r="AI54" i="3" s="1"/>
  <c r="AE54" i="3"/>
  <c r="AJ54" i="3" s="1"/>
  <c r="AF54" i="3"/>
  <c r="AD55" i="3"/>
  <c r="AE55" i="3"/>
  <c r="AJ55" i="3" s="1"/>
  <c r="AF55" i="3"/>
  <c r="AK55" i="3" s="1"/>
  <c r="AD56" i="3"/>
  <c r="AE56" i="3"/>
  <c r="AF56" i="3"/>
  <c r="AK56" i="3" s="1"/>
  <c r="AD57" i="3"/>
  <c r="AI57" i="3" s="1"/>
  <c r="AE57" i="3"/>
  <c r="AF57" i="3"/>
  <c r="AD58" i="3"/>
  <c r="AI58" i="3" s="1"/>
  <c r="AE58" i="3"/>
  <c r="AJ58" i="3" s="1"/>
  <c r="AF58" i="3"/>
  <c r="AD59" i="3"/>
  <c r="AE59" i="3"/>
  <c r="AJ59" i="3" s="1"/>
  <c r="AF59" i="3"/>
  <c r="AK59" i="3" s="1"/>
  <c r="AD60" i="3"/>
  <c r="AE60" i="3"/>
  <c r="AF60" i="3"/>
  <c r="AK60" i="3" s="1"/>
  <c r="AI53" i="3"/>
  <c r="AJ53" i="3"/>
  <c r="AK54" i="3"/>
  <c r="AI55" i="3"/>
  <c r="AI56" i="3"/>
  <c r="AJ56" i="3"/>
  <c r="AJ57" i="3"/>
  <c r="AK57" i="3"/>
  <c r="AK58" i="3"/>
  <c r="AI59" i="3"/>
  <c r="AI60" i="3"/>
  <c r="AJ60" i="3"/>
  <c r="AI53" i="2"/>
  <c r="AI54" i="2"/>
  <c r="AJ54" i="2"/>
  <c r="AI55" i="2"/>
  <c r="AJ55" i="2"/>
  <c r="AI56" i="2"/>
  <c r="AJ56" i="2"/>
  <c r="AI57" i="2"/>
  <c r="AJ57" i="2"/>
  <c r="AI58" i="2"/>
  <c r="AJ58" i="2"/>
  <c r="AI59" i="2"/>
  <c r="AJ59" i="2"/>
  <c r="AI60" i="2"/>
  <c r="AJ60" i="2"/>
  <c r="AH54" i="2"/>
  <c r="AH55" i="2"/>
  <c r="AH56" i="2"/>
  <c r="AH57" i="2"/>
  <c r="AH58" i="2"/>
  <c r="AH59" i="2"/>
  <c r="AH60" i="2"/>
  <c r="AH53" i="2"/>
  <c r="AD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C54" i="2"/>
  <c r="AC55" i="2"/>
  <c r="AC56" i="2"/>
  <c r="AC57" i="2"/>
  <c r="AC58" i="2"/>
  <c r="AC59" i="2"/>
  <c r="AC60" i="2"/>
  <c r="AC53" i="2"/>
  <c r="AI55" i="5"/>
  <c r="AJ55" i="5"/>
  <c r="AI56" i="5"/>
  <c r="AJ56" i="5"/>
  <c r="AI57" i="5"/>
  <c r="AJ57" i="5"/>
  <c r="AI58" i="5"/>
  <c r="AJ58" i="5"/>
  <c r="AI59" i="5"/>
  <c r="AJ59" i="5"/>
  <c r="AI60" i="5"/>
  <c r="AJ60" i="5"/>
  <c r="AI61" i="5"/>
  <c r="AJ61" i="5"/>
  <c r="AI62" i="5"/>
  <c r="AJ62" i="5"/>
  <c r="AH56" i="5"/>
  <c r="AH57" i="5"/>
  <c r="AH58" i="5"/>
  <c r="AH59" i="5"/>
  <c r="AH60" i="5"/>
  <c r="AH61" i="5"/>
  <c r="AH62" i="5"/>
  <c r="AH55" i="5"/>
  <c r="AD55" i="5"/>
  <c r="AE55" i="5"/>
  <c r="AD56" i="5"/>
  <c r="AE56" i="5"/>
  <c r="AD57" i="5"/>
  <c r="AE57" i="5"/>
  <c r="AD58" i="5"/>
  <c r="AE58" i="5"/>
  <c r="AD59" i="5"/>
  <c r="AE59" i="5"/>
  <c r="AD60" i="5"/>
  <c r="AE60" i="5"/>
  <c r="AD61" i="5"/>
  <c r="AE61" i="5"/>
  <c r="AD62" i="5"/>
  <c r="AE62" i="5"/>
  <c r="AC56" i="5"/>
  <c r="AC57" i="5"/>
  <c r="AC58" i="5"/>
  <c r="AC59" i="5"/>
  <c r="AC60" i="5"/>
  <c r="AC61" i="5"/>
  <c r="AC62" i="5"/>
  <c r="AC55" i="5"/>
  <c r="X56" i="5" l="1"/>
  <c r="Y56" i="5"/>
  <c r="Z56" i="5"/>
  <c r="X57" i="5"/>
  <c r="Y57" i="5"/>
  <c r="Z57" i="5"/>
  <c r="X58" i="5"/>
  <c r="Y58" i="5"/>
  <c r="Z58" i="5"/>
  <c r="X59" i="5"/>
  <c r="Y59" i="5"/>
  <c r="Z59" i="5"/>
  <c r="X60" i="5"/>
  <c r="Y60" i="5"/>
  <c r="Z60" i="5"/>
  <c r="X61" i="5"/>
  <c r="Y61" i="5"/>
  <c r="Z61" i="5"/>
  <c r="X62" i="5"/>
  <c r="Y62" i="5"/>
  <c r="Z62" i="5"/>
  <c r="Y55" i="5"/>
  <c r="Z55" i="5"/>
  <c r="X55" i="5"/>
  <c r="S56" i="5"/>
  <c r="T56" i="5"/>
  <c r="U56" i="5"/>
  <c r="S57" i="5"/>
  <c r="T57" i="5"/>
  <c r="U57" i="5"/>
  <c r="S58" i="5"/>
  <c r="T58" i="5"/>
  <c r="U58" i="5"/>
  <c r="S59" i="5"/>
  <c r="T59" i="5"/>
  <c r="U59" i="5"/>
  <c r="S60" i="5"/>
  <c r="T60" i="5"/>
  <c r="U60" i="5"/>
  <c r="S61" i="5"/>
  <c r="T61" i="5"/>
  <c r="U61" i="5"/>
  <c r="S62" i="5"/>
  <c r="T62" i="5"/>
  <c r="U62" i="5"/>
  <c r="T55" i="5"/>
  <c r="U55" i="5"/>
  <c r="S55" i="5"/>
  <c r="I56" i="5"/>
  <c r="J56" i="5"/>
  <c r="K56" i="5"/>
  <c r="I57" i="5"/>
  <c r="J57" i="5"/>
  <c r="K57" i="5"/>
  <c r="I58" i="5"/>
  <c r="J58" i="5"/>
  <c r="K58" i="5"/>
  <c r="I59" i="5"/>
  <c r="J59" i="5"/>
  <c r="K59" i="5"/>
  <c r="I60" i="5"/>
  <c r="J60" i="5"/>
  <c r="K60" i="5"/>
  <c r="I61" i="5"/>
  <c r="J61" i="5"/>
  <c r="K61" i="5"/>
  <c r="I62" i="5"/>
  <c r="J62" i="5"/>
  <c r="K62" i="5"/>
  <c r="K55" i="5"/>
  <c r="J55" i="5"/>
  <c r="I55" i="5"/>
  <c r="G55" i="5"/>
  <c r="G56" i="5"/>
  <c r="G57" i="5"/>
  <c r="G58" i="5"/>
  <c r="G59" i="5"/>
  <c r="G60" i="5"/>
  <c r="G61" i="5"/>
  <c r="G62" i="5"/>
  <c r="G54" i="5"/>
  <c r="F55" i="5"/>
  <c r="F56" i="5"/>
  <c r="F57" i="5"/>
  <c r="F58" i="5"/>
  <c r="F59" i="5"/>
  <c r="F60" i="5"/>
  <c r="F61" i="5"/>
  <c r="F62" i="5"/>
  <c r="F54" i="5"/>
  <c r="E55" i="5"/>
  <c r="E56" i="5"/>
  <c r="E57" i="5"/>
  <c r="E58" i="5"/>
  <c r="E59" i="5"/>
  <c r="E60" i="5"/>
  <c r="E61" i="5"/>
  <c r="E62" i="5"/>
  <c r="E54" i="5"/>
  <c r="E50" i="5"/>
  <c r="E51" i="5"/>
  <c r="E52" i="5"/>
  <c r="E53" i="5"/>
  <c r="E49" i="5"/>
  <c r="U10" i="5"/>
  <c r="U11" i="5"/>
  <c r="U12" i="5"/>
  <c r="U13" i="5"/>
  <c r="U14" i="5"/>
  <c r="U15" i="5"/>
  <c r="U16" i="5"/>
  <c r="U9" i="5"/>
  <c r="T10" i="5"/>
  <c r="T11" i="5"/>
  <c r="T12" i="5"/>
  <c r="T13" i="5"/>
  <c r="T14" i="5"/>
  <c r="T15" i="5"/>
  <c r="T16" i="5"/>
  <c r="T9" i="5"/>
  <c r="O11" i="5"/>
  <c r="P11" i="5" s="1"/>
  <c r="P10" i="5"/>
  <c r="P9" i="5"/>
  <c r="O12" i="5" l="1"/>
  <c r="P12" i="5" l="1"/>
  <c r="O13" i="5"/>
  <c r="P13" i="5" l="1"/>
  <c r="O14" i="5"/>
  <c r="P14" i="5" l="1"/>
  <c r="O15" i="5"/>
  <c r="P15" i="5" l="1"/>
  <c r="O16" i="5"/>
  <c r="P16" i="5" s="1"/>
  <c r="Y54" i="4" l="1"/>
  <c r="Z54" i="4"/>
  <c r="AA54" i="4"/>
  <c r="Y55" i="4"/>
  <c r="Z55" i="4"/>
  <c r="AA55" i="4"/>
  <c r="Y56" i="4"/>
  <c r="Z56" i="4"/>
  <c r="AA56" i="4"/>
  <c r="Y57" i="4"/>
  <c r="Z57" i="4"/>
  <c r="AA57" i="4"/>
  <c r="Y58" i="4"/>
  <c r="Z58" i="4"/>
  <c r="AA58" i="4"/>
  <c r="Y59" i="4"/>
  <c r="Z59" i="4"/>
  <c r="AA59" i="4"/>
  <c r="Y60" i="4"/>
  <c r="Z60" i="4"/>
  <c r="AA60" i="4"/>
  <c r="Z53" i="4"/>
  <c r="AA53" i="4"/>
  <c r="Y53" i="4"/>
  <c r="T54" i="4"/>
  <c r="U54" i="4"/>
  <c r="V54" i="4"/>
  <c r="T55" i="4"/>
  <c r="U55" i="4"/>
  <c r="V55" i="4"/>
  <c r="T56" i="4"/>
  <c r="U56" i="4"/>
  <c r="V56" i="4"/>
  <c r="T57" i="4"/>
  <c r="U57" i="4"/>
  <c r="V57" i="4"/>
  <c r="T58" i="4"/>
  <c r="U58" i="4"/>
  <c r="V58" i="4"/>
  <c r="T59" i="4"/>
  <c r="U59" i="4"/>
  <c r="V59" i="4"/>
  <c r="T60" i="4"/>
  <c r="U60" i="4"/>
  <c r="V60" i="4"/>
  <c r="U53" i="4"/>
  <c r="V53" i="4"/>
  <c r="T53" i="4"/>
  <c r="J54" i="4"/>
  <c r="K54" i="4"/>
  <c r="L54" i="4"/>
  <c r="J55" i="4"/>
  <c r="K55" i="4"/>
  <c r="L55" i="4"/>
  <c r="J56" i="4"/>
  <c r="K56" i="4"/>
  <c r="L56" i="4"/>
  <c r="J57" i="4"/>
  <c r="K57" i="4"/>
  <c r="L57" i="4"/>
  <c r="J58" i="4"/>
  <c r="K58" i="4"/>
  <c r="L58" i="4"/>
  <c r="J59" i="4"/>
  <c r="K59" i="4"/>
  <c r="L59" i="4"/>
  <c r="J60" i="4"/>
  <c r="K60" i="4"/>
  <c r="L60" i="4"/>
  <c r="L53" i="4"/>
  <c r="K53" i="4"/>
  <c r="J53" i="4"/>
  <c r="F53" i="4"/>
  <c r="G53" i="4"/>
  <c r="H53" i="4"/>
  <c r="F54" i="4"/>
  <c r="G54" i="4"/>
  <c r="H54" i="4"/>
  <c r="F55" i="4"/>
  <c r="G55" i="4"/>
  <c r="H55" i="4"/>
  <c r="F56" i="4"/>
  <c r="G56" i="4"/>
  <c r="H56" i="4"/>
  <c r="F57" i="4"/>
  <c r="G57" i="4"/>
  <c r="H57" i="4"/>
  <c r="F58" i="4"/>
  <c r="G58" i="4"/>
  <c r="H58" i="4"/>
  <c r="F59" i="4"/>
  <c r="G59" i="4"/>
  <c r="H59" i="4"/>
  <c r="F60" i="4"/>
  <c r="G60" i="4"/>
  <c r="H60" i="4"/>
  <c r="H52" i="4"/>
  <c r="G52" i="4"/>
  <c r="F52" i="4"/>
  <c r="F48" i="4"/>
  <c r="F49" i="4"/>
  <c r="F50" i="4"/>
  <c r="F51" i="4"/>
  <c r="F47" i="4"/>
  <c r="V8" i="4"/>
  <c r="V9" i="4"/>
  <c r="V10" i="4"/>
  <c r="V11" i="4"/>
  <c r="V12" i="4"/>
  <c r="V13" i="4"/>
  <c r="V14" i="4"/>
  <c r="V7" i="4"/>
  <c r="U8" i="4"/>
  <c r="U9" i="4"/>
  <c r="U10" i="4"/>
  <c r="U11" i="4"/>
  <c r="U12" i="4"/>
  <c r="U13" i="4"/>
  <c r="U14" i="4"/>
  <c r="U7" i="4"/>
  <c r="P9" i="4" l="1"/>
  <c r="Q9" i="4" s="1"/>
  <c r="Q8" i="4"/>
  <c r="Q7" i="4"/>
  <c r="Y54" i="3"/>
  <c r="Z54" i="3"/>
  <c r="AA54" i="3"/>
  <c r="Y55" i="3"/>
  <c r="Z55" i="3"/>
  <c r="AA55" i="3"/>
  <c r="Y56" i="3"/>
  <c r="Z56" i="3"/>
  <c r="AA56" i="3"/>
  <c r="Y57" i="3"/>
  <c r="Z57" i="3"/>
  <c r="AA57" i="3"/>
  <c r="Y58" i="3"/>
  <c r="Z58" i="3"/>
  <c r="AA58" i="3"/>
  <c r="Y59" i="3"/>
  <c r="Z59" i="3"/>
  <c r="AA59" i="3"/>
  <c r="Y60" i="3"/>
  <c r="Z60" i="3"/>
  <c r="AA60" i="3"/>
  <c r="Z53" i="3"/>
  <c r="AA53" i="3"/>
  <c r="Y53" i="3"/>
  <c r="T54" i="3"/>
  <c r="U54" i="3"/>
  <c r="V54" i="3"/>
  <c r="T55" i="3"/>
  <c r="U55" i="3"/>
  <c r="V55" i="3"/>
  <c r="T56" i="3"/>
  <c r="U56" i="3"/>
  <c r="V56" i="3"/>
  <c r="T57" i="3"/>
  <c r="U57" i="3"/>
  <c r="V57" i="3"/>
  <c r="T58" i="3"/>
  <c r="U58" i="3"/>
  <c r="V58" i="3"/>
  <c r="T59" i="3"/>
  <c r="U59" i="3"/>
  <c r="V59" i="3"/>
  <c r="T60" i="3"/>
  <c r="U60" i="3"/>
  <c r="V60" i="3"/>
  <c r="U53" i="3"/>
  <c r="V53" i="3"/>
  <c r="T53" i="3"/>
  <c r="J54" i="3"/>
  <c r="K54" i="3"/>
  <c r="L54" i="3"/>
  <c r="J55" i="3"/>
  <c r="K55" i="3"/>
  <c r="L55" i="3"/>
  <c r="J56" i="3"/>
  <c r="K56" i="3"/>
  <c r="L56" i="3"/>
  <c r="J57" i="3"/>
  <c r="K57" i="3"/>
  <c r="L57" i="3"/>
  <c r="J58" i="3"/>
  <c r="K58" i="3"/>
  <c r="L58" i="3"/>
  <c r="J59" i="3"/>
  <c r="K59" i="3"/>
  <c r="L59" i="3"/>
  <c r="J60" i="3"/>
  <c r="K60" i="3"/>
  <c r="L60" i="3"/>
  <c r="L53" i="3"/>
  <c r="K53" i="3"/>
  <c r="J53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H52" i="3"/>
  <c r="G52" i="3"/>
  <c r="F52" i="3"/>
  <c r="F48" i="3"/>
  <c r="F49" i="3"/>
  <c r="F50" i="3"/>
  <c r="F51" i="3"/>
  <c r="F47" i="3"/>
  <c r="V8" i="3"/>
  <c r="V9" i="3"/>
  <c r="V10" i="3"/>
  <c r="V11" i="3"/>
  <c r="V12" i="3"/>
  <c r="V13" i="3"/>
  <c r="V14" i="3"/>
  <c r="V7" i="3"/>
  <c r="U8" i="3"/>
  <c r="U9" i="3"/>
  <c r="U10" i="3"/>
  <c r="U11" i="3"/>
  <c r="U12" i="3"/>
  <c r="U13" i="3"/>
  <c r="U14" i="3"/>
  <c r="U7" i="3"/>
  <c r="P10" i="4" l="1"/>
  <c r="Q10" i="4" l="1"/>
  <c r="P11" i="4"/>
  <c r="Q11" i="4" l="1"/>
  <c r="P12" i="4"/>
  <c r="Q12" i="4" l="1"/>
  <c r="P13" i="4"/>
  <c r="Q13" i="4" l="1"/>
  <c r="P14" i="4"/>
  <c r="Q14" i="4" s="1"/>
  <c r="P9" i="3"/>
  <c r="Q9" i="3" s="1"/>
  <c r="Q8" i="3"/>
  <c r="Q7" i="3"/>
  <c r="X54" i="2"/>
  <c r="Y54" i="2"/>
  <c r="Z54" i="2"/>
  <c r="X55" i="2"/>
  <c r="Y55" i="2"/>
  <c r="Z55" i="2"/>
  <c r="X56" i="2"/>
  <c r="Y56" i="2"/>
  <c r="Z56" i="2"/>
  <c r="X57" i="2"/>
  <c r="Y57" i="2"/>
  <c r="Z57" i="2"/>
  <c r="X58" i="2"/>
  <c r="Y58" i="2"/>
  <c r="Z58" i="2"/>
  <c r="X59" i="2"/>
  <c r="Y59" i="2"/>
  <c r="Z59" i="2"/>
  <c r="X60" i="2"/>
  <c r="Y60" i="2"/>
  <c r="Z60" i="2"/>
  <c r="Y53" i="2"/>
  <c r="X53" i="2"/>
  <c r="S54" i="2"/>
  <c r="T54" i="2"/>
  <c r="U54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T53" i="2"/>
  <c r="U53" i="2"/>
  <c r="S53" i="2"/>
  <c r="U8" i="2"/>
  <c r="U9" i="2"/>
  <c r="U10" i="2"/>
  <c r="U11" i="2"/>
  <c r="U12" i="2"/>
  <c r="U13" i="2"/>
  <c r="U14" i="2"/>
  <c r="U7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K53" i="2"/>
  <c r="J53" i="2"/>
  <c r="I53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F52" i="2"/>
  <c r="G52" i="2"/>
  <c r="E52" i="2"/>
  <c r="E48" i="2"/>
  <c r="E49" i="2"/>
  <c r="E50" i="2"/>
  <c r="E51" i="2"/>
  <c r="E47" i="2"/>
  <c r="T14" i="2"/>
  <c r="T13" i="2"/>
  <c r="T12" i="2"/>
  <c r="T11" i="2"/>
  <c r="T10" i="2"/>
  <c r="T9" i="2"/>
  <c r="O9" i="2"/>
  <c r="P9" i="2" s="1"/>
  <c r="T8" i="2"/>
  <c r="P8" i="2"/>
  <c r="T7" i="2"/>
  <c r="P7" i="2"/>
  <c r="P10" i="3" l="1"/>
  <c r="O10" i="2"/>
  <c r="Q10" i="3" l="1"/>
  <c r="P11" i="3"/>
  <c r="P10" i="2"/>
  <c r="O11" i="2"/>
  <c r="Q11" i="3" l="1"/>
  <c r="P12" i="3"/>
  <c r="P11" i="2"/>
  <c r="O12" i="2"/>
  <c r="Q12" i="3" l="1"/>
  <c r="P13" i="3"/>
  <c r="P12" i="2"/>
  <c r="O13" i="2"/>
  <c r="Q13" i="3" l="1"/>
  <c r="P14" i="3"/>
  <c r="Q14" i="3" s="1"/>
  <c r="P13" i="2"/>
  <c r="O14" i="2"/>
  <c r="P14" i="2" l="1"/>
</calcChain>
</file>

<file path=xl/sharedStrings.xml><?xml version="1.0" encoding="utf-8"?>
<sst xmlns="http://schemas.openxmlformats.org/spreadsheetml/2006/main" count="349" uniqueCount="57">
  <si>
    <t>##BLOCKS= 1</t>
  </si>
  <si>
    <t>Plate:</t>
  </si>
  <si>
    <t>Plate1</t>
  </si>
  <si>
    <t>PlateFormat</t>
  </si>
  <si>
    <t>Absorbance</t>
  </si>
  <si>
    <t>Raw</t>
  </si>
  <si>
    <t>Temperature(¡C)</t>
  </si>
  <si>
    <t>Standard</t>
  </si>
  <si>
    <t>KH2PO4 (µM)</t>
  </si>
  <si>
    <t>pmol (in 15 µl)</t>
  </si>
  <si>
    <t>A623</t>
  </si>
  <si>
    <t>A623-background</t>
  </si>
  <si>
    <t>Controls</t>
  </si>
  <si>
    <t>A</t>
  </si>
  <si>
    <t>B</t>
  </si>
  <si>
    <t>C</t>
  </si>
  <si>
    <t>Averages</t>
  </si>
  <si>
    <t>w/o background</t>
  </si>
  <si>
    <t>Sample</t>
  </si>
  <si>
    <t>A (no ADP)</t>
  </si>
  <si>
    <t>B (0.5 mM ADP)</t>
  </si>
  <si>
    <t>C (1 mM ADP)</t>
  </si>
  <si>
    <t>buffer</t>
  </si>
  <si>
    <t>ATP</t>
  </si>
  <si>
    <t>ADP</t>
  </si>
  <si>
    <t>ATP+1/2ADP</t>
  </si>
  <si>
    <t>reorder</t>
  </si>
  <si>
    <t>ATP+ADP</t>
  </si>
  <si>
    <t>pmol</t>
  </si>
  <si>
    <t>BiP</t>
  </si>
  <si>
    <t>[CaCl2] (µM)</t>
  </si>
  <si>
    <t>BiP+ATP</t>
  </si>
  <si>
    <t>Pi (pmol/µM/min)</t>
  </si>
  <si>
    <t>Experiment 2</t>
  </si>
  <si>
    <r>
      <t xml:space="preserve">Note: </t>
    </r>
    <r>
      <rPr>
        <sz val="12"/>
        <color rgb="FFFF0000"/>
        <rFont val="Calibri (Body)_x0000_"/>
      </rPr>
      <t>red</t>
    </r>
    <r>
      <rPr>
        <sz val="12"/>
        <color theme="1"/>
        <rFont val="Calibri"/>
        <family val="2"/>
        <scheme val="minor"/>
      </rPr>
      <t xml:space="preserve"> indicates outlier</t>
    </r>
  </si>
  <si>
    <t>Kinetic</t>
  </si>
  <si>
    <t>read 1</t>
  </si>
  <si>
    <t>read 2</t>
  </si>
  <si>
    <t>read 3</t>
  </si>
  <si>
    <t>average</t>
  </si>
  <si>
    <t>no ADP</t>
  </si>
  <si>
    <t>0.5 mM ADP</t>
  </si>
  <si>
    <t>1 mM ADP</t>
  </si>
  <si>
    <t>read</t>
  </si>
  <si>
    <t>Experiment 3</t>
  </si>
  <si>
    <t>Experiment 4</t>
  </si>
  <si>
    <t xml:space="preserve"> </t>
  </si>
  <si>
    <t>Mean</t>
  </si>
  <si>
    <t>SD</t>
  </si>
  <si>
    <t>N</t>
  </si>
  <si>
    <t>mol</t>
  </si>
  <si>
    <t>mol (Pi) / s / mol (BiP)</t>
  </si>
  <si>
    <t>t = 5400 s</t>
  </si>
  <si>
    <t>n (BiP) = 100 pmol</t>
  </si>
  <si>
    <t>Mean and SD values (pmol Pi / s / mol BiP)</t>
  </si>
  <si>
    <t>Experiment 1</t>
  </si>
  <si>
    <t>Source data: Figure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</si>
</sst>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 (Body)_x0000_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" fillId="4" borderId="0" xfId="0" applyFont="1" applyFill="1"/>
    <xf numFmtId="21" fontId="0" fillId="0" borderId="0" xfId="0" applyNumberFormat="1"/>
    <xf numFmtId="0" fontId="0" fillId="6" borderId="0" xfId="0" applyFill="1"/>
    <xf numFmtId="0" fontId="0" fillId="0" borderId="0" xfId="0" applyFill="1"/>
    <xf numFmtId="0" fontId="0" fillId="7" borderId="0" xfId="0" applyFill="1"/>
    <xf numFmtId="0" fontId="1" fillId="7" borderId="0" xfId="0" applyFont="1" applyFill="1"/>
    <xf numFmtId="0" fontId="2" fillId="4" borderId="0" xfId="0" applyFont="1" applyFill="1"/>
    <xf numFmtId="0" fontId="0" fillId="0" borderId="0" xfId="0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 1 '!$P$9:$P$16</c:f>
              <c:numCache>
                <c:formatCode>General</c:formatCode>
                <c:ptCount val="8"/>
                <c:pt idx="0">
                  <c:v>0</c:v>
                </c:pt>
                <c:pt idx="1">
                  <c:v>93.75</c:v>
                </c:pt>
                <c:pt idx="2">
                  <c:v>187.5</c:v>
                </c:pt>
                <c:pt idx="3">
                  <c:v>375</c:v>
                </c:pt>
                <c:pt idx="4">
                  <c:v>750</c:v>
                </c:pt>
                <c:pt idx="5">
                  <c:v>1500</c:v>
                </c:pt>
                <c:pt idx="6">
                  <c:v>3000</c:v>
                </c:pt>
                <c:pt idx="7">
                  <c:v>6000</c:v>
                </c:pt>
              </c:numCache>
            </c:numRef>
          </c:xVal>
          <c:yVal>
            <c:numRef>
              <c:f>'Exp 1 '!$U$9:$U$16</c:f>
              <c:numCache>
                <c:formatCode>General</c:formatCode>
                <c:ptCount val="8"/>
                <c:pt idx="0">
                  <c:v>0</c:v>
                </c:pt>
                <c:pt idx="1">
                  <c:v>1.2233333333333346E-2</c:v>
                </c:pt>
                <c:pt idx="2">
                  <c:v>4.0933333333333349E-2</c:v>
                </c:pt>
                <c:pt idx="3">
                  <c:v>9.4966666666666699E-2</c:v>
                </c:pt>
                <c:pt idx="4">
                  <c:v>0.20363333333333333</c:v>
                </c:pt>
                <c:pt idx="5">
                  <c:v>0.42016666666666669</c:v>
                </c:pt>
                <c:pt idx="6">
                  <c:v>0.85716666666666663</c:v>
                </c:pt>
                <c:pt idx="7">
                  <c:v>1.5474999999999999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C7D-A041-BF06-5172DE863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210799"/>
        <c:axId val="1520617375"/>
      </c:scatterChart>
      <c:valAx>
        <c:axId val="1507210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KH2PO4 (pmol)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617375"/>
        <c:crosses val="autoZero"/>
        <c:crossBetween val="midCat"/>
      </c:valAx>
      <c:valAx>
        <c:axId val="152061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210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 2'!$P$7:$P$14</c:f>
              <c:numCache>
                <c:formatCode>General</c:formatCode>
                <c:ptCount val="8"/>
                <c:pt idx="0">
                  <c:v>0</c:v>
                </c:pt>
                <c:pt idx="1">
                  <c:v>93.75</c:v>
                </c:pt>
                <c:pt idx="2">
                  <c:v>187.5</c:v>
                </c:pt>
                <c:pt idx="3">
                  <c:v>375</c:v>
                </c:pt>
                <c:pt idx="4">
                  <c:v>750</c:v>
                </c:pt>
                <c:pt idx="5">
                  <c:v>1500</c:v>
                </c:pt>
                <c:pt idx="6">
                  <c:v>3000</c:v>
                </c:pt>
                <c:pt idx="7">
                  <c:v>6000</c:v>
                </c:pt>
              </c:numCache>
            </c:numRef>
          </c:xVal>
          <c:yVal>
            <c:numRef>
              <c:f>'Exp 2'!$U$7:$U$14</c:f>
              <c:numCache>
                <c:formatCode>General</c:formatCode>
                <c:ptCount val="8"/>
                <c:pt idx="0">
                  <c:v>0</c:v>
                </c:pt>
                <c:pt idx="1">
                  <c:v>1.1433333333333323E-2</c:v>
                </c:pt>
                <c:pt idx="2">
                  <c:v>3.5966666666666675E-2</c:v>
                </c:pt>
                <c:pt idx="3">
                  <c:v>9.1466666666666641E-2</c:v>
                </c:pt>
                <c:pt idx="4">
                  <c:v>0.20223333333333332</c:v>
                </c:pt>
                <c:pt idx="5">
                  <c:v>0.41146666666666665</c:v>
                </c:pt>
                <c:pt idx="6">
                  <c:v>0.79166666666666663</c:v>
                </c:pt>
                <c:pt idx="7">
                  <c:v>1.5492666666666666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AE-5E48-8779-216F316FE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210799"/>
        <c:axId val="1520617375"/>
      </c:scatterChart>
      <c:valAx>
        <c:axId val="1507210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KH2PO4 (pmol)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617375"/>
        <c:crosses val="autoZero"/>
        <c:crossBetween val="midCat"/>
      </c:valAx>
      <c:valAx>
        <c:axId val="152061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210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 3'!$Q$7:$Q$14</c:f>
              <c:numCache>
                <c:formatCode>General</c:formatCode>
                <c:ptCount val="8"/>
                <c:pt idx="0">
                  <c:v>0</c:v>
                </c:pt>
                <c:pt idx="1">
                  <c:v>93.75</c:v>
                </c:pt>
                <c:pt idx="2">
                  <c:v>187.5</c:v>
                </c:pt>
                <c:pt idx="3">
                  <c:v>375</c:v>
                </c:pt>
                <c:pt idx="4">
                  <c:v>750</c:v>
                </c:pt>
                <c:pt idx="5">
                  <c:v>1500</c:v>
                </c:pt>
                <c:pt idx="6">
                  <c:v>3000</c:v>
                </c:pt>
                <c:pt idx="7">
                  <c:v>6000</c:v>
                </c:pt>
              </c:numCache>
            </c:numRef>
          </c:xVal>
          <c:yVal>
            <c:numRef>
              <c:f>'Exp 3'!$V$7:$V$14</c:f>
              <c:numCache>
                <c:formatCode>General</c:formatCode>
                <c:ptCount val="8"/>
                <c:pt idx="0">
                  <c:v>0</c:v>
                </c:pt>
                <c:pt idx="1">
                  <c:v>1.0766666666666674E-2</c:v>
                </c:pt>
                <c:pt idx="2">
                  <c:v>3.4366666666666656E-2</c:v>
                </c:pt>
                <c:pt idx="3">
                  <c:v>9.343333333333334E-2</c:v>
                </c:pt>
                <c:pt idx="4">
                  <c:v>0.20986666666666667</c:v>
                </c:pt>
                <c:pt idx="5">
                  <c:v>0.4415</c:v>
                </c:pt>
                <c:pt idx="6">
                  <c:v>0.90646666666666686</c:v>
                </c:pt>
                <c:pt idx="7">
                  <c:v>1.6954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91-3C4E-8393-9DEAF10BA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210799"/>
        <c:axId val="1520617375"/>
      </c:scatterChart>
      <c:valAx>
        <c:axId val="1507210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KH2PO4 (pmol)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617375"/>
        <c:crosses val="autoZero"/>
        <c:crossBetween val="midCat"/>
      </c:valAx>
      <c:valAx>
        <c:axId val="152061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210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'Exp 4'!$Q$7:$Q$14</c:f>
              <c:numCache>
                <c:formatCode>General</c:formatCode>
                <c:ptCount val="8"/>
                <c:pt idx="0">
                  <c:v>0</c:v>
                </c:pt>
                <c:pt idx="1">
                  <c:v>93.75</c:v>
                </c:pt>
                <c:pt idx="2">
                  <c:v>187.5</c:v>
                </c:pt>
                <c:pt idx="3">
                  <c:v>375</c:v>
                </c:pt>
                <c:pt idx="4">
                  <c:v>750</c:v>
                </c:pt>
                <c:pt idx="5">
                  <c:v>1500</c:v>
                </c:pt>
                <c:pt idx="6">
                  <c:v>3000</c:v>
                </c:pt>
                <c:pt idx="7">
                  <c:v>6000</c:v>
                </c:pt>
              </c:numCache>
            </c:numRef>
          </c:xVal>
          <c:yVal>
            <c:numRef>
              <c:f>'Exp 4'!$V$7:$V$14</c:f>
              <c:numCache>
                <c:formatCode>General</c:formatCode>
                <c:ptCount val="8"/>
                <c:pt idx="0">
                  <c:v>0</c:v>
                </c:pt>
                <c:pt idx="1">
                  <c:v>1.0033333333333339E-2</c:v>
                </c:pt>
                <c:pt idx="2">
                  <c:v>3.2733333333333364E-2</c:v>
                </c:pt>
                <c:pt idx="3">
                  <c:v>8.9733333333333359E-2</c:v>
                </c:pt>
                <c:pt idx="4">
                  <c:v>0.21313333333333331</c:v>
                </c:pt>
                <c:pt idx="5">
                  <c:v>0.42470000000000008</c:v>
                </c:pt>
                <c:pt idx="6">
                  <c:v>0.90310000000000012</c:v>
                </c:pt>
                <c:pt idx="7">
                  <c:v>1.8357000000000001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AC-BE46-AFF8-BA5983A7A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210799"/>
        <c:axId val="1520617375"/>
      </c:scatterChart>
      <c:valAx>
        <c:axId val="15072107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KH2PO4 (pmol)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0617375"/>
        <c:crosses val="autoZero"/>
        <c:crossBetween val="midCat"/>
      </c:valAx>
      <c:valAx>
        <c:axId val="152061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A623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2107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Mean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Summary!$D$5</c:f>
              <c:strCache>
                <c:ptCount val="1"/>
                <c:pt idx="0">
                  <c:v>A (no ADP)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Summary!$C$7:$C$14</c:f>
              <c:numCache>
                <c:formatCode>General</c:formatCode>
                <c:ptCount val="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</c:numCache>
            </c:numRef>
          </c:xVal>
          <c:yVal>
            <c:numRef>
              <c:f>Summary!$D$7:$D$14</c:f>
              <c:numCache>
                <c:formatCode>General</c:formatCode>
                <c:ptCount val="8"/>
                <c:pt idx="0">
                  <c:v>2.2605450000000001E-3</c:v>
                </c:pt>
                <c:pt idx="1">
                  <c:v>2.2544225E-3</c:v>
                </c:pt>
                <c:pt idx="2">
                  <c:v>2.2297325000000001E-3</c:v>
                </c:pt>
                <c:pt idx="3">
                  <c:v>2.1703174999999999E-3</c:v>
                </c:pt>
                <c:pt idx="4">
                  <c:v>2.0982000000000002E-3</c:v>
                </c:pt>
                <c:pt idx="5">
                  <c:v>2.0649675000000002E-3</c:v>
                </c:pt>
                <c:pt idx="6">
                  <c:v>1.9214525000000001E-3</c:v>
                </c:pt>
                <c:pt idx="7">
                  <c:v>1.9032400000000001E-3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F5-0243-9D8A-B4A6F26F185A}"/>
            </c:ext>
          </c:extLst>
        </c:ser>
        <c:ser>
          <c:idx val="1"/>
          <c:order val="1"/>
          <c:tx>
            <c:strRef>
              <c:f>Summary!$G$5</c:f>
              <c:strCache>
                <c:ptCount val="1"/>
                <c:pt idx="0">
                  <c:v>B (0.5 mM ADP)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Summary!$C$7:$C$14</c:f>
              <c:numCache>
                <c:formatCode>General</c:formatCode>
                <c:ptCount val="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</c:numCache>
            </c:numRef>
          </c:xVal>
          <c:yVal>
            <c:numRef>
              <c:f>Summary!$G$7:$G$14</c:f>
              <c:numCache>
                <c:formatCode>General</c:formatCode>
                <c:ptCount val="8"/>
                <c:pt idx="0">
                  <c:v>1.9233025E-3</c:v>
                </c:pt>
                <c:pt idx="1">
                  <c:v>1.9391475E-3</c:v>
                </c:pt>
                <c:pt idx="2">
                  <c:v>1.9817375000000001E-3</c:v>
                </c:pt>
                <c:pt idx="3">
                  <c:v>1.7175924999999999E-3</c:v>
                </c:pt>
                <c:pt idx="4">
                  <c:v>1.6486624999999999E-3</c:v>
                </c:pt>
                <c:pt idx="5">
                  <c:v>1.6208325E-3</c:v>
                </c:pt>
                <c:pt idx="6">
                  <c:v>1.3853400000000001E-3</c:v>
                </c:pt>
                <c:pt idx="7">
                  <c:v>1.07361E-3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F5-0243-9D8A-B4A6F26F185A}"/>
            </c:ext>
          </c:extLst>
        </c:ser>
        <c:ser>
          <c:idx val="2"/>
          <c:order val="2"/>
          <c:tx>
            <c:strRef>
              <c:f>Summary!$J$5</c:f>
              <c:strCache>
                <c:ptCount val="1"/>
                <c:pt idx="0">
                  <c:v>C (1 mM ADP)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Summary!$C$7:$C$14</c:f>
              <c:numCache>
                <c:formatCode>General</c:formatCode>
                <c:ptCount val="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</c:numCache>
            </c:numRef>
          </c:xVal>
          <c:yVal>
            <c:numRef>
              <c:f>Summary!$J$7:$J$14</c:f>
              <c:numCache>
                <c:formatCode>General</c:formatCode>
                <c:ptCount val="8"/>
                <c:pt idx="0">
                  <c:v>1.70583E-3</c:v>
                </c:pt>
                <c:pt idx="1">
                  <c:v>1.5813800000000001E-3</c:v>
                </c:pt>
                <c:pt idx="2">
                  <c:v>1.535905E-3</c:v>
                </c:pt>
                <c:pt idx="3">
                  <c:v>1.4013875E-3</c:v>
                </c:pt>
                <c:pt idx="4">
                  <c:v>1.3636824999999999E-3</c:v>
                </c:pt>
                <c:pt idx="5">
                  <c:v>1.2583850000000001E-3</c:v>
                </c:pt>
                <c:pt idx="6">
                  <c:v>1.0251024999999999E-3</c:v>
                </c:pt>
                <c:pt idx="7">
                  <c:v>8.3312749999999997E-4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F5-0243-9D8A-B4A6F26F1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6109423"/>
        <c:axId val="1566116991"/>
      </c:scatterChart>
      <c:valAx>
        <c:axId val="1566109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[CaCl2]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116991"/>
        <c:crosses val="autoZero"/>
        <c:crossBetween val="midCat"/>
      </c:valAx>
      <c:valAx>
        <c:axId val="156611699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mol Pi / s / mol BiP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1094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21</xdr:row>
      <xdr:rowOff>57150</xdr:rowOff>
    </xdr:from>
    <xdr:to>
      <xdr:col>20</xdr:col>
      <xdr:colOff>209550</xdr:colOff>
      <xdr:row>34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04C2AA-77FF-754E-8C6D-4A71E59EF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19</xdr:row>
      <xdr:rowOff>57150</xdr:rowOff>
    </xdr:from>
    <xdr:to>
      <xdr:col>20</xdr:col>
      <xdr:colOff>209550</xdr:colOff>
      <xdr:row>32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A0BAF0-F3CB-8D4C-A76D-5D0619D46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19</xdr:row>
      <xdr:rowOff>57150</xdr:rowOff>
    </xdr:from>
    <xdr:to>
      <xdr:col>21</xdr:col>
      <xdr:colOff>209550</xdr:colOff>
      <xdr:row>32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58C6B9-8A57-9347-BD96-5E7FC80A0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19</xdr:row>
      <xdr:rowOff>57150</xdr:rowOff>
    </xdr:from>
    <xdr:to>
      <xdr:col>21</xdr:col>
      <xdr:colOff>209550</xdr:colOff>
      <xdr:row>32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C9C07D-2A7E-D147-A203-D80BD4E37B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14</xdr:row>
      <xdr:rowOff>196850</xdr:rowOff>
    </xdr:from>
    <xdr:to>
      <xdr:col>6</xdr:col>
      <xdr:colOff>438150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427C51-FEDD-C340-899E-6F954C9B59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B0F29-E131-2647-B8A8-18273B9BC73A}">
  <dimension ref="A1:AJ64"/>
  <sheetViews>
    <sheetView tabSelected="1" workbookViewId="0"/>
  </sheetViews>
  <sheetFormatPr baseColWidth="10" defaultRowHeight="16"/>
  <cols>
    <col min="29" max="29" width="12.1640625" bestFit="1" customWidth="1"/>
  </cols>
  <sheetData>
    <row r="1" spans="1:22">
      <c r="A1" s="30" t="s">
        <v>56</v>
      </c>
    </row>
    <row r="3" spans="1:22">
      <c r="A3" t="s">
        <v>55</v>
      </c>
    </row>
    <row r="5" spans="1:22">
      <c r="V5" s="10"/>
    </row>
    <row r="6" spans="1:22">
      <c r="A6" t="s">
        <v>0</v>
      </c>
      <c r="O6" s="9" t="s">
        <v>7</v>
      </c>
      <c r="P6" s="9"/>
      <c r="Q6" s="9"/>
      <c r="R6" s="9"/>
      <c r="S6" s="9"/>
      <c r="T6" s="9"/>
      <c r="U6" s="9"/>
      <c r="V6" s="10"/>
    </row>
    <row r="7" spans="1:22">
      <c r="A7" t="s">
        <v>1</v>
      </c>
      <c r="B7" t="s">
        <v>2</v>
      </c>
      <c r="D7">
        <v>1.3</v>
      </c>
      <c r="E7" t="s">
        <v>3</v>
      </c>
      <c r="F7" t="s">
        <v>35</v>
      </c>
      <c r="G7" t="s">
        <v>4</v>
      </c>
      <c r="H7" t="s">
        <v>5</v>
      </c>
      <c r="I7" t="b">
        <v>0</v>
      </c>
      <c r="J7">
        <v>3</v>
      </c>
      <c r="K7">
        <v>60</v>
      </c>
      <c r="L7">
        <v>30</v>
      </c>
      <c r="O7" s="9"/>
      <c r="P7" s="9"/>
      <c r="Q7" s="23" t="s">
        <v>10</v>
      </c>
      <c r="R7" s="23"/>
      <c r="S7" s="23"/>
      <c r="T7" s="9"/>
      <c r="U7" s="9"/>
      <c r="V7" s="10"/>
    </row>
    <row r="8" spans="1:22">
      <c r="B8" t="s">
        <v>6</v>
      </c>
      <c r="D8">
        <v>1</v>
      </c>
      <c r="E8">
        <v>2</v>
      </c>
      <c r="F8">
        <v>3</v>
      </c>
      <c r="G8">
        <v>4</v>
      </c>
      <c r="H8">
        <v>5</v>
      </c>
      <c r="I8">
        <v>6</v>
      </c>
      <c r="J8">
        <v>7</v>
      </c>
      <c r="K8">
        <v>8</v>
      </c>
      <c r="L8">
        <v>9</v>
      </c>
      <c r="O8" s="9" t="s">
        <v>8</v>
      </c>
      <c r="P8" s="9" t="s">
        <v>9</v>
      </c>
      <c r="Q8" s="9" t="s">
        <v>36</v>
      </c>
      <c r="R8" s="9" t="s">
        <v>37</v>
      </c>
      <c r="S8" s="9" t="s">
        <v>38</v>
      </c>
      <c r="T8" s="9" t="s">
        <v>39</v>
      </c>
      <c r="U8" s="9" t="s">
        <v>11</v>
      </c>
      <c r="V8" s="10"/>
    </row>
    <row r="9" spans="1:22">
      <c r="A9" s="8">
        <v>0</v>
      </c>
      <c r="B9">
        <v>28.3</v>
      </c>
      <c r="C9" t="s">
        <v>12</v>
      </c>
      <c r="D9">
        <v>0.16600000000000001</v>
      </c>
      <c r="E9">
        <v>0.20280000000000001</v>
      </c>
      <c r="F9">
        <v>0.23860000000000001</v>
      </c>
      <c r="G9">
        <v>0.2344</v>
      </c>
      <c r="H9">
        <v>0.29380000000000001</v>
      </c>
      <c r="I9">
        <v>4.7199999999999999E-2</v>
      </c>
      <c r="J9">
        <v>4.6399999999999997E-2</v>
      </c>
      <c r="K9">
        <v>4.5699999999999998E-2</v>
      </c>
      <c r="L9">
        <v>4.58E-2</v>
      </c>
      <c r="O9" s="9">
        <v>0</v>
      </c>
      <c r="P9" s="9">
        <f>O9*15</f>
        <v>0</v>
      </c>
      <c r="Q9" s="9">
        <v>0.1709</v>
      </c>
      <c r="R9" s="9">
        <v>0.17150000000000001</v>
      </c>
      <c r="S9" s="9">
        <v>0.1719</v>
      </c>
      <c r="T9" s="9">
        <f>AVERAGE(Q9:S9)</f>
        <v>0.17143333333333333</v>
      </c>
      <c r="U9" s="9">
        <f>T9-$T$9</f>
        <v>0</v>
      </c>
      <c r="V9" s="10"/>
    </row>
    <row r="10" spans="1:22">
      <c r="C10" t="s">
        <v>13</v>
      </c>
      <c r="D10">
        <v>0.1661</v>
      </c>
      <c r="E10">
        <v>0.5363</v>
      </c>
      <c r="F10">
        <v>0.50829999999999997</v>
      </c>
      <c r="G10">
        <v>0.4879</v>
      </c>
      <c r="H10">
        <v>0.49719999999999998</v>
      </c>
      <c r="I10">
        <v>0.54800000000000004</v>
      </c>
      <c r="J10">
        <v>0.54359999999999997</v>
      </c>
      <c r="K10">
        <v>0.56040000000000001</v>
      </c>
      <c r="L10">
        <v>0.52780000000000005</v>
      </c>
      <c r="O10" s="9">
        <v>6.25</v>
      </c>
      <c r="P10" s="9">
        <f t="shared" ref="P10:P16" si="0">O10*15</f>
        <v>93.75</v>
      </c>
      <c r="Q10" s="9">
        <v>0.1832</v>
      </c>
      <c r="R10" s="9">
        <v>0.1837</v>
      </c>
      <c r="S10" s="9">
        <v>0.18410000000000001</v>
      </c>
      <c r="T10" s="9">
        <f t="shared" ref="T10:T16" si="1">AVERAGE(Q10:S10)</f>
        <v>0.18366666666666667</v>
      </c>
      <c r="U10" s="9">
        <f t="shared" ref="U10:U16" si="2">T10-$T$9</f>
        <v>1.2233333333333346E-2</v>
      </c>
      <c r="V10" s="10"/>
    </row>
    <row r="11" spans="1:22">
      <c r="C11" t="s">
        <v>14</v>
      </c>
      <c r="D11">
        <v>0.20960000000000001</v>
      </c>
      <c r="E11">
        <v>0.54259999999999997</v>
      </c>
      <c r="F11">
        <v>0.40460000000000002</v>
      </c>
      <c r="G11">
        <v>0.43819999999999998</v>
      </c>
      <c r="H11">
        <v>0.48859999999999998</v>
      </c>
      <c r="I11">
        <v>0.4763</v>
      </c>
      <c r="J11">
        <v>0.50090000000000001</v>
      </c>
      <c r="K11">
        <v>0.54620000000000002</v>
      </c>
      <c r="L11">
        <v>0.54420000000000002</v>
      </c>
      <c r="O11" s="9">
        <f>O10*2</f>
        <v>12.5</v>
      </c>
      <c r="P11" s="9">
        <f t="shared" si="0"/>
        <v>187.5</v>
      </c>
      <c r="Q11" s="9">
        <v>0.2122</v>
      </c>
      <c r="R11" s="9">
        <v>0.21229999999999999</v>
      </c>
      <c r="S11" s="9">
        <v>0.21260000000000001</v>
      </c>
      <c r="T11" s="9">
        <f t="shared" si="1"/>
        <v>0.21236666666666668</v>
      </c>
      <c r="U11" s="9">
        <f t="shared" si="2"/>
        <v>4.0933333333333349E-2</v>
      </c>
      <c r="V11" s="10"/>
    </row>
    <row r="12" spans="1:22">
      <c r="C12" t="s">
        <v>15</v>
      </c>
      <c r="D12">
        <v>0.26400000000000001</v>
      </c>
      <c r="E12">
        <v>0.55930000000000002</v>
      </c>
      <c r="F12">
        <v>0.43130000000000002</v>
      </c>
      <c r="G12">
        <v>0.46060000000000001</v>
      </c>
      <c r="H12">
        <v>0.49569999999999997</v>
      </c>
      <c r="I12">
        <v>0.48699999999999999</v>
      </c>
      <c r="J12">
        <v>0.50590000000000002</v>
      </c>
      <c r="K12">
        <v>0.50980000000000003</v>
      </c>
      <c r="L12">
        <v>0.5403</v>
      </c>
      <c r="O12" s="9">
        <f t="shared" ref="O12:O16" si="3">O11*2</f>
        <v>25</v>
      </c>
      <c r="P12" s="9">
        <f t="shared" si="0"/>
        <v>375</v>
      </c>
      <c r="Q12" s="9">
        <v>0.26569999999999999</v>
      </c>
      <c r="R12" s="9">
        <v>0.2666</v>
      </c>
      <c r="S12" s="9">
        <v>0.26690000000000003</v>
      </c>
      <c r="T12" s="9">
        <f t="shared" si="1"/>
        <v>0.26640000000000003</v>
      </c>
      <c r="U12" s="9">
        <f t="shared" si="2"/>
        <v>9.4966666666666699E-2</v>
      </c>
      <c r="V12" s="10"/>
    </row>
    <row r="13" spans="1:22">
      <c r="C13" t="s">
        <v>7</v>
      </c>
      <c r="D13">
        <v>0.1709</v>
      </c>
      <c r="E13">
        <v>0.1832</v>
      </c>
      <c r="F13">
        <v>0.2122</v>
      </c>
      <c r="G13">
        <v>0.26569999999999999</v>
      </c>
      <c r="H13">
        <v>0.37480000000000002</v>
      </c>
      <c r="I13">
        <v>0.59089999999999998</v>
      </c>
      <c r="J13">
        <v>1.0269999999999999</v>
      </c>
      <c r="K13">
        <v>1.7159</v>
      </c>
      <c r="L13">
        <v>3.0859000000000001</v>
      </c>
      <c r="O13" s="9">
        <f t="shared" si="3"/>
        <v>50</v>
      </c>
      <c r="P13" s="9">
        <f t="shared" si="0"/>
        <v>750</v>
      </c>
      <c r="Q13" s="9">
        <v>0.37480000000000002</v>
      </c>
      <c r="R13" s="9">
        <v>0.37490000000000001</v>
      </c>
      <c r="S13" s="9">
        <v>0.3755</v>
      </c>
      <c r="T13" s="9">
        <f t="shared" si="1"/>
        <v>0.37506666666666666</v>
      </c>
      <c r="U13" s="9">
        <f t="shared" si="2"/>
        <v>0.20363333333333333</v>
      </c>
      <c r="V13" s="10"/>
    </row>
    <row r="14" spans="1:22">
      <c r="O14" s="9">
        <f t="shared" si="3"/>
        <v>100</v>
      </c>
      <c r="P14" s="9">
        <f t="shared" si="0"/>
        <v>1500</v>
      </c>
      <c r="Q14" s="9">
        <v>0.59089999999999998</v>
      </c>
      <c r="R14" s="9">
        <v>0.59150000000000003</v>
      </c>
      <c r="S14" s="9">
        <v>0.59240000000000004</v>
      </c>
      <c r="T14" s="9">
        <f t="shared" si="1"/>
        <v>0.59160000000000001</v>
      </c>
      <c r="U14" s="9">
        <f t="shared" si="2"/>
        <v>0.42016666666666669</v>
      </c>
      <c r="V14" s="10"/>
    </row>
    <row r="15" spans="1:22">
      <c r="O15" s="9">
        <f t="shared" si="3"/>
        <v>200</v>
      </c>
      <c r="P15" s="9">
        <f t="shared" si="0"/>
        <v>3000</v>
      </c>
      <c r="Q15" s="9">
        <v>1.0269999999999999</v>
      </c>
      <c r="R15" s="9">
        <v>1.0298</v>
      </c>
      <c r="S15" s="9">
        <v>1.0289999999999999</v>
      </c>
      <c r="T15" s="9">
        <f t="shared" si="1"/>
        <v>1.0286</v>
      </c>
      <c r="U15" s="9">
        <f t="shared" si="2"/>
        <v>0.85716666666666663</v>
      </c>
      <c r="V15" s="10"/>
    </row>
    <row r="16" spans="1:22">
      <c r="O16" s="9">
        <f t="shared" si="3"/>
        <v>400</v>
      </c>
      <c r="P16" s="9">
        <f t="shared" si="0"/>
        <v>6000</v>
      </c>
      <c r="Q16" s="9">
        <v>1.7159</v>
      </c>
      <c r="R16" s="9">
        <v>1.7194</v>
      </c>
      <c r="S16" s="9">
        <v>1.7215</v>
      </c>
      <c r="T16" s="9">
        <f t="shared" si="1"/>
        <v>1.7189333333333332</v>
      </c>
      <c r="U16" s="9">
        <f t="shared" si="2"/>
        <v>1.5474999999999999</v>
      </c>
      <c r="V16" s="10"/>
    </row>
    <row r="17" spans="1:22">
      <c r="O17" s="10"/>
      <c r="P17" s="10"/>
      <c r="Q17" s="10"/>
      <c r="R17" s="10"/>
      <c r="S17" s="10"/>
      <c r="T17" s="10"/>
      <c r="U17" s="10"/>
      <c r="V17" s="10"/>
    </row>
    <row r="18" spans="1:22">
      <c r="A18" s="8">
        <v>3.4722222222222224E-4</v>
      </c>
      <c r="B18">
        <v>28.3</v>
      </c>
      <c r="C18" t="s">
        <v>12</v>
      </c>
      <c r="D18">
        <v>0.16600000000000001</v>
      </c>
      <c r="E18">
        <v>0.20330000000000001</v>
      </c>
      <c r="F18">
        <v>0.23899999999999999</v>
      </c>
      <c r="G18">
        <v>0.2351</v>
      </c>
      <c r="H18">
        <v>0.29459999999999997</v>
      </c>
      <c r="I18">
        <v>4.7300000000000002E-2</v>
      </c>
      <c r="J18">
        <v>4.6399999999999997E-2</v>
      </c>
      <c r="K18">
        <v>4.58E-2</v>
      </c>
      <c r="L18">
        <v>4.58E-2</v>
      </c>
    </row>
    <row r="19" spans="1:22">
      <c r="C19" t="s">
        <v>13</v>
      </c>
      <c r="D19">
        <v>0.1666</v>
      </c>
      <c r="E19">
        <v>0.53720000000000001</v>
      </c>
      <c r="F19">
        <v>0.50980000000000003</v>
      </c>
      <c r="G19">
        <v>0.48780000000000001</v>
      </c>
      <c r="H19">
        <v>0.49869999999999998</v>
      </c>
      <c r="I19">
        <v>0.54920000000000002</v>
      </c>
      <c r="J19">
        <v>0.54500000000000004</v>
      </c>
      <c r="K19">
        <v>0.56069999999999998</v>
      </c>
      <c r="L19">
        <v>0.52859999999999996</v>
      </c>
    </row>
    <row r="20" spans="1:22">
      <c r="C20" t="s">
        <v>14</v>
      </c>
      <c r="D20">
        <v>0.21</v>
      </c>
      <c r="E20">
        <v>0.54349999999999998</v>
      </c>
      <c r="F20">
        <v>0.40429999999999999</v>
      </c>
      <c r="G20">
        <v>0.4395</v>
      </c>
      <c r="H20">
        <v>0.4894</v>
      </c>
      <c r="I20">
        <v>0.47699999999999998</v>
      </c>
      <c r="J20">
        <v>0.50290000000000001</v>
      </c>
      <c r="K20">
        <v>0.54669999999999996</v>
      </c>
      <c r="L20">
        <v>0.5454</v>
      </c>
    </row>
    <row r="21" spans="1:22">
      <c r="C21" t="s">
        <v>15</v>
      </c>
      <c r="D21">
        <v>0.2646</v>
      </c>
      <c r="E21">
        <v>0.55979999999999996</v>
      </c>
      <c r="F21">
        <v>0.43059999999999998</v>
      </c>
      <c r="G21">
        <v>0.46150000000000002</v>
      </c>
      <c r="H21">
        <v>0.4965</v>
      </c>
      <c r="I21">
        <v>0.48730000000000001</v>
      </c>
      <c r="J21">
        <v>0.50670000000000004</v>
      </c>
      <c r="K21">
        <v>0.51060000000000005</v>
      </c>
      <c r="L21">
        <v>0.54110000000000003</v>
      </c>
    </row>
    <row r="22" spans="1:22">
      <c r="C22" t="s">
        <v>7</v>
      </c>
      <c r="D22">
        <v>0.17150000000000001</v>
      </c>
      <c r="E22">
        <v>0.1837</v>
      </c>
      <c r="F22">
        <v>0.21229999999999999</v>
      </c>
      <c r="G22">
        <v>0.2666</v>
      </c>
      <c r="H22">
        <v>0.37490000000000001</v>
      </c>
      <c r="I22">
        <v>0.59150000000000003</v>
      </c>
      <c r="J22">
        <v>1.0298</v>
      </c>
      <c r="K22">
        <v>1.7194</v>
      </c>
      <c r="L22">
        <v>3.089</v>
      </c>
    </row>
    <row r="27" spans="1:22">
      <c r="A27" s="8">
        <v>6.9444444444444447E-4</v>
      </c>
      <c r="B27">
        <v>28.2</v>
      </c>
      <c r="C27" t="s">
        <v>12</v>
      </c>
      <c r="D27">
        <v>0.16619999999999999</v>
      </c>
      <c r="E27">
        <v>0.20369999999999999</v>
      </c>
      <c r="F27">
        <v>0.2397</v>
      </c>
      <c r="G27">
        <v>0.2359</v>
      </c>
      <c r="H27">
        <v>0.29509999999999997</v>
      </c>
      <c r="I27">
        <v>4.7399999999999998E-2</v>
      </c>
      <c r="J27">
        <v>4.6399999999999997E-2</v>
      </c>
      <c r="K27">
        <v>4.58E-2</v>
      </c>
      <c r="L27">
        <v>4.5900000000000003E-2</v>
      </c>
    </row>
    <row r="28" spans="1:22">
      <c r="C28" t="s">
        <v>13</v>
      </c>
      <c r="D28">
        <v>0.1668</v>
      </c>
      <c r="E28">
        <v>0.53759999999999997</v>
      </c>
      <c r="F28">
        <v>0.51019999999999999</v>
      </c>
      <c r="G28">
        <v>0.48830000000000001</v>
      </c>
      <c r="H28">
        <v>0.49919999999999998</v>
      </c>
      <c r="I28">
        <v>0.54959999999999998</v>
      </c>
      <c r="J28">
        <v>0.54530000000000001</v>
      </c>
      <c r="K28">
        <v>0.56120000000000003</v>
      </c>
      <c r="L28">
        <v>0.52949999999999997</v>
      </c>
    </row>
    <row r="29" spans="1:22">
      <c r="C29" t="s">
        <v>14</v>
      </c>
      <c r="D29">
        <v>0.21049999999999999</v>
      </c>
      <c r="E29">
        <v>0.54420000000000002</v>
      </c>
      <c r="F29">
        <v>0.40479999999999999</v>
      </c>
      <c r="G29">
        <v>0.44030000000000002</v>
      </c>
      <c r="H29">
        <v>0.4899</v>
      </c>
      <c r="I29">
        <v>0.47739999999999999</v>
      </c>
      <c r="J29">
        <v>0.50349999999999995</v>
      </c>
      <c r="K29">
        <v>0.54730000000000001</v>
      </c>
      <c r="L29">
        <v>0.54600000000000004</v>
      </c>
    </row>
    <row r="30" spans="1:22">
      <c r="C30" t="s">
        <v>15</v>
      </c>
      <c r="D30">
        <v>0.26479999999999998</v>
      </c>
      <c r="E30">
        <v>0.56110000000000004</v>
      </c>
      <c r="F30">
        <v>0.43099999999999999</v>
      </c>
      <c r="G30">
        <v>0.46239999999999998</v>
      </c>
      <c r="H30">
        <v>0.497</v>
      </c>
      <c r="I30">
        <v>0.48859999999999998</v>
      </c>
      <c r="J30">
        <v>0.50690000000000002</v>
      </c>
      <c r="K30">
        <v>0.51080000000000003</v>
      </c>
      <c r="L30">
        <v>0.54159999999999997</v>
      </c>
    </row>
    <row r="31" spans="1:22">
      <c r="C31" t="s">
        <v>7</v>
      </c>
      <c r="D31">
        <v>0.1719</v>
      </c>
      <c r="E31">
        <v>0.18410000000000001</v>
      </c>
      <c r="F31">
        <v>0.21260000000000001</v>
      </c>
      <c r="G31">
        <v>0.26690000000000003</v>
      </c>
      <c r="H31">
        <v>0.3755</v>
      </c>
      <c r="I31">
        <v>0.59240000000000004</v>
      </c>
      <c r="J31">
        <v>1.0289999999999999</v>
      </c>
      <c r="K31">
        <v>1.7215</v>
      </c>
      <c r="L31">
        <v>3.0878000000000001</v>
      </c>
    </row>
    <row r="33" spans="1:13">
      <c r="B33" s="24" t="s">
        <v>40</v>
      </c>
      <c r="C33" s="24"/>
      <c r="D33" s="24"/>
      <c r="E33" s="24" t="s">
        <v>41</v>
      </c>
      <c r="F33" s="24"/>
      <c r="G33" s="24"/>
      <c r="H33" s="24" t="s">
        <v>42</v>
      </c>
      <c r="I33" s="24"/>
      <c r="J33" s="24"/>
      <c r="K33" s="24" t="s">
        <v>12</v>
      </c>
      <c r="L33" s="24"/>
      <c r="M33" s="24"/>
    </row>
    <row r="34" spans="1:13">
      <c r="A34" t="s">
        <v>43</v>
      </c>
      <c r="B34">
        <v>1</v>
      </c>
      <c r="C34">
        <v>2</v>
      </c>
      <c r="D34">
        <v>3</v>
      </c>
      <c r="E34">
        <v>1</v>
      </c>
      <c r="F34">
        <v>2</v>
      </c>
      <c r="G34">
        <v>3</v>
      </c>
      <c r="H34">
        <v>1</v>
      </c>
      <c r="I34">
        <v>2</v>
      </c>
      <c r="J34">
        <v>3</v>
      </c>
      <c r="K34">
        <v>1</v>
      </c>
      <c r="L34">
        <v>2</v>
      </c>
      <c r="M34">
        <v>3</v>
      </c>
    </row>
    <row r="35" spans="1:13">
      <c r="B35">
        <v>0.1661</v>
      </c>
      <c r="C35">
        <v>0.1666</v>
      </c>
      <c r="D35">
        <v>0.1668</v>
      </c>
      <c r="E35">
        <v>0.20960000000000001</v>
      </c>
      <c r="F35">
        <v>0.21</v>
      </c>
      <c r="G35">
        <v>0.21049999999999999</v>
      </c>
      <c r="H35">
        <v>0.26400000000000001</v>
      </c>
      <c r="I35">
        <v>0.2646</v>
      </c>
      <c r="J35">
        <v>0.26479999999999998</v>
      </c>
      <c r="K35">
        <v>0.16600000000000001</v>
      </c>
      <c r="L35">
        <v>0.16600000000000001</v>
      </c>
      <c r="M35">
        <v>0.16619999999999999</v>
      </c>
    </row>
    <row r="36" spans="1:13">
      <c r="B36">
        <v>0.5363</v>
      </c>
      <c r="C36">
        <v>0.53720000000000001</v>
      </c>
      <c r="D36">
        <v>0.53759999999999997</v>
      </c>
      <c r="E36">
        <v>0.54259999999999997</v>
      </c>
      <c r="F36">
        <v>0.54349999999999998</v>
      </c>
      <c r="G36">
        <v>0.54420000000000002</v>
      </c>
      <c r="H36">
        <v>0.55930000000000002</v>
      </c>
      <c r="I36">
        <v>0.55979999999999996</v>
      </c>
      <c r="J36">
        <v>0.56110000000000004</v>
      </c>
      <c r="K36">
        <v>0.20280000000000001</v>
      </c>
      <c r="L36">
        <v>0.20330000000000001</v>
      </c>
      <c r="M36">
        <v>0.20369999999999999</v>
      </c>
    </row>
    <row r="37" spans="1:13">
      <c r="B37">
        <v>0.50829999999999997</v>
      </c>
      <c r="C37">
        <v>0.50980000000000003</v>
      </c>
      <c r="D37">
        <v>0.51019999999999999</v>
      </c>
      <c r="E37">
        <v>0.40460000000000002</v>
      </c>
      <c r="F37">
        <v>0.40429999999999999</v>
      </c>
      <c r="G37">
        <v>0.40479999999999999</v>
      </c>
      <c r="H37">
        <v>0.43130000000000002</v>
      </c>
      <c r="I37">
        <v>0.43059999999999998</v>
      </c>
      <c r="J37">
        <v>0.43099999999999999</v>
      </c>
      <c r="K37">
        <v>0.23860000000000001</v>
      </c>
      <c r="L37">
        <v>0.23899999999999999</v>
      </c>
      <c r="M37">
        <v>0.2397</v>
      </c>
    </row>
    <row r="38" spans="1:13">
      <c r="B38">
        <v>0.4879</v>
      </c>
      <c r="C38">
        <v>0.48780000000000001</v>
      </c>
      <c r="D38">
        <v>0.48830000000000001</v>
      </c>
      <c r="E38">
        <v>0.43819999999999998</v>
      </c>
      <c r="F38">
        <v>0.4395</v>
      </c>
      <c r="G38">
        <v>0.44030000000000002</v>
      </c>
      <c r="H38">
        <v>0.46060000000000001</v>
      </c>
      <c r="I38">
        <v>0.46150000000000002</v>
      </c>
      <c r="J38">
        <v>0.46239999999999998</v>
      </c>
      <c r="K38">
        <v>0.2344</v>
      </c>
      <c r="L38">
        <v>0.2351</v>
      </c>
      <c r="M38">
        <v>0.2359</v>
      </c>
    </row>
    <row r="39" spans="1:13">
      <c r="B39">
        <v>0.49719999999999998</v>
      </c>
      <c r="C39">
        <v>0.49869999999999998</v>
      </c>
      <c r="D39">
        <v>0.49919999999999998</v>
      </c>
      <c r="E39">
        <v>0.48859999999999998</v>
      </c>
      <c r="F39">
        <v>0.4894</v>
      </c>
      <c r="G39">
        <v>0.4899</v>
      </c>
      <c r="H39">
        <v>0.49569999999999997</v>
      </c>
      <c r="I39">
        <v>0.4965</v>
      </c>
      <c r="J39">
        <v>0.497</v>
      </c>
      <c r="K39">
        <v>0.29380000000000001</v>
      </c>
      <c r="L39">
        <v>0.29459999999999997</v>
      </c>
      <c r="M39">
        <v>0.29509999999999997</v>
      </c>
    </row>
    <row r="40" spans="1:13">
      <c r="B40">
        <v>0.54800000000000004</v>
      </c>
      <c r="C40">
        <v>0.54920000000000002</v>
      </c>
      <c r="D40">
        <v>0.54959999999999998</v>
      </c>
      <c r="E40">
        <v>0.4763</v>
      </c>
      <c r="F40">
        <v>0.47699999999999998</v>
      </c>
      <c r="G40">
        <v>0.47739999999999999</v>
      </c>
      <c r="H40">
        <v>0.48699999999999999</v>
      </c>
      <c r="I40">
        <v>0.48730000000000001</v>
      </c>
      <c r="J40">
        <v>0.48859999999999998</v>
      </c>
    </row>
    <row r="41" spans="1:13">
      <c r="B41">
        <v>0.54359999999999997</v>
      </c>
      <c r="C41">
        <v>0.54500000000000004</v>
      </c>
      <c r="D41">
        <v>0.54530000000000001</v>
      </c>
      <c r="E41">
        <v>0.50090000000000001</v>
      </c>
      <c r="F41">
        <v>0.50290000000000001</v>
      </c>
      <c r="G41">
        <v>0.50349999999999995</v>
      </c>
      <c r="H41">
        <v>0.50590000000000002</v>
      </c>
      <c r="I41">
        <v>0.50670000000000004</v>
      </c>
      <c r="J41">
        <v>0.50690000000000002</v>
      </c>
    </row>
    <row r="42" spans="1:13">
      <c r="B42">
        <v>0.56040000000000001</v>
      </c>
      <c r="C42">
        <v>0.56069999999999998</v>
      </c>
      <c r="D42">
        <v>0.56120000000000003</v>
      </c>
      <c r="E42">
        <v>0.54620000000000002</v>
      </c>
      <c r="F42">
        <v>0.54669999999999996</v>
      </c>
      <c r="G42">
        <v>0.54730000000000001</v>
      </c>
      <c r="H42">
        <v>0.50980000000000003</v>
      </c>
      <c r="I42">
        <v>0.51060000000000005</v>
      </c>
      <c r="J42">
        <v>0.51080000000000003</v>
      </c>
    </row>
    <row r="43" spans="1:13">
      <c r="B43">
        <v>0.52780000000000005</v>
      </c>
      <c r="C43">
        <v>0.52859999999999996</v>
      </c>
      <c r="D43">
        <v>0.52949999999999997</v>
      </c>
      <c r="E43">
        <v>0.54420000000000002</v>
      </c>
      <c r="F43">
        <v>0.5454</v>
      </c>
      <c r="G43">
        <v>0.54600000000000004</v>
      </c>
      <c r="H43">
        <v>0.5403</v>
      </c>
      <c r="I43">
        <v>0.54110000000000003</v>
      </c>
      <c r="J43">
        <v>0.54159999999999997</v>
      </c>
    </row>
    <row r="47" spans="1:13">
      <c r="E47" s="21" t="s">
        <v>16</v>
      </c>
      <c r="F47" s="21"/>
      <c r="G47" s="21"/>
      <c r="I47" s="22" t="s">
        <v>17</v>
      </c>
      <c r="J47" s="22"/>
      <c r="K47" s="22"/>
    </row>
    <row r="48" spans="1:13">
      <c r="D48" t="s">
        <v>18</v>
      </c>
      <c r="E48" s="2" t="s">
        <v>19</v>
      </c>
      <c r="F48" s="2" t="s">
        <v>20</v>
      </c>
      <c r="G48" s="2" t="s">
        <v>21</v>
      </c>
      <c r="I48" s="3" t="s">
        <v>19</v>
      </c>
      <c r="J48" s="3" t="s">
        <v>20</v>
      </c>
      <c r="K48" s="3" t="s">
        <v>21</v>
      </c>
    </row>
    <row r="49" spans="3:36">
      <c r="D49" t="s">
        <v>22</v>
      </c>
      <c r="E49" s="2">
        <f>AVERAGE(K35:M35)</f>
        <v>0.16606666666666667</v>
      </c>
      <c r="F49" s="2"/>
      <c r="G49" s="2"/>
      <c r="I49" s="3"/>
      <c r="J49" s="3"/>
      <c r="K49" s="3"/>
      <c r="AG49" t="s">
        <v>52</v>
      </c>
    </row>
    <row r="50" spans="3:36">
      <c r="D50" t="s">
        <v>23</v>
      </c>
      <c r="E50" s="2">
        <f t="shared" ref="E50:E53" si="4">AVERAGE(K36:M36)</f>
        <v>0.20326666666666668</v>
      </c>
      <c r="F50" s="2"/>
      <c r="G50" s="2"/>
      <c r="I50" s="3"/>
      <c r="J50" s="3"/>
      <c r="K50" s="3"/>
      <c r="AG50" t="s">
        <v>53</v>
      </c>
    </row>
    <row r="51" spans="3:36">
      <c r="D51" t="s">
        <v>24</v>
      </c>
      <c r="E51" s="2">
        <f t="shared" si="4"/>
        <v>0.23910000000000001</v>
      </c>
      <c r="F51" s="2"/>
      <c r="G51" s="2"/>
      <c r="I51" s="3"/>
      <c r="J51" s="3"/>
      <c r="K51" s="3"/>
    </row>
    <row r="52" spans="3:36">
      <c r="D52" t="s">
        <v>25</v>
      </c>
      <c r="E52" s="2">
        <f t="shared" si="4"/>
        <v>0.23513333333333333</v>
      </c>
      <c r="F52" s="2"/>
      <c r="G52" s="2"/>
      <c r="I52" s="3"/>
      <c r="J52" s="3"/>
      <c r="K52" s="3"/>
      <c r="M52" s="11" t="s">
        <v>26</v>
      </c>
      <c r="N52" s="11"/>
      <c r="O52" s="11"/>
      <c r="P52" s="11"/>
    </row>
    <row r="53" spans="3:36">
      <c r="D53" t="s">
        <v>27</v>
      </c>
      <c r="E53" s="2">
        <f t="shared" si="4"/>
        <v>0.29449999999999998</v>
      </c>
      <c r="F53" s="2"/>
      <c r="G53" s="2"/>
      <c r="I53" s="3"/>
      <c r="J53" s="3"/>
      <c r="K53" s="3"/>
      <c r="M53" s="11"/>
      <c r="N53" s="11"/>
      <c r="O53" s="11"/>
      <c r="P53" s="11"/>
      <c r="R53" s="4"/>
      <c r="S53" s="26" t="s">
        <v>28</v>
      </c>
      <c r="T53" s="26"/>
      <c r="U53" s="26"/>
      <c r="W53" s="4"/>
      <c r="X53" s="26" t="s">
        <v>32</v>
      </c>
      <c r="Y53" s="26"/>
      <c r="Z53" s="26"/>
      <c r="AB53" s="25" t="s">
        <v>50</v>
      </c>
      <c r="AC53" s="25"/>
      <c r="AD53" s="25"/>
      <c r="AE53" s="25"/>
      <c r="AG53" s="21" t="s">
        <v>51</v>
      </c>
      <c r="AH53" s="21"/>
      <c r="AI53" s="21"/>
      <c r="AJ53" s="21"/>
    </row>
    <row r="54" spans="3:36">
      <c r="D54" t="s">
        <v>29</v>
      </c>
      <c r="E54" s="2">
        <f>AVERAGE(B35:D35)</f>
        <v>0.16650000000000001</v>
      </c>
      <c r="F54" s="2">
        <f>AVERAGE(E35:G35)</f>
        <v>0.21003333333333332</v>
      </c>
      <c r="G54" s="2">
        <f>AVERAGE(H35:J35)</f>
        <v>0.26446666666666663</v>
      </c>
      <c r="I54" s="3"/>
      <c r="J54" s="3"/>
      <c r="K54" s="3"/>
      <c r="M54" s="11" t="s">
        <v>30</v>
      </c>
      <c r="N54" s="11" t="s">
        <v>19</v>
      </c>
      <c r="O54" s="11" t="s">
        <v>20</v>
      </c>
      <c r="P54" s="11" t="s">
        <v>21</v>
      </c>
      <c r="R54" s="4" t="s">
        <v>30</v>
      </c>
      <c r="S54" s="4" t="s">
        <v>19</v>
      </c>
      <c r="T54" s="4" t="s">
        <v>20</v>
      </c>
      <c r="U54" s="4" t="s">
        <v>21</v>
      </c>
      <c r="W54" s="4" t="s">
        <v>30</v>
      </c>
      <c r="X54" s="4" t="s">
        <v>19</v>
      </c>
      <c r="Y54" s="4" t="s">
        <v>20</v>
      </c>
      <c r="Z54" s="4" t="s">
        <v>21</v>
      </c>
      <c r="AB54" s="4" t="s">
        <v>30</v>
      </c>
      <c r="AC54" s="4" t="s">
        <v>19</v>
      </c>
      <c r="AD54" s="4" t="s">
        <v>20</v>
      </c>
      <c r="AE54" s="4" t="s">
        <v>21</v>
      </c>
      <c r="AG54" s="2" t="s">
        <v>30</v>
      </c>
      <c r="AH54" s="2" t="s">
        <v>19</v>
      </c>
      <c r="AI54" s="2" t="s">
        <v>20</v>
      </c>
      <c r="AJ54" s="2" t="s">
        <v>21</v>
      </c>
    </row>
    <row r="55" spans="3:36">
      <c r="D55" t="s">
        <v>31</v>
      </c>
      <c r="E55" s="2">
        <f t="shared" ref="E55:E62" si="5">AVERAGE(B36:D36)</f>
        <v>0.53703333333333336</v>
      </c>
      <c r="F55" s="2">
        <f t="shared" ref="F55:F62" si="6">AVERAGE(E36:G36)</f>
        <v>0.54343333333333332</v>
      </c>
      <c r="G55" s="2">
        <f t="shared" ref="G55:G62" si="7">AVERAGE(H36:J36)</f>
        <v>0.56006666666666671</v>
      </c>
      <c r="I55" s="3">
        <f>E55-$E$50</f>
        <v>0.33376666666666666</v>
      </c>
      <c r="J55" s="3">
        <f>F55-$E$52</f>
        <v>0.30830000000000002</v>
      </c>
      <c r="K55" s="7">
        <f>G55-$E$53</f>
        <v>0.26556666666666673</v>
      </c>
      <c r="M55" s="11">
        <v>0</v>
      </c>
      <c r="N55" s="11">
        <v>0.33376666666666666</v>
      </c>
      <c r="O55" s="11">
        <v>0.30830000000000002</v>
      </c>
      <c r="P55" s="11">
        <v>0.26556666666666673</v>
      </c>
      <c r="R55" s="4">
        <v>0</v>
      </c>
      <c r="S55" s="4">
        <f>(N55-0.006)/0.0003</f>
        <v>1092.5555555555557</v>
      </c>
      <c r="T55" s="4">
        <f t="shared" ref="T55:U55" si="8">(O55-0.006)/0.0003</f>
        <v>1007.6666666666667</v>
      </c>
      <c r="U55" s="4">
        <f t="shared" si="8"/>
        <v>865.22222222222251</v>
      </c>
      <c r="W55" s="4">
        <v>0</v>
      </c>
      <c r="X55" s="4">
        <f>S55/5/90</f>
        <v>2.4279012345679014</v>
      </c>
      <c r="Y55" s="4">
        <f t="shared" ref="Y55:Z55" si="9">T55/5/90</f>
        <v>2.2392592592592595</v>
      </c>
      <c r="Z55" s="4">
        <f t="shared" si="9"/>
        <v>1.9227160493827167</v>
      </c>
      <c r="AB55" s="4">
        <v>0</v>
      </c>
      <c r="AC55" s="4">
        <f>S55/1000000000000</f>
        <v>1.0925555555555557E-9</v>
      </c>
      <c r="AD55" s="4">
        <f t="shared" ref="AD55:AE62" si="10">T55/1000000000000</f>
        <v>1.0076666666666668E-9</v>
      </c>
      <c r="AE55" s="4">
        <f t="shared" si="10"/>
        <v>8.6522222222222247E-10</v>
      </c>
      <c r="AG55" s="2">
        <v>0</v>
      </c>
      <c r="AH55" s="2">
        <f>AC55/5400/0.0000000001</f>
        <v>2.0232510288065849E-3</v>
      </c>
      <c r="AI55" s="2">
        <f t="shared" ref="AI55:AJ62" si="11">AD55/5400/0.0000000001</f>
        <v>1.8660493827160497E-3</v>
      </c>
      <c r="AJ55" s="2">
        <f t="shared" si="11"/>
        <v>1.6022633744855973E-3</v>
      </c>
    </row>
    <row r="56" spans="3:36">
      <c r="C56" s="27" t="s">
        <v>30</v>
      </c>
      <c r="D56">
        <v>1600</v>
      </c>
      <c r="E56" s="2">
        <f t="shared" si="5"/>
        <v>0.50943333333333329</v>
      </c>
      <c r="F56" s="2">
        <f t="shared" si="6"/>
        <v>0.40456666666666669</v>
      </c>
      <c r="G56" s="2">
        <f t="shared" si="7"/>
        <v>0.43096666666666666</v>
      </c>
      <c r="I56" s="3">
        <f t="shared" ref="I56:I62" si="12">E56-$E$50</f>
        <v>0.30616666666666659</v>
      </c>
      <c r="J56" s="3">
        <f t="shared" ref="J56:J62" si="13">F56-$E$52</f>
        <v>0.16943333333333335</v>
      </c>
      <c r="K56" s="7">
        <f t="shared" ref="K56:K62" si="14">G56-$E$53</f>
        <v>0.13646666666666668</v>
      </c>
      <c r="M56" s="11">
        <v>25</v>
      </c>
      <c r="N56" s="11">
        <v>0.32536666666666669</v>
      </c>
      <c r="O56" s="11">
        <v>0.31006666666666671</v>
      </c>
      <c r="P56" s="11">
        <v>0.24649999999999994</v>
      </c>
      <c r="R56" s="4">
        <v>25</v>
      </c>
      <c r="S56" s="4">
        <f t="shared" ref="S56:S62" si="15">(N56-0.006)/0.0003</f>
        <v>1064.5555555555557</v>
      </c>
      <c r="T56" s="4">
        <f t="shared" ref="T56:T62" si="16">(O56-0.006)/0.0003</f>
        <v>1013.5555555555558</v>
      </c>
      <c r="U56" s="4">
        <f t="shared" ref="U56:U62" si="17">(P56-0.006)/0.0003</f>
        <v>801.66666666666652</v>
      </c>
      <c r="W56" s="4">
        <v>25</v>
      </c>
      <c r="X56" s="4">
        <f t="shared" ref="X56:X62" si="18">S56/5/90</f>
        <v>2.3656790123456792</v>
      </c>
      <c r="Y56" s="4">
        <f t="shared" ref="Y56:Y62" si="19">T56/5/90</f>
        <v>2.2523456790123464</v>
      </c>
      <c r="Z56" s="4">
        <f t="shared" ref="Z56:Z62" si="20">U56/5/90</f>
        <v>1.7814814814814812</v>
      </c>
      <c r="AB56" s="4">
        <v>25</v>
      </c>
      <c r="AC56" s="4">
        <f t="shared" ref="AC56:AC62" si="21">S56/1000000000000</f>
        <v>1.0645555555555556E-9</v>
      </c>
      <c r="AD56" s="4">
        <f t="shared" si="10"/>
        <v>1.0135555555555557E-9</v>
      </c>
      <c r="AE56" s="4">
        <f t="shared" si="10"/>
        <v>8.0166666666666648E-10</v>
      </c>
      <c r="AG56" s="2">
        <v>25</v>
      </c>
      <c r="AH56" s="2">
        <f t="shared" ref="AH56:AH62" si="22">AC56/5400/0.0000000001</f>
        <v>1.9713991769547325E-3</v>
      </c>
      <c r="AI56" s="2">
        <f t="shared" si="11"/>
        <v>1.8769547325102884E-3</v>
      </c>
      <c r="AJ56" s="2">
        <f t="shared" si="11"/>
        <v>1.4845679012345674E-3</v>
      </c>
    </row>
    <row r="57" spans="3:36">
      <c r="C57" s="27"/>
      <c r="D57">
        <v>800</v>
      </c>
      <c r="E57" s="2">
        <f t="shared" si="5"/>
        <v>0.48799999999999999</v>
      </c>
      <c r="F57" s="2">
        <f t="shared" si="6"/>
        <v>0.43933333333333335</v>
      </c>
      <c r="G57" s="2">
        <f t="shared" si="7"/>
        <v>0.46150000000000002</v>
      </c>
      <c r="I57" s="3">
        <f t="shared" si="12"/>
        <v>0.28473333333333328</v>
      </c>
      <c r="J57" s="3">
        <f t="shared" si="13"/>
        <v>0.20420000000000002</v>
      </c>
      <c r="K57" s="7">
        <f t="shared" si="14"/>
        <v>0.16700000000000004</v>
      </c>
      <c r="M57" s="11">
        <v>50</v>
      </c>
      <c r="N57" s="11">
        <v>0.35750000000000004</v>
      </c>
      <c r="O57" s="11">
        <v>0.3116000000000001</v>
      </c>
      <c r="P57" s="11">
        <v>0.21590000000000009</v>
      </c>
      <c r="R57" s="4">
        <v>50</v>
      </c>
      <c r="S57" s="4">
        <f t="shared" si="15"/>
        <v>1171.666666666667</v>
      </c>
      <c r="T57" s="4">
        <f t="shared" si="16"/>
        <v>1018.6666666666671</v>
      </c>
      <c r="U57" s="4">
        <f t="shared" si="17"/>
        <v>699.66666666666697</v>
      </c>
      <c r="W57" s="4">
        <v>50</v>
      </c>
      <c r="X57" s="4">
        <f t="shared" si="18"/>
        <v>2.6037037037037045</v>
      </c>
      <c r="Y57" s="4">
        <f t="shared" si="19"/>
        <v>2.2637037037037047</v>
      </c>
      <c r="Z57" s="4">
        <f t="shared" si="20"/>
        <v>1.5548148148148155</v>
      </c>
      <c r="AB57" s="4">
        <v>50</v>
      </c>
      <c r="AC57" s="4">
        <f t="shared" si="21"/>
        <v>1.1716666666666671E-9</v>
      </c>
      <c r="AD57" s="4">
        <f t="shared" si="10"/>
        <v>1.0186666666666671E-9</v>
      </c>
      <c r="AE57" s="4">
        <f t="shared" si="10"/>
        <v>6.9966666666666694E-10</v>
      </c>
      <c r="AG57" s="2">
        <v>50</v>
      </c>
      <c r="AH57" s="2">
        <f t="shared" si="22"/>
        <v>2.1697530864197537E-3</v>
      </c>
      <c r="AI57" s="2">
        <f t="shared" si="11"/>
        <v>1.8864197530864203E-3</v>
      </c>
      <c r="AJ57" s="2">
        <f t="shared" si="11"/>
        <v>1.2956790123456795E-3</v>
      </c>
    </row>
    <row r="58" spans="3:36">
      <c r="C58" s="27"/>
      <c r="D58">
        <v>400</v>
      </c>
      <c r="E58" s="2">
        <f t="shared" si="5"/>
        <v>0.49836666666666662</v>
      </c>
      <c r="F58" s="2">
        <f t="shared" si="6"/>
        <v>0.48930000000000001</v>
      </c>
      <c r="G58" s="2">
        <f t="shared" si="7"/>
        <v>0.49639999999999995</v>
      </c>
      <c r="I58" s="3">
        <f t="shared" si="12"/>
        <v>0.29509999999999992</v>
      </c>
      <c r="J58" s="3">
        <f t="shared" si="13"/>
        <v>0.25416666666666665</v>
      </c>
      <c r="K58" s="7">
        <f t="shared" si="14"/>
        <v>0.20189999999999997</v>
      </c>
      <c r="M58" s="11">
        <v>100</v>
      </c>
      <c r="N58" s="11">
        <v>0.34136666666666671</v>
      </c>
      <c r="O58" s="11">
        <v>0.26729999999999998</v>
      </c>
      <c r="P58" s="11">
        <v>0.21199999999999997</v>
      </c>
      <c r="R58" s="4">
        <v>100</v>
      </c>
      <c r="S58" s="4">
        <f t="shared" si="15"/>
        <v>1117.8888888888891</v>
      </c>
      <c r="T58" s="4">
        <f t="shared" si="16"/>
        <v>871</v>
      </c>
      <c r="U58" s="4">
        <f t="shared" si="17"/>
        <v>686.66666666666663</v>
      </c>
      <c r="W58" s="4">
        <v>100</v>
      </c>
      <c r="X58" s="4">
        <f t="shared" si="18"/>
        <v>2.4841975308641984</v>
      </c>
      <c r="Y58" s="4">
        <f t="shared" si="19"/>
        <v>1.9355555555555555</v>
      </c>
      <c r="Z58" s="4">
        <f t="shared" si="20"/>
        <v>1.5259259259259257</v>
      </c>
      <c r="AB58" s="4">
        <v>100</v>
      </c>
      <c r="AC58" s="4">
        <f t="shared" si="21"/>
        <v>1.1178888888888892E-9</v>
      </c>
      <c r="AD58" s="4">
        <f t="shared" si="10"/>
        <v>8.7099999999999999E-10</v>
      </c>
      <c r="AE58" s="4">
        <f t="shared" si="10"/>
        <v>6.8666666666666667E-10</v>
      </c>
      <c r="AG58" s="2">
        <v>100</v>
      </c>
      <c r="AH58" s="2">
        <f t="shared" si="22"/>
        <v>2.0701646090534984E-3</v>
      </c>
      <c r="AI58" s="2">
        <f t="shared" si="11"/>
        <v>1.612962962962963E-3</v>
      </c>
      <c r="AJ58" s="2">
        <f t="shared" si="11"/>
        <v>1.2716049382716049E-3</v>
      </c>
    </row>
    <row r="59" spans="3:36">
      <c r="C59" s="27"/>
      <c r="D59">
        <v>200</v>
      </c>
      <c r="E59" s="2">
        <f t="shared" si="5"/>
        <v>0.54893333333333327</v>
      </c>
      <c r="F59" s="2">
        <f t="shared" si="6"/>
        <v>0.47690000000000005</v>
      </c>
      <c r="G59" s="2">
        <f t="shared" si="7"/>
        <v>0.48763333333333331</v>
      </c>
      <c r="I59" s="3">
        <f t="shared" si="12"/>
        <v>0.34566666666666657</v>
      </c>
      <c r="J59" s="3">
        <f t="shared" si="13"/>
        <v>0.24176666666666671</v>
      </c>
      <c r="K59" s="7">
        <f t="shared" si="14"/>
        <v>0.19313333333333332</v>
      </c>
      <c r="M59" s="11">
        <v>200</v>
      </c>
      <c r="N59" s="11">
        <v>0.34566666666666657</v>
      </c>
      <c r="O59" s="11">
        <v>0.24176666666666671</v>
      </c>
      <c r="P59" s="11">
        <v>0.19313333333333332</v>
      </c>
      <c r="R59" s="4">
        <v>200</v>
      </c>
      <c r="S59" s="4">
        <f t="shared" si="15"/>
        <v>1132.2222222222219</v>
      </c>
      <c r="T59" s="4">
        <f t="shared" si="16"/>
        <v>785.88888888888914</v>
      </c>
      <c r="U59" s="4">
        <f t="shared" si="17"/>
        <v>623.77777777777783</v>
      </c>
      <c r="W59" s="4">
        <v>200</v>
      </c>
      <c r="X59" s="4">
        <f t="shared" si="18"/>
        <v>2.5160493827160488</v>
      </c>
      <c r="Y59" s="4">
        <f t="shared" si="19"/>
        <v>1.7464197530864203</v>
      </c>
      <c r="Z59" s="4">
        <f t="shared" si="20"/>
        <v>1.386172839506173</v>
      </c>
      <c r="AB59" s="4">
        <v>200</v>
      </c>
      <c r="AC59" s="4">
        <f t="shared" si="21"/>
        <v>1.132222222222222E-9</v>
      </c>
      <c r="AD59" s="4">
        <f t="shared" si="10"/>
        <v>7.858888888888891E-10</v>
      </c>
      <c r="AE59" s="4">
        <f t="shared" si="10"/>
        <v>6.2377777777777786E-10</v>
      </c>
      <c r="AG59" s="2">
        <v>200</v>
      </c>
      <c r="AH59" s="2">
        <f t="shared" si="22"/>
        <v>2.0967078189300407E-3</v>
      </c>
      <c r="AI59" s="2">
        <f t="shared" si="11"/>
        <v>1.4553497942386834E-3</v>
      </c>
      <c r="AJ59" s="2">
        <f t="shared" si="11"/>
        <v>1.1551440329218108E-3</v>
      </c>
    </row>
    <row r="60" spans="3:36">
      <c r="C60" s="27"/>
      <c r="D60">
        <v>100</v>
      </c>
      <c r="E60" s="2">
        <f t="shared" si="5"/>
        <v>0.54463333333333341</v>
      </c>
      <c r="F60" s="2">
        <f t="shared" si="6"/>
        <v>0.50243333333333329</v>
      </c>
      <c r="G60" s="2">
        <f t="shared" si="7"/>
        <v>0.50649999999999995</v>
      </c>
      <c r="I60" s="3">
        <f t="shared" si="12"/>
        <v>0.34136666666666671</v>
      </c>
      <c r="J60" s="3">
        <f t="shared" si="13"/>
        <v>0.26729999999999998</v>
      </c>
      <c r="K60" s="7">
        <f t="shared" si="14"/>
        <v>0.21199999999999997</v>
      </c>
      <c r="M60" s="11">
        <v>400</v>
      </c>
      <c r="N60" s="11">
        <v>0.29509999999999992</v>
      </c>
      <c r="O60" s="11">
        <v>0.25416666666666665</v>
      </c>
      <c r="P60" s="11">
        <v>0.20189999999999997</v>
      </c>
      <c r="R60" s="4">
        <v>400</v>
      </c>
      <c r="S60" s="4">
        <f t="shared" si="15"/>
        <v>963.66666666666652</v>
      </c>
      <c r="T60" s="4">
        <f t="shared" si="16"/>
        <v>827.22222222222217</v>
      </c>
      <c r="U60" s="4">
        <f t="shared" si="17"/>
        <v>652.99999999999989</v>
      </c>
      <c r="W60" s="4">
        <v>400</v>
      </c>
      <c r="X60" s="4">
        <f t="shared" si="18"/>
        <v>2.1414814814814811</v>
      </c>
      <c r="Y60" s="4">
        <f t="shared" si="19"/>
        <v>1.8382716049382715</v>
      </c>
      <c r="Z60" s="4">
        <f t="shared" si="20"/>
        <v>1.4511111111111108</v>
      </c>
      <c r="AB60" s="4">
        <v>400</v>
      </c>
      <c r="AC60" s="4">
        <f t="shared" si="21"/>
        <v>9.6366666666666654E-10</v>
      </c>
      <c r="AD60" s="4">
        <f t="shared" si="10"/>
        <v>8.2722222222222219E-10</v>
      </c>
      <c r="AE60" s="4">
        <f t="shared" si="10"/>
        <v>6.5299999999999992E-10</v>
      </c>
      <c r="AG60" s="2">
        <v>400</v>
      </c>
      <c r="AH60" s="2">
        <f t="shared" si="22"/>
        <v>1.7845679012345676E-3</v>
      </c>
      <c r="AI60" s="2">
        <f t="shared" si="11"/>
        <v>1.5318930041152263E-3</v>
      </c>
      <c r="AJ60" s="2">
        <f t="shared" si="11"/>
        <v>1.2092592592592591E-3</v>
      </c>
    </row>
    <row r="61" spans="3:36">
      <c r="C61" s="27"/>
      <c r="D61">
        <v>50</v>
      </c>
      <c r="E61" s="2">
        <f t="shared" si="5"/>
        <v>0.56076666666666675</v>
      </c>
      <c r="F61" s="2">
        <f t="shared" si="6"/>
        <v>0.5467333333333334</v>
      </c>
      <c r="G61" s="2">
        <f t="shared" si="7"/>
        <v>0.51040000000000008</v>
      </c>
      <c r="I61" s="3">
        <f t="shared" si="12"/>
        <v>0.35750000000000004</v>
      </c>
      <c r="J61" s="3">
        <f t="shared" si="13"/>
        <v>0.3116000000000001</v>
      </c>
      <c r="K61" s="7">
        <f t="shared" si="14"/>
        <v>0.21590000000000009</v>
      </c>
      <c r="M61" s="11">
        <v>800</v>
      </c>
      <c r="N61" s="11">
        <v>0.28473333333333328</v>
      </c>
      <c r="O61" s="11">
        <v>0.20420000000000002</v>
      </c>
      <c r="P61" s="11">
        <v>0.16700000000000004</v>
      </c>
      <c r="R61" s="4">
        <v>800</v>
      </c>
      <c r="S61" s="4">
        <f t="shared" si="15"/>
        <v>929.11111111111097</v>
      </c>
      <c r="T61" s="4">
        <f t="shared" si="16"/>
        <v>660.66666666666674</v>
      </c>
      <c r="U61" s="4">
        <f t="shared" si="17"/>
        <v>536.66666666666686</v>
      </c>
      <c r="W61" s="4">
        <v>800</v>
      </c>
      <c r="X61" s="4">
        <f t="shared" si="18"/>
        <v>2.0646913580246911</v>
      </c>
      <c r="Y61" s="4">
        <f t="shared" si="19"/>
        <v>1.4681481481481484</v>
      </c>
      <c r="Z61" s="4">
        <f t="shared" si="20"/>
        <v>1.1925925925925931</v>
      </c>
      <c r="AB61" s="4">
        <v>800</v>
      </c>
      <c r="AC61" s="4">
        <f t="shared" si="21"/>
        <v>9.2911111111111097E-10</v>
      </c>
      <c r="AD61" s="4">
        <f t="shared" si="10"/>
        <v>6.6066666666666676E-10</v>
      </c>
      <c r="AE61" s="4">
        <f t="shared" si="10"/>
        <v>5.3666666666666688E-10</v>
      </c>
      <c r="AG61" s="2">
        <v>800</v>
      </c>
      <c r="AH61" s="2">
        <f t="shared" si="22"/>
        <v>1.7205761316872424E-3</v>
      </c>
      <c r="AI61" s="2">
        <f t="shared" si="11"/>
        <v>1.2234567901234568E-3</v>
      </c>
      <c r="AJ61" s="2">
        <f t="shared" si="11"/>
        <v>9.9382716049382751E-4</v>
      </c>
    </row>
    <row r="62" spans="3:36">
      <c r="C62" s="27"/>
      <c r="D62">
        <v>25</v>
      </c>
      <c r="E62" s="2">
        <f t="shared" si="5"/>
        <v>0.5286333333333334</v>
      </c>
      <c r="F62" s="2">
        <f t="shared" si="6"/>
        <v>0.54520000000000002</v>
      </c>
      <c r="G62" s="2">
        <f t="shared" si="7"/>
        <v>0.54099999999999993</v>
      </c>
      <c r="I62" s="3">
        <f t="shared" si="12"/>
        <v>0.32536666666666669</v>
      </c>
      <c r="J62" s="3">
        <f t="shared" si="13"/>
        <v>0.31006666666666671</v>
      </c>
      <c r="K62" s="7">
        <f t="shared" si="14"/>
        <v>0.24649999999999994</v>
      </c>
      <c r="M62" s="11">
        <v>1600</v>
      </c>
      <c r="N62" s="11">
        <v>0.30616666666666659</v>
      </c>
      <c r="O62" s="11">
        <v>0.16943333333333335</v>
      </c>
      <c r="P62" s="11">
        <v>0.13646666666666668</v>
      </c>
      <c r="R62" s="4">
        <v>1600</v>
      </c>
      <c r="S62" s="4">
        <f t="shared" si="15"/>
        <v>1000.5555555555553</v>
      </c>
      <c r="T62" s="4">
        <f t="shared" si="16"/>
        <v>544.77777777777783</v>
      </c>
      <c r="U62" s="4">
        <f t="shared" si="17"/>
        <v>434.88888888888897</v>
      </c>
      <c r="W62" s="4">
        <v>1600</v>
      </c>
      <c r="X62" s="4">
        <f t="shared" si="18"/>
        <v>2.2234567901234561</v>
      </c>
      <c r="Y62" s="4">
        <f t="shared" si="19"/>
        <v>1.2106172839506173</v>
      </c>
      <c r="Z62" s="4">
        <f t="shared" si="20"/>
        <v>0.96641975308641992</v>
      </c>
      <c r="AB62" s="4">
        <v>1600</v>
      </c>
      <c r="AC62" s="4">
        <f t="shared" si="21"/>
        <v>1.0005555555555552E-9</v>
      </c>
      <c r="AD62" s="4">
        <f t="shared" si="10"/>
        <v>5.4477777777777783E-10</v>
      </c>
      <c r="AE62" s="4">
        <f t="shared" si="10"/>
        <v>4.3488888888888897E-10</v>
      </c>
      <c r="AG62" s="2">
        <v>1600</v>
      </c>
      <c r="AH62" s="2">
        <f t="shared" si="22"/>
        <v>1.8528806584362132E-3</v>
      </c>
      <c r="AI62" s="2">
        <f t="shared" si="11"/>
        <v>1.0088477366255145E-3</v>
      </c>
      <c r="AJ62" s="2">
        <f t="shared" si="11"/>
        <v>8.0534979423868319E-4</v>
      </c>
    </row>
    <row r="64" spans="3:36">
      <c r="E64" t="s">
        <v>34</v>
      </c>
    </row>
  </sheetData>
  <mergeCells count="12">
    <mergeCell ref="AB53:AE53"/>
    <mergeCell ref="AG53:AJ53"/>
    <mergeCell ref="S53:U53"/>
    <mergeCell ref="X53:Z53"/>
    <mergeCell ref="C56:C62"/>
    <mergeCell ref="E47:G47"/>
    <mergeCell ref="I47:K47"/>
    <mergeCell ref="Q7:S7"/>
    <mergeCell ref="B33:D33"/>
    <mergeCell ref="E33:G33"/>
    <mergeCell ref="H33:J33"/>
    <mergeCell ref="K33:M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FE62-489D-6C41-BB5F-D894F5EE8A8B}">
  <dimension ref="A1:AJ62"/>
  <sheetViews>
    <sheetView workbookViewId="0">
      <selection activeCell="AG47" sqref="AG47:AG48"/>
    </sheetView>
  </sheetViews>
  <sheetFormatPr baseColWidth="10" defaultRowHeight="16"/>
  <cols>
    <col min="29" max="29" width="12.1640625" bestFit="1" customWidth="1"/>
  </cols>
  <sheetData>
    <row r="1" spans="1:22">
      <c r="A1" t="s">
        <v>33</v>
      </c>
    </row>
    <row r="3" spans="1:22">
      <c r="V3" s="10"/>
    </row>
    <row r="4" spans="1:22">
      <c r="A4" t="s">
        <v>0</v>
      </c>
      <c r="O4" s="9" t="s">
        <v>7</v>
      </c>
      <c r="P4" s="9"/>
      <c r="Q4" s="9"/>
      <c r="R4" s="9"/>
      <c r="S4" s="9"/>
      <c r="T4" s="9"/>
      <c r="U4" s="9"/>
      <c r="V4" s="10"/>
    </row>
    <row r="5" spans="1:22">
      <c r="A5" t="s">
        <v>1</v>
      </c>
      <c r="B5" t="s">
        <v>2</v>
      </c>
      <c r="D5">
        <v>1.3</v>
      </c>
      <c r="E5" t="s">
        <v>3</v>
      </c>
      <c r="F5" t="s">
        <v>35</v>
      </c>
      <c r="G5" t="s">
        <v>4</v>
      </c>
      <c r="H5" t="s">
        <v>5</v>
      </c>
      <c r="I5" t="b">
        <v>0</v>
      </c>
      <c r="J5">
        <v>3</v>
      </c>
      <c r="K5">
        <v>30</v>
      </c>
      <c r="L5">
        <v>15</v>
      </c>
      <c r="O5" s="9"/>
      <c r="P5" s="9"/>
      <c r="Q5" s="23" t="s">
        <v>10</v>
      </c>
      <c r="R5" s="23"/>
      <c r="S5" s="23"/>
      <c r="T5" s="9"/>
      <c r="U5" s="9"/>
      <c r="V5" s="10"/>
    </row>
    <row r="6" spans="1:22">
      <c r="B6" t="s">
        <v>6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O6" s="9" t="s">
        <v>8</v>
      </c>
      <c r="P6" s="9" t="s">
        <v>9</v>
      </c>
      <c r="Q6" s="9" t="s">
        <v>36</v>
      </c>
      <c r="R6" s="9" t="s">
        <v>37</v>
      </c>
      <c r="S6" s="9" t="s">
        <v>38</v>
      </c>
      <c r="T6" s="9" t="s">
        <v>39</v>
      </c>
      <c r="U6" s="9" t="s">
        <v>11</v>
      </c>
      <c r="V6" s="10"/>
    </row>
    <row r="7" spans="1:22">
      <c r="A7" s="8">
        <v>0</v>
      </c>
      <c r="B7">
        <v>27.6</v>
      </c>
      <c r="C7" t="s">
        <v>12</v>
      </c>
      <c r="D7">
        <v>0.1681</v>
      </c>
      <c r="E7">
        <v>0.20760000000000001</v>
      </c>
      <c r="F7">
        <v>0.23830000000000001</v>
      </c>
      <c r="G7">
        <v>0.2455</v>
      </c>
      <c r="H7">
        <v>0.28889999999999999</v>
      </c>
      <c r="I7">
        <v>4.58E-2</v>
      </c>
      <c r="J7">
        <v>4.58E-2</v>
      </c>
      <c r="K7">
        <v>4.58E-2</v>
      </c>
      <c r="L7">
        <v>4.5400000000000003E-2</v>
      </c>
      <c r="O7" s="9">
        <v>0</v>
      </c>
      <c r="P7" s="9">
        <f>O7*15</f>
        <v>0</v>
      </c>
      <c r="Q7" s="9">
        <v>0.17130000000000001</v>
      </c>
      <c r="R7" s="9">
        <v>0.1714</v>
      </c>
      <c r="S7" s="9">
        <v>0.1716</v>
      </c>
      <c r="T7" s="9">
        <f>AVERAGE(Q7:S7)</f>
        <v>0.17143333333333333</v>
      </c>
      <c r="U7" s="9">
        <f>T7-$T$7</f>
        <v>0</v>
      </c>
      <c r="V7" s="10"/>
    </row>
    <row r="8" spans="1:22">
      <c r="C8" t="s">
        <v>13</v>
      </c>
      <c r="D8">
        <v>0.16589999999999999</v>
      </c>
      <c r="E8">
        <v>0.58630000000000004</v>
      </c>
      <c r="F8">
        <v>0.50039999999999996</v>
      </c>
      <c r="G8">
        <v>0.505</v>
      </c>
      <c r="H8">
        <v>0.51049999999999995</v>
      </c>
      <c r="I8">
        <v>0.48699999999999999</v>
      </c>
      <c r="J8">
        <v>0.54110000000000003</v>
      </c>
      <c r="K8">
        <v>0.54510000000000003</v>
      </c>
      <c r="L8">
        <v>0.53180000000000005</v>
      </c>
      <c r="O8" s="9">
        <v>6.25</v>
      </c>
      <c r="P8" s="9">
        <f t="shared" ref="P8:P14" si="0">O8*15</f>
        <v>93.75</v>
      </c>
      <c r="Q8" s="9">
        <v>0.1827</v>
      </c>
      <c r="R8" s="9">
        <v>0.18279999999999999</v>
      </c>
      <c r="S8" s="9">
        <v>0.18310000000000001</v>
      </c>
      <c r="T8" s="9">
        <f t="shared" ref="T8:T14" si="1">AVERAGE(Q8:S8)</f>
        <v>0.18286666666666665</v>
      </c>
      <c r="U8" s="9">
        <f t="shared" ref="U8:U14" si="2">T8-$T$7</f>
        <v>1.1433333333333323E-2</v>
      </c>
      <c r="V8" s="10"/>
    </row>
    <row r="9" spans="1:22">
      <c r="C9" t="s">
        <v>14</v>
      </c>
      <c r="D9">
        <v>0.2127</v>
      </c>
      <c r="E9">
        <v>0.52070000000000005</v>
      </c>
      <c r="F9">
        <v>0.3931</v>
      </c>
      <c r="G9">
        <v>0.45550000000000002</v>
      </c>
      <c r="H9">
        <v>0.497</v>
      </c>
      <c r="I9">
        <v>0.47</v>
      </c>
      <c r="J9">
        <v>0.52900000000000003</v>
      </c>
      <c r="K9">
        <v>0.55879999999999996</v>
      </c>
      <c r="L9">
        <v>0.53669999999999995</v>
      </c>
      <c r="O9" s="9">
        <f>O8*2</f>
        <v>12.5</v>
      </c>
      <c r="P9" s="9">
        <f t="shared" si="0"/>
        <v>187.5</v>
      </c>
      <c r="Q9" s="9">
        <v>0.20730000000000001</v>
      </c>
      <c r="R9" s="9">
        <v>0.2074</v>
      </c>
      <c r="S9" s="9">
        <v>0.20749999999999999</v>
      </c>
      <c r="T9" s="9">
        <f t="shared" si="1"/>
        <v>0.2074</v>
      </c>
      <c r="U9" s="9">
        <f t="shared" si="2"/>
        <v>3.5966666666666675E-2</v>
      </c>
      <c r="V9" s="10"/>
    </row>
    <row r="10" spans="1:22">
      <c r="C10" t="s">
        <v>15</v>
      </c>
      <c r="D10">
        <v>0.25340000000000001</v>
      </c>
      <c r="E10">
        <v>0.73740000000000006</v>
      </c>
      <c r="F10">
        <v>0.41570000000000001</v>
      </c>
      <c r="G10">
        <v>0.45540000000000003</v>
      </c>
      <c r="H10">
        <v>0.48070000000000002</v>
      </c>
      <c r="I10">
        <v>0.51600000000000001</v>
      </c>
      <c r="J10">
        <v>0.49370000000000003</v>
      </c>
      <c r="K10">
        <v>0.51629999999999998</v>
      </c>
      <c r="L10">
        <v>0.54239999999999999</v>
      </c>
      <c r="O10" s="9">
        <f t="shared" ref="O10:O14" si="3">O9*2</f>
        <v>25</v>
      </c>
      <c r="P10" s="9">
        <f t="shared" si="0"/>
        <v>375</v>
      </c>
      <c r="Q10" s="9">
        <v>0.26290000000000002</v>
      </c>
      <c r="R10" s="9">
        <v>0.2631</v>
      </c>
      <c r="S10" s="9">
        <v>0.26269999999999999</v>
      </c>
      <c r="T10" s="9">
        <f t="shared" si="1"/>
        <v>0.26289999999999997</v>
      </c>
      <c r="U10" s="9">
        <f t="shared" si="2"/>
        <v>9.1466666666666641E-2</v>
      </c>
      <c r="V10" s="10"/>
    </row>
    <row r="11" spans="1:22">
      <c r="C11" t="s">
        <v>7</v>
      </c>
      <c r="D11">
        <v>0.17130000000000001</v>
      </c>
      <c r="E11">
        <v>0.1827</v>
      </c>
      <c r="F11">
        <v>0.20730000000000001</v>
      </c>
      <c r="G11">
        <v>0.26290000000000002</v>
      </c>
      <c r="H11">
        <v>0.37369999999999998</v>
      </c>
      <c r="I11">
        <v>0.58250000000000002</v>
      </c>
      <c r="J11">
        <v>0.96250000000000002</v>
      </c>
      <c r="K11">
        <v>1.7202</v>
      </c>
      <c r="L11">
        <v>2.3258999999999999</v>
      </c>
      <c r="O11" s="9">
        <f t="shared" si="3"/>
        <v>50</v>
      </c>
      <c r="P11" s="9">
        <f t="shared" si="0"/>
        <v>750</v>
      </c>
      <c r="Q11" s="9">
        <v>0.37369999999999998</v>
      </c>
      <c r="R11" s="9">
        <v>0.3735</v>
      </c>
      <c r="S11" s="9">
        <v>0.37380000000000002</v>
      </c>
      <c r="T11" s="9">
        <f t="shared" si="1"/>
        <v>0.37366666666666665</v>
      </c>
      <c r="U11" s="9">
        <f t="shared" si="2"/>
        <v>0.20223333333333332</v>
      </c>
      <c r="V11" s="10"/>
    </row>
    <row r="12" spans="1:22">
      <c r="O12" s="9">
        <f t="shared" si="3"/>
        <v>100</v>
      </c>
      <c r="P12" s="9">
        <f t="shared" si="0"/>
        <v>1500</v>
      </c>
      <c r="Q12" s="9">
        <v>0.58250000000000002</v>
      </c>
      <c r="R12" s="9">
        <v>0.58289999999999997</v>
      </c>
      <c r="S12" s="9">
        <v>0.58330000000000004</v>
      </c>
      <c r="T12" s="9">
        <f t="shared" si="1"/>
        <v>0.58289999999999997</v>
      </c>
      <c r="U12" s="9">
        <f t="shared" si="2"/>
        <v>0.41146666666666665</v>
      </c>
      <c r="V12" s="10"/>
    </row>
    <row r="13" spans="1:22">
      <c r="O13" s="9">
        <f t="shared" si="3"/>
        <v>200</v>
      </c>
      <c r="P13" s="9">
        <f t="shared" si="0"/>
        <v>3000</v>
      </c>
      <c r="Q13" s="9">
        <v>0.96250000000000002</v>
      </c>
      <c r="R13" s="9">
        <v>0.96309999999999996</v>
      </c>
      <c r="S13" s="9">
        <v>0.9637</v>
      </c>
      <c r="T13" s="9">
        <f t="shared" si="1"/>
        <v>0.96309999999999996</v>
      </c>
      <c r="U13" s="9">
        <f t="shared" si="2"/>
        <v>0.79166666666666663</v>
      </c>
      <c r="V13" s="10"/>
    </row>
    <row r="14" spans="1:22">
      <c r="O14" s="9">
        <f t="shared" si="3"/>
        <v>400</v>
      </c>
      <c r="P14" s="9">
        <f t="shared" si="0"/>
        <v>6000</v>
      </c>
      <c r="Q14" s="9">
        <v>1.7202</v>
      </c>
      <c r="R14" s="9">
        <v>1.7212000000000001</v>
      </c>
      <c r="S14" s="9">
        <v>1.7206999999999999</v>
      </c>
      <c r="T14" s="9">
        <f t="shared" si="1"/>
        <v>1.7206999999999999</v>
      </c>
      <c r="U14" s="9">
        <f t="shared" si="2"/>
        <v>1.5492666666666666</v>
      </c>
      <c r="V14" s="10"/>
    </row>
    <row r="15" spans="1:22">
      <c r="O15" s="10"/>
      <c r="P15" s="10"/>
      <c r="Q15" s="10"/>
      <c r="R15" s="10"/>
      <c r="S15" s="10"/>
      <c r="T15" s="10"/>
      <c r="U15" s="10"/>
      <c r="V15" s="10"/>
    </row>
    <row r="16" spans="1:22">
      <c r="A16" s="8">
        <v>1.7361111111111112E-4</v>
      </c>
      <c r="B16">
        <v>27.6</v>
      </c>
      <c r="C16" t="s">
        <v>12</v>
      </c>
      <c r="D16">
        <v>0.16830000000000001</v>
      </c>
      <c r="E16">
        <v>0.2077</v>
      </c>
      <c r="F16">
        <v>0.23899999999999999</v>
      </c>
      <c r="G16">
        <v>0.24579999999999999</v>
      </c>
      <c r="H16">
        <v>0.2893</v>
      </c>
      <c r="I16">
        <v>4.5600000000000002E-2</v>
      </c>
      <c r="J16">
        <v>4.58E-2</v>
      </c>
      <c r="K16">
        <v>4.5699999999999998E-2</v>
      </c>
      <c r="L16">
        <v>4.5199999999999997E-2</v>
      </c>
    </row>
    <row r="17" spans="1:13">
      <c r="C17" t="s">
        <v>13</v>
      </c>
      <c r="D17">
        <v>0.16619999999999999</v>
      </c>
      <c r="E17">
        <v>0.58630000000000004</v>
      </c>
      <c r="F17">
        <v>0.50080000000000002</v>
      </c>
      <c r="G17">
        <v>0.50670000000000004</v>
      </c>
      <c r="H17">
        <v>0.51129999999999998</v>
      </c>
      <c r="I17">
        <v>0.48770000000000002</v>
      </c>
      <c r="J17">
        <v>0.54239999999999999</v>
      </c>
      <c r="K17">
        <v>0.54579999999999995</v>
      </c>
      <c r="L17">
        <v>0.53259999999999996</v>
      </c>
    </row>
    <row r="18" spans="1:13">
      <c r="C18" t="s">
        <v>14</v>
      </c>
      <c r="D18">
        <v>0.21260000000000001</v>
      </c>
      <c r="E18">
        <v>0.52039999999999997</v>
      </c>
      <c r="F18">
        <v>0.39300000000000002</v>
      </c>
      <c r="G18">
        <v>0.4556</v>
      </c>
      <c r="H18">
        <v>0.49909999999999999</v>
      </c>
      <c r="I18">
        <v>0.47060000000000002</v>
      </c>
      <c r="J18">
        <v>0.53069999999999995</v>
      </c>
      <c r="K18">
        <v>0.56020000000000003</v>
      </c>
      <c r="L18">
        <v>0.53820000000000001</v>
      </c>
    </row>
    <row r="19" spans="1:13">
      <c r="C19" t="s">
        <v>15</v>
      </c>
      <c r="D19">
        <v>0.25369999999999998</v>
      </c>
      <c r="E19">
        <v>0.9365</v>
      </c>
      <c r="F19">
        <v>0.41589999999999999</v>
      </c>
      <c r="G19">
        <v>0.45610000000000001</v>
      </c>
      <c r="H19">
        <v>0.48120000000000002</v>
      </c>
      <c r="I19">
        <v>0.51839999999999997</v>
      </c>
      <c r="J19">
        <v>0.49419999999999997</v>
      </c>
      <c r="K19">
        <v>0.51639999999999997</v>
      </c>
      <c r="L19">
        <v>0.5423</v>
      </c>
    </row>
    <row r="20" spans="1:13">
      <c r="C20" t="s">
        <v>7</v>
      </c>
      <c r="D20">
        <v>0.1714</v>
      </c>
      <c r="E20">
        <v>0.18279999999999999</v>
      </c>
      <c r="F20">
        <v>0.2074</v>
      </c>
      <c r="G20">
        <v>0.2631</v>
      </c>
      <c r="H20">
        <v>0.3735</v>
      </c>
      <c r="I20">
        <v>0.58289999999999997</v>
      </c>
      <c r="J20">
        <v>0.96309999999999996</v>
      </c>
      <c r="K20">
        <v>1.7212000000000001</v>
      </c>
      <c r="L20">
        <v>2.3317000000000001</v>
      </c>
    </row>
    <row r="25" spans="1:13">
      <c r="A25" s="8">
        <v>3.4722222222222224E-4</v>
      </c>
      <c r="B25">
        <v>27.6</v>
      </c>
      <c r="C25" t="s">
        <v>12</v>
      </c>
      <c r="D25">
        <v>0.16850000000000001</v>
      </c>
      <c r="E25">
        <v>0.20849999999999999</v>
      </c>
      <c r="F25">
        <v>0.2389</v>
      </c>
      <c r="G25">
        <v>0.24660000000000001</v>
      </c>
      <c r="H25">
        <v>0.2898</v>
      </c>
      <c r="I25">
        <v>4.5699999999999998E-2</v>
      </c>
      <c r="J25">
        <v>4.58E-2</v>
      </c>
      <c r="K25">
        <v>4.5699999999999998E-2</v>
      </c>
      <c r="L25">
        <v>4.5400000000000003E-2</v>
      </c>
    </row>
    <row r="26" spans="1:13">
      <c r="C26" t="s">
        <v>13</v>
      </c>
      <c r="D26">
        <v>0.16639999999999999</v>
      </c>
      <c r="E26">
        <v>0.58650000000000002</v>
      </c>
      <c r="F26">
        <v>0.50080000000000002</v>
      </c>
      <c r="G26">
        <v>0.50639999999999996</v>
      </c>
      <c r="H26">
        <v>0.51090000000000002</v>
      </c>
      <c r="I26">
        <v>0.48699999999999999</v>
      </c>
      <c r="J26">
        <v>0.54220000000000002</v>
      </c>
      <c r="K26">
        <v>0.54459999999999997</v>
      </c>
      <c r="L26">
        <v>0.53239999999999998</v>
      </c>
    </row>
    <row r="27" spans="1:13">
      <c r="C27" t="s">
        <v>14</v>
      </c>
      <c r="D27">
        <v>0.21260000000000001</v>
      </c>
      <c r="E27">
        <v>0.52010000000000001</v>
      </c>
      <c r="F27">
        <v>0.39279999999999998</v>
      </c>
      <c r="G27">
        <v>0.45600000000000002</v>
      </c>
      <c r="H27">
        <v>0.49930000000000002</v>
      </c>
      <c r="I27">
        <v>0.4703</v>
      </c>
      <c r="J27">
        <v>0.5302</v>
      </c>
      <c r="K27">
        <v>0.55959999999999999</v>
      </c>
      <c r="L27">
        <v>0.5383</v>
      </c>
    </row>
    <row r="28" spans="1:13">
      <c r="C28" t="s">
        <v>15</v>
      </c>
      <c r="D28">
        <v>0.25380000000000003</v>
      </c>
      <c r="E28">
        <v>0.93210000000000004</v>
      </c>
      <c r="F28">
        <v>0.41599999999999998</v>
      </c>
      <c r="G28">
        <v>0.45600000000000002</v>
      </c>
      <c r="H28">
        <v>0.48120000000000002</v>
      </c>
      <c r="I28">
        <v>0.51759999999999995</v>
      </c>
      <c r="J28">
        <v>0.49370000000000003</v>
      </c>
      <c r="K28">
        <v>0.51580000000000004</v>
      </c>
      <c r="L28">
        <v>0.54179999999999995</v>
      </c>
    </row>
    <row r="29" spans="1:13">
      <c r="C29" t="s">
        <v>7</v>
      </c>
      <c r="D29">
        <v>0.1716</v>
      </c>
      <c r="E29">
        <v>0.18310000000000001</v>
      </c>
      <c r="F29">
        <v>0.20749999999999999</v>
      </c>
      <c r="G29">
        <v>0.26269999999999999</v>
      </c>
      <c r="H29">
        <v>0.37380000000000002</v>
      </c>
      <c r="I29">
        <v>0.58330000000000004</v>
      </c>
      <c r="J29">
        <v>0.9637</v>
      </c>
      <c r="K29">
        <v>1.7206999999999999</v>
      </c>
      <c r="L29">
        <v>2.3285</v>
      </c>
    </row>
    <row r="31" spans="1:13">
      <c r="B31" s="24" t="s">
        <v>40</v>
      </c>
      <c r="C31" s="24"/>
      <c r="D31" s="24"/>
      <c r="E31" s="24" t="s">
        <v>41</v>
      </c>
      <c r="F31" s="24"/>
      <c r="G31" s="24"/>
      <c r="H31" s="24" t="s">
        <v>42</v>
      </c>
      <c r="I31" s="24"/>
      <c r="J31" s="24"/>
      <c r="K31" s="24" t="s">
        <v>12</v>
      </c>
      <c r="L31" s="24"/>
      <c r="M31" s="24"/>
    </row>
    <row r="32" spans="1:13">
      <c r="A32" t="s">
        <v>43</v>
      </c>
      <c r="B32">
        <v>1</v>
      </c>
      <c r="C32">
        <v>2</v>
      </c>
      <c r="D32">
        <v>3</v>
      </c>
      <c r="E32">
        <v>1</v>
      </c>
      <c r="F32">
        <v>2</v>
      </c>
      <c r="G32">
        <v>3</v>
      </c>
      <c r="H32">
        <v>1</v>
      </c>
      <c r="I32">
        <v>2</v>
      </c>
      <c r="J32">
        <v>3</v>
      </c>
      <c r="K32">
        <v>1</v>
      </c>
      <c r="L32">
        <v>2</v>
      </c>
      <c r="M32">
        <v>3</v>
      </c>
    </row>
    <row r="33" spans="2:33">
      <c r="B33">
        <v>0.16589999999999999</v>
      </c>
      <c r="C33">
        <v>0.16619999999999999</v>
      </c>
      <c r="D33">
        <v>0.16639999999999999</v>
      </c>
      <c r="E33">
        <v>0.2127</v>
      </c>
      <c r="F33">
        <v>0.21260000000000001</v>
      </c>
      <c r="G33">
        <v>0.21260000000000001</v>
      </c>
      <c r="H33">
        <v>0.25340000000000001</v>
      </c>
      <c r="I33">
        <v>0.25369999999999998</v>
      </c>
      <c r="J33">
        <v>0.25380000000000003</v>
      </c>
      <c r="K33">
        <v>0.1681</v>
      </c>
      <c r="L33">
        <v>0.16830000000000001</v>
      </c>
      <c r="M33">
        <v>0.16850000000000001</v>
      </c>
    </row>
    <row r="34" spans="2:33">
      <c r="B34">
        <v>0.58630000000000004</v>
      </c>
      <c r="C34">
        <v>0.58630000000000004</v>
      </c>
      <c r="D34">
        <v>0.58650000000000002</v>
      </c>
      <c r="E34">
        <v>0.52070000000000005</v>
      </c>
      <c r="F34">
        <v>0.52039999999999997</v>
      </c>
      <c r="G34">
        <v>0.52010000000000001</v>
      </c>
      <c r="H34">
        <v>0.73740000000000006</v>
      </c>
      <c r="I34">
        <v>0.9365</v>
      </c>
      <c r="J34">
        <v>0.93210000000000004</v>
      </c>
      <c r="K34">
        <v>0.20760000000000001</v>
      </c>
      <c r="L34">
        <v>0.2077</v>
      </c>
      <c r="M34">
        <v>0.20849999999999999</v>
      </c>
    </row>
    <row r="35" spans="2:33">
      <c r="B35">
        <v>0.50039999999999996</v>
      </c>
      <c r="C35">
        <v>0.50080000000000002</v>
      </c>
      <c r="D35">
        <v>0.50080000000000002</v>
      </c>
      <c r="E35">
        <v>0.3931</v>
      </c>
      <c r="F35">
        <v>0.39300000000000002</v>
      </c>
      <c r="G35">
        <v>0.39279999999999998</v>
      </c>
      <c r="H35">
        <v>0.41570000000000001</v>
      </c>
      <c r="I35">
        <v>0.41589999999999999</v>
      </c>
      <c r="J35">
        <v>0.41599999999999998</v>
      </c>
      <c r="K35">
        <v>0.23830000000000001</v>
      </c>
      <c r="L35">
        <v>0.23899999999999999</v>
      </c>
      <c r="M35">
        <v>0.2389</v>
      </c>
    </row>
    <row r="36" spans="2:33">
      <c r="B36">
        <v>0.505</v>
      </c>
      <c r="C36">
        <v>0.50670000000000004</v>
      </c>
      <c r="D36">
        <v>0.50639999999999996</v>
      </c>
      <c r="E36">
        <v>0.45550000000000002</v>
      </c>
      <c r="F36">
        <v>0.4556</v>
      </c>
      <c r="G36">
        <v>0.45600000000000002</v>
      </c>
      <c r="H36">
        <v>0.45540000000000003</v>
      </c>
      <c r="I36">
        <v>0.45610000000000001</v>
      </c>
      <c r="J36">
        <v>0.45600000000000002</v>
      </c>
      <c r="K36">
        <v>0.2455</v>
      </c>
      <c r="L36">
        <v>0.24579999999999999</v>
      </c>
      <c r="M36">
        <v>0.24660000000000001</v>
      </c>
    </row>
    <row r="37" spans="2:33">
      <c r="B37">
        <v>0.51049999999999995</v>
      </c>
      <c r="C37">
        <v>0.51129999999999998</v>
      </c>
      <c r="D37">
        <v>0.51090000000000002</v>
      </c>
      <c r="E37">
        <v>0.497</v>
      </c>
      <c r="F37">
        <v>0.49909999999999999</v>
      </c>
      <c r="G37">
        <v>0.49930000000000002</v>
      </c>
      <c r="H37">
        <v>0.48070000000000002</v>
      </c>
      <c r="I37">
        <v>0.48120000000000002</v>
      </c>
      <c r="J37">
        <v>0.48120000000000002</v>
      </c>
      <c r="K37">
        <v>0.28889999999999999</v>
      </c>
      <c r="L37">
        <v>0.2893</v>
      </c>
      <c r="M37">
        <v>0.2898</v>
      </c>
    </row>
    <row r="38" spans="2:33">
      <c r="B38">
        <v>0.48699999999999999</v>
      </c>
      <c r="C38">
        <v>0.48770000000000002</v>
      </c>
      <c r="D38">
        <v>0.48699999999999999</v>
      </c>
      <c r="E38">
        <v>0.47</v>
      </c>
      <c r="F38">
        <v>0.47060000000000002</v>
      </c>
      <c r="G38">
        <v>0.4703</v>
      </c>
      <c r="H38">
        <v>0.51600000000000001</v>
      </c>
      <c r="I38">
        <v>0.51839999999999997</v>
      </c>
      <c r="J38">
        <v>0.51759999999999995</v>
      </c>
    </row>
    <row r="39" spans="2:33">
      <c r="B39">
        <v>0.54110000000000003</v>
      </c>
      <c r="C39">
        <v>0.54239999999999999</v>
      </c>
      <c r="D39">
        <v>0.54220000000000002</v>
      </c>
      <c r="E39">
        <v>0.52900000000000003</v>
      </c>
      <c r="F39">
        <v>0.53069999999999995</v>
      </c>
      <c r="G39">
        <v>0.5302</v>
      </c>
      <c r="H39">
        <v>0.49370000000000003</v>
      </c>
      <c r="I39">
        <v>0.49419999999999997</v>
      </c>
      <c r="J39">
        <v>0.49370000000000003</v>
      </c>
    </row>
    <row r="40" spans="2:33">
      <c r="B40">
        <v>0.54510000000000003</v>
      </c>
      <c r="C40">
        <v>0.54579999999999995</v>
      </c>
      <c r="D40">
        <v>0.54459999999999997</v>
      </c>
      <c r="E40">
        <v>0.55879999999999996</v>
      </c>
      <c r="F40">
        <v>0.56020000000000003</v>
      </c>
      <c r="G40">
        <v>0.55959999999999999</v>
      </c>
      <c r="H40">
        <v>0.51629999999999998</v>
      </c>
      <c r="I40">
        <v>0.51639999999999997</v>
      </c>
      <c r="J40">
        <v>0.51580000000000004</v>
      </c>
    </row>
    <row r="41" spans="2:33">
      <c r="B41">
        <v>0.53180000000000005</v>
      </c>
      <c r="C41">
        <v>0.53259999999999996</v>
      </c>
      <c r="D41">
        <v>0.53239999999999998</v>
      </c>
      <c r="E41">
        <v>0.53669999999999995</v>
      </c>
      <c r="F41">
        <v>0.53820000000000001</v>
      </c>
      <c r="G41">
        <v>0.5383</v>
      </c>
      <c r="H41">
        <v>0.54239999999999999</v>
      </c>
      <c r="I41">
        <v>0.5423</v>
      </c>
      <c r="J41">
        <v>0.54179999999999995</v>
      </c>
    </row>
    <row r="45" spans="2:33">
      <c r="E45" s="21" t="s">
        <v>16</v>
      </c>
      <c r="F45" s="21"/>
      <c r="G45" s="21"/>
      <c r="I45" s="22" t="s">
        <v>17</v>
      </c>
      <c r="J45" s="22"/>
      <c r="K45" s="22"/>
    </row>
    <row r="46" spans="2:33">
      <c r="D46" t="s">
        <v>18</v>
      </c>
      <c r="E46" s="2" t="s">
        <v>19</v>
      </c>
      <c r="F46" s="2" t="s">
        <v>20</v>
      </c>
      <c r="G46" s="2" t="s">
        <v>21</v>
      </c>
      <c r="I46" s="3" t="s">
        <v>19</v>
      </c>
      <c r="J46" s="3" t="s">
        <v>20</v>
      </c>
      <c r="K46" s="3" t="s">
        <v>21</v>
      </c>
    </row>
    <row r="47" spans="2:33">
      <c r="D47" t="s">
        <v>22</v>
      </c>
      <c r="E47" s="2">
        <f>AVERAGE(K33:M33)</f>
        <v>0.16830000000000001</v>
      </c>
      <c r="F47" s="2"/>
      <c r="G47" s="2"/>
      <c r="I47" s="3"/>
      <c r="J47" s="3"/>
      <c r="K47" s="3"/>
      <c r="AG47" t="s">
        <v>52</v>
      </c>
    </row>
    <row r="48" spans="2:33">
      <c r="D48" t="s">
        <v>23</v>
      </c>
      <c r="E48" s="2">
        <f t="shared" ref="E48:E51" si="4">AVERAGE(K34:M34)</f>
        <v>0.20793333333333333</v>
      </c>
      <c r="F48" s="2"/>
      <c r="G48" s="2"/>
      <c r="I48" s="3"/>
      <c r="J48" s="3"/>
      <c r="K48" s="3"/>
      <c r="AG48" t="s">
        <v>53</v>
      </c>
    </row>
    <row r="49" spans="3:36">
      <c r="D49" t="s">
        <v>24</v>
      </c>
      <c r="E49" s="2">
        <f t="shared" si="4"/>
        <v>0.23873333333333333</v>
      </c>
      <c r="F49" s="2"/>
      <c r="G49" s="2"/>
      <c r="I49" s="3"/>
      <c r="J49" s="3"/>
      <c r="K49" s="3"/>
    </row>
    <row r="50" spans="3:36">
      <c r="D50" t="s">
        <v>25</v>
      </c>
      <c r="E50" s="2">
        <f t="shared" si="4"/>
        <v>0.24596666666666667</v>
      </c>
      <c r="F50" s="2"/>
      <c r="G50" s="2"/>
      <c r="I50" s="3"/>
      <c r="J50" s="3"/>
      <c r="K50" s="3"/>
      <c r="M50" s="11" t="s">
        <v>26</v>
      </c>
      <c r="N50" s="11"/>
      <c r="O50" s="11"/>
      <c r="P50" s="11"/>
    </row>
    <row r="51" spans="3:36">
      <c r="D51" t="s">
        <v>27</v>
      </c>
      <c r="E51" s="2">
        <f t="shared" si="4"/>
        <v>0.28933333333333339</v>
      </c>
      <c r="F51" s="2"/>
      <c r="G51" s="2"/>
      <c r="I51" s="3"/>
      <c r="J51" s="3"/>
      <c r="K51" s="3"/>
      <c r="M51" s="11"/>
      <c r="N51" s="11"/>
      <c r="O51" s="11"/>
      <c r="P51" s="11"/>
      <c r="R51" s="4"/>
      <c r="S51" s="26" t="s">
        <v>28</v>
      </c>
      <c r="T51" s="26"/>
      <c r="U51" s="26"/>
      <c r="W51" s="4"/>
      <c r="X51" s="26" t="s">
        <v>32</v>
      </c>
      <c r="Y51" s="26"/>
      <c r="Z51" s="26"/>
      <c r="AB51" s="25" t="s">
        <v>50</v>
      </c>
      <c r="AC51" s="25"/>
      <c r="AD51" s="25"/>
      <c r="AE51" s="25"/>
      <c r="AG51" s="21" t="s">
        <v>51</v>
      </c>
      <c r="AH51" s="21"/>
      <c r="AI51" s="21"/>
      <c r="AJ51" s="21"/>
    </row>
    <row r="52" spans="3:36">
      <c r="D52" t="s">
        <v>29</v>
      </c>
      <c r="E52" s="2">
        <f>AVERAGE(B33:D33)</f>
        <v>0.16616666666666666</v>
      </c>
      <c r="F52" s="2">
        <f>AVERAGE(E33:G33)</f>
        <v>0.21263333333333334</v>
      </c>
      <c r="G52" s="2">
        <f>AVERAGE(H33:J33)</f>
        <v>0.25363333333333332</v>
      </c>
      <c r="I52" s="3"/>
      <c r="J52" s="3"/>
      <c r="K52" s="3"/>
      <c r="M52" s="11" t="s">
        <v>30</v>
      </c>
      <c r="N52" s="11" t="s">
        <v>19</v>
      </c>
      <c r="O52" s="11" t="s">
        <v>20</v>
      </c>
      <c r="P52" s="11" t="s">
        <v>21</v>
      </c>
      <c r="R52" s="4" t="s">
        <v>30</v>
      </c>
      <c r="S52" s="4" t="s">
        <v>19</v>
      </c>
      <c r="T52" s="4" t="s">
        <v>20</v>
      </c>
      <c r="U52" s="4" t="s">
        <v>21</v>
      </c>
      <c r="W52" s="4" t="s">
        <v>30</v>
      </c>
      <c r="X52" s="4" t="s">
        <v>19</v>
      </c>
      <c r="Y52" s="4" t="s">
        <v>20</v>
      </c>
      <c r="Z52" s="4" t="s">
        <v>21</v>
      </c>
      <c r="AB52" s="4" t="s">
        <v>30</v>
      </c>
      <c r="AC52" s="4" t="s">
        <v>19</v>
      </c>
      <c r="AD52" s="4" t="s">
        <v>20</v>
      </c>
      <c r="AE52" s="4" t="s">
        <v>21</v>
      </c>
      <c r="AG52" s="2" t="s">
        <v>30</v>
      </c>
      <c r="AH52" s="2" t="s">
        <v>19</v>
      </c>
      <c r="AI52" s="2" t="s">
        <v>20</v>
      </c>
      <c r="AJ52" s="2" t="s">
        <v>21</v>
      </c>
    </row>
    <row r="53" spans="3:36">
      <c r="D53" t="s">
        <v>31</v>
      </c>
      <c r="E53" s="2">
        <f t="shared" ref="E53:E60" si="5">AVERAGE(B34:D34)</f>
        <v>0.5863666666666667</v>
      </c>
      <c r="F53" s="2">
        <f t="shared" ref="F53:F60" si="6">AVERAGE(E34:G34)</f>
        <v>0.52040000000000008</v>
      </c>
      <c r="G53" s="5">
        <f t="shared" ref="G53:G60" si="7">AVERAGE(H34:J34)</f>
        <v>0.86866666666666681</v>
      </c>
      <c r="I53" s="3">
        <f>E53-$E$48</f>
        <v>0.3784333333333334</v>
      </c>
      <c r="J53" s="3">
        <f>F53-$E$50</f>
        <v>0.27443333333333342</v>
      </c>
      <c r="K53" s="7">
        <f>G53-$E$51</f>
        <v>0.57933333333333348</v>
      </c>
      <c r="M53" s="11">
        <v>0</v>
      </c>
      <c r="N53" s="11">
        <v>0.3784333333333334</v>
      </c>
      <c r="O53" s="11">
        <v>0.27443333333333342</v>
      </c>
      <c r="P53" s="12">
        <v>0.57933333333333348</v>
      </c>
      <c r="R53" s="4">
        <v>0</v>
      </c>
      <c r="S53" s="4">
        <f>(N53+0.0005)/0.0003</f>
        <v>1263.1111111111115</v>
      </c>
      <c r="T53" s="4">
        <f t="shared" ref="T53:U53" si="8">(O53+0.0005)/0.0003</f>
        <v>916.4444444444448</v>
      </c>
      <c r="U53" s="6">
        <f t="shared" si="8"/>
        <v>1932.7777777777783</v>
      </c>
      <c r="W53" s="4">
        <v>0</v>
      </c>
      <c r="X53" s="4">
        <f>S53/5/90</f>
        <v>2.8069135802469147</v>
      </c>
      <c r="Y53" s="4">
        <f t="shared" ref="Y53" si="9">T53/5/90</f>
        <v>2.0365432098765437</v>
      </c>
      <c r="Z53" s="6"/>
      <c r="AB53" s="4">
        <v>0</v>
      </c>
      <c r="AC53" s="4">
        <f>S53/1000000000000</f>
        <v>1.2631111111111116E-9</v>
      </c>
      <c r="AD53" s="4">
        <f t="shared" ref="AD53:AE60" si="10">T53/1000000000000</f>
        <v>9.1644444444444476E-10</v>
      </c>
      <c r="AE53" s="4"/>
      <c r="AG53" s="2">
        <v>0</v>
      </c>
      <c r="AH53" s="2">
        <f>AC53/5400/0.0000000001</f>
        <v>2.339094650205762E-3</v>
      </c>
      <c r="AI53" s="2">
        <f t="shared" ref="AI53:AJ60" si="11">AD53/5400/0.0000000001</f>
        <v>1.6971193415637866E-3</v>
      </c>
      <c r="AJ53" s="2"/>
    </row>
    <row r="54" spans="3:36">
      <c r="C54" s="27" t="s">
        <v>30</v>
      </c>
      <c r="D54">
        <v>1600</v>
      </c>
      <c r="E54" s="2">
        <f t="shared" si="5"/>
        <v>0.50066666666666659</v>
      </c>
      <c r="F54" s="2">
        <f t="shared" si="6"/>
        <v>0.39296666666666669</v>
      </c>
      <c r="G54" s="2">
        <f t="shared" si="7"/>
        <v>0.41586666666666666</v>
      </c>
      <c r="I54" s="3">
        <f t="shared" ref="I54:I60" si="12">E54-$E$48</f>
        <v>0.29273333333333329</v>
      </c>
      <c r="J54" s="3">
        <f t="shared" ref="J54:J60" si="13">F54-$E$50</f>
        <v>0.14700000000000002</v>
      </c>
      <c r="K54" s="3">
        <f t="shared" ref="K54:K60" si="14">G54-$E$51</f>
        <v>0.12653333333333328</v>
      </c>
      <c r="M54" s="11">
        <v>25</v>
      </c>
      <c r="N54" s="11">
        <v>0.32433333333333336</v>
      </c>
      <c r="O54" s="11">
        <v>0.29176666666666662</v>
      </c>
      <c r="P54" s="11">
        <v>0.2528333333333333</v>
      </c>
      <c r="R54" s="4">
        <v>25</v>
      </c>
      <c r="S54" s="4">
        <f t="shared" ref="S54:S60" si="15">(N54+0.0005)/0.0003</f>
        <v>1082.7777777777781</v>
      </c>
      <c r="T54" s="4">
        <f t="shared" ref="T54:T60" si="16">(O54+0.0005)/0.0003</f>
        <v>974.22222222222217</v>
      </c>
      <c r="U54" s="4">
        <f t="shared" ref="U54:U60" si="17">(P54+0.0005)/0.0003</f>
        <v>844.44444444444446</v>
      </c>
      <c r="W54" s="4">
        <v>25</v>
      </c>
      <c r="X54" s="4">
        <f t="shared" ref="X54:X60" si="18">S54/5/90</f>
        <v>2.4061728395061732</v>
      </c>
      <c r="Y54" s="4">
        <f t="shared" ref="Y54:Y60" si="19">T54/5/90</f>
        <v>2.1649382716049383</v>
      </c>
      <c r="Z54" s="4">
        <f t="shared" ref="Z54:Z60" si="20">U54/5/90</f>
        <v>1.8765432098765431</v>
      </c>
      <c r="AB54" s="4">
        <v>25</v>
      </c>
      <c r="AC54" s="4">
        <f t="shared" ref="AC54:AC60" si="21">S54/1000000000000</f>
        <v>1.0827777777777781E-9</v>
      </c>
      <c r="AD54" s="4">
        <f t="shared" si="10"/>
        <v>9.742222222222221E-10</v>
      </c>
      <c r="AE54" s="4">
        <f t="shared" si="10"/>
        <v>8.4444444444444449E-10</v>
      </c>
      <c r="AG54" s="2">
        <v>25</v>
      </c>
      <c r="AH54" s="2">
        <f t="shared" ref="AH54:AH60" si="22">AC54/5400/0.0000000001</f>
        <v>2.0051440329218115E-3</v>
      </c>
      <c r="AI54" s="2">
        <f t="shared" si="11"/>
        <v>1.8041152263374481E-3</v>
      </c>
      <c r="AJ54" s="2">
        <f t="shared" si="11"/>
        <v>1.5637860082304527E-3</v>
      </c>
    </row>
    <row r="55" spans="3:36">
      <c r="C55" s="27"/>
      <c r="D55">
        <v>800</v>
      </c>
      <c r="E55" s="2">
        <f t="shared" si="5"/>
        <v>0.50603333333333333</v>
      </c>
      <c r="F55" s="2">
        <f t="shared" si="6"/>
        <v>0.45569999999999999</v>
      </c>
      <c r="G55" s="2">
        <f t="shared" si="7"/>
        <v>0.45583333333333331</v>
      </c>
      <c r="I55" s="3">
        <f t="shared" si="12"/>
        <v>0.29810000000000003</v>
      </c>
      <c r="J55" s="3">
        <f t="shared" si="13"/>
        <v>0.20973333333333333</v>
      </c>
      <c r="K55" s="3">
        <f t="shared" si="14"/>
        <v>0.16649999999999993</v>
      </c>
      <c r="M55" s="11">
        <v>50</v>
      </c>
      <c r="N55" s="11">
        <v>0.33723333333333338</v>
      </c>
      <c r="O55" s="11">
        <v>0.31356666666666666</v>
      </c>
      <c r="P55" s="11">
        <v>0.22683333333333328</v>
      </c>
      <c r="R55" s="4">
        <v>50</v>
      </c>
      <c r="S55" s="4">
        <f t="shared" si="15"/>
        <v>1125.7777777777781</v>
      </c>
      <c r="T55" s="4">
        <f t="shared" si="16"/>
        <v>1046.8888888888889</v>
      </c>
      <c r="U55" s="4">
        <f t="shared" si="17"/>
        <v>757.7777777777776</v>
      </c>
      <c r="W55" s="4">
        <v>50</v>
      </c>
      <c r="X55" s="4">
        <f t="shared" si="18"/>
        <v>2.5017283950617291</v>
      </c>
      <c r="Y55" s="4">
        <f t="shared" si="19"/>
        <v>2.3264197530864199</v>
      </c>
      <c r="Z55" s="4">
        <f t="shared" si="20"/>
        <v>1.6839506172839502</v>
      </c>
      <c r="AB55" s="4">
        <v>50</v>
      </c>
      <c r="AC55" s="4">
        <f t="shared" si="21"/>
        <v>1.1257777777777781E-9</v>
      </c>
      <c r="AD55" s="4">
        <f t="shared" si="10"/>
        <v>1.0468888888888889E-9</v>
      </c>
      <c r="AE55" s="4">
        <f t="shared" si="10"/>
        <v>7.5777777777777761E-10</v>
      </c>
      <c r="AG55" s="2">
        <v>50</v>
      </c>
      <c r="AH55" s="2">
        <f t="shared" si="22"/>
        <v>2.0847736625514406E-3</v>
      </c>
      <c r="AI55" s="2">
        <f t="shared" si="11"/>
        <v>1.9386831275720164E-3</v>
      </c>
      <c r="AJ55" s="2">
        <f t="shared" si="11"/>
        <v>1.4032921810699585E-3</v>
      </c>
    </row>
    <row r="56" spans="3:36">
      <c r="C56" s="27"/>
      <c r="D56">
        <v>400</v>
      </c>
      <c r="E56" s="2">
        <f t="shared" si="5"/>
        <v>0.51089999999999991</v>
      </c>
      <c r="F56" s="2">
        <f t="shared" si="6"/>
        <v>0.49846666666666667</v>
      </c>
      <c r="G56" s="2">
        <f t="shared" si="7"/>
        <v>0.48103333333333337</v>
      </c>
      <c r="I56" s="3">
        <f t="shared" si="12"/>
        <v>0.30296666666666661</v>
      </c>
      <c r="J56" s="3">
        <f t="shared" si="13"/>
        <v>0.2525</v>
      </c>
      <c r="K56" s="3">
        <f t="shared" si="14"/>
        <v>0.19169999999999998</v>
      </c>
      <c r="M56" s="11">
        <v>100</v>
      </c>
      <c r="N56" s="11">
        <v>0.33396666666666663</v>
      </c>
      <c r="O56" s="11">
        <v>0.28399999999999992</v>
      </c>
      <c r="P56" s="11">
        <v>0.20453333333333329</v>
      </c>
      <c r="R56" s="4">
        <v>100</v>
      </c>
      <c r="S56" s="4">
        <f t="shared" si="15"/>
        <v>1114.8888888888889</v>
      </c>
      <c r="T56" s="4">
        <f t="shared" si="16"/>
        <v>948.33333333333314</v>
      </c>
      <c r="U56" s="4">
        <f t="shared" si="17"/>
        <v>683.44444444444434</v>
      </c>
      <c r="W56" s="4">
        <v>100</v>
      </c>
      <c r="X56" s="4">
        <f t="shared" si="18"/>
        <v>2.4775308641975311</v>
      </c>
      <c r="Y56" s="4">
        <f t="shared" si="19"/>
        <v>2.1074074074074072</v>
      </c>
      <c r="Z56" s="4">
        <f t="shared" si="20"/>
        <v>1.5187654320987651</v>
      </c>
      <c r="AB56" s="4">
        <v>100</v>
      </c>
      <c r="AC56" s="4">
        <f t="shared" si="21"/>
        <v>1.1148888888888889E-9</v>
      </c>
      <c r="AD56" s="4">
        <f t="shared" si="10"/>
        <v>9.4833333333333306E-10</v>
      </c>
      <c r="AE56" s="4">
        <f t="shared" si="10"/>
        <v>6.8344444444444432E-10</v>
      </c>
      <c r="AG56" s="2">
        <v>100</v>
      </c>
      <c r="AH56" s="2">
        <f t="shared" si="22"/>
        <v>2.0646090534979424E-3</v>
      </c>
      <c r="AI56" s="2">
        <f t="shared" si="11"/>
        <v>1.7561728395061721E-3</v>
      </c>
      <c r="AJ56" s="2">
        <f t="shared" si="11"/>
        <v>1.2656378600823044E-3</v>
      </c>
    </row>
    <row r="57" spans="3:36">
      <c r="C57" s="27"/>
      <c r="D57">
        <v>200</v>
      </c>
      <c r="E57" s="2">
        <f t="shared" si="5"/>
        <v>0.48723333333333335</v>
      </c>
      <c r="F57" s="2">
        <f t="shared" si="6"/>
        <v>0.4703</v>
      </c>
      <c r="G57" s="2">
        <f t="shared" si="7"/>
        <v>0.51733333333333331</v>
      </c>
      <c r="I57" s="3">
        <f t="shared" si="12"/>
        <v>0.27929999999999999</v>
      </c>
      <c r="J57" s="3">
        <f t="shared" si="13"/>
        <v>0.22433333333333333</v>
      </c>
      <c r="K57" s="3">
        <f t="shared" si="14"/>
        <v>0.22799999999999992</v>
      </c>
      <c r="M57" s="11">
        <v>200</v>
      </c>
      <c r="N57" s="11">
        <v>0.27929999999999999</v>
      </c>
      <c r="O57" s="11">
        <v>0.22433333333333333</v>
      </c>
      <c r="P57" s="11">
        <v>0.22799999999999992</v>
      </c>
      <c r="R57" s="4">
        <v>200</v>
      </c>
      <c r="S57" s="4">
        <f t="shared" si="15"/>
        <v>932.66666666666674</v>
      </c>
      <c r="T57" s="4">
        <f t="shared" si="16"/>
        <v>749.44444444444446</v>
      </c>
      <c r="U57" s="4">
        <f t="shared" si="17"/>
        <v>761.66666666666652</v>
      </c>
      <c r="W57" s="4">
        <v>200</v>
      </c>
      <c r="X57" s="4">
        <f t="shared" si="18"/>
        <v>2.072592592592593</v>
      </c>
      <c r="Y57" s="4">
        <f t="shared" si="19"/>
        <v>1.6654320987654321</v>
      </c>
      <c r="Z57" s="4">
        <f t="shared" si="20"/>
        <v>1.6925925925925924</v>
      </c>
      <c r="AB57" s="4">
        <v>200</v>
      </c>
      <c r="AC57" s="4">
        <f t="shared" si="21"/>
        <v>9.3266666666666675E-10</v>
      </c>
      <c r="AD57" s="4">
        <f t="shared" si="10"/>
        <v>7.4944444444444441E-10</v>
      </c>
      <c r="AE57" s="4">
        <f t="shared" si="10"/>
        <v>7.6166666666666652E-10</v>
      </c>
      <c r="AG57" s="2">
        <v>200</v>
      </c>
      <c r="AH57" s="2">
        <f t="shared" si="22"/>
        <v>1.7271604938271607E-3</v>
      </c>
      <c r="AI57" s="2">
        <f t="shared" si="11"/>
        <v>1.3878600823045266E-3</v>
      </c>
      <c r="AJ57" s="2">
        <f t="shared" si="11"/>
        <v>1.4104938271604936E-3</v>
      </c>
    </row>
    <row r="58" spans="3:36">
      <c r="C58" s="27"/>
      <c r="D58">
        <v>100</v>
      </c>
      <c r="E58" s="2">
        <f t="shared" si="5"/>
        <v>0.54189999999999994</v>
      </c>
      <c r="F58" s="2">
        <f t="shared" si="6"/>
        <v>0.52996666666666659</v>
      </c>
      <c r="G58" s="2">
        <f t="shared" si="7"/>
        <v>0.49386666666666668</v>
      </c>
      <c r="I58" s="3">
        <f t="shared" si="12"/>
        <v>0.33396666666666663</v>
      </c>
      <c r="J58" s="3">
        <f t="shared" si="13"/>
        <v>0.28399999999999992</v>
      </c>
      <c r="K58" s="3">
        <f t="shared" si="14"/>
        <v>0.20453333333333329</v>
      </c>
      <c r="M58" s="11">
        <v>400</v>
      </c>
      <c r="N58" s="11">
        <v>0.30296666666666661</v>
      </c>
      <c r="O58" s="11">
        <v>0.2525</v>
      </c>
      <c r="P58" s="11">
        <v>0.19169999999999998</v>
      </c>
      <c r="R58" s="4">
        <v>400</v>
      </c>
      <c r="S58" s="4">
        <f t="shared" si="15"/>
        <v>1011.5555555555554</v>
      </c>
      <c r="T58" s="4">
        <f t="shared" si="16"/>
        <v>843.33333333333337</v>
      </c>
      <c r="U58" s="4">
        <f t="shared" si="17"/>
        <v>640.66666666666663</v>
      </c>
      <c r="W58" s="4">
        <v>400</v>
      </c>
      <c r="X58" s="4">
        <f t="shared" si="18"/>
        <v>2.2479012345679008</v>
      </c>
      <c r="Y58" s="4">
        <f t="shared" si="19"/>
        <v>1.8740740740740742</v>
      </c>
      <c r="Z58" s="4">
        <f t="shared" si="20"/>
        <v>1.4237037037037037</v>
      </c>
      <c r="AB58" s="4">
        <v>400</v>
      </c>
      <c r="AC58" s="4">
        <f t="shared" si="21"/>
        <v>1.0115555555555555E-9</v>
      </c>
      <c r="AD58" s="4">
        <f t="shared" si="10"/>
        <v>8.4333333333333342E-10</v>
      </c>
      <c r="AE58" s="4">
        <f t="shared" si="10"/>
        <v>6.4066666666666663E-10</v>
      </c>
      <c r="AG58" s="2">
        <v>400</v>
      </c>
      <c r="AH58" s="2">
        <f t="shared" si="22"/>
        <v>1.8732510288065841E-3</v>
      </c>
      <c r="AI58" s="2">
        <f t="shared" si="11"/>
        <v>1.5617283950617284E-3</v>
      </c>
      <c r="AJ58" s="2">
        <f t="shared" si="11"/>
        <v>1.1864197530864196E-3</v>
      </c>
    </row>
    <row r="59" spans="3:36">
      <c r="C59" s="27"/>
      <c r="D59">
        <v>50</v>
      </c>
      <c r="E59" s="2">
        <f t="shared" si="5"/>
        <v>0.54516666666666669</v>
      </c>
      <c r="F59" s="2">
        <f t="shared" si="6"/>
        <v>0.55953333333333333</v>
      </c>
      <c r="G59" s="2">
        <f t="shared" si="7"/>
        <v>0.51616666666666666</v>
      </c>
      <c r="I59" s="3">
        <f t="shared" si="12"/>
        <v>0.33723333333333338</v>
      </c>
      <c r="J59" s="3">
        <f t="shared" si="13"/>
        <v>0.31356666666666666</v>
      </c>
      <c r="K59" s="3">
        <f t="shared" si="14"/>
        <v>0.22683333333333328</v>
      </c>
      <c r="M59" s="11">
        <v>800</v>
      </c>
      <c r="N59" s="11">
        <v>0.29810000000000003</v>
      </c>
      <c r="O59" s="11">
        <v>0.20973333333333333</v>
      </c>
      <c r="P59" s="11">
        <v>0.16649999999999993</v>
      </c>
      <c r="R59" s="4">
        <v>800</v>
      </c>
      <c r="S59" s="4">
        <f t="shared" si="15"/>
        <v>995.33333333333348</v>
      </c>
      <c r="T59" s="4">
        <f t="shared" si="16"/>
        <v>700.77777777777783</v>
      </c>
      <c r="U59" s="4">
        <f t="shared" si="17"/>
        <v>556.66666666666652</v>
      </c>
      <c r="W59" s="4">
        <v>800</v>
      </c>
      <c r="X59" s="4">
        <f t="shared" si="18"/>
        <v>2.211851851851852</v>
      </c>
      <c r="Y59" s="4">
        <f t="shared" si="19"/>
        <v>1.557283950617284</v>
      </c>
      <c r="Z59" s="4">
        <f t="shared" si="20"/>
        <v>1.2370370370370367</v>
      </c>
      <c r="AB59" s="4">
        <v>800</v>
      </c>
      <c r="AC59" s="4">
        <f t="shared" si="21"/>
        <v>9.9533333333333341E-10</v>
      </c>
      <c r="AD59" s="4">
        <f t="shared" si="10"/>
        <v>7.007777777777778E-10</v>
      </c>
      <c r="AE59" s="4">
        <f t="shared" si="10"/>
        <v>5.566666666666665E-10</v>
      </c>
      <c r="AG59" s="2">
        <v>800</v>
      </c>
      <c r="AH59" s="2">
        <f t="shared" si="22"/>
        <v>1.8432098765432099E-3</v>
      </c>
      <c r="AI59" s="2">
        <f t="shared" si="11"/>
        <v>1.2977366255144031E-3</v>
      </c>
      <c r="AJ59" s="2">
        <f t="shared" si="11"/>
        <v>1.0308641975308639E-3</v>
      </c>
    </row>
    <row r="60" spans="3:36">
      <c r="C60" s="27"/>
      <c r="D60">
        <v>25</v>
      </c>
      <c r="E60" s="2">
        <f t="shared" si="5"/>
        <v>0.53226666666666667</v>
      </c>
      <c r="F60" s="2">
        <f t="shared" si="6"/>
        <v>0.53773333333333329</v>
      </c>
      <c r="G60" s="2">
        <f t="shared" si="7"/>
        <v>0.54216666666666669</v>
      </c>
      <c r="I60" s="3">
        <f t="shared" si="12"/>
        <v>0.32433333333333336</v>
      </c>
      <c r="J60" s="3">
        <f t="shared" si="13"/>
        <v>0.29176666666666662</v>
      </c>
      <c r="K60" s="3">
        <f t="shared" si="14"/>
        <v>0.2528333333333333</v>
      </c>
      <c r="M60" s="11">
        <v>1600</v>
      </c>
      <c r="N60" s="11">
        <v>0.29273333333333329</v>
      </c>
      <c r="O60" s="11">
        <v>0.14700000000000002</v>
      </c>
      <c r="P60" s="11">
        <v>0.12653333333333328</v>
      </c>
      <c r="R60" s="4">
        <v>1600</v>
      </c>
      <c r="S60" s="4">
        <f t="shared" si="15"/>
        <v>977.44444444444434</v>
      </c>
      <c r="T60" s="4">
        <f t="shared" si="16"/>
        <v>491.6666666666668</v>
      </c>
      <c r="U60" s="4">
        <f t="shared" si="17"/>
        <v>423.44444444444429</v>
      </c>
      <c r="W60" s="4">
        <v>1600</v>
      </c>
      <c r="X60" s="4">
        <f t="shared" si="18"/>
        <v>2.1720987654320987</v>
      </c>
      <c r="Y60" s="4">
        <f t="shared" si="19"/>
        <v>1.0925925925925928</v>
      </c>
      <c r="Z60" s="4">
        <f t="shared" si="20"/>
        <v>0.9409876543209873</v>
      </c>
      <c r="AB60" s="4">
        <v>1600</v>
      </c>
      <c r="AC60" s="4">
        <f t="shared" si="21"/>
        <v>9.7744444444444434E-10</v>
      </c>
      <c r="AD60" s="4">
        <f t="shared" si="10"/>
        <v>4.9166666666666683E-10</v>
      </c>
      <c r="AE60" s="4">
        <f t="shared" si="10"/>
        <v>4.2344444444444429E-10</v>
      </c>
      <c r="AG60" s="2">
        <v>1600</v>
      </c>
      <c r="AH60" s="2">
        <f t="shared" si="22"/>
        <v>1.8100823045267486E-3</v>
      </c>
      <c r="AI60" s="2">
        <f t="shared" si="11"/>
        <v>9.1049382716049403E-4</v>
      </c>
      <c r="AJ60" s="2">
        <f t="shared" si="11"/>
        <v>7.8415637860082272E-4</v>
      </c>
    </row>
    <row r="62" spans="3:36">
      <c r="E62" t="s">
        <v>34</v>
      </c>
    </row>
  </sheetData>
  <mergeCells count="12">
    <mergeCell ref="AB51:AE51"/>
    <mergeCell ref="AG51:AJ51"/>
    <mergeCell ref="X51:Z51"/>
    <mergeCell ref="Q5:S5"/>
    <mergeCell ref="E45:G45"/>
    <mergeCell ref="I45:K45"/>
    <mergeCell ref="S51:U51"/>
    <mergeCell ref="B31:D31"/>
    <mergeCell ref="E31:G31"/>
    <mergeCell ref="H31:J31"/>
    <mergeCell ref="K31:M31"/>
    <mergeCell ref="C54:C6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6CAEE-A557-F742-B9C9-1B6BAD64B7B1}">
  <dimension ref="A1:AK62"/>
  <sheetViews>
    <sheetView workbookViewId="0">
      <selection activeCell="AH47" sqref="AH47:AH48"/>
    </sheetView>
  </sheetViews>
  <sheetFormatPr baseColWidth="10" defaultRowHeight="16"/>
  <sheetData>
    <row r="1" spans="1:23">
      <c r="A1" t="s">
        <v>44</v>
      </c>
    </row>
    <row r="3" spans="1:23">
      <c r="W3" s="10"/>
    </row>
    <row r="4" spans="1:23">
      <c r="A4" t="s">
        <v>0</v>
      </c>
      <c r="P4" s="9" t="s">
        <v>7</v>
      </c>
      <c r="Q4" s="9"/>
      <c r="R4" s="9"/>
      <c r="S4" s="9"/>
      <c r="T4" s="9"/>
      <c r="U4" s="9"/>
      <c r="V4" s="9"/>
      <c r="W4" s="10"/>
    </row>
    <row r="5" spans="1:23">
      <c r="A5" t="s">
        <v>1</v>
      </c>
      <c r="B5" t="s">
        <v>2</v>
      </c>
      <c r="D5">
        <v>1.3</v>
      </c>
      <c r="E5" t="s">
        <v>3</v>
      </c>
      <c r="F5" t="s">
        <v>35</v>
      </c>
      <c r="G5" t="s">
        <v>4</v>
      </c>
      <c r="H5" t="s">
        <v>5</v>
      </c>
      <c r="I5" t="b">
        <v>0</v>
      </c>
      <c r="J5">
        <v>3</v>
      </c>
      <c r="K5">
        <v>60</v>
      </c>
      <c r="L5">
        <v>30</v>
      </c>
      <c r="P5" s="9"/>
      <c r="Q5" s="9"/>
      <c r="R5" s="23" t="s">
        <v>10</v>
      </c>
      <c r="S5" s="23"/>
      <c r="T5" s="23"/>
      <c r="U5" s="9"/>
      <c r="V5" s="9"/>
      <c r="W5" s="10"/>
    </row>
    <row r="6" spans="1:23">
      <c r="B6" t="s">
        <v>6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P6" s="9" t="s">
        <v>8</v>
      </c>
      <c r="Q6" s="9" t="s">
        <v>9</v>
      </c>
      <c r="R6" s="9" t="s">
        <v>36</v>
      </c>
      <c r="S6" s="9" t="s">
        <v>37</v>
      </c>
      <c r="T6" s="9" t="s">
        <v>38</v>
      </c>
      <c r="U6" s="9" t="s">
        <v>39</v>
      </c>
      <c r="V6" s="9" t="s">
        <v>11</v>
      </c>
      <c r="W6" s="10"/>
    </row>
    <row r="7" spans="1:23">
      <c r="A7" s="8">
        <v>0</v>
      </c>
      <c r="B7">
        <v>28</v>
      </c>
      <c r="C7" t="s">
        <v>12</v>
      </c>
      <c r="D7">
        <v>0.16569999999999999</v>
      </c>
      <c r="E7">
        <v>0.20330000000000001</v>
      </c>
      <c r="F7">
        <v>0.24249999999999999</v>
      </c>
      <c r="G7">
        <v>0.25540000000000002</v>
      </c>
      <c r="H7">
        <v>0.311</v>
      </c>
      <c r="I7">
        <v>4.5600000000000002E-2</v>
      </c>
      <c r="J7">
        <v>4.5699999999999998E-2</v>
      </c>
      <c r="K7">
        <v>4.5699999999999998E-2</v>
      </c>
      <c r="L7">
        <v>4.53E-2</v>
      </c>
      <c r="P7" s="9">
        <v>0</v>
      </c>
      <c r="Q7" s="9">
        <f>P7*15</f>
        <v>0</v>
      </c>
      <c r="R7" s="9">
        <v>0.1686</v>
      </c>
      <c r="S7" s="9">
        <v>0.16850000000000001</v>
      </c>
      <c r="T7" s="9">
        <v>0.16889999999999999</v>
      </c>
      <c r="U7" s="9">
        <f>AVERAGE(R7:T7)</f>
        <v>0.16866666666666666</v>
      </c>
      <c r="V7" s="9">
        <f>U7-$U$7</f>
        <v>0</v>
      </c>
      <c r="W7" s="10"/>
    </row>
    <row r="8" spans="1:23">
      <c r="C8" t="s">
        <v>13</v>
      </c>
      <c r="D8">
        <v>0.1681</v>
      </c>
      <c r="E8">
        <v>0.54949999999999999</v>
      </c>
      <c r="F8">
        <v>0.50970000000000004</v>
      </c>
      <c r="G8">
        <v>0.51419999999999999</v>
      </c>
      <c r="H8">
        <v>0.56630000000000003</v>
      </c>
      <c r="I8">
        <v>0.57440000000000002</v>
      </c>
      <c r="J8">
        <v>0.55569999999999997</v>
      </c>
      <c r="K8">
        <v>0.56140000000000001</v>
      </c>
      <c r="L8">
        <v>0.59340000000000004</v>
      </c>
      <c r="P8" s="9">
        <v>6.25</v>
      </c>
      <c r="Q8" s="9">
        <f t="shared" ref="Q8:Q14" si="0">P8*15</f>
        <v>93.75</v>
      </c>
      <c r="R8" s="9">
        <v>0.18</v>
      </c>
      <c r="S8" s="9">
        <v>0.17910000000000001</v>
      </c>
      <c r="T8" s="9">
        <v>0.1792</v>
      </c>
      <c r="U8" s="9">
        <f t="shared" ref="U8:U14" si="1">AVERAGE(R8:T8)</f>
        <v>0.17943333333333333</v>
      </c>
      <c r="V8" s="9">
        <f t="shared" ref="V8:V14" si="2">U8-$U$7</f>
        <v>1.0766666666666674E-2</v>
      </c>
      <c r="W8" s="10"/>
    </row>
    <row r="9" spans="1:23">
      <c r="C9" t="s">
        <v>14</v>
      </c>
      <c r="D9">
        <v>0.2049</v>
      </c>
      <c r="E9">
        <v>0.59509999999999996</v>
      </c>
      <c r="F9">
        <v>0.42509999999999998</v>
      </c>
      <c r="G9">
        <v>0.47110000000000002</v>
      </c>
      <c r="H9">
        <v>0.50919999999999999</v>
      </c>
      <c r="I9">
        <v>0.52700000000000002</v>
      </c>
      <c r="J9">
        <v>0.49909999999999999</v>
      </c>
      <c r="K9">
        <v>0.55479999999999996</v>
      </c>
      <c r="L9">
        <v>0.56020000000000003</v>
      </c>
      <c r="P9" s="9">
        <f>P8*2</f>
        <v>12.5</v>
      </c>
      <c r="Q9" s="9">
        <f t="shared" si="0"/>
        <v>187.5</v>
      </c>
      <c r="R9" s="9">
        <v>0.20300000000000001</v>
      </c>
      <c r="S9" s="9">
        <v>0.2029</v>
      </c>
      <c r="T9" s="9">
        <v>0.20319999999999999</v>
      </c>
      <c r="U9" s="9">
        <f t="shared" si="1"/>
        <v>0.20303333333333332</v>
      </c>
      <c r="V9" s="9">
        <f t="shared" si="2"/>
        <v>3.4366666666666656E-2</v>
      </c>
      <c r="W9" s="10"/>
    </row>
    <row r="10" spans="1:23">
      <c r="C10" t="s">
        <v>15</v>
      </c>
      <c r="D10">
        <v>0.26179999999999998</v>
      </c>
      <c r="E10">
        <v>0.56169999999999998</v>
      </c>
      <c r="F10">
        <v>0.4355</v>
      </c>
      <c r="G10">
        <v>0.45729999999999998</v>
      </c>
      <c r="H10">
        <v>0.49120000000000003</v>
      </c>
      <c r="I10">
        <v>0.50929999999999997</v>
      </c>
      <c r="J10">
        <v>0.49659999999999999</v>
      </c>
      <c r="K10">
        <v>0.54679999999999995</v>
      </c>
      <c r="L10">
        <v>0.5373</v>
      </c>
      <c r="P10" s="9">
        <f t="shared" ref="P10:P14" si="3">P9*2</f>
        <v>25</v>
      </c>
      <c r="Q10" s="9">
        <f t="shared" si="0"/>
        <v>375</v>
      </c>
      <c r="R10" s="9">
        <v>0.26200000000000001</v>
      </c>
      <c r="S10" s="9">
        <v>0.2621</v>
      </c>
      <c r="T10" s="9">
        <v>0.26219999999999999</v>
      </c>
      <c r="U10" s="9">
        <f t="shared" si="1"/>
        <v>0.2621</v>
      </c>
      <c r="V10" s="9">
        <f t="shared" si="2"/>
        <v>9.343333333333334E-2</v>
      </c>
      <c r="W10" s="10"/>
    </row>
    <row r="11" spans="1:23">
      <c r="C11" t="s">
        <v>7</v>
      </c>
      <c r="D11">
        <v>0.1686</v>
      </c>
      <c r="E11">
        <v>0.18</v>
      </c>
      <c r="F11">
        <v>0.20300000000000001</v>
      </c>
      <c r="G11">
        <v>0.26200000000000001</v>
      </c>
      <c r="H11">
        <v>0.37840000000000001</v>
      </c>
      <c r="I11">
        <v>0.60970000000000002</v>
      </c>
      <c r="J11">
        <v>1.0747</v>
      </c>
      <c r="K11">
        <v>1.8615999999999999</v>
      </c>
      <c r="L11">
        <v>3.1223000000000001</v>
      </c>
      <c r="P11" s="9">
        <f t="shared" si="3"/>
        <v>50</v>
      </c>
      <c r="Q11" s="9">
        <f t="shared" si="0"/>
        <v>750</v>
      </c>
      <c r="R11" s="9">
        <v>0.37840000000000001</v>
      </c>
      <c r="S11" s="9">
        <v>0.37859999999999999</v>
      </c>
      <c r="T11" s="9">
        <v>0.37859999999999999</v>
      </c>
      <c r="U11" s="9">
        <f t="shared" si="1"/>
        <v>0.37853333333333333</v>
      </c>
      <c r="V11" s="9">
        <f t="shared" si="2"/>
        <v>0.20986666666666667</v>
      </c>
      <c r="W11" s="10"/>
    </row>
    <row r="12" spans="1:23">
      <c r="P12" s="9">
        <f t="shared" si="3"/>
        <v>100</v>
      </c>
      <c r="Q12" s="9">
        <f t="shared" si="0"/>
        <v>1500</v>
      </c>
      <c r="R12" s="9">
        <v>0.60970000000000002</v>
      </c>
      <c r="S12" s="9">
        <v>0.61019999999999996</v>
      </c>
      <c r="T12" s="9">
        <v>0.61060000000000003</v>
      </c>
      <c r="U12" s="9">
        <f t="shared" si="1"/>
        <v>0.61016666666666663</v>
      </c>
      <c r="V12" s="9">
        <f t="shared" si="2"/>
        <v>0.4415</v>
      </c>
      <c r="W12" s="10"/>
    </row>
    <row r="13" spans="1:23">
      <c r="P13" s="9">
        <f t="shared" si="3"/>
        <v>200</v>
      </c>
      <c r="Q13" s="9">
        <f t="shared" si="0"/>
        <v>3000</v>
      </c>
      <c r="R13" s="9">
        <v>1.0747</v>
      </c>
      <c r="S13" s="9">
        <v>1.075</v>
      </c>
      <c r="T13" s="9">
        <v>1.0757000000000001</v>
      </c>
      <c r="U13" s="9">
        <f t="shared" si="1"/>
        <v>1.0751333333333335</v>
      </c>
      <c r="V13" s="9">
        <f t="shared" si="2"/>
        <v>0.90646666666666686</v>
      </c>
      <c r="W13" s="10"/>
    </row>
    <row r="14" spans="1:23">
      <c r="P14" s="9">
        <f t="shared" si="3"/>
        <v>400</v>
      </c>
      <c r="Q14" s="9">
        <f t="shared" si="0"/>
        <v>6000</v>
      </c>
      <c r="R14" s="9">
        <v>1.8615999999999999</v>
      </c>
      <c r="S14" s="9">
        <v>1.8645</v>
      </c>
      <c r="T14" s="9">
        <v>1.8661000000000001</v>
      </c>
      <c r="U14" s="9">
        <f t="shared" si="1"/>
        <v>1.8640666666666668</v>
      </c>
      <c r="V14" s="9">
        <f t="shared" si="2"/>
        <v>1.6954</v>
      </c>
      <c r="W14" s="10"/>
    </row>
    <row r="15" spans="1:23">
      <c r="P15" s="10"/>
      <c r="Q15" s="10"/>
      <c r="U15" s="10"/>
      <c r="V15" s="10"/>
      <c r="W15" s="10"/>
    </row>
    <row r="16" spans="1:23">
      <c r="A16" s="8">
        <v>3.4722222222222224E-4</v>
      </c>
      <c r="B16">
        <v>28</v>
      </c>
      <c r="C16" t="s">
        <v>12</v>
      </c>
      <c r="D16">
        <v>0.16600000000000001</v>
      </c>
      <c r="E16">
        <v>0.2034</v>
      </c>
      <c r="F16">
        <v>0.24279999999999999</v>
      </c>
      <c r="G16">
        <v>0.25580000000000003</v>
      </c>
      <c r="H16">
        <v>0.31169999999999998</v>
      </c>
      <c r="I16">
        <v>4.5600000000000002E-2</v>
      </c>
      <c r="J16">
        <v>4.5600000000000002E-2</v>
      </c>
      <c r="K16">
        <v>4.5699999999999998E-2</v>
      </c>
      <c r="L16">
        <v>4.5400000000000003E-2</v>
      </c>
    </row>
    <row r="17" spans="1:14">
      <c r="C17" t="s">
        <v>13</v>
      </c>
      <c r="D17">
        <v>0.1686</v>
      </c>
      <c r="E17">
        <v>0.55010000000000003</v>
      </c>
      <c r="F17">
        <v>0.51060000000000005</v>
      </c>
      <c r="G17">
        <v>0.51629999999999998</v>
      </c>
      <c r="H17">
        <v>0.56810000000000005</v>
      </c>
      <c r="I17">
        <v>0.57550000000000001</v>
      </c>
      <c r="J17">
        <v>0.55710000000000004</v>
      </c>
      <c r="K17">
        <v>0.56310000000000004</v>
      </c>
      <c r="L17">
        <v>0.59499999999999997</v>
      </c>
    </row>
    <row r="18" spans="1:14">
      <c r="C18" t="s">
        <v>14</v>
      </c>
      <c r="D18">
        <v>0.20469999999999999</v>
      </c>
      <c r="E18">
        <v>0.5948</v>
      </c>
      <c r="F18">
        <v>0.42559999999999998</v>
      </c>
      <c r="G18">
        <v>0.47199999999999998</v>
      </c>
      <c r="H18">
        <v>0.51090000000000002</v>
      </c>
      <c r="I18">
        <v>0.52769999999999995</v>
      </c>
      <c r="J18">
        <v>0.50049999999999994</v>
      </c>
      <c r="K18">
        <v>0.55649999999999999</v>
      </c>
      <c r="L18">
        <v>0.56179999999999997</v>
      </c>
    </row>
    <row r="19" spans="1:14">
      <c r="C19" t="s">
        <v>15</v>
      </c>
      <c r="D19">
        <v>0.25580000000000003</v>
      </c>
      <c r="E19">
        <v>0.5625</v>
      </c>
      <c r="F19">
        <v>0.4355</v>
      </c>
      <c r="G19">
        <v>0.4587</v>
      </c>
      <c r="H19">
        <v>0.49249999999999999</v>
      </c>
      <c r="I19">
        <v>0.51119999999999999</v>
      </c>
      <c r="J19">
        <v>0.49730000000000002</v>
      </c>
      <c r="K19">
        <v>0.54759999999999998</v>
      </c>
      <c r="L19">
        <v>0.5383</v>
      </c>
    </row>
    <row r="20" spans="1:14">
      <c r="C20" t="s">
        <v>7</v>
      </c>
      <c r="D20">
        <v>0.16850000000000001</v>
      </c>
      <c r="E20">
        <v>0.17910000000000001</v>
      </c>
      <c r="F20">
        <v>0.2029</v>
      </c>
      <c r="G20">
        <v>0.2621</v>
      </c>
      <c r="H20">
        <v>0.37859999999999999</v>
      </c>
      <c r="I20">
        <v>0.61019999999999996</v>
      </c>
      <c r="J20">
        <v>1.075</v>
      </c>
      <c r="K20">
        <v>1.8645</v>
      </c>
      <c r="L20">
        <v>3.1288999999999998</v>
      </c>
    </row>
    <row r="25" spans="1:14">
      <c r="A25" s="8">
        <v>6.9444444444444447E-4</v>
      </c>
      <c r="B25">
        <v>28</v>
      </c>
      <c r="C25" t="s">
        <v>12</v>
      </c>
      <c r="D25">
        <v>0.16619999999999999</v>
      </c>
      <c r="E25">
        <v>0.20380000000000001</v>
      </c>
      <c r="F25">
        <v>0.24299999999999999</v>
      </c>
      <c r="G25">
        <v>0.25659999999999999</v>
      </c>
      <c r="H25">
        <v>0.3125</v>
      </c>
      <c r="I25">
        <v>4.5600000000000002E-2</v>
      </c>
      <c r="J25">
        <v>4.5699999999999998E-2</v>
      </c>
      <c r="K25">
        <v>4.5699999999999998E-2</v>
      </c>
      <c r="L25">
        <v>4.53E-2</v>
      </c>
    </row>
    <row r="26" spans="1:14">
      <c r="C26" t="s">
        <v>13</v>
      </c>
      <c r="D26">
        <v>0.1691</v>
      </c>
      <c r="E26">
        <v>0.55069999999999997</v>
      </c>
      <c r="F26">
        <v>0.51100000000000001</v>
      </c>
      <c r="G26">
        <v>0.51619999999999999</v>
      </c>
      <c r="H26">
        <v>0.56789999999999996</v>
      </c>
      <c r="I26">
        <v>0.57579999999999998</v>
      </c>
      <c r="J26">
        <v>0.55740000000000001</v>
      </c>
      <c r="K26">
        <v>0.56379999999999997</v>
      </c>
      <c r="L26">
        <v>0.59560000000000002</v>
      </c>
    </row>
    <row r="27" spans="1:14">
      <c r="C27" t="s">
        <v>14</v>
      </c>
      <c r="D27">
        <v>0.20480000000000001</v>
      </c>
      <c r="E27">
        <v>0.59499999999999997</v>
      </c>
      <c r="F27">
        <v>0.42620000000000002</v>
      </c>
      <c r="G27">
        <v>0.4728</v>
      </c>
      <c r="H27">
        <v>0.51139999999999997</v>
      </c>
      <c r="I27">
        <v>0.52829999999999999</v>
      </c>
      <c r="J27">
        <v>0.50060000000000004</v>
      </c>
      <c r="K27">
        <v>0.55710000000000004</v>
      </c>
      <c r="L27">
        <v>0.56200000000000006</v>
      </c>
    </row>
    <row r="28" spans="1:14">
      <c r="C28" t="s">
        <v>15</v>
      </c>
      <c r="D28">
        <v>0.25659999999999999</v>
      </c>
      <c r="E28">
        <v>0.56359999999999999</v>
      </c>
      <c r="F28">
        <v>0.43619999999999998</v>
      </c>
      <c r="G28">
        <v>0.45879999999999999</v>
      </c>
      <c r="H28">
        <v>0.49280000000000002</v>
      </c>
      <c r="I28">
        <v>0.51119999999999999</v>
      </c>
      <c r="J28">
        <v>0.49780000000000002</v>
      </c>
      <c r="K28">
        <v>0.54800000000000004</v>
      </c>
      <c r="L28">
        <v>0.53839999999999999</v>
      </c>
    </row>
    <row r="29" spans="1:14">
      <c r="C29" t="s">
        <v>7</v>
      </c>
      <c r="D29">
        <v>0.16889999999999999</v>
      </c>
      <c r="E29">
        <v>0.1792</v>
      </c>
      <c r="F29">
        <v>0.20319999999999999</v>
      </c>
      <c r="G29">
        <v>0.26219999999999999</v>
      </c>
      <c r="H29">
        <v>0.37859999999999999</v>
      </c>
      <c r="I29">
        <v>0.61060000000000003</v>
      </c>
      <c r="J29">
        <v>1.0757000000000001</v>
      </c>
      <c r="K29">
        <v>1.8661000000000001</v>
      </c>
      <c r="L29">
        <v>3.1293000000000002</v>
      </c>
    </row>
    <row r="31" spans="1:14">
      <c r="C31" s="24" t="s">
        <v>40</v>
      </c>
      <c r="D31" s="24"/>
      <c r="E31" s="24"/>
      <c r="F31" s="24" t="s">
        <v>41</v>
      </c>
      <c r="G31" s="24"/>
      <c r="H31" s="24"/>
      <c r="I31" s="24" t="s">
        <v>42</v>
      </c>
      <c r="J31" s="24"/>
      <c r="K31" s="24"/>
      <c r="L31" s="24" t="s">
        <v>12</v>
      </c>
      <c r="M31" s="24"/>
      <c r="N31" s="24"/>
    </row>
    <row r="32" spans="1:14">
      <c r="A32" t="s">
        <v>43</v>
      </c>
      <c r="C32">
        <v>1</v>
      </c>
      <c r="D32">
        <v>2</v>
      </c>
      <c r="E32">
        <v>3</v>
      </c>
      <c r="F32">
        <v>1</v>
      </c>
      <c r="G32">
        <v>2</v>
      </c>
      <c r="H32">
        <v>3</v>
      </c>
      <c r="I32">
        <v>1</v>
      </c>
      <c r="J32">
        <v>2</v>
      </c>
      <c r="K32">
        <v>3</v>
      </c>
      <c r="L32">
        <v>1</v>
      </c>
      <c r="M32">
        <v>2</v>
      </c>
      <c r="N32">
        <v>3</v>
      </c>
    </row>
    <row r="33" spans="3:34">
      <c r="C33">
        <v>0.1681</v>
      </c>
      <c r="D33">
        <v>0.1686</v>
      </c>
      <c r="E33">
        <v>0.1691</v>
      </c>
      <c r="F33">
        <v>0.2049</v>
      </c>
      <c r="G33">
        <v>0.20469999999999999</v>
      </c>
      <c r="H33">
        <v>0.20480000000000001</v>
      </c>
      <c r="I33">
        <v>0.26179999999999998</v>
      </c>
      <c r="J33">
        <v>0.25580000000000003</v>
      </c>
      <c r="K33">
        <v>0.25659999999999999</v>
      </c>
      <c r="L33">
        <v>0.16569999999999999</v>
      </c>
      <c r="M33">
        <v>0.16600000000000001</v>
      </c>
      <c r="N33">
        <v>0.16619999999999999</v>
      </c>
    </row>
    <row r="34" spans="3:34">
      <c r="C34">
        <v>0.54949999999999999</v>
      </c>
      <c r="D34">
        <v>0.55010000000000003</v>
      </c>
      <c r="E34">
        <v>0.55069999999999997</v>
      </c>
      <c r="F34">
        <v>0.59509999999999996</v>
      </c>
      <c r="G34">
        <v>0.5948</v>
      </c>
      <c r="H34">
        <v>0.59499999999999997</v>
      </c>
      <c r="I34">
        <v>0.56169999999999998</v>
      </c>
      <c r="J34">
        <v>0.5625</v>
      </c>
      <c r="K34">
        <v>0.56359999999999999</v>
      </c>
      <c r="L34">
        <v>0.20330000000000001</v>
      </c>
      <c r="M34">
        <v>0.2034</v>
      </c>
      <c r="N34">
        <v>0.20380000000000001</v>
      </c>
    </row>
    <row r="35" spans="3:34">
      <c r="C35">
        <v>0.50970000000000004</v>
      </c>
      <c r="D35">
        <v>0.51060000000000005</v>
      </c>
      <c r="E35">
        <v>0.51100000000000001</v>
      </c>
      <c r="F35">
        <v>0.42509999999999998</v>
      </c>
      <c r="G35">
        <v>0.42559999999999998</v>
      </c>
      <c r="H35">
        <v>0.42620000000000002</v>
      </c>
      <c r="I35">
        <v>0.4355</v>
      </c>
      <c r="J35">
        <v>0.4355</v>
      </c>
      <c r="K35">
        <v>0.43619999999999998</v>
      </c>
      <c r="L35">
        <v>0.24249999999999999</v>
      </c>
      <c r="M35">
        <v>0.24279999999999999</v>
      </c>
      <c r="N35">
        <v>0.24299999999999999</v>
      </c>
    </row>
    <row r="36" spans="3:34">
      <c r="C36">
        <v>0.51419999999999999</v>
      </c>
      <c r="D36">
        <v>0.51629999999999998</v>
      </c>
      <c r="E36">
        <v>0.51619999999999999</v>
      </c>
      <c r="F36">
        <v>0.47110000000000002</v>
      </c>
      <c r="G36">
        <v>0.47199999999999998</v>
      </c>
      <c r="H36">
        <v>0.4728</v>
      </c>
      <c r="I36">
        <v>0.45729999999999998</v>
      </c>
      <c r="J36">
        <v>0.4587</v>
      </c>
      <c r="K36">
        <v>0.45879999999999999</v>
      </c>
      <c r="L36">
        <v>0.25540000000000002</v>
      </c>
      <c r="M36">
        <v>0.25580000000000003</v>
      </c>
      <c r="N36">
        <v>0.25659999999999999</v>
      </c>
    </row>
    <row r="37" spans="3:34">
      <c r="C37">
        <v>0.56630000000000003</v>
      </c>
      <c r="D37">
        <v>0.56810000000000005</v>
      </c>
      <c r="E37">
        <v>0.56789999999999996</v>
      </c>
      <c r="F37">
        <v>0.50919999999999999</v>
      </c>
      <c r="G37">
        <v>0.51090000000000002</v>
      </c>
      <c r="H37">
        <v>0.51139999999999997</v>
      </c>
      <c r="I37">
        <v>0.49120000000000003</v>
      </c>
      <c r="J37">
        <v>0.49249999999999999</v>
      </c>
      <c r="K37">
        <v>0.49280000000000002</v>
      </c>
      <c r="L37">
        <v>0.311</v>
      </c>
      <c r="M37">
        <v>0.31169999999999998</v>
      </c>
      <c r="N37">
        <v>0.3125</v>
      </c>
    </row>
    <row r="38" spans="3:34">
      <c r="C38">
        <v>0.57440000000000002</v>
      </c>
      <c r="D38">
        <v>0.57550000000000001</v>
      </c>
      <c r="E38">
        <v>0.57579999999999998</v>
      </c>
      <c r="F38">
        <v>0.52700000000000002</v>
      </c>
      <c r="G38">
        <v>0.52769999999999995</v>
      </c>
      <c r="H38">
        <v>0.52829999999999999</v>
      </c>
      <c r="I38">
        <v>0.50929999999999997</v>
      </c>
      <c r="J38">
        <v>0.51119999999999999</v>
      </c>
      <c r="K38">
        <v>0.51119999999999999</v>
      </c>
    </row>
    <row r="39" spans="3:34">
      <c r="C39">
        <v>0.55569999999999997</v>
      </c>
      <c r="D39">
        <v>0.55710000000000004</v>
      </c>
      <c r="E39">
        <v>0.55740000000000001</v>
      </c>
      <c r="F39">
        <v>0.49909999999999999</v>
      </c>
      <c r="G39">
        <v>0.50049999999999994</v>
      </c>
      <c r="H39">
        <v>0.50060000000000004</v>
      </c>
      <c r="I39">
        <v>0.49659999999999999</v>
      </c>
      <c r="J39">
        <v>0.49730000000000002</v>
      </c>
      <c r="K39">
        <v>0.49780000000000002</v>
      </c>
    </row>
    <row r="40" spans="3:34">
      <c r="C40">
        <v>0.56140000000000001</v>
      </c>
      <c r="D40">
        <v>0.56310000000000004</v>
      </c>
      <c r="E40">
        <v>0.56379999999999997</v>
      </c>
      <c r="F40">
        <v>0.55479999999999996</v>
      </c>
      <c r="G40">
        <v>0.55649999999999999</v>
      </c>
      <c r="H40">
        <v>0.55710000000000004</v>
      </c>
      <c r="I40">
        <v>0.54679999999999995</v>
      </c>
      <c r="J40">
        <v>0.54759999999999998</v>
      </c>
      <c r="K40">
        <v>0.54800000000000004</v>
      </c>
    </row>
    <row r="41" spans="3:34">
      <c r="C41">
        <v>0.59340000000000004</v>
      </c>
      <c r="D41">
        <v>0.59499999999999997</v>
      </c>
      <c r="E41">
        <v>0.59560000000000002</v>
      </c>
      <c r="F41">
        <v>0.56020000000000003</v>
      </c>
      <c r="G41">
        <v>0.56179999999999997</v>
      </c>
      <c r="H41">
        <v>0.56200000000000006</v>
      </c>
      <c r="I41">
        <v>0.5373</v>
      </c>
      <c r="J41">
        <v>0.5383</v>
      </c>
      <c r="K41">
        <v>0.53839999999999999</v>
      </c>
    </row>
    <row r="45" spans="3:34">
      <c r="F45" s="21" t="s">
        <v>16</v>
      </c>
      <c r="G45" s="21"/>
      <c r="H45" s="21"/>
      <c r="J45" s="22" t="s">
        <v>17</v>
      </c>
      <c r="K45" s="22"/>
      <c r="L45" s="22"/>
    </row>
    <row r="46" spans="3:34">
      <c r="E46" t="s">
        <v>18</v>
      </c>
      <c r="F46" s="2" t="s">
        <v>19</v>
      </c>
      <c r="G46" s="2" t="s">
        <v>20</v>
      </c>
      <c r="H46" s="2" t="s">
        <v>21</v>
      </c>
      <c r="J46" s="3" t="s">
        <v>19</v>
      </c>
      <c r="K46" s="3" t="s">
        <v>20</v>
      </c>
      <c r="L46" s="3" t="s">
        <v>21</v>
      </c>
    </row>
    <row r="47" spans="3:34">
      <c r="E47" t="s">
        <v>22</v>
      </c>
      <c r="F47" s="2">
        <f>AVERAGE(L33:N33)</f>
        <v>0.16596666666666668</v>
      </c>
      <c r="G47" s="2"/>
      <c r="H47" s="2"/>
      <c r="J47" s="3"/>
      <c r="K47" s="3"/>
      <c r="L47" s="3"/>
      <c r="AH47" t="s">
        <v>52</v>
      </c>
    </row>
    <row r="48" spans="3:34">
      <c r="E48" t="s">
        <v>23</v>
      </c>
      <c r="F48" s="2">
        <f t="shared" ref="F48:F51" si="4">AVERAGE(L34:N34)</f>
        <v>0.20350000000000001</v>
      </c>
      <c r="G48" s="2"/>
      <c r="H48" s="2"/>
      <c r="J48" s="3"/>
      <c r="K48" s="3"/>
      <c r="L48" s="3"/>
      <c r="AH48" t="s">
        <v>53</v>
      </c>
    </row>
    <row r="49" spans="4:37">
      <c r="E49" t="s">
        <v>24</v>
      </c>
      <c r="F49" s="2">
        <f t="shared" si="4"/>
        <v>0.24276666666666666</v>
      </c>
      <c r="G49" s="2"/>
      <c r="H49" s="2"/>
      <c r="J49" s="3"/>
      <c r="K49" s="3"/>
      <c r="L49" s="3"/>
    </row>
    <row r="50" spans="4:37">
      <c r="E50" t="s">
        <v>25</v>
      </c>
      <c r="F50" s="2">
        <f t="shared" si="4"/>
        <v>0.25593333333333335</v>
      </c>
      <c r="G50" s="2"/>
      <c r="H50" s="2"/>
      <c r="J50" s="3"/>
      <c r="K50" s="3"/>
      <c r="L50" s="3"/>
      <c r="N50" s="1" t="s">
        <v>26</v>
      </c>
      <c r="O50" s="1"/>
      <c r="P50" s="1"/>
      <c r="Q50" s="1"/>
    </row>
    <row r="51" spans="4:37">
      <c r="E51" t="s">
        <v>27</v>
      </c>
      <c r="F51" s="2">
        <f t="shared" si="4"/>
        <v>0.31173333333333336</v>
      </c>
      <c r="G51" s="2"/>
      <c r="H51" s="2"/>
      <c r="J51" s="3"/>
      <c r="K51" s="3"/>
      <c r="L51" s="3"/>
      <c r="N51" s="1"/>
      <c r="O51" s="1"/>
      <c r="P51" s="1"/>
      <c r="Q51" s="1"/>
      <c r="S51" s="4"/>
      <c r="T51" s="26" t="s">
        <v>28</v>
      </c>
      <c r="U51" s="26"/>
      <c r="V51" s="26"/>
      <c r="X51" s="4"/>
      <c r="Y51" s="26" t="s">
        <v>32</v>
      </c>
      <c r="Z51" s="26"/>
      <c r="AA51" s="26"/>
      <c r="AC51" s="25" t="s">
        <v>50</v>
      </c>
      <c r="AD51" s="25"/>
      <c r="AE51" s="25"/>
      <c r="AF51" s="25"/>
      <c r="AH51" s="21" t="s">
        <v>51</v>
      </c>
      <c r="AI51" s="21"/>
      <c r="AJ51" s="21"/>
      <c r="AK51" s="21"/>
    </row>
    <row r="52" spans="4:37">
      <c r="E52" t="s">
        <v>29</v>
      </c>
      <c r="F52" s="2">
        <f>AVERAGE(C33:E33)</f>
        <v>0.1686</v>
      </c>
      <c r="G52" s="2">
        <f>AVERAGE(F33:H33)</f>
        <v>0.20479999999999998</v>
      </c>
      <c r="H52" s="2">
        <f>AVERAGE(I33:K33)</f>
        <v>0.25806666666666667</v>
      </c>
      <c r="J52" s="3"/>
      <c r="K52" s="3"/>
      <c r="L52" s="3"/>
      <c r="N52" s="1" t="s">
        <v>30</v>
      </c>
      <c r="O52" s="1" t="s">
        <v>19</v>
      </c>
      <c r="P52" s="1" t="s">
        <v>20</v>
      </c>
      <c r="Q52" s="1" t="s">
        <v>21</v>
      </c>
      <c r="S52" s="4" t="s">
        <v>30</v>
      </c>
      <c r="T52" s="4" t="s">
        <v>19</v>
      </c>
      <c r="U52" s="4" t="s">
        <v>20</v>
      </c>
      <c r="V52" s="4" t="s">
        <v>21</v>
      </c>
      <c r="X52" s="4" t="s">
        <v>30</v>
      </c>
      <c r="Y52" s="4" t="s">
        <v>19</v>
      </c>
      <c r="Z52" s="4" t="s">
        <v>20</v>
      </c>
      <c r="AA52" s="4" t="s">
        <v>21</v>
      </c>
      <c r="AC52" s="4" t="s">
        <v>30</v>
      </c>
      <c r="AD52" s="4" t="s">
        <v>19</v>
      </c>
      <c r="AE52" s="4" t="s">
        <v>20</v>
      </c>
      <c r="AF52" s="4" t="s">
        <v>21</v>
      </c>
      <c r="AH52" s="2" t="s">
        <v>30</v>
      </c>
      <c r="AI52" s="2" t="s">
        <v>19</v>
      </c>
      <c r="AJ52" s="2" t="s">
        <v>20</v>
      </c>
      <c r="AK52" s="2" t="s">
        <v>21</v>
      </c>
    </row>
    <row r="53" spans="4:37">
      <c r="E53" t="s">
        <v>31</v>
      </c>
      <c r="F53" s="2">
        <f t="shared" ref="F53:F60" si="5">AVERAGE(C34:E34)</f>
        <v>0.55010000000000003</v>
      </c>
      <c r="G53" s="2">
        <f t="shared" ref="G53:G60" si="6">AVERAGE(F34:H34)</f>
        <v>0.59496666666666664</v>
      </c>
      <c r="H53" s="2">
        <f t="shared" ref="H53:H60" si="7">AVERAGE(I34:K34)</f>
        <v>0.5626000000000001</v>
      </c>
      <c r="J53" s="3">
        <f>F53-$F$48</f>
        <v>0.34660000000000002</v>
      </c>
      <c r="K53" s="3">
        <f>G53-$F$50</f>
        <v>0.3390333333333333</v>
      </c>
      <c r="L53" s="13">
        <f>H53-$F$51</f>
        <v>0.25086666666666674</v>
      </c>
      <c r="N53" s="1">
        <v>0</v>
      </c>
      <c r="O53" s="1">
        <v>0.34660000000000002</v>
      </c>
      <c r="P53" s="1">
        <v>0.3390333333333333</v>
      </c>
      <c r="Q53" s="1">
        <v>0.25086666666666674</v>
      </c>
      <c r="S53" s="4">
        <v>0</v>
      </c>
      <c r="T53" s="4">
        <f>(O53+0.004)/0.0003</f>
        <v>1168.6666666666667</v>
      </c>
      <c r="U53" s="4">
        <f t="shared" ref="U53:V53" si="8">(P53+0.004)/0.0003</f>
        <v>1143.4444444444443</v>
      </c>
      <c r="V53" s="4">
        <f t="shared" si="8"/>
        <v>849.55555555555588</v>
      </c>
      <c r="X53" s="4">
        <v>0</v>
      </c>
      <c r="Y53" s="4">
        <f>T53/5/90</f>
        <v>2.5970370370370373</v>
      </c>
      <c r="Z53" s="4">
        <f t="shared" ref="Z53:AA53" si="9">U53/5/90</f>
        <v>2.5409876543209875</v>
      </c>
      <c r="AA53" s="4">
        <f t="shared" si="9"/>
        <v>1.887901234567902</v>
      </c>
      <c r="AC53" s="4">
        <v>0</v>
      </c>
      <c r="AD53" s="4">
        <f>T53/1000000000000</f>
        <v>1.1686666666666668E-9</v>
      </c>
      <c r="AE53" s="4">
        <f t="shared" ref="AE53:AF60" si="10">U53/1000000000000</f>
        <v>1.1434444444444444E-9</v>
      </c>
      <c r="AF53" s="4">
        <f t="shared" si="10"/>
        <v>8.4955555555555586E-10</v>
      </c>
      <c r="AH53" s="2">
        <v>0</v>
      </c>
      <c r="AI53" s="2">
        <f>AD53/5400/0.0000000001</f>
        <v>2.1641975308641977E-3</v>
      </c>
      <c r="AJ53" s="2">
        <f t="shared" ref="AJ53:AK60" si="11">AE53/5400/0.0000000001</f>
        <v>2.1174897119341563E-3</v>
      </c>
      <c r="AK53" s="2">
        <f t="shared" si="11"/>
        <v>1.5732510288065848E-3</v>
      </c>
    </row>
    <row r="54" spans="4:37">
      <c r="D54" s="27" t="s">
        <v>30</v>
      </c>
      <c r="E54">
        <v>1600</v>
      </c>
      <c r="F54" s="2">
        <f t="shared" si="5"/>
        <v>0.51043333333333341</v>
      </c>
      <c r="G54" s="2">
        <f t="shared" si="6"/>
        <v>0.42563333333333331</v>
      </c>
      <c r="H54" s="2">
        <f t="shared" si="7"/>
        <v>0.43573333333333331</v>
      </c>
      <c r="J54" s="3">
        <f t="shared" ref="J54:J60" si="12">F54-$F$48</f>
        <v>0.30693333333333339</v>
      </c>
      <c r="K54" s="3">
        <f t="shared" ref="K54:K60" si="13">G54-$F$50</f>
        <v>0.16969999999999996</v>
      </c>
      <c r="L54" s="13">
        <f t="shared" ref="L54:L60" si="14">H54-$F$51</f>
        <v>0.12399999999999994</v>
      </c>
      <c r="N54" s="1">
        <v>25</v>
      </c>
      <c r="O54" s="1">
        <v>0.39116666666666677</v>
      </c>
      <c r="P54" s="1">
        <v>0.3054</v>
      </c>
      <c r="Q54" s="1">
        <v>0.22626666666666667</v>
      </c>
      <c r="S54" s="4">
        <v>25</v>
      </c>
      <c r="T54" s="4">
        <f t="shared" ref="T54:T60" si="15">(O54+0.004)/0.0003</f>
        <v>1317.2222222222226</v>
      </c>
      <c r="U54" s="4">
        <f t="shared" ref="U54:U60" si="16">(P54+0.004)/0.0003</f>
        <v>1031.3333333333335</v>
      </c>
      <c r="V54" s="4">
        <f t="shared" ref="V54:V60" si="17">(Q54+0.004)/0.0003</f>
        <v>767.55555555555566</v>
      </c>
      <c r="X54" s="4">
        <v>25</v>
      </c>
      <c r="Y54" s="4">
        <f t="shared" ref="Y54:Y60" si="18">T54/5/90</f>
        <v>2.9271604938271611</v>
      </c>
      <c r="Z54" s="4">
        <f t="shared" ref="Z54:Z60" si="19">U54/5/90</f>
        <v>2.2918518518518525</v>
      </c>
      <c r="AA54" s="4">
        <f t="shared" ref="AA54:AA60" si="20">V54/5/90</f>
        <v>1.7056790123456791</v>
      </c>
      <c r="AC54" s="4">
        <v>25</v>
      </c>
      <c r="AD54" s="4">
        <f t="shared" ref="AD54:AD60" si="21">T54/1000000000000</f>
        <v>1.3172222222222227E-9</v>
      </c>
      <c r="AE54" s="4">
        <f t="shared" si="10"/>
        <v>1.0313333333333335E-9</v>
      </c>
      <c r="AF54" s="4">
        <f t="shared" si="10"/>
        <v>7.6755555555555563E-10</v>
      </c>
      <c r="AH54" s="2">
        <v>25</v>
      </c>
      <c r="AI54" s="2">
        <f t="shared" ref="AI54:AI60" si="22">AD54/5400/0.0000000001</f>
        <v>2.4393004115226343E-3</v>
      </c>
      <c r="AJ54" s="2">
        <f t="shared" si="11"/>
        <v>1.9098765432098768E-3</v>
      </c>
      <c r="AK54" s="2">
        <f t="shared" si="11"/>
        <v>1.4213991769547326E-3</v>
      </c>
    </row>
    <row r="55" spans="4:37">
      <c r="D55" s="27"/>
      <c r="E55">
        <v>800</v>
      </c>
      <c r="F55" s="2">
        <f t="shared" si="5"/>
        <v>0.51556666666666662</v>
      </c>
      <c r="G55" s="2">
        <f t="shared" si="6"/>
        <v>0.4719666666666667</v>
      </c>
      <c r="H55" s="2">
        <f t="shared" si="7"/>
        <v>0.45826666666666666</v>
      </c>
      <c r="J55" s="3">
        <f t="shared" si="12"/>
        <v>0.3120666666666666</v>
      </c>
      <c r="K55" s="3">
        <f t="shared" si="13"/>
        <v>0.21603333333333335</v>
      </c>
      <c r="L55" s="13">
        <f t="shared" si="14"/>
        <v>0.14653333333333329</v>
      </c>
      <c r="N55" s="1">
        <v>50</v>
      </c>
      <c r="O55" s="1">
        <v>0.35926666666666662</v>
      </c>
      <c r="P55" s="1">
        <v>0.30020000000000002</v>
      </c>
      <c r="Q55" s="1">
        <v>0.23573333333333329</v>
      </c>
      <c r="S55" s="4">
        <v>50</v>
      </c>
      <c r="T55" s="4">
        <f t="shared" si="15"/>
        <v>1210.8888888888889</v>
      </c>
      <c r="U55" s="4">
        <f t="shared" si="16"/>
        <v>1014.0000000000002</v>
      </c>
      <c r="V55" s="4">
        <f t="shared" si="17"/>
        <v>799.11111111111109</v>
      </c>
      <c r="X55" s="4">
        <v>50</v>
      </c>
      <c r="Y55" s="4">
        <f t="shared" si="18"/>
        <v>2.690864197530864</v>
      </c>
      <c r="Z55" s="4">
        <f t="shared" si="19"/>
        <v>2.2533333333333339</v>
      </c>
      <c r="AA55" s="4">
        <f t="shared" si="20"/>
        <v>1.7758024691358025</v>
      </c>
      <c r="AC55" s="4">
        <v>50</v>
      </c>
      <c r="AD55" s="4">
        <f t="shared" si="21"/>
        <v>1.210888888888889E-9</v>
      </c>
      <c r="AE55" s="4">
        <f t="shared" si="10"/>
        <v>1.0140000000000002E-9</v>
      </c>
      <c r="AF55" s="4">
        <f t="shared" si="10"/>
        <v>7.9911111111111111E-10</v>
      </c>
      <c r="AH55" s="2">
        <v>50</v>
      </c>
      <c r="AI55" s="2">
        <f t="shared" si="22"/>
        <v>2.2423868312757204E-3</v>
      </c>
      <c r="AJ55" s="2">
        <f t="shared" si="11"/>
        <v>1.8777777777777781E-3</v>
      </c>
      <c r="AK55" s="2">
        <f t="shared" si="11"/>
        <v>1.479835390946502E-3</v>
      </c>
    </row>
    <row r="56" spans="4:37">
      <c r="D56" s="27"/>
      <c r="E56">
        <v>400</v>
      </c>
      <c r="F56" s="2">
        <f t="shared" si="5"/>
        <v>0.56743333333333335</v>
      </c>
      <c r="G56" s="2">
        <f t="shared" si="6"/>
        <v>0.51049999999999995</v>
      </c>
      <c r="H56" s="2">
        <f t="shared" si="7"/>
        <v>0.4921666666666667</v>
      </c>
      <c r="J56" s="3">
        <f t="shared" si="12"/>
        <v>0.36393333333333333</v>
      </c>
      <c r="K56" s="3">
        <f t="shared" si="13"/>
        <v>0.25456666666666661</v>
      </c>
      <c r="L56" s="13">
        <f t="shared" si="14"/>
        <v>0.18043333333333333</v>
      </c>
      <c r="N56" s="1">
        <v>100</v>
      </c>
      <c r="O56" s="1">
        <v>0.35323333333333329</v>
      </c>
      <c r="P56" s="1">
        <v>0.24413333333333331</v>
      </c>
      <c r="Q56" s="1">
        <v>0.1855</v>
      </c>
      <c r="S56" s="4">
        <v>100</v>
      </c>
      <c r="T56" s="4">
        <f t="shared" si="15"/>
        <v>1190.7777777777778</v>
      </c>
      <c r="U56" s="4">
        <f t="shared" si="16"/>
        <v>827.11111111111109</v>
      </c>
      <c r="V56" s="4">
        <f t="shared" si="17"/>
        <v>631.66666666666674</v>
      </c>
      <c r="X56" s="4">
        <v>100</v>
      </c>
      <c r="Y56" s="4">
        <f t="shared" si="18"/>
        <v>2.646172839506173</v>
      </c>
      <c r="Z56" s="4">
        <f t="shared" si="19"/>
        <v>1.8380246913580247</v>
      </c>
      <c r="AA56" s="4">
        <f t="shared" si="20"/>
        <v>1.4037037037037039</v>
      </c>
      <c r="AC56" s="4">
        <v>100</v>
      </c>
      <c r="AD56" s="4">
        <f t="shared" si="21"/>
        <v>1.1907777777777778E-9</v>
      </c>
      <c r="AE56" s="4">
        <f t="shared" si="10"/>
        <v>8.2711111111111112E-10</v>
      </c>
      <c r="AF56" s="4">
        <f t="shared" si="10"/>
        <v>6.3166666666666676E-10</v>
      </c>
      <c r="AH56" s="2">
        <v>100</v>
      </c>
      <c r="AI56" s="2">
        <f t="shared" si="22"/>
        <v>2.2051440329218107E-3</v>
      </c>
      <c r="AJ56" s="2">
        <f t="shared" si="11"/>
        <v>1.5316872427983538E-3</v>
      </c>
      <c r="AK56" s="2">
        <f t="shared" si="11"/>
        <v>1.169753086419753E-3</v>
      </c>
    </row>
    <row r="57" spans="4:37">
      <c r="D57" s="27"/>
      <c r="E57">
        <v>200</v>
      </c>
      <c r="F57" s="2">
        <f t="shared" si="5"/>
        <v>0.57523333333333337</v>
      </c>
      <c r="G57" s="2">
        <f t="shared" si="6"/>
        <v>0.52766666666666662</v>
      </c>
      <c r="H57" s="2">
        <f t="shared" si="7"/>
        <v>0.51056666666666661</v>
      </c>
      <c r="J57" s="3">
        <f t="shared" si="12"/>
        <v>0.37173333333333336</v>
      </c>
      <c r="K57" s="3">
        <f t="shared" si="13"/>
        <v>0.27173333333333327</v>
      </c>
      <c r="L57" s="13">
        <f t="shared" si="14"/>
        <v>0.19883333333333325</v>
      </c>
      <c r="N57" s="1">
        <v>200</v>
      </c>
      <c r="O57" s="1">
        <v>0.37173333333333336</v>
      </c>
      <c r="P57" s="1">
        <v>0.27173333333333327</v>
      </c>
      <c r="Q57" s="1">
        <v>0.19883333333333325</v>
      </c>
      <c r="S57" s="4">
        <v>200</v>
      </c>
      <c r="T57" s="4">
        <f t="shared" si="15"/>
        <v>1252.4444444444446</v>
      </c>
      <c r="U57" s="4">
        <f t="shared" si="16"/>
        <v>919.11111111111097</v>
      </c>
      <c r="V57" s="4">
        <f t="shared" si="17"/>
        <v>676.11111111111086</v>
      </c>
      <c r="X57" s="4">
        <v>200</v>
      </c>
      <c r="Y57" s="4">
        <f t="shared" si="18"/>
        <v>2.7832098765432103</v>
      </c>
      <c r="Z57" s="4">
        <f t="shared" si="19"/>
        <v>2.0424691358024689</v>
      </c>
      <c r="AA57" s="4">
        <f t="shared" si="20"/>
        <v>1.5024691358024687</v>
      </c>
      <c r="AC57" s="4">
        <v>200</v>
      </c>
      <c r="AD57" s="4">
        <f t="shared" si="21"/>
        <v>1.2524444444444445E-9</v>
      </c>
      <c r="AE57" s="4">
        <f t="shared" si="10"/>
        <v>9.19111111111111E-10</v>
      </c>
      <c r="AF57" s="4">
        <f t="shared" si="10"/>
        <v>6.7611111111111081E-10</v>
      </c>
      <c r="AH57" s="2">
        <v>200</v>
      </c>
      <c r="AI57" s="2">
        <f t="shared" si="22"/>
        <v>2.3193415637860083E-3</v>
      </c>
      <c r="AJ57" s="2">
        <f t="shared" si="11"/>
        <v>1.702057613168724E-3</v>
      </c>
      <c r="AK57" s="2">
        <f t="shared" si="11"/>
        <v>1.2520576131687237E-3</v>
      </c>
    </row>
    <row r="58" spans="4:37">
      <c r="D58" s="27"/>
      <c r="E58">
        <v>100</v>
      </c>
      <c r="F58" s="2">
        <f t="shared" si="5"/>
        <v>0.5567333333333333</v>
      </c>
      <c r="G58" s="2">
        <f t="shared" si="6"/>
        <v>0.50006666666666666</v>
      </c>
      <c r="H58" s="2">
        <f t="shared" si="7"/>
        <v>0.49723333333333336</v>
      </c>
      <c r="J58" s="3">
        <f t="shared" si="12"/>
        <v>0.35323333333333329</v>
      </c>
      <c r="K58" s="3">
        <f t="shared" si="13"/>
        <v>0.24413333333333331</v>
      </c>
      <c r="L58" s="13">
        <f t="shared" si="14"/>
        <v>0.1855</v>
      </c>
      <c r="N58" s="1">
        <v>400</v>
      </c>
      <c r="O58" s="1">
        <v>0.36393333333333333</v>
      </c>
      <c r="P58" s="1">
        <v>0.25456666666666661</v>
      </c>
      <c r="Q58" s="1">
        <v>0.18043333333333333</v>
      </c>
      <c r="S58" s="4">
        <v>400</v>
      </c>
      <c r="T58" s="4">
        <f t="shared" si="15"/>
        <v>1226.4444444444446</v>
      </c>
      <c r="U58" s="4">
        <f t="shared" si="16"/>
        <v>861.8888888888888</v>
      </c>
      <c r="V58" s="4">
        <f t="shared" si="17"/>
        <v>614.77777777777783</v>
      </c>
      <c r="X58" s="4">
        <v>400</v>
      </c>
      <c r="Y58" s="4">
        <f t="shared" si="18"/>
        <v>2.7254320987654324</v>
      </c>
      <c r="Z58" s="4">
        <f t="shared" si="19"/>
        <v>1.9153086419753085</v>
      </c>
      <c r="AA58" s="4">
        <f t="shared" si="20"/>
        <v>1.366172839506173</v>
      </c>
      <c r="AC58" s="4">
        <v>400</v>
      </c>
      <c r="AD58" s="4">
        <f t="shared" si="21"/>
        <v>1.2264444444444446E-9</v>
      </c>
      <c r="AE58" s="4">
        <f t="shared" si="10"/>
        <v>8.6188888888888884E-10</v>
      </c>
      <c r="AF58" s="4">
        <f t="shared" si="10"/>
        <v>6.1477777777777779E-10</v>
      </c>
      <c r="AH58" s="2">
        <v>400</v>
      </c>
      <c r="AI58" s="2">
        <f t="shared" si="22"/>
        <v>2.2711934156378604E-3</v>
      </c>
      <c r="AJ58" s="2">
        <f t="shared" si="11"/>
        <v>1.5960905349794237E-3</v>
      </c>
      <c r="AK58" s="2">
        <f t="shared" si="11"/>
        <v>1.138477366255144E-3</v>
      </c>
    </row>
    <row r="59" spans="4:37">
      <c r="D59" s="27"/>
      <c r="E59">
        <v>50</v>
      </c>
      <c r="F59" s="2">
        <f t="shared" si="5"/>
        <v>0.56276666666666664</v>
      </c>
      <c r="G59" s="2">
        <f t="shared" si="6"/>
        <v>0.55613333333333337</v>
      </c>
      <c r="H59" s="2">
        <f t="shared" si="7"/>
        <v>0.54746666666666666</v>
      </c>
      <c r="J59" s="3">
        <f t="shared" si="12"/>
        <v>0.35926666666666662</v>
      </c>
      <c r="K59" s="3">
        <f t="shared" si="13"/>
        <v>0.30020000000000002</v>
      </c>
      <c r="L59" s="13">
        <f t="shared" si="14"/>
        <v>0.23573333333333329</v>
      </c>
      <c r="N59" s="1">
        <v>800</v>
      </c>
      <c r="O59" s="1">
        <v>0.3120666666666666</v>
      </c>
      <c r="P59" s="1">
        <v>0.21603333333333335</v>
      </c>
      <c r="Q59" s="1">
        <v>0.14653333333333329</v>
      </c>
      <c r="S59" s="4">
        <v>800</v>
      </c>
      <c r="T59" s="4">
        <f t="shared" si="15"/>
        <v>1053.5555555555554</v>
      </c>
      <c r="U59" s="4">
        <f t="shared" si="16"/>
        <v>733.44444444444457</v>
      </c>
      <c r="V59" s="4">
        <f t="shared" si="17"/>
        <v>501.77777777777771</v>
      </c>
      <c r="X59" s="4">
        <v>800</v>
      </c>
      <c r="Y59" s="4">
        <f t="shared" si="18"/>
        <v>2.3412345679012341</v>
      </c>
      <c r="Z59" s="4">
        <f t="shared" si="19"/>
        <v>1.629876543209877</v>
      </c>
      <c r="AA59" s="4">
        <f t="shared" si="20"/>
        <v>1.1150617283950615</v>
      </c>
      <c r="AC59" s="4">
        <v>800</v>
      </c>
      <c r="AD59" s="4">
        <f t="shared" si="21"/>
        <v>1.0535555555555554E-9</v>
      </c>
      <c r="AE59" s="4">
        <f t="shared" si="10"/>
        <v>7.3344444444444457E-10</v>
      </c>
      <c r="AF59" s="4">
        <f t="shared" si="10"/>
        <v>5.0177777777777766E-10</v>
      </c>
      <c r="AH59" s="2">
        <v>800</v>
      </c>
      <c r="AI59" s="2">
        <f t="shared" si="22"/>
        <v>1.9510288065843616E-3</v>
      </c>
      <c r="AJ59" s="2">
        <f t="shared" si="11"/>
        <v>1.3582304526748973E-3</v>
      </c>
      <c r="AK59" s="2">
        <f t="shared" si="11"/>
        <v>9.2921810699588458E-4</v>
      </c>
    </row>
    <row r="60" spans="4:37">
      <c r="D60" s="27"/>
      <c r="E60">
        <v>25</v>
      </c>
      <c r="F60" s="2">
        <f t="shared" si="5"/>
        <v>0.59466666666666679</v>
      </c>
      <c r="G60" s="2">
        <f t="shared" si="6"/>
        <v>0.56133333333333335</v>
      </c>
      <c r="H60" s="2">
        <f t="shared" si="7"/>
        <v>0.53800000000000003</v>
      </c>
      <c r="J60" s="3">
        <f t="shared" si="12"/>
        <v>0.39116666666666677</v>
      </c>
      <c r="K60" s="3">
        <f t="shared" si="13"/>
        <v>0.3054</v>
      </c>
      <c r="L60" s="13">
        <f t="shared" si="14"/>
        <v>0.22626666666666667</v>
      </c>
      <c r="N60" s="1">
        <v>1600</v>
      </c>
      <c r="O60" s="1">
        <v>0.30693333333333339</v>
      </c>
      <c r="P60" s="1">
        <v>0.16969999999999996</v>
      </c>
      <c r="Q60" s="1">
        <v>0.12399999999999994</v>
      </c>
      <c r="S60" s="4">
        <v>1600</v>
      </c>
      <c r="T60" s="4">
        <f t="shared" si="15"/>
        <v>1036.4444444444448</v>
      </c>
      <c r="U60" s="4">
        <f t="shared" si="16"/>
        <v>578.99999999999989</v>
      </c>
      <c r="V60" s="4">
        <f t="shared" si="17"/>
        <v>426.66666666666652</v>
      </c>
      <c r="X60" s="4">
        <v>1600</v>
      </c>
      <c r="Y60" s="4">
        <f t="shared" si="18"/>
        <v>2.3032098765432107</v>
      </c>
      <c r="Z60" s="4">
        <f t="shared" si="19"/>
        <v>1.2866666666666664</v>
      </c>
      <c r="AA60" s="4">
        <f t="shared" si="20"/>
        <v>0.94814814814814774</v>
      </c>
      <c r="AC60" s="4">
        <v>1600</v>
      </c>
      <c r="AD60" s="4">
        <f t="shared" si="21"/>
        <v>1.0364444444444449E-9</v>
      </c>
      <c r="AE60" s="4">
        <f t="shared" si="10"/>
        <v>5.7899999999999986E-10</v>
      </c>
      <c r="AF60" s="4">
        <f t="shared" si="10"/>
        <v>4.2666666666666654E-10</v>
      </c>
      <c r="AH60" s="2">
        <v>1600</v>
      </c>
      <c r="AI60" s="2">
        <f t="shared" si="22"/>
        <v>1.919341563786009E-3</v>
      </c>
      <c r="AJ60" s="2">
        <f t="shared" si="11"/>
        <v>1.0722222222222218E-3</v>
      </c>
      <c r="AK60" s="2">
        <f t="shared" si="11"/>
        <v>7.9012345679012319E-4</v>
      </c>
    </row>
    <row r="62" spans="4:37">
      <c r="F62" t="s">
        <v>34</v>
      </c>
    </row>
  </sheetData>
  <mergeCells count="12">
    <mergeCell ref="AC51:AF51"/>
    <mergeCell ref="AH51:AK51"/>
    <mergeCell ref="T51:V51"/>
    <mergeCell ref="Y51:AA51"/>
    <mergeCell ref="D54:D60"/>
    <mergeCell ref="F45:H45"/>
    <mergeCell ref="J45:L45"/>
    <mergeCell ref="C31:E31"/>
    <mergeCell ref="R5:T5"/>
    <mergeCell ref="F31:H31"/>
    <mergeCell ref="I31:K31"/>
    <mergeCell ref="L31:N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B83D-DD75-9E45-A8DC-B2B28313B29D}">
  <dimension ref="A1:AK62"/>
  <sheetViews>
    <sheetView workbookViewId="0">
      <selection activeCell="AH47" sqref="AH47:AH48"/>
    </sheetView>
  </sheetViews>
  <sheetFormatPr baseColWidth="10" defaultRowHeight="16"/>
  <sheetData>
    <row r="1" spans="1:23">
      <c r="A1" t="s">
        <v>45</v>
      </c>
    </row>
    <row r="3" spans="1:23">
      <c r="W3" s="10"/>
    </row>
    <row r="4" spans="1:23">
      <c r="A4" t="s">
        <v>0</v>
      </c>
      <c r="P4" s="9" t="s">
        <v>7</v>
      </c>
      <c r="Q4" s="9"/>
      <c r="R4" s="9"/>
      <c r="S4" s="9"/>
      <c r="T4" s="9"/>
      <c r="U4" s="9"/>
      <c r="V4" s="9"/>
      <c r="W4" s="10"/>
    </row>
    <row r="5" spans="1:23">
      <c r="A5" t="s">
        <v>1</v>
      </c>
      <c r="B5" t="s">
        <v>2</v>
      </c>
      <c r="D5">
        <v>1.3</v>
      </c>
      <c r="E5" t="s">
        <v>3</v>
      </c>
      <c r="F5" t="s">
        <v>35</v>
      </c>
      <c r="G5" t="s">
        <v>4</v>
      </c>
      <c r="H5" t="s">
        <v>5</v>
      </c>
      <c r="I5" t="b">
        <v>0</v>
      </c>
      <c r="J5">
        <v>3</v>
      </c>
      <c r="K5">
        <v>40</v>
      </c>
      <c r="L5">
        <v>20</v>
      </c>
      <c r="P5" s="9"/>
      <c r="Q5" s="9"/>
      <c r="R5" s="23" t="s">
        <v>10</v>
      </c>
      <c r="S5" s="23"/>
      <c r="T5" s="23"/>
      <c r="U5" s="9"/>
      <c r="V5" s="9"/>
      <c r="W5" s="10"/>
    </row>
    <row r="6" spans="1:23">
      <c r="B6" t="s">
        <v>6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P6" s="9" t="s">
        <v>8</v>
      </c>
      <c r="Q6" s="9" t="s">
        <v>9</v>
      </c>
      <c r="R6" s="9" t="s">
        <v>36</v>
      </c>
      <c r="S6" s="9" t="s">
        <v>37</v>
      </c>
      <c r="T6" s="9" t="s">
        <v>38</v>
      </c>
      <c r="U6" s="9" t="s">
        <v>39</v>
      </c>
      <c r="V6" s="9" t="s">
        <v>11</v>
      </c>
      <c r="W6" s="10"/>
    </row>
    <row r="7" spans="1:23">
      <c r="A7" s="8">
        <v>0</v>
      </c>
      <c r="B7">
        <v>27.5</v>
      </c>
      <c r="C7" t="s">
        <v>12</v>
      </c>
      <c r="D7">
        <v>0.1643</v>
      </c>
      <c r="E7">
        <v>0.19969999999999999</v>
      </c>
      <c r="F7">
        <v>0.2253</v>
      </c>
      <c r="G7">
        <v>0.2296</v>
      </c>
      <c r="H7">
        <v>0.28199999999999997</v>
      </c>
      <c r="I7">
        <v>4.58E-2</v>
      </c>
      <c r="J7">
        <v>4.5699999999999998E-2</v>
      </c>
      <c r="K7">
        <v>4.5900000000000003E-2</v>
      </c>
      <c r="L7">
        <v>4.5400000000000003E-2</v>
      </c>
      <c r="P7" s="9">
        <v>0</v>
      </c>
      <c r="Q7" s="9">
        <f>P7*15</f>
        <v>0</v>
      </c>
      <c r="R7" s="9">
        <v>0.16569999999999999</v>
      </c>
      <c r="S7" s="9">
        <v>0.1641</v>
      </c>
      <c r="T7" s="9">
        <v>0.16420000000000001</v>
      </c>
      <c r="U7" s="9">
        <f>AVERAGE(R7:T7)</f>
        <v>0.16466666666666666</v>
      </c>
      <c r="V7" s="9">
        <f>U7-$U$7</f>
        <v>0</v>
      </c>
      <c r="W7" s="10"/>
    </row>
    <row r="8" spans="1:23">
      <c r="C8" t="s">
        <v>13</v>
      </c>
      <c r="D8">
        <v>0.15989999999999999</v>
      </c>
      <c r="E8">
        <v>0.58509999999999995</v>
      </c>
      <c r="F8">
        <v>0.5071</v>
      </c>
      <c r="G8">
        <v>0.52790000000000004</v>
      </c>
      <c r="H8">
        <v>0.55530000000000002</v>
      </c>
      <c r="I8">
        <v>0.54290000000000005</v>
      </c>
      <c r="J8">
        <v>0.55700000000000005</v>
      </c>
      <c r="K8">
        <v>0.57130000000000003</v>
      </c>
      <c r="L8">
        <v>0.59919999999999995</v>
      </c>
      <c r="P8" s="9">
        <v>6.25</v>
      </c>
      <c r="Q8" s="9">
        <f t="shared" ref="Q8:Q14" si="0">P8*15</f>
        <v>93.75</v>
      </c>
      <c r="R8" s="9">
        <v>0.17549999999999999</v>
      </c>
      <c r="S8" s="9">
        <v>0.1744</v>
      </c>
      <c r="T8" s="9">
        <v>0.17419999999999999</v>
      </c>
      <c r="U8" s="9">
        <f t="shared" ref="U8:U14" si="1">AVERAGE(R8:T8)</f>
        <v>0.17469999999999999</v>
      </c>
      <c r="V8" s="9">
        <f t="shared" ref="V8:V14" si="2">U8-$U$7</f>
        <v>1.0033333333333339E-2</v>
      </c>
      <c r="W8" s="10"/>
    </row>
    <row r="9" spans="1:23">
      <c r="C9" t="s">
        <v>14</v>
      </c>
      <c r="D9">
        <v>0.1993</v>
      </c>
      <c r="E9">
        <v>0.5343</v>
      </c>
      <c r="F9">
        <v>0.41970000000000002</v>
      </c>
      <c r="G9">
        <v>0.47820000000000001</v>
      </c>
      <c r="H9">
        <v>0.49940000000000001</v>
      </c>
      <c r="I9">
        <v>0.53900000000000003</v>
      </c>
      <c r="J9">
        <v>0.52690000000000003</v>
      </c>
      <c r="K9">
        <v>0.56789999999999996</v>
      </c>
      <c r="L9">
        <v>0.55830000000000002</v>
      </c>
      <c r="P9" s="9">
        <f>P8*2</f>
        <v>12.5</v>
      </c>
      <c r="Q9" s="9">
        <f t="shared" si="0"/>
        <v>187.5</v>
      </c>
      <c r="R9" s="9">
        <v>0.1981</v>
      </c>
      <c r="S9" s="9">
        <v>0.19700000000000001</v>
      </c>
      <c r="T9" s="9">
        <v>0.1971</v>
      </c>
      <c r="U9" s="9">
        <f t="shared" si="1"/>
        <v>0.19740000000000002</v>
      </c>
      <c r="V9" s="9">
        <f t="shared" si="2"/>
        <v>3.2733333333333364E-2</v>
      </c>
      <c r="W9" s="10"/>
    </row>
    <row r="10" spans="1:23">
      <c r="C10" t="s">
        <v>15</v>
      </c>
      <c r="D10">
        <v>0.24329999999999999</v>
      </c>
      <c r="E10">
        <v>0.57520000000000004</v>
      </c>
      <c r="F10">
        <v>0.41489999999999999</v>
      </c>
      <c r="G10">
        <v>0.44679999999999997</v>
      </c>
      <c r="H10">
        <v>0.50060000000000004</v>
      </c>
      <c r="I10">
        <v>0.52680000000000005</v>
      </c>
      <c r="J10">
        <v>0.56799999999999995</v>
      </c>
      <c r="K10">
        <v>0.57809999999999995</v>
      </c>
      <c r="L10">
        <v>0.5615</v>
      </c>
      <c r="P10" s="9">
        <f t="shared" ref="P10:P14" si="3">P9*2</f>
        <v>25</v>
      </c>
      <c r="Q10" s="9">
        <f t="shared" si="0"/>
        <v>375</v>
      </c>
      <c r="R10" s="9">
        <v>0.25459999999999999</v>
      </c>
      <c r="S10" s="9">
        <v>0.25440000000000002</v>
      </c>
      <c r="T10" s="9">
        <v>0.25419999999999998</v>
      </c>
      <c r="U10" s="9">
        <f t="shared" si="1"/>
        <v>0.25440000000000002</v>
      </c>
      <c r="V10" s="9">
        <f t="shared" si="2"/>
        <v>8.9733333333333359E-2</v>
      </c>
      <c r="W10" s="10"/>
    </row>
    <row r="11" spans="1:23">
      <c r="C11" t="s">
        <v>7</v>
      </c>
      <c r="D11">
        <v>0.16569999999999999</v>
      </c>
      <c r="E11">
        <v>0.17549999999999999</v>
      </c>
      <c r="F11">
        <v>0.1981</v>
      </c>
      <c r="G11">
        <v>0.25459999999999999</v>
      </c>
      <c r="H11">
        <v>0.37840000000000001</v>
      </c>
      <c r="I11">
        <v>0.58950000000000002</v>
      </c>
      <c r="J11">
        <v>1.0661</v>
      </c>
      <c r="K11">
        <v>1.9951000000000001</v>
      </c>
      <c r="L11">
        <v>3.0905999999999998</v>
      </c>
      <c r="P11" s="9">
        <f t="shared" si="3"/>
        <v>50</v>
      </c>
      <c r="Q11" s="9">
        <f t="shared" si="0"/>
        <v>750</v>
      </c>
      <c r="R11" s="9">
        <v>0.37840000000000001</v>
      </c>
      <c r="S11" s="9">
        <v>0.37740000000000001</v>
      </c>
      <c r="T11" s="9">
        <v>0.37759999999999999</v>
      </c>
      <c r="U11" s="9">
        <f t="shared" si="1"/>
        <v>0.37779999999999997</v>
      </c>
      <c r="V11" s="9">
        <f t="shared" si="2"/>
        <v>0.21313333333333331</v>
      </c>
      <c r="W11" s="10"/>
    </row>
    <row r="12" spans="1:23">
      <c r="P12" s="9">
        <f t="shared" si="3"/>
        <v>100</v>
      </c>
      <c r="Q12" s="9">
        <f t="shared" si="0"/>
        <v>1500</v>
      </c>
      <c r="R12" s="9">
        <v>0.58950000000000002</v>
      </c>
      <c r="S12" s="9">
        <v>0.58930000000000005</v>
      </c>
      <c r="T12" s="9">
        <v>0.58930000000000005</v>
      </c>
      <c r="U12" s="9">
        <f t="shared" si="1"/>
        <v>0.58936666666666671</v>
      </c>
      <c r="V12" s="9">
        <f t="shared" si="2"/>
        <v>0.42470000000000008</v>
      </c>
      <c r="W12" s="10"/>
    </row>
    <row r="13" spans="1:23">
      <c r="P13" s="9">
        <f t="shared" si="3"/>
        <v>200</v>
      </c>
      <c r="Q13" s="9">
        <f t="shared" si="0"/>
        <v>3000</v>
      </c>
      <c r="R13" s="9">
        <v>1.0661</v>
      </c>
      <c r="S13" s="9">
        <v>1.0686</v>
      </c>
      <c r="T13" s="9">
        <v>1.0686</v>
      </c>
      <c r="U13" s="9">
        <f t="shared" si="1"/>
        <v>1.0677666666666668</v>
      </c>
      <c r="V13" s="9">
        <f t="shared" si="2"/>
        <v>0.90310000000000012</v>
      </c>
      <c r="W13" s="10"/>
    </row>
    <row r="14" spans="1:23">
      <c r="P14" s="9">
        <f t="shared" si="3"/>
        <v>400</v>
      </c>
      <c r="Q14" s="9">
        <f t="shared" si="0"/>
        <v>6000</v>
      </c>
      <c r="R14" s="9">
        <v>1.9951000000000001</v>
      </c>
      <c r="S14" s="9">
        <v>2.0024000000000002</v>
      </c>
      <c r="T14" s="9">
        <v>2.0036</v>
      </c>
      <c r="U14" s="9">
        <f t="shared" si="1"/>
        <v>2.0003666666666668</v>
      </c>
      <c r="V14" s="9">
        <f t="shared" si="2"/>
        <v>1.8357000000000001</v>
      </c>
      <c r="W14" s="10"/>
    </row>
    <row r="15" spans="1:23">
      <c r="P15" s="10"/>
      <c r="Q15" s="10"/>
      <c r="U15" s="10"/>
      <c r="V15" s="10"/>
      <c r="W15" s="10"/>
    </row>
    <row r="16" spans="1:23">
      <c r="A16" s="8">
        <v>2.3148148148148146E-4</v>
      </c>
      <c r="B16">
        <v>27.5</v>
      </c>
      <c r="C16" t="s">
        <v>12</v>
      </c>
      <c r="D16">
        <v>0.1636</v>
      </c>
      <c r="E16">
        <v>0.1996</v>
      </c>
      <c r="F16">
        <v>0.22470000000000001</v>
      </c>
      <c r="G16">
        <v>0.22900000000000001</v>
      </c>
      <c r="H16">
        <v>0.28189999999999998</v>
      </c>
      <c r="I16">
        <v>4.5400000000000003E-2</v>
      </c>
      <c r="J16">
        <v>4.5400000000000003E-2</v>
      </c>
      <c r="K16">
        <v>4.58E-2</v>
      </c>
      <c r="L16">
        <v>4.5100000000000001E-2</v>
      </c>
    </row>
    <row r="17" spans="1:14">
      <c r="C17" t="s">
        <v>13</v>
      </c>
      <c r="D17">
        <v>0.15970000000000001</v>
      </c>
      <c r="E17">
        <v>0.58740000000000003</v>
      </c>
      <c r="F17">
        <v>0.5091</v>
      </c>
      <c r="G17">
        <v>0.5323</v>
      </c>
      <c r="H17">
        <v>0.55730000000000002</v>
      </c>
      <c r="I17">
        <v>0.54400000000000004</v>
      </c>
      <c r="J17">
        <v>0.55979999999999996</v>
      </c>
      <c r="K17">
        <v>0.5716</v>
      </c>
      <c r="L17">
        <v>0.6008</v>
      </c>
    </row>
    <row r="18" spans="1:14">
      <c r="C18" t="s">
        <v>14</v>
      </c>
      <c r="D18">
        <v>0.19919999999999999</v>
      </c>
      <c r="E18">
        <v>0.53510000000000002</v>
      </c>
      <c r="F18">
        <v>0.42009999999999997</v>
      </c>
      <c r="G18">
        <v>0.47820000000000001</v>
      </c>
      <c r="H18">
        <v>0.49959999999999999</v>
      </c>
      <c r="I18">
        <v>0.54210000000000003</v>
      </c>
      <c r="J18">
        <v>0.52859999999999996</v>
      </c>
      <c r="K18">
        <v>0.56969999999999998</v>
      </c>
      <c r="L18">
        <v>0.56040000000000001</v>
      </c>
    </row>
    <row r="19" spans="1:14">
      <c r="C19" t="s">
        <v>15</v>
      </c>
      <c r="D19">
        <v>0.28889999999999999</v>
      </c>
      <c r="E19">
        <v>0.57640000000000002</v>
      </c>
      <c r="F19">
        <v>0.41520000000000001</v>
      </c>
      <c r="G19">
        <v>0.44740000000000002</v>
      </c>
      <c r="H19">
        <v>0.50619999999999998</v>
      </c>
      <c r="I19">
        <v>0.52669999999999995</v>
      </c>
      <c r="J19">
        <v>0.56979999999999997</v>
      </c>
      <c r="K19">
        <v>0.5806</v>
      </c>
      <c r="L19">
        <v>0.56210000000000004</v>
      </c>
    </row>
    <row r="20" spans="1:14">
      <c r="C20" t="s">
        <v>7</v>
      </c>
      <c r="D20">
        <v>0.1641</v>
      </c>
      <c r="E20">
        <v>0.1744</v>
      </c>
      <c r="F20">
        <v>0.19700000000000001</v>
      </c>
      <c r="G20">
        <v>0.25440000000000002</v>
      </c>
      <c r="H20">
        <v>0.37740000000000001</v>
      </c>
      <c r="I20">
        <v>0.58930000000000005</v>
      </c>
      <c r="J20">
        <v>1.0686</v>
      </c>
      <c r="K20">
        <v>2.0024000000000002</v>
      </c>
      <c r="L20">
        <v>3.0954999999999999</v>
      </c>
    </row>
    <row r="25" spans="1:14">
      <c r="A25" s="8">
        <v>4.6296296296296293E-4</v>
      </c>
      <c r="B25">
        <v>27.5</v>
      </c>
      <c r="C25" t="s">
        <v>12</v>
      </c>
      <c r="D25">
        <v>0.16400000000000001</v>
      </c>
      <c r="E25">
        <v>0.2</v>
      </c>
      <c r="F25">
        <v>0.22470000000000001</v>
      </c>
      <c r="G25">
        <v>0.22969999999999999</v>
      </c>
      <c r="H25">
        <v>0.2823</v>
      </c>
      <c r="I25">
        <v>4.5499999999999999E-2</v>
      </c>
      <c r="J25">
        <v>4.53E-2</v>
      </c>
      <c r="K25">
        <v>4.5699999999999998E-2</v>
      </c>
      <c r="L25">
        <v>4.5100000000000001E-2</v>
      </c>
    </row>
    <row r="26" spans="1:14">
      <c r="C26" t="s">
        <v>13</v>
      </c>
      <c r="D26">
        <v>0.16009999999999999</v>
      </c>
      <c r="E26">
        <v>0.58819999999999995</v>
      </c>
      <c r="F26">
        <v>0.50880000000000003</v>
      </c>
      <c r="G26">
        <v>0.53300000000000003</v>
      </c>
      <c r="H26">
        <v>0.55830000000000002</v>
      </c>
      <c r="I26">
        <v>0.54449999999999998</v>
      </c>
      <c r="J26">
        <v>0.55920000000000003</v>
      </c>
      <c r="K26">
        <v>0.57230000000000003</v>
      </c>
      <c r="L26">
        <v>0.60260000000000002</v>
      </c>
    </row>
    <row r="27" spans="1:14">
      <c r="C27" t="s">
        <v>14</v>
      </c>
      <c r="D27">
        <v>0.19980000000000001</v>
      </c>
      <c r="E27">
        <v>0.53580000000000005</v>
      </c>
      <c r="F27">
        <v>0.42049999999999998</v>
      </c>
      <c r="G27">
        <v>0.47839999999999999</v>
      </c>
      <c r="H27">
        <v>0.49980000000000002</v>
      </c>
      <c r="I27">
        <v>0.54200000000000004</v>
      </c>
      <c r="J27">
        <v>0.52880000000000005</v>
      </c>
      <c r="K27">
        <v>0.57040000000000002</v>
      </c>
      <c r="L27">
        <v>0.56089999999999995</v>
      </c>
    </row>
    <row r="28" spans="1:14">
      <c r="C28" t="s">
        <v>15</v>
      </c>
      <c r="D28">
        <v>0.29530000000000001</v>
      </c>
      <c r="E28">
        <v>0.57720000000000005</v>
      </c>
      <c r="F28">
        <v>0.41799999999999998</v>
      </c>
      <c r="G28">
        <v>0.44800000000000001</v>
      </c>
      <c r="H28">
        <v>0.50690000000000002</v>
      </c>
      <c r="I28">
        <v>0.52710000000000001</v>
      </c>
      <c r="J28">
        <v>0.56989999999999996</v>
      </c>
      <c r="K28">
        <v>0.58120000000000005</v>
      </c>
      <c r="L28">
        <v>0.56330000000000002</v>
      </c>
    </row>
    <row r="29" spans="1:14">
      <c r="C29" t="s">
        <v>7</v>
      </c>
      <c r="D29">
        <v>0.16420000000000001</v>
      </c>
      <c r="E29">
        <v>0.17419999999999999</v>
      </c>
      <c r="F29">
        <v>0.1971</v>
      </c>
      <c r="G29">
        <v>0.25419999999999998</v>
      </c>
      <c r="H29">
        <v>0.37759999999999999</v>
      </c>
      <c r="I29">
        <v>0.58930000000000005</v>
      </c>
      <c r="J29">
        <v>1.0686</v>
      </c>
      <c r="K29">
        <v>2.0036</v>
      </c>
      <c r="L29">
        <v>3.0954999999999999</v>
      </c>
    </row>
    <row r="31" spans="1:14">
      <c r="C31" s="24" t="s">
        <v>40</v>
      </c>
      <c r="D31" s="24"/>
      <c r="E31" s="24"/>
      <c r="F31" s="24" t="s">
        <v>41</v>
      </c>
      <c r="G31" s="24"/>
      <c r="H31" s="24"/>
      <c r="I31" s="24" t="s">
        <v>42</v>
      </c>
      <c r="J31" s="24"/>
      <c r="K31" s="24"/>
      <c r="L31" s="24" t="s">
        <v>12</v>
      </c>
      <c r="M31" s="24"/>
      <c r="N31" s="24"/>
    </row>
    <row r="32" spans="1:14">
      <c r="A32" t="s">
        <v>43</v>
      </c>
      <c r="C32">
        <v>1</v>
      </c>
      <c r="D32">
        <v>2</v>
      </c>
      <c r="E32">
        <v>3</v>
      </c>
      <c r="F32">
        <v>1</v>
      </c>
      <c r="G32">
        <v>2</v>
      </c>
      <c r="H32">
        <v>3</v>
      </c>
      <c r="I32">
        <v>1</v>
      </c>
      <c r="J32">
        <v>2</v>
      </c>
      <c r="K32">
        <v>3</v>
      </c>
      <c r="L32">
        <v>1</v>
      </c>
      <c r="M32">
        <v>2</v>
      </c>
      <c r="N32">
        <v>3</v>
      </c>
    </row>
    <row r="33" spans="3:34">
      <c r="C33">
        <v>0.15989999999999999</v>
      </c>
      <c r="D33">
        <v>0.15970000000000001</v>
      </c>
      <c r="E33">
        <v>0.16009999999999999</v>
      </c>
      <c r="F33">
        <v>0.1993</v>
      </c>
      <c r="G33">
        <v>0.19919999999999999</v>
      </c>
      <c r="H33">
        <v>0.19980000000000001</v>
      </c>
      <c r="I33">
        <v>0.24329999999999999</v>
      </c>
      <c r="J33">
        <v>0.28889999999999999</v>
      </c>
      <c r="K33">
        <v>0.29530000000000001</v>
      </c>
      <c r="L33">
        <v>0.1643</v>
      </c>
      <c r="M33">
        <v>0.1636</v>
      </c>
      <c r="N33">
        <v>0.16400000000000001</v>
      </c>
    </row>
    <row r="34" spans="3:34">
      <c r="C34">
        <v>0.58509999999999995</v>
      </c>
      <c r="D34">
        <v>0.58740000000000003</v>
      </c>
      <c r="E34">
        <v>0.58819999999999995</v>
      </c>
      <c r="F34">
        <v>0.5343</v>
      </c>
      <c r="G34">
        <v>0.53510000000000002</v>
      </c>
      <c r="H34">
        <v>0.53580000000000005</v>
      </c>
      <c r="I34">
        <v>0.57520000000000004</v>
      </c>
      <c r="J34">
        <v>0.57640000000000002</v>
      </c>
      <c r="K34">
        <v>0.57720000000000005</v>
      </c>
      <c r="L34">
        <v>0.19969999999999999</v>
      </c>
      <c r="M34">
        <v>0.1996</v>
      </c>
      <c r="N34">
        <v>0.2</v>
      </c>
    </row>
    <row r="35" spans="3:34">
      <c r="C35">
        <v>0.5071</v>
      </c>
      <c r="D35">
        <v>0.5091</v>
      </c>
      <c r="E35">
        <v>0.50880000000000003</v>
      </c>
      <c r="F35">
        <v>0.41970000000000002</v>
      </c>
      <c r="G35">
        <v>0.42009999999999997</v>
      </c>
      <c r="H35">
        <v>0.42049999999999998</v>
      </c>
      <c r="I35">
        <v>0.41489999999999999</v>
      </c>
      <c r="J35">
        <v>0.41520000000000001</v>
      </c>
      <c r="K35">
        <v>0.41799999999999998</v>
      </c>
      <c r="L35">
        <v>0.2253</v>
      </c>
      <c r="M35">
        <v>0.22470000000000001</v>
      </c>
      <c r="N35">
        <v>0.22470000000000001</v>
      </c>
    </row>
    <row r="36" spans="3:34">
      <c r="C36">
        <v>0.52790000000000004</v>
      </c>
      <c r="D36">
        <v>0.5323</v>
      </c>
      <c r="E36">
        <v>0.53300000000000003</v>
      </c>
      <c r="F36">
        <v>0.47820000000000001</v>
      </c>
      <c r="G36">
        <v>0.47820000000000001</v>
      </c>
      <c r="H36">
        <v>0.47839999999999999</v>
      </c>
      <c r="I36">
        <v>0.44679999999999997</v>
      </c>
      <c r="J36">
        <v>0.44740000000000002</v>
      </c>
      <c r="K36">
        <v>0.44800000000000001</v>
      </c>
      <c r="L36">
        <v>0.2296</v>
      </c>
      <c r="M36">
        <v>0.22900000000000001</v>
      </c>
      <c r="N36">
        <v>0.22969999999999999</v>
      </c>
    </row>
    <row r="37" spans="3:34">
      <c r="C37">
        <v>0.55530000000000002</v>
      </c>
      <c r="D37">
        <v>0.55730000000000002</v>
      </c>
      <c r="E37">
        <v>0.55830000000000002</v>
      </c>
      <c r="F37">
        <v>0.49940000000000001</v>
      </c>
      <c r="G37">
        <v>0.49959999999999999</v>
      </c>
      <c r="H37">
        <v>0.49980000000000002</v>
      </c>
      <c r="I37">
        <v>0.50060000000000004</v>
      </c>
      <c r="J37">
        <v>0.50619999999999998</v>
      </c>
      <c r="K37">
        <v>0.50690000000000002</v>
      </c>
      <c r="L37">
        <v>0.28199999999999997</v>
      </c>
      <c r="M37">
        <v>0.28189999999999998</v>
      </c>
      <c r="N37">
        <v>0.2823</v>
      </c>
    </row>
    <row r="38" spans="3:34">
      <c r="C38">
        <v>0.54290000000000005</v>
      </c>
      <c r="D38">
        <v>0.54400000000000004</v>
      </c>
      <c r="E38">
        <v>0.54449999999999998</v>
      </c>
      <c r="F38">
        <v>0.53900000000000003</v>
      </c>
      <c r="G38">
        <v>0.54210000000000003</v>
      </c>
      <c r="H38">
        <v>0.54200000000000004</v>
      </c>
      <c r="I38">
        <v>0.52680000000000005</v>
      </c>
      <c r="J38">
        <v>0.52669999999999995</v>
      </c>
      <c r="K38">
        <v>0.52710000000000001</v>
      </c>
    </row>
    <row r="39" spans="3:34">
      <c r="C39">
        <v>0.55700000000000005</v>
      </c>
      <c r="D39">
        <v>0.55979999999999996</v>
      </c>
      <c r="E39">
        <v>0.55920000000000003</v>
      </c>
      <c r="F39">
        <v>0.52690000000000003</v>
      </c>
      <c r="G39">
        <v>0.52859999999999996</v>
      </c>
      <c r="H39">
        <v>0.52880000000000005</v>
      </c>
      <c r="I39">
        <v>0.56799999999999995</v>
      </c>
      <c r="J39">
        <v>0.56979999999999997</v>
      </c>
      <c r="K39">
        <v>0.56989999999999996</v>
      </c>
    </row>
    <row r="40" spans="3:34">
      <c r="C40">
        <v>0.57130000000000003</v>
      </c>
      <c r="D40">
        <v>0.5716</v>
      </c>
      <c r="E40">
        <v>0.57230000000000003</v>
      </c>
      <c r="F40">
        <v>0.56789999999999996</v>
      </c>
      <c r="G40">
        <v>0.56969999999999998</v>
      </c>
      <c r="H40">
        <v>0.57040000000000002</v>
      </c>
      <c r="I40">
        <v>0.57809999999999995</v>
      </c>
      <c r="J40">
        <v>0.5806</v>
      </c>
      <c r="K40">
        <v>0.58120000000000005</v>
      </c>
    </row>
    <row r="41" spans="3:34">
      <c r="C41">
        <v>0.59919999999999995</v>
      </c>
      <c r="D41">
        <v>0.6008</v>
      </c>
      <c r="E41">
        <v>0.60260000000000002</v>
      </c>
      <c r="F41">
        <v>0.55830000000000002</v>
      </c>
      <c r="G41">
        <v>0.56040000000000001</v>
      </c>
      <c r="H41">
        <v>0.56089999999999995</v>
      </c>
      <c r="I41">
        <v>0.5615</v>
      </c>
      <c r="J41">
        <v>0.56210000000000004</v>
      </c>
      <c r="K41">
        <v>0.56330000000000002</v>
      </c>
    </row>
    <row r="45" spans="3:34">
      <c r="F45" s="21" t="s">
        <v>16</v>
      </c>
      <c r="G45" s="21"/>
      <c r="H45" s="21"/>
      <c r="J45" s="22" t="s">
        <v>17</v>
      </c>
      <c r="K45" s="22"/>
      <c r="L45" s="22"/>
    </row>
    <row r="46" spans="3:34">
      <c r="E46" t="s">
        <v>18</v>
      </c>
      <c r="F46" s="2" t="s">
        <v>19</v>
      </c>
      <c r="G46" s="2" t="s">
        <v>20</v>
      </c>
      <c r="H46" s="2" t="s">
        <v>21</v>
      </c>
      <c r="J46" s="3" t="s">
        <v>19</v>
      </c>
      <c r="K46" s="3" t="s">
        <v>20</v>
      </c>
      <c r="L46" s="3" t="s">
        <v>21</v>
      </c>
    </row>
    <row r="47" spans="3:34">
      <c r="E47" t="s">
        <v>22</v>
      </c>
      <c r="F47" s="2">
        <f>AVERAGE(L33:N33)</f>
        <v>0.16396666666666668</v>
      </c>
      <c r="G47" s="2"/>
      <c r="H47" s="2"/>
      <c r="J47" s="3"/>
      <c r="K47" s="3"/>
      <c r="L47" s="3"/>
      <c r="AH47" t="s">
        <v>52</v>
      </c>
    </row>
    <row r="48" spans="3:34">
      <c r="E48" t="s">
        <v>23</v>
      </c>
      <c r="F48" s="2">
        <f t="shared" ref="F48:F51" si="4">AVERAGE(L34:N34)</f>
        <v>0.19976666666666665</v>
      </c>
      <c r="G48" s="2"/>
      <c r="H48" s="2"/>
      <c r="J48" s="3"/>
      <c r="K48" s="3"/>
      <c r="L48" s="3"/>
      <c r="AH48" t="s">
        <v>53</v>
      </c>
    </row>
    <row r="49" spans="4:37">
      <c r="E49" t="s">
        <v>24</v>
      </c>
      <c r="F49" s="2">
        <f t="shared" si="4"/>
        <v>0.22490000000000002</v>
      </c>
      <c r="G49" s="2"/>
      <c r="H49" s="2"/>
      <c r="J49" s="3"/>
      <c r="K49" s="3"/>
      <c r="L49" s="3"/>
    </row>
    <row r="50" spans="4:37">
      <c r="E50" t="s">
        <v>25</v>
      </c>
      <c r="F50" s="2">
        <f t="shared" si="4"/>
        <v>0.22943333333333335</v>
      </c>
      <c r="G50" s="2"/>
      <c r="H50" s="2"/>
      <c r="J50" s="3"/>
      <c r="K50" s="3"/>
      <c r="L50" s="3"/>
      <c r="N50" s="1" t="s">
        <v>26</v>
      </c>
      <c r="O50" s="1"/>
      <c r="P50" s="1"/>
      <c r="Q50" s="1"/>
    </row>
    <row r="51" spans="4:37">
      <c r="E51" t="s">
        <v>27</v>
      </c>
      <c r="F51" s="2">
        <f t="shared" si="4"/>
        <v>0.28206666666666663</v>
      </c>
      <c r="G51" s="2"/>
      <c r="H51" s="2"/>
      <c r="J51" s="3"/>
      <c r="K51" s="3"/>
      <c r="L51" s="3"/>
      <c r="N51" s="1"/>
      <c r="O51" s="1"/>
      <c r="P51" s="1"/>
      <c r="Q51" s="1"/>
      <c r="S51" s="4"/>
      <c r="T51" s="26" t="s">
        <v>28</v>
      </c>
      <c r="U51" s="26"/>
      <c r="V51" s="26"/>
      <c r="X51" s="4"/>
      <c r="Y51" s="26" t="s">
        <v>32</v>
      </c>
      <c r="Z51" s="26"/>
      <c r="AA51" s="26"/>
      <c r="AC51" s="25" t="s">
        <v>50</v>
      </c>
      <c r="AD51" s="25"/>
      <c r="AE51" s="25"/>
      <c r="AF51" s="25"/>
      <c r="AH51" s="21" t="s">
        <v>51</v>
      </c>
      <c r="AI51" s="21"/>
      <c r="AJ51" s="21"/>
      <c r="AK51" s="21"/>
    </row>
    <row r="52" spans="4:37">
      <c r="E52" t="s">
        <v>29</v>
      </c>
      <c r="F52" s="2">
        <f>AVERAGE(C33:E33)</f>
        <v>0.15990000000000001</v>
      </c>
      <c r="G52" s="2">
        <f>AVERAGE(F33:H33)</f>
        <v>0.19943333333333332</v>
      </c>
      <c r="H52" s="2">
        <f>AVERAGE(I33:K33)</f>
        <v>0.27583333333333332</v>
      </c>
      <c r="J52" s="3"/>
      <c r="K52" s="3"/>
      <c r="L52" s="3"/>
      <c r="N52" s="1" t="s">
        <v>30</v>
      </c>
      <c r="O52" s="1" t="s">
        <v>19</v>
      </c>
      <c r="P52" s="1" t="s">
        <v>20</v>
      </c>
      <c r="Q52" s="1" t="s">
        <v>21</v>
      </c>
      <c r="S52" s="4" t="s">
        <v>30</v>
      </c>
      <c r="T52" s="4" t="s">
        <v>19</v>
      </c>
      <c r="U52" s="4" t="s">
        <v>20</v>
      </c>
      <c r="V52" s="4" t="s">
        <v>21</v>
      </c>
      <c r="X52" s="4" t="s">
        <v>30</v>
      </c>
      <c r="Y52" s="4" t="s">
        <v>19</v>
      </c>
      <c r="Z52" s="4" t="s">
        <v>20</v>
      </c>
      <c r="AA52" s="4" t="s">
        <v>21</v>
      </c>
      <c r="AC52" s="4" t="s">
        <v>30</v>
      </c>
      <c r="AD52" s="4" t="s">
        <v>19</v>
      </c>
      <c r="AE52" s="4" t="s">
        <v>20</v>
      </c>
      <c r="AF52" s="4" t="s">
        <v>21</v>
      </c>
      <c r="AH52" s="2" t="s">
        <v>30</v>
      </c>
      <c r="AI52" s="2" t="s">
        <v>19</v>
      </c>
      <c r="AJ52" s="2" t="s">
        <v>20</v>
      </c>
      <c r="AK52" s="2" t="s">
        <v>21</v>
      </c>
    </row>
    <row r="53" spans="4:37">
      <c r="E53" t="s">
        <v>31</v>
      </c>
      <c r="F53" s="2">
        <f t="shared" ref="F53:F60" si="5">AVERAGE(C34:E34)</f>
        <v>0.58689999999999998</v>
      </c>
      <c r="G53" s="2">
        <f t="shared" ref="G53:G60" si="6">AVERAGE(F34:H34)</f>
        <v>0.53506666666666669</v>
      </c>
      <c r="H53" s="2">
        <f t="shared" ref="H53:H60" si="7">AVERAGE(I34:K34)</f>
        <v>0.5762666666666667</v>
      </c>
      <c r="J53" s="3">
        <f>F53-$F$48</f>
        <v>0.38713333333333333</v>
      </c>
      <c r="K53" s="3">
        <f>G53-$F$50</f>
        <v>0.30563333333333331</v>
      </c>
      <c r="L53" s="13">
        <f>H53-$F$51</f>
        <v>0.29420000000000007</v>
      </c>
      <c r="N53" s="1">
        <v>0</v>
      </c>
      <c r="O53" s="1">
        <v>0.38713333333333333</v>
      </c>
      <c r="P53" s="1">
        <v>0.30563333333333331</v>
      </c>
      <c r="Q53" s="1">
        <v>0.29420000000000007</v>
      </c>
      <c r="S53" s="4">
        <v>0</v>
      </c>
      <c r="T53" s="4">
        <f>(O53+0.0204)/0.0003</f>
        <v>1358.4444444444446</v>
      </c>
      <c r="U53" s="4">
        <f t="shared" ref="U53:V53" si="8">(P53+0.0204)/0.0003</f>
        <v>1086.7777777777778</v>
      </c>
      <c r="V53" s="4">
        <f t="shared" si="8"/>
        <v>1048.6666666666672</v>
      </c>
      <c r="X53" s="4">
        <v>0</v>
      </c>
      <c r="Y53" s="4">
        <f>T53/5/90</f>
        <v>3.0187654320987658</v>
      </c>
      <c r="Z53" s="4">
        <f t="shared" ref="Z53:AA53" si="9">U53/5/90</f>
        <v>2.4150617283950617</v>
      </c>
      <c r="AA53" s="4">
        <f t="shared" si="9"/>
        <v>2.3303703703703715</v>
      </c>
      <c r="AC53" s="4">
        <v>0</v>
      </c>
      <c r="AD53" s="4">
        <f>T53/1000000000000</f>
        <v>1.3584444444444446E-9</v>
      </c>
      <c r="AE53" s="4">
        <f t="shared" ref="AE53:AF60" si="10">U53/1000000000000</f>
        <v>1.0867777777777779E-9</v>
      </c>
      <c r="AF53" s="4">
        <f t="shared" si="10"/>
        <v>1.0486666666666672E-9</v>
      </c>
      <c r="AH53" s="2">
        <v>0</v>
      </c>
      <c r="AI53" s="2">
        <f>AD53/5400/0.0000000001</f>
        <v>2.5156378600823047E-3</v>
      </c>
      <c r="AJ53" s="2">
        <f t="shared" ref="AJ53:AK60" si="11">AE53/5400/0.0000000001</f>
        <v>2.0125514403292184E-3</v>
      </c>
      <c r="AK53" s="2">
        <f t="shared" si="11"/>
        <v>1.9419753086419762E-3</v>
      </c>
    </row>
    <row r="54" spans="4:37">
      <c r="D54" s="27" t="s">
        <v>30</v>
      </c>
      <c r="E54">
        <v>1600</v>
      </c>
      <c r="F54" s="2">
        <f t="shared" si="5"/>
        <v>0.5083333333333333</v>
      </c>
      <c r="G54" s="2">
        <f t="shared" si="6"/>
        <v>0.42009999999999997</v>
      </c>
      <c r="H54" s="2">
        <f t="shared" si="7"/>
        <v>0.41603333333333331</v>
      </c>
      <c r="J54" s="3">
        <f t="shared" ref="J54:J60" si="12">F54-$F$48</f>
        <v>0.30856666666666666</v>
      </c>
      <c r="K54" s="3">
        <f t="shared" ref="K54:K60" si="13">G54-$F$50</f>
        <v>0.19066666666666662</v>
      </c>
      <c r="L54" s="13">
        <f t="shared" ref="L54:L60" si="14">H54-$F$51</f>
        <v>0.13396666666666668</v>
      </c>
      <c r="N54" s="1">
        <v>25</v>
      </c>
      <c r="O54" s="1">
        <v>0.40110000000000001</v>
      </c>
      <c r="P54" s="1">
        <v>0.33043333333333325</v>
      </c>
      <c r="Q54" s="1">
        <v>0.28023333333333339</v>
      </c>
      <c r="S54" s="4">
        <v>25</v>
      </c>
      <c r="T54" s="4">
        <f t="shared" ref="T54:T60" si="15">(O54+0.0204)/0.0003</f>
        <v>1405</v>
      </c>
      <c r="U54" s="4">
        <f t="shared" ref="U54:U60" si="16">(P54+0.0204)/0.0003</f>
        <v>1169.4444444444441</v>
      </c>
      <c r="V54" s="4">
        <f t="shared" ref="V54:V60" si="17">(Q54+0.0204)/0.0003</f>
        <v>1002.1111111111115</v>
      </c>
      <c r="X54" s="4">
        <v>25</v>
      </c>
      <c r="Y54" s="4">
        <f t="shared" ref="Y54:Y60" si="18">T54/5/90</f>
        <v>3.1222222222222222</v>
      </c>
      <c r="Z54" s="4">
        <f t="shared" ref="Z54:Z60" si="19">U54/5/90</f>
        <v>2.598765432098765</v>
      </c>
      <c r="AA54" s="4">
        <f t="shared" ref="AA54:AA60" si="20">V54/5/90</f>
        <v>2.2269135802469147</v>
      </c>
      <c r="AC54" s="4">
        <v>25</v>
      </c>
      <c r="AD54" s="4">
        <f t="shared" ref="AD54:AD60" si="21">T54/1000000000000</f>
        <v>1.405E-9</v>
      </c>
      <c r="AE54" s="4">
        <f t="shared" si="10"/>
        <v>1.1694444444444441E-9</v>
      </c>
      <c r="AF54" s="4">
        <f t="shared" si="10"/>
        <v>1.0021111111111115E-9</v>
      </c>
      <c r="AH54" s="2">
        <v>25</v>
      </c>
      <c r="AI54" s="2">
        <f t="shared" ref="AI54:AI60" si="22">AD54/5400/0.0000000001</f>
        <v>2.6018518518518517E-3</v>
      </c>
      <c r="AJ54" s="2">
        <f t="shared" si="11"/>
        <v>2.1656378600823038E-3</v>
      </c>
      <c r="AK54" s="2">
        <f t="shared" si="11"/>
        <v>1.8557613168724287E-3</v>
      </c>
    </row>
    <row r="55" spans="4:37">
      <c r="D55" s="27"/>
      <c r="E55">
        <v>800</v>
      </c>
      <c r="F55" s="2">
        <f t="shared" si="5"/>
        <v>0.53106666666666669</v>
      </c>
      <c r="G55" s="2">
        <f t="shared" si="6"/>
        <v>0.47826666666666667</v>
      </c>
      <c r="H55" s="2">
        <f t="shared" si="7"/>
        <v>0.44740000000000002</v>
      </c>
      <c r="J55" s="3">
        <f t="shared" si="12"/>
        <v>0.33130000000000004</v>
      </c>
      <c r="K55" s="3">
        <f t="shared" si="13"/>
        <v>0.24883333333333332</v>
      </c>
      <c r="L55" s="13">
        <f t="shared" si="14"/>
        <v>0.16533333333333339</v>
      </c>
      <c r="N55" s="1">
        <v>50</v>
      </c>
      <c r="O55" s="1">
        <v>0.37196666666666667</v>
      </c>
      <c r="P55" s="1">
        <v>0.33989999999999998</v>
      </c>
      <c r="Q55" s="1">
        <v>0.2979</v>
      </c>
      <c r="S55" s="4">
        <v>50</v>
      </c>
      <c r="T55" s="4">
        <f t="shared" si="15"/>
        <v>1307.8888888888889</v>
      </c>
      <c r="U55" s="4">
        <f t="shared" si="16"/>
        <v>1201</v>
      </c>
      <c r="V55" s="4">
        <f t="shared" si="17"/>
        <v>1061.0000000000002</v>
      </c>
      <c r="X55" s="4">
        <v>50</v>
      </c>
      <c r="Y55" s="4">
        <f t="shared" si="18"/>
        <v>2.90641975308642</v>
      </c>
      <c r="Z55" s="4">
        <f t="shared" si="19"/>
        <v>2.6688888888888886</v>
      </c>
      <c r="AA55" s="4">
        <f t="shared" si="20"/>
        <v>2.3577777777777782</v>
      </c>
      <c r="AC55" s="4">
        <v>50</v>
      </c>
      <c r="AD55" s="4">
        <f t="shared" si="21"/>
        <v>1.307888888888889E-9</v>
      </c>
      <c r="AE55" s="4">
        <f t="shared" si="10"/>
        <v>1.2010000000000001E-9</v>
      </c>
      <c r="AF55" s="4">
        <f t="shared" si="10"/>
        <v>1.0610000000000002E-9</v>
      </c>
      <c r="AH55" s="2">
        <v>50</v>
      </c>
      <c r="AI55" s="2">
        <f t="shared" si="22"/>
        <v>2.4220164609053503E-3</v>
      </c>
      <c r="AJ55" s="2">
        <f t="shared" si="11"/>
        <v>2.2240740740740741E-3</v>
      </c>
      <c r="AK55" s="2">
        <f t="shared" si="11"/>
        <v>1.9648148148148151E-3</v>
      </c>
    </row>
    <row r="56" spans="4:37">
      <c r="D56" s="27"/>
      <c r="E56">
        <v>400</v>
      </c>
      <c r="F56" s="2">
        <f t="shared" si="5"/>
        <v>0.55696666666666672</v>
      </c>
      <c r="G56" s="2">
        <f t="shared" si="6"/>
        <v>0.49960000000000004</v>
      </c>
      <c r="H56" s="2">
        <f t="shared" si="7"/>
        <v>0.50456666666666672</v>
      </c>
      <c r="J56" s="3">
        <f t="shared" si="12"/>
        <v>0.35720000000000007</v>
      </c>
      <c r="K56" s="3">
        <f t="shared" si="13"/>
        <v>0.27016666666666667</v>
      </c>
      <c r="L56" s="13">
        <f t="shared" si="14"/>
        <v>0.22250000000000009</v>
      </c>
      <c r="N56" s="1">
        <v>100</v>
      </c>
      <c r="O56" s="1">
        <v>0.35890000000000011</v>
      </c>
      <c r="P56" s="1">
        <v>0.29866666666666652</v>
      </c>
      <c r="Q56" s="1">
        <v>0.28716666666666674</v>
      </c>
      <c r="S56" s="4">
        <v>100</v>
      </c>
      <c r="T56" s="4">
        <f t="shared" si="15"/>
        <v>1264.3333333333337</v>
      </c>
      <c r="U56" s="4">
        <f t="shared" si="16"/>
        <v>1063.5555555555552</v>
      </c>
      <c r="V56" s="4">
        <f t="shared" si="17"/>
        <v>1025.2222222222226</v>
      </c>
      <c r="X56" s="4">
        <v>100</v>
      </c>
      <c r="Y56" s="4">
        <f t="shared" si="18"/>
        <v>2.8096296296296304</v>
      </c>
      <c r="Z56" s="4">
        <f t="shared" si="19"/>
        <v>2.3634567901234562</v>
      </c>
      <c r="AA56" s="4">
        <f t="shared" si="20"/>
        <v>2.2782716049382725</v>
      </c>
      <c r="AC56" s="4">
        <v>100</v>
      </c>
      <c r="AD56" s="4">
        <f t="shared" si="21"/>
        <v>1.2643333333333336E-9</v>
      </c>
      <c r="AE56" s="4">
        <f t="shared" si="10"/>
        <v>1.0635555555555551E-9</v>
      </c>
      <c r="AF56" s="4">
        <f t="shared" si="10"/>
        <v>1.0252222222222226E-9</v>
      </c>
      <c r="AH56" s="2">
        <v>100</v>
      </c>
      <c r="AI56" s="2">
        <f t="shared" si="22"/>
        <v>2.3413580246913583E-3</v>
      </c>
      <c r="AJ56" s="2">
        <f t="shared" si="11"/>
        <v>1.9695473251028798E-3</v>
      </c>
      <c r="AK56" s="2">
        <f t="shared" si="11"/>
        <v>1.8985596707818938E-3</v>
      </c>
    </row>
    <row r="57" spans="4:37">
      <c r="D57" s="27"/>
      <c r="E57">
        <v>200</v>
      </c>
      <c r="F57" s="2">
        <f t="shared" si="5"/>
        <v>0.54379999999999995</v>
      </c>
      <c r="G57" s="2">
        <f t="shared" si="6"/>
        <v>0.54103333333333337</v>
      </c>
      <c r="H57" s="2">
        <f t="shared" si="7"/>
        <v>0.52686666666666671</v>
      </c>
      <c r="J57" s="3">
        <f t="shared" si="12"/>
        <v>0.3440333333333333</v>
      </c>
      <c r="K57" s="3">
        <f t="shared" si="13"/>
        <v>0.31159999999999999</v>
      </c>
      <c r="L57" s="13">
        <f t="shared" si="14"/>
        <v>0.24480000000000007</v>
      </c>
      <c r="N57" s="1">
        <v>200</v>
      </c>
      <c r="O57" s="1">
        <v>0.3440333333333333</v>
      </c>
      <c r="P57" s="1">
        <v>0.31159999999999999</v>
      </c>
      <c r="Q57" s="1">
        <v>0.24480000000000007</v>
      </c>
      <c r="S57" s="4">
        <v>200</v>
      </c>
      <c r="T57" s="4">
        <f t="shared" si="15"/>
        <v>1214.7777777777776</v>
      </c>
      <c r="U57" s="4">
        <f t="shared" si="16"/>
        <v>1106.6666666666667</v>
      </c>
      <c r="V57" s="4">
        <f t="shared" si="17"/>
        <v>884.00000000000045</v>
      </c>
      <c r="X57" s="4">
        <v>200</v>
      </c>
      <c r="Y57" s="4">
        <f t="shared" si="18"/>
        <v>2.6995061728395058</v>
      </c>
      <c r="Z57" s="4">
        <f t="shared" si="19"/>
        <v>2.4592592592592593</v>
      </c>
      <c r="AA57" s="4">
        <f t="shared" si="20"/>
        <v>1.9644444444444455</v>
      </c>
      <c r="AC57" s="4">
        <v>200</v>
      </c>
      <c r="AD57" s="4">
        <f t="shared" si="21"/>
        <v>1.2147777777777777E-9</v>
      </c>
      <c r="AE57" s="4">
        <f t="shared" si="10"/>
        <v>1.1066666666666668E-9</v>
      </c>
      <c r="AF57" s="4">
        <f t="shared" si="10"/>
        <v>8.8400000000000046E-10</v>
      </c>
      <c r="AH57" s="2">
        <v>200</v>
      </c>
      <c r="AI57" s="2">
        <f t="shared" si="22"/>
        <v>2.2495884773662549E-3</v>
      </c>
      <c r="AJ57" s="2">
        <f t="shared" si="11"/>
        <v>2.0493827160493827E-3</v>
      </c>
      <c r="AK57" s="2">
        <f t="shared" si="11"/>
        <v>1.6370370370370378E-3</v>
      </c>
    </row>
    <row r="58" spans="4:37">
      <c r="D58" s="27"/>
      <c r="E58">
        <v>100</v>
      </c>
      <c r="F58" s="2">
        <f t="shared" si="5"/>
        <v>0.55866666666666676</v>
      </c>
      <c r="G58" s="2">
        <f t="shared" si="6"/>
        <v>0.5280999999999999</v>
      </c>
      <c r="H58" s="2">
        <f t="shared" si="7"/>
        <v>0.56923333333333337</v>
      </c>
      <c r="J58" s="3">
        <f t="shared" si="12"/>
        <v>0.35890000000000011</v>
      </c>
      <c r="K58" s="3">
        <f t="shared" si="13"/>
        <v>0.29866666666666652</v>
      </c>
      <c r="L58" s="13">
        <f t="shared" si="14"/>
        <v>0.28716666666666674</v>
      </c>
      <c r="N58" s="1">
        <v>400</v>
      </c>
      <c r="O58" s="1">
        <v>0.35720000000000007</v>
      </c>
      <c r="P58" s="1">
        <v>0.27016666666666667</v>
      </c>
      <c r="Q58" s="1">
        <v>0.22250000000000009</v>
      </c>
      <c r="S58" s="4">
        <v>400</v>
      </c>
      <c r="T58" s="4">
        <f t="shared" si="15"/>
        <v>1258.666666666667</v>
      </c>
      <c r="U58" s="4">
        <f t="shared" si="16"/>
        <v>968.55555555555554</v>
      </c>
      <c r="V58" s="4">
        <f t="shared" si="17"/>
        <v>809.66666666666708</v>
      </c>
      <c r="X58" s="4">
        <v>400</v>
      </c>
      <c r="Y58" s="4">
        <f t="shared" si="18"/>
        <v>2.7970370370370379</v>
      </c>
      <c r="Z58" s="4">
        <f t="shared" si="19"/>
        <v>2.1523456790123459</v>
      </c>
      <c r="AA58" s="4">
        <f t="shared" si="20"/>
        <v>1.7992592592592602</v>
      </c>
      <c r="AC58" s="4">
        <v>400</v>
      </c>
      <c r="AD58" s="4">
        <f t="shared" si="21"/>
        <v>1.2586666666666669E-9</v>
      </c>
      <c r="AE58" s="4">
        <f t="shared" si="10"/>
        <v>9.6855555555555555E-10</v>
      </c>
      <c r="AF58" s="4">
        <f t="shared" si="10"/>
        <v>8.0966666666666708E-10</v>
      </c>
      <c r="AH58" s="2">
        <v>400</v>
      </c>
      <c r="AI58" s="2">
        <f t="shared" si="22"/>
        <v>2.3308641975308647E-3</v>
      </c>
      <c r="AJ58" s="2">
        <f t="shared" si="11"/>
        <v>1.7936213991769547E-3</v>
      </c>
      <c r="AK58" s="2">
        <f t="shared" si="11"/>
        <v>1.4993827160493835E-3</v>
      </c>
    </row>
    <row r="59" spans="4:37">
      <c r="D59" s="27"/>
      <c r="E59">
        <v>50</v>
      </c>
      <c r="F59" s="2">
        <f t="shared" si="5"/>
        <v>0.57173333333333332</v>
      </c>
      <c r="G59" s="2">
        <f t="shared" si="6"/>
        <v>0.56933333333333336</v>
      </c>
      <c r="H59" s="2">
        <f t="shared" si="7"/>
        <v>0.57996666666666663</v>
      </c>
      <c r="J59" s="3">
        <f t="shared" si="12"/>
        <v>0.37196666666666667</v>
      </c>
      <c r="K59" s="3">
        <f t="shared" si="13"/>
        <v>0.33989999999999998</v>
      </c>
      <c r="L59" s="13">
        <f t="shared" si="14"/>
        <v>0.2979</v>
      </c>
      <c r="N59" s="1">
        <v>800</v>
      </c>
      <c r="O59" s="1">
        <v>0.33130000000000004</v>
      </c>
      <c r="P59" s="1">
        <v>0.24883333333333332</v>
      </c>
      <c r="Q59" s="1">
        <v>0.16533333333333339</v>
      </c>
      <c r="S59" s="4">
        <v>800</v>
      </c>
      <c r="T59" s="4">
        <f t="shared" si="15"/>
        <v>1172.3333333333335</v>
      </c>
      <c r="U59" s="4">
        <f t="shared" si="16"/>
        <v>897.44444444444446</v>
      </c>
      <c r="V59" s="4">
        <f t="shared" si="17"/>
        <v>619.11111111111131</v>
      </c>
      <c r="X59" s="4">
        <v>800</v>
      </c>
      <c r="Y59" s="4">
        <f t="shared" si="18"/>
        <v>2.6051851851851855</v>
      </c>
      <c r="Z59" s="4">
        <f t="shared" si="19"/>
        <v>1.9943209876543209</v>
      </c>
      <c r="AA59" s="4">
        <f t="shared" si="20"/>
        <v>1.3758024691358028</v>
      </c>
      <c r="AC59" s="4">
        <v>800</v>
      </c>
      <c r="AD59" s="4">
        <f t="shared" si="21"/>
        <v>1.1723333333333335E-9</v>
      </c>
      <c r="AE59" s="4">
        <f t="shared" si="10"/>
        <v>8.9744444444444441E-10</v>
      </c>
      <c r="AF59" s="4">
        <f t="shared" si="10"/>
        <v>6.1911111111111132E-10</v>
      </c>
      <c r="AH59" s="2">
        <v>800</v>
      </c>
      <c r="AI59" s="2">
        <f t="shared" si="22"/>
        <v>2.1709876543209877E-3</v>
      </c>
      <c r="AJ59" s="2">
        <f t="shared" si="11"/>
        <v>1.6619341563786007E-3</v>
      </c>
      <c r="AK59" s="2">
        <f t="shared" si="11"/>
        <v>1.1465020576131692E-3</v>
      </c>
    </row>
    <row r="60" spans="4:37">
      <c r="D60" s="27"/>
      <c r="E60">
        <v>25</v>
      </c>
      <c r="F60" s="2">
        <f t="shared" si="5"/>
        <v>0.60086666666666666</v>
      </c>
      <c r="G60" s="2">
        <f t="shared" si="6"/>
        <v>0.55986666666666662</v>
      </c>
      <c r="H60" s="2">
        <f t="shared" si="7"/>
        <v>0.56230000000000002</v>
      </c>
      <c r="J60" s="3">
        <f t="shared" si="12"/>
        <v>0.40110000000000001</v>
      </c>
      <c r="K60" s="3">
        <f t="shared" si="13"/>
        <v>0.33043333333333325</v>
      </c>
      <c r="L60" s="13">
        <f t="shared" si="14"/>
        <v>0.28023333333333339</v>
      </c>
      <c r="N60" s="1">
        <v>1600</v>
      </c>
      <c r="O60" s="1">
        <v>0.30856666666666666</v>
      </c>
      <c r="P60" s="1">
        <v>0.19066666666666662</v>
      </c>
      <c r="Q60" s="1">
        <v>0.13396666666666668</v>
      </c>
      <c r="S60" s="4">
        <v>1600</v>
      </c>
      <c r="T60" s="4">
        <f t="shared" si="15"/>
        <v>1096.5555555555554</v>
      </c>
      <c r="U60" s="4">
        <f t="shared" si="16"/>
        <v>703.55555555555543</v>
      </c>
      <c r="V60" s="4">
        <f t="shared" si="17"/>
        <v>514.55555555555566</v>
      </c>
      <c r="X60" s="4">
        <v>1600</v>
      </c>
      <c r="Y60" s="4">
        <f t="shared" si="18"/>
        <v>2.4367901234567899</v>
      </c>
      <c r="Z60" s="4">
        <f t="shared" si="19"/>
        <v>1.5634567901234564</v>
      </c>
      <c r="AA60" s="4">
        <f t="shared" si="20"/>
        <v>1.1434567901234569</v>
      </c>
      <c r="AC60" s="4">
        <v>1600</v>
      </c>
      <c r="AD60" s="4">
        <f t="shared" si="21"/>
        <v>1.0965555555555555E-9</v>
      </c>
      <c r="AE60" s="4">
        <f t="shared" si="10"/>
        <v>7.0355555555555544E-10</v>
      </c>
      <c r="AF60" s="4">
        <f t="shared" si="10"/>
        <v>5.1455555555555567E-10</v>
      </c>
      <c r="AH60" s="2">
        <v>1600</v>
      </c>
      <c r="AI60" s="2">
        <f t="shared" si="22"/>
        <v>2.0306584362139919E-3</v>
      </c>
      <c r="AJ60" s="2">
        <f t="shared" si="11"/>
        <v>1.3028806584362135E-3</v>
      </c>
      <c r="AK60" s="2">
        <f t="shared" si="11"/>
        <v>9.5288065843621421E-4</v>
      </c>
    </row>
    <row r="62" spans="4:37">
      <c r="F62" t="s">
        <v>34</v>
      </c>
    </row>
  </sheetData>
  <mergeCells count="12">
    <mergeCell ref="AC51:AF51"/>
    <mergeCell ref="AH51:AK51"/>
    <mergeCell ref="T51:V51"/>
    <mergeCell ref="Y51:AA51"/>
    <mergeCell ref="D54:D60"/>
    <mergeCell ref="F45:H45"/>
    <mergeCell ref="J45:L45"/>
    <mergeCell ref="R5:T5"/>
    <mergeCell ref="C31:E31"/>
    <mergeCell ref="F31:H31"/>
    <mergeCell ref="I31:K31"/>
    <mergeCell ref="L31:N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45001-DA2F-ED4F-947A-A87408837704}">
  <dimension ref="A1:L23"/>
  <sheetViews>
    <sheetView workbookViewId="0"/>
  </sheetViews>
  <sheetFormatPr baseColWidth="10" defaultRowHeight="16"/>
  <sheetData>
    <row r="1" spans="1:12">
      <c r="A1" s="19" t="s">
        <v>56</v>
      </c>
    </row>
    <row r="3" spans="1:12">
      <c r="B3" s="19" t="s">
        <v>54</v>
      </c>
    </row>
    <row r="5" spans="1:12">
      <c r="B5" s="15"/>
      <c r="C5" s="16"/>
      <c r="D5" s="28" t="s">
        <v>19</v>
      </c>
      <c r="E5" s="28"/>
      <c r="F5" s="28"/>
      <c r="G5" s="28" t="s">
        <v>20</v>
      </c>
      <c r="H5" s="28"/>
      <c r="I5" s="28"/>
      <c r="J5" s="28" t="s">
        <v>21</v>
      </c>
      <c r="K5" s="28"/>
      <c r="L5" s="28"/>
    </row>
    <row r="6" spans="1:12">
      <c r="B6" s="15"/>
      <c r="C6" s="16"/>
      <c r="D6" s="20" t="s">
        <v>47</v>
      </c>
      <c r="E6" s="20" t="s">
        <v>48</v>
      </c>
      <c r="F6" s="20" t="s">
        <v>49</v>
      </c>
      <c r="G6" s="20" t="s">
        <v>47</v>
      </c>
      <c r="H6" s="20" t="s">
        <v>48</v>
      </c>
      <c r="I6" s="20" t="s">
        <v>49</v>
      </c>
      <c r="J6" s="20" t="s">
        <v>47</v>
      </c>
      <c r="K6" s="20" t="s">
        <v>48</v>
      </c>
      <c r="L6" s="20" t="s">
        <v>49</v>
      </c>
    </row>
    <row r="7" spans="1:12" ht="16" customHeight="1">
      <c r="B7" s="29" t="s">
        <v>30</v>
      </c>
      <c r="C7" s="18">
        <v>0</v>
      </c>
      <c r="D7" s="17">
        <v>2.2605450000000001E-3</v>
      </c>
      <c r="E7" s="17">
        <v>2.13568140648365E-4</v>
      </c>
      <c r="F7" s="17">
        <v>4</v>
      </c>
      <c r="G7" s="17">
        <v>1.9233025E-3</v>
      </c>
      <c r="H7" s="17">
        <v>1.8267482354811099E-4</v>
      </c>
      <c r="I7" s="17">
        <v>4</v>
      </c>
      <c r="J7" s="17">
        <v>1.70583E-3</v>
      </c>
      <c r="K7" s="17">
        <v>2.05025637177403E-4</v>
      </c>
      <c r="L7" s="17">
        <v>3</v>
      </c>
    </row>
    <row r="8" spans="1:12">
      <c r="B8" s="29"/>
      <c r="C8" s="18">
        <v>25</v>
      </c>
      <c r="D8" s="17">
        <v>2.2544225E-3</v>
      </c>
      <c r="E8" s="17">
        <v>3.1471100927411703E-4</v>
      </c>
      <c r="F8" s="17">
        <v>4</v>
      </c>
      <c r="G8" s="17">
        <v>1.9391475E-3</v>
      </c>
      <c r="H8" s="17">
        <v>1.5732810076927301E-4</v>
      </c>
      <c r="I8" s="17">
        <v>4</v>
      </c>
      <c r="J8" s="17">
        <v>1.5813800000000001E-3</v>
      </c>
      <c r="K8" s="17">
        <v>1.91971846026095E-4</v>
      </c>
      <c r="L8" s="17">
        <v>4</v>
      </c>
    </row>
    <row r="9" spans="1:12">
      <c r="B9" s="29"/>
      <c r="C9" s="18">
        <v>50</v>
      </c>
      <c r="D9" s="17">
        <v>2.2297325000000001E-3</v>
      </c>
      <c r="E9" s="17">
        <v>1.4346511965747399E-4</v>
      </c>
      <c r="F9" s="17">
        <v>4</v>
      </c>
      <c r="G9" s="17">
        <v>1.9817375000000001E-3</v>
      </c>
      <c r="H9" s="17">
        <v>1.63779909711173E-4</v>
      </c>
      <c r="I9" s="17">
        <v>4</v>
      </c>
      <c r="J9" s="17">
        <v>1.535905E-3</v>
      </c>
      <c r="K9" s="17">
        <v>2.9574627194043702E-4</v>
      </c>
      <c r="L9" s="17">
        <v>4</v>
      </c>
    </row>
    <row r="10" spans="1:12">
      <c r="B10" s="29"/>
      <c r="C10" s="18">
        <v>100</v>
      </c>
      <c r="D10" s="17">
        <v>2.1703174999999999E-3</v>
      </c>
      <c r="E10" s="17">
        <v>1.3124245206868099E-4</v>
      </c>
      <c r="F10" s="17">
        <v>4</v>
      </c>
      <c r="G10" s="17">
        <v>1.7175924999999999E-3</v>
      </c>
      <c r="H10" s="17">
        <v>1.9190145463666199E-4</v>
      </c>
      <c r="I10" s="17">
        <v>4</v>
      </c>
      <c r="J10" s="17">
        <v>1.4013875E-3</v>
      </c>
      <c r="K10" s="17">
        <v>3.3471809286572299E-4</v>
      </c>
      <c r="L10" s="17">
        <v>4</v>
      </c>
    </row>
    <row r="11" spans="1:12">
      <c r="B11" s="29"/>
      <c r="C11" s="18">
        <v>200</v>
      </c>
      <c r="D11" s="17">
        <v>2.0982000000000002E-3</v>
      </c>
      <c r="E11" s="17">
        <v>2.64256651382704E-4</v>
      </c>
      <c r="F11" s="17">
        <v>4</v>
      </c>
      <c r="G11" s="17">
        <v>1.6486624999999999E-3</v>
      </c>
      <c r="H11" s="17">
        <v>2.9934009335815101E-4</v>
      </c>
      <c r="I11" s="17">
        <v>4</v>
      </c>
      <c r="J11" s="17">
        <v>1.3636824999999999E-3</v>
      </c>
      <c r="K11" s="17">
        <v>2.1044779374388E-4</v>
      </c>
      <c r="L11" s="17">
        <v>4</v>
      </c>
    </row>
    <row r="12" spans="1:12">
      <c r="B12" s="29"/>
      <c r="C12" s="18">
        <v>400</v>
      </c>
      <c r="D12" s="17">
        <v>2.0649675000000002E-3</v>
      </c>
      <c r="E12" s="17">
        <v>2.7604643261294499E-4</v>
      </c>
      <c r="F12" s="17">
        <v>4</v>
      </c>
      <c r="G12" s="17">
        <v>1.6208325E-3</v>
      </c>
      <c r="H12" s="17">
        <v>1.18140573435491E-4</v>
      </c>
      <c r="I12" s="17">
        <v>4</v>
      </c>
      <c r="J12" s="17">
        <v>1.2583850000000001E-3</v>
      </c>
      <c r="K12" s="17">
        <v>1.6334832506028301E-4</v>
      </c>
      <c r="L12" s="17">
        <v>4</v>
      </c>
    </row>
    <row r="13" spans="1:12">
      <c r="B13" s="29"/>
      <c r="C13" s="18">
        <v>800</v>
      </c>
      <c r="D13" s="17">
        <v>1.9214525000000001E-3</v>
      </c>
      <c r="E13" s="17">
        <v>1.91150414137663E-4</v>
      </c>
      <c r="F13" s="17">
        <v>4</v>
      </c>
      <c r="G13" s="17">
        <v>1.3853400000000001E-3</v>
      </c>
      <c r="H13" s="17">
        <v>1.9245421498805001E-4</v>
      </c>
      <c r="I13" s="17">
        <v>4</v>
      </c>
      <c r="J13" s="17">
        <v>1.0251024999999999E-3</v>
      </c>
      <c r="K13" s="17">
        <v>9.1181001082096699E-5</v>
      </c>
      <c r="L13" s="17">
        <v>4</v>
      </c>
    </row>
    <row r="14" spans="1:12">
      <c r="B14" s="29"/>
      <c r="C14" s="18">
        <v>1600</v>
      </c>
      <c r="D14" s="17">
        <v>1.9032400000000001E-3</v>
      </c>
      <c r="E14" s="17">
        <v>9.6107546703333096E-5</v>
      </c>
      <c r="F14" s="17">
        <v>4</v>
      </c>
      <c r="G14" s="17">
        <v>1.07361E-3</v>
      </c>
      <c r="H14" s="17">
        <v>1.6670198659084201E-4</v>
      </c>
      <c r="I14" s="17">
        <v>4</v>
      </c>
      <c r="J14" s="17">
        <v>8.3312749999999997E-4</v>
      </c>
      <c r="K14" s="17">
        <v>8.0332043990344695E-5</v>
      </c>
      <c r="L14" s="17">
        <v>4</v>
      </c>
    </row>
    <row r="17" spans="2:8">
      <c r="B17" s="14"/>
    </row>
    <row r="18" spans="2:8">
      <c r="B18" s="14"/>
    </row>
    <row r="19" spans="2:8">
      <c r="B19" s="14"/>
    </row>
    <row r="20" spans="2:8">
      <c r="B20" s="14"/>
    </row>
    <row r="21" spans="2:8">
      <c r="B21" s="14"/>
    </row>
    <row r="22" spans="2:8">
      <c r="B22" s="14"/>
    </row>
    <row r="23" spans="2:8">
      <c r="B23" s="14"/>
      <c r="H23" t="s">
        <v>46</v>
      </c>
    </row>
  </sheetData>
  <mergeCells count="4">
    <mergeCell ref="D5:F5"/>
    <mergeCell ref="G5:I5"/>
    <mergeCell ref="J5:L5"/>
    <mergeCell ref="B7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 1 </vt:lpstr>
      <vt:lpstr>Exp 2</vt:lpstr>
      <vt:lpstr>Exp 3</vt:lpstr>
      <vt:lpstr>Exp 4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Steffen</cp:lastModifiedBy>
  <dcterms:created xsi:type="dcterms:W3CDTF">2020-03-22T15:08:32Z</dcterms:created>
  <dcterms:modified xsi:type="dcterms:W3CDTF">2020-11-24T15:01:12Z</dcterms:modified>
</cp:coreProperties>
</file>