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"/>
    </mc:Choice>
  </mc:AlternateContent>
  <xr:revisionPtr revIDLastSave="0" documentId="8_{268C3153-19C9-9140-BA2B-0B96CB55724F}" xr6:coauthVersionLast="47" xr6:coauthVersionMax="47" xr10:uidLastSave="{00000000-0000-0000-0000-000000000000}"/>
  <bookViews>
    <workbookView xWindow="12380" yWindow="6400" windowWidth="27240" windowHeight="16440" xr2:uid="{010C1EF5-E298-3D48-8496-D6EC578D3CD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4" i="1" l="1"/>
  <c r="D64" i="1"/>
  <c r="E63" i="1"/>
  <c r="C63" i="1"/>
  <c r="E61" i="1"/>
  <c r="D61" i="1"/>
  <c r="C61" i="1"/>
  <c r="B61" i="1"/>
  <c r="S49" i="1"/>
  <c r="T49" i="1" s="1"/>
  <c r="J49" i="1"/>
  <c r="K49" i="1" s="1"/>
  <c r="M49" i="1" s="1"/>
  <c r="O49" i="1" s="1"/>
  <c r="S48" i="1"/>
  <c r="T48" i="1" s="1"/>
  <c r="J48" i="1"/>
  <c r="K48" i="1" s="1"/>
  <c r="M48" i="1" s="1"/>
  <c r="O48" i="1" s="1"/>
  <c r="U48" i="1" s="1"/>
  <c r="W48" i="1" s="1"/>
  <c r="S47" i="1"/>
  <c r="T47" i="1" s="1"/>
  <c r="J47" i="1"/>
  <c r="K47" i="1" s="1"/>
  <c r="M47" i="1" s="1"/>
  <c r="O47" i="1" s="1"/>
  <c r="S46" i="1"/>
  <c r="T46" i="1" s="1"/>
  <c r="J46" i="1"/>
  <c r="K46" i="1" s="1"/>
  <c r="M46" i="1" s="1"/>
  <c r="O46" i="1" s="1"/>
  <c r="U46" i="1" s="1"/>
  <c r="W46" i="1" s="1"/>
  <c r="B44" i="1"/>
  <c r="C43" i="1"/>
  <c r="B43" i="1"/>
  <c r="T41" i="1"/>
  <c r="S41" i="1"/>
  <c r="K41" i="1"/>
  <c r="M41" i="1" s="1"/>
  <c r="O41" i="1" s="1"/>
  <c r="U41" i="1" s="1"/>
  <c r="W41" i="1" s="1"/>
  <c r="J41" i="1"/>
  <c r="T40" i="1"/>
  <c r="S40" i="1"/>
  <c r="K40" i="1"/>
  <c r="M40" i="1" s="1"/>
  <c r="O40" i="1" s="1"/>
  <c r="U40" i="1" s="1"/>
  <c r="W40" i="1" s="1"/>
  <c r="J40" i="1"/>
  <c r="T39" i="1"/>
  <c r="S39" i="1"/>
  <c r="K39" i="1"/>
  <c r="M39" i="1" s="1"/>
  <c r="O39" i="1" s="1"/>
  <c r="U39" i="1" s="1"/>
  <c r="W39" i="1" s="1"/>
  <c r="J39" i="1"/>
  <c r="T38" i="1"/>
  <c r="S38" i="1"/>
  <c r="K38" i="1"/>
  <c r="M38" i="1" s="1"/>
  <c r="O38" i="1" s="1"/>
  <c r="U38" i="1" s="1"/>
  <c r="W38" i="1" s="1"/>
  <c r="J38" i="1"/>
  <c r="W28" i="1"/>
  <c r="W32" i="1" s="1"/>
  <c r="U28" i="1"/>
  <c r="U32" i="1" s="1"/>
  <c r="S28" i="1"/>
  <c r="S32" i="1" s="1"/>
  <c r="Q28" i="1"/>
  <c r="Q32" i="1" s="1"/>
  <c r="O28" i="1"/>
  <c r="O32" i="1" s="1"/>
  <c r="M28" i="1"/>
  <c r="M32" i="1" s="1"/>
  <c r="K28" i="1"/>
  <c r="K32" i="1" s="1"/>
  <c r="I28" i="1"/>
  <c r="I32" i="1" s="1"/>
  <c r="X26" i="1"/>
  <c r="X28" i="1" s="1"/>
  <c r="X32" i="1" s="1"/>
  <c r="W26" i="1"/>
  <c r="V26" i="1"/>
  <c r="V28" i="1" s="1"/>
  <c r="V32" i="1" s="1"/>
  <c r="U26" i="1"/>
  <c r="T26" i="1"/>
  <c r="T28" i="1" s="1"/>
  <c r="T32" i="1" s="1"/>
  <c r="S26" i="1"/>
  <c r="R26" i="1"/>
  <c r="R28" i="1" s="1"/>
  <c r="R32" i="1" s="1"/>
  <c r="Q26" i="1"/>
  <c r="P26" i="1"/>
  <c r="P28" i="1" s="1"/>
  <c r="P32" i="1" s="1"/>
  <c r="O26" i="1"/>
  <c r="N26" i="1"/>
  <c r="N28" i="1" s="1"/>
  <c r="N32" i="1" s="1"/>
  <c r="M26" i="1"/>
  <c r="L26" i="1"/>
  <c r="L28" i="1" s="1"/>
  <c r="L32" i="1" s="1"/>
  <c r="K26" i="1"/>
  <c r="J26" i="1"/>
  <c r="J28" i="1" s="1"/>
  <c r="J32" i="1" s="1"/>
  <c r="I26" i="1"/>
  <c r="H26" i="1"/>
  <c r="H28" i="1" s="1"/>
  <c r="H32" i="1" s="1"/>
  <c r="Q16" i="1"/>
  <c r="X12" i="1"/>
  <c r="X16" i="1" s="1"/>
  <c r="V12" i="1"/>
  <c r="V16" i="1" s="1"/>
  <c r="T12" i="1"/>
  <c r="T16" i="1" s="1"/>
  <c r="R12" i="1"/>
  <c r="R16" i="1" s="1"/>
  <c r="Q12" i="1"/>
  <c r="X10" i="1"/>
  <c r="W10" i="1"/>
  <c r="W12" i="1" s="1"/>
  <c r="W16" i="1" s="1"/>
  <c r="V10" i="1"/>
  <c r="U10" i="1"/>
  <c r="U12" i="1" s="1"/>
  <c r="U16" i="1" s="1"/>
  <c r="T10" i="1"/>
  <c r="S10" i="1"/>
  <c r="S12" i="1" s="1"/>
  <c r="S16" i="1" s="1"/>
  <c r="R10" i="1"/>
  <c r="P10" i="1"/>
  <c r="P12" i="1" s="1"/>
  <c r="P16" i="1" s="1"/>
  <c r="O10" i="1"/>
  <c r="O12" i="1" s="1"/>
  <c r="O16" i="1" s="1"/>
  <c r="N10" i="1"/>
  <c r="N12" i="1" s="1"/>
  <c r="N16" i="1" s="1"/>
  <c r="M10" i="1"/>
  <c r="M12" i="1" s="1"/>
  <c r="M16" i="1" s="1"/>
  <c r="L10" i="1"/>
  <c r="L12" i="1" s="1"/>
  <c r="L16" i="1" s="1"/>
  <c r="K10" i="1"/>
  <c r="K12" i="1" s="1"/>
  <c r="K16" i="1" s="1"/>
  <c r="J10" i="1"/>
  <c r="J12" i="1" s="1"/>
  <c r="J16" i="1" s="1"/>
  <c r="I10" i="1"/>
  <c r="I12" i="1" s="1"/>
  <c r="I16" i="1" s="1"/>
  <c r="H10" i="1"/>
  <c r="H12" i="1" s="1"/>
  <c r="H16" i="1" s="1"/>
  <c r="U47" i="1" l="1"/>
  <c r="W47" i="1" s="1"/>
  <c r="U49" i="1"/>
  <c r="W49" i="1" s="1"/>
</calcChain>
</file>

<file path=xl/sharedStrings.xml><?xml version="1.0" encoding="utf-8"?>
<sst xmlns="http://schemas.openxmlformats.org/spreadsheetml/2006/main" count="79" uniqueCount="38">
  <si>
    <t>Figure 1 Supplement 1A</t>
  </si>
  <si>
    <t>food consumtion per mouse per week in different cages wt HFD (g)</t>
  </si>
  <si>
    <t>weeks</t>
  </si>
  <si>
    <t>wt HFD</t>
  </si>
  <si>
    <t>ΔuORF HFD</t>
  </si>
  <si>
    <t>week</t>
  </si>
  <si>
    <t>cage 1 (3 mice)</t>
  </si>
  <si>
    <t>cage 2 (1 mouse)</t>
  </si>
  <si>
    <t>cage 3 (2 mice)</t>
  </si>
  <si>
    <t>cage 4 (3mice)</t>
  </si>
  <si>
    <t>mean</t>
  </si>
  <si>
    <t>kcal</t>
  </si>
  <si>
    <t>mean body weight</t>
  </si>
  <si>
    <t>kcal/g body weight</t>
  </si>
  <si>
    <t>food consumtion per mouse per week in different cages ΔuORF HFD (g)</t>
  </si>
  <si>
    <t>cage 2 (4 mice)</t>
  </si>
  <si>
    <t>Figure 1 Supplement 1B</t>
  </si>
  <si>
    <t xml:space="preserve">food intake </t>
  </si>
  <si>
    <t>water</t>
  </si>
  <si>
    <t>food intake</t>
  </si>
  <si>
    <t>feces</t>
  </si>
  <si>
    <t>energy feces</t>
  </si>
  <si>
    <t>energy assimilation</t>
  </si>
  <si>
    <t>energy efficiency</t>
  </si>
  <si>
    <t>wet (g/2 days)</t>
  </si>
  <si>
    <t>g</t>
  </si>
  <si>
    <t>dry (g/2 days)</t>
  </si>
  <si>
    <t>dry (J/2 days)</t>
  </si>
  <si>
    <t>dry (J/day)</t>
  </si>
  <si>
    <t>(J/g)</t>
  </si>
  <si>
    <t>(J/2days)</t>
  </si>
  <si>
    <t>(J/day)</t>
  </si>
  <si>
    <t>SEM</t>
  </si>
  <si>
    <t>Figure 1 Supplement 1C</t>
  </si>
  <si>
    <t>wt ND</t>
  </si>
  <si>
    <t>ΔuORF ND</t>
  </si>
  <si>
    <t>TTEST ND/HFD</t>
  </si>
  <si>
    <t>TTEST wt/ΔuORF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</si>
</sst>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5D6E-1E03-3240-9D1C-78136B69E93A}">
  <dimension ref="A1:X65"/>
  <sheetViews>
    <sheetView tabSelected="1" workbookViewId="0">
      <selection sqref="A1:Y65"/>
    </sheetView>
  </sheetViews>
  <sheetFormatPr baseColWidth="10" defaultRowHeight="16" x14ac:dyDescent="0.2"/>
  <sheetData>
    <row r="1" spans="1:24" x14ac:dyDescent="0.2">
      <c r="A1" t="s">
        <v>0</v>
      </c>
    </row>
    <row r="2" spans="1:24" x14ac:dyDescent="0.2">
      <c r="H2" t="s">
        <v>1</v>
      </c>
    </row>
    <row r="3" spans="1:24" x14ac:dyDescent="0.2">
      <c r="B3" s="1" t="s">
        <v>2</v>
      </c>
      <c r="C3" s="1" t="s">
        <v>3</v>
      </c>
      <c r="D3" s="1" t="s">
        <v>4</v>
      </c>
      <c r="F3" s="1" t="s">
        <v>5</v>
      </c>
      <c r="H3">
        <v>1</v>
      </c>
      <c r="I3">
        <v>2</v>
      </c>
      <c r="J3">
        <v>3</v>
      </c>
      <c r="K3">
        <v>4</v>
      </c>
      <c r="L3">
        <v>5</v>
      </c>
      <c r="M3">
        <v>7</v>
      </c>
      <c r="N3">
        <v>8</v>
      </c>
      <c r="O3">
        <v>9</v>
      </c>
      <c r="P3">
        <v>10</v>
      </c>
      <c r="Q3">
        <v>11</v>
      </c>
      <c r="R3">
        <v>12</v>
      </c>
      <c r="S3">
        <v>13</v>
      </c>
      <c r="T3">
        <v>14</v>
      </c>
      <c r="U3">
        <v>15</v>
      </c>
      <c r="V3">
        <v>16</v>
      </c>
      <c r="W3">
        <v>17</v>
      </c>
      <c r="X3">
        <v>18</v>
      </c>
    </row>
    <row r="4" spans="1:24" x14ac:dyDescent="0.2">
      <c r="B4" s="2">
        <v>1</v>
      </c>
      <c r="C4" s="2">
        <v>0.59078814499999999</v>
      </c>
      <c r="D4" s="2">
        <v>0.54785762599999999</v>
      </c>
    </row>
    <row r="5" spans="1:24" x14ac:dyDescent="0.2">
      <c r="B5" s="2">
        <v>2</v>
      </c>
      <c r="C5" s="2">
        <v>0.39211877299999998</v>
      </c>
      <c r="D5" s="2">
        <v>0.36776028100000002</v>
      </c>
      <c r="F5" t="s">
        <v>6</v>
      </c>
      <c r="H5">
        <v>3.2146666666666674</v>
      </c>
      <c r="I5">
        <v>2.1019047619047622</v>
      </c>
      <c r="J5">
        <v>2.5164285714285719</v>
      </c>
      <c r="K5">
        <v>2.6364285714285711</v>
      </c>
      <c r="L5">
        <v>2.882857142857143</v>
      </c>
      <c r="M5">
        <v>2.3283333333333336</v>
      </c>
      <c r="N5">
        <v>2.4914285714285715</v>
      </c>
      <c r="O5">
        <v>2.7050000000000001</v>
      </c>
      <c r="P5">
        <v>2.8650000000000002</v>
      </c>
      <c r="Q5">
        <v>2.621428571428571</v>
      </c>
      <c r="R5">
        <v>2.8457142857142861</v>
      </c>
      <c r="S5">
        <v>2.6964285714285716</v>
      </c>
      <c r="T5">
        <v>2.7760000000000007</v>
      </c>
      <c r="U5">
        <v>2.5985714285714283</v>
      </c>
      <c r="V5">
        <v>2.8957142857142855</v>
      </c>
      <c r="W5">
        <v>2.8707142857142856</v>
      </c>
      <c r="X5">
        <v>2.4914285714285715</v>
      </c>
    </row>
    <row r="6" spans="1:24" x14ac:dyDescent="0.2">
      <c r="B6" s="2">
        <v>3</v>
      </c>
      <c r="C6" s="2">
        <v>0.41114685299999998</v>
      </c>
      <c r="D6" s="2">
        <v>0.379979383</v>
      </c>
      <c r="F6" t="s">
        <v>7</v>
      </c>
      <c r="H6">
        <v>4.22</v>
      </c>
      <c r="I6">
        <v>2.4542857142857142</v>
      </c>
      <c r="J6">
        <v>2.59</v>
      </c>
      <c r="K6">
        <v>2.2885714285714287</v>
      </c>
      <c r="L6">
        <v>2.3285714285714287</v>
      </c>
      <c r="M6">
        <v>2.21</v>
      </c>
      <c r="N6">
        <v>2.3628571428571425</v>
      </c>
      <c r="O6">
        <v>2.14</v>
      </c>
      <c r="P6">
        <v>2.0157142857142851</v>
      </c>
      <c r="Q6">
        <v>2.5728571428571425</v>
      </c>
      <c r="R6">
        <v>2.1914285714285717</v>
      </c>
      <c r="S6">
        <v>2.2171428571428571</v>
      </c>
      <c r="T6">
        <v>2.778</v>
      </c>
      <c r="U6">
        <v>2.2071428571428569</v>
      </c>
      <c r="V6">
        <v>2.3071428571428569</v>
      </c>
      <c r="W6">
        <v>2.0142857142857142</v>
      </c>
      <c r="X6">
        <v>2.2042857142857142</v>
      </c>
    </row>
    <row r="7" spans="1:24" x14ac:dyDescent="0.2">
      <c r="B7" s="2">
        <v>4</v>
      </c>
      <c r="C7" s="2">
        <v>0.40276428199999997</v>
      </c>
      <c r="D7" s="2">
        <v>0.364176524</v>
      </c>
      <c r="F7" t="s">
        <v>8</v>
      </c>
      <c r="H7">
        <v>3.4490000000000003</v>
      </c>
      <c r="I7">
        <v>2.4478571428571425</v>
      </c>
      <c r="J7">
        <v>2.5192857142857141</v>
      </c>
      <c r="K7">
        <v>2.7892857142857146</v>
      </c>
      <c r="L7">
        <v>2.7857142857142856</v>
      </c>
      <c r="M7">
        <v>2.2608333333333337</v>
      </c>
      <c r="N7">
        <v>2.3171428571428572</v>
      </c>
      <c r="O7">
        <v>2.3007142857142857</v>
      </c>
      <c r="P7">
        <v>2.3214285714285716</v>
      </c>
      <c r="R7">
        <v>2.4614285714285713</v>
      </c>
      <c r="S7">
        <v>2.6714285714285713</v>
      </c>
      <c r="T7">
        <v>2.5610000000000004</v>
      </c>
      <c r="U7">
        <v>2.2521428571428572</v>
      </c>
      <c r="V7">
        <v>2.5128571428571429</v>
      </c>
      <c r="W7">
        <v>2.628571428571429</v>
      </c>
      <c r="X7">
        <v>2.3278571428571433</v>
      </c>
    </row>
    <row r="8" spans="1:24" x14ac:dyDescent="0.2">
      <c r="B8" s="2">
        <v>5</v>
      </c>
      <c r="C8" s="2">
        <v>0.385768314</v>
      </c>
      <c r="D8" s="2">
        <v>0.34702608699999998</v>
      </c>
      <c r="F8" t="s">
        <v>9</v>
      </c>
      <c r="H8">
        <v>3.4773333333333327</v>
      </c>
      <c r="I8">
        <v>2.398571428571429</v>
      </c>
      <c r="J8">
        <v>2.406190476190476</v>
      </c>
      <c r="K8">
        <v>2.4785714285714282</v>
      </c>
      <c r="L8">
        <v>2.6947619047619047</v>
      </c>
      <c r="M8">
        <v>2.6544444444444446</v>
      </c>
      <c r="N8">
        <v>2.362857142857143</v>
      </c>
      <c r="O8">
        <v>2.3190476190476192</v>
      </c>
      <c r="P8">
        <v>2.5328571428571425</v>
      </c>
      <c r="Q8">
        <v>2.5938095238095236</v>
      </c>
      <c r="R8">
        <v>2.6123809523809522</v>
      </c>
      <c r="S8">
        <v>2.594761904761905</v>
      </c>
      <c r="T8">
        <v>2.8693333333333331</v>
      </c>
      <c r="U8">
        <v>2.5904761904761906</v>
      </c>
      <c r="V8">
        <v>2.7671428571428573</v>
      </c>
      <c r="W8">
        <v>2.0661904761904761</v>
      </c>
      <c r="X8">
        <v>2.5428571428571431</v>
      </c>
    </row>
    <row r="9" spans="1:24" x14ac:dyDescent="0.2">
      <c r="B9" s="2">
        <v>7</v>
      </c>
      <c r="C9" s="2">
        <v>0.35071628900000001</v>
      </c>
      <c r="D9" s="2">
        <v>0.32801997900000002</v>
      </c>
    </row>
    <row r="10" spans="1:24" x14ac:dyDescent="0.2">
      <c r="B10" s="2">
        <v>8</v>
      </c>
      <c r="C10" s="2">
        <v>0.34285871099999998</v>
      </c>
      <c r="D10" s="2">
        <v>0.38475510600000001</v>
      </c>
      <c r="F10" t="s">
        <v>10</v>
      </c>
      <c r="H10">
        <f>AVERAGE(H5:H8)</f>
        <v>3.5902499999999997</v>
      </c>
      <c r="I10">
        <f t="shared" ref="I10:X10" si="0">AVERAGE(I5:I8)</f>
        <v>2.350654761904762</v>
      </c>
      <c r="J10">
        <f t="shared" si="0"/>
        <v>2.5079761904761906</v>
      </c>
      <c r="K10">
        <f t="shared" si="0"/>
        <v>2.5482142857142858</v>
      </c>
      <c r="L10">
        <f t="shared" si="0"/>
        <v>2.6729761904761906</v>
      </c>
      <c r="M10">
        <f t="shared" si="0"/>
        <v>2.363402777777778</v>
      </c>
      <c r="N10">
        <f t="shared" si="0"/>
        <v>2.3835714285714285</v>
      </c>
      <c r="O10">
        <f t="shared" si="0"/>
        <v>2.3661904761904764</v>
      </c>
      <c r="P10">
        <f t="shared" si="0"/>
        <v>2.4337499999999999</v>
      </c>
      <c r="Q10">
        <v>2.5960317499999999</v>
      </c>
      <c r="R10">
        <f t="shared" si="0"/>
        <v>2.5277380952380955</v>
      </c>
      <c r="S10">
        <f t="shared" si="0"/>
        <v>2.5449404761904759</v>
      </c>
      <c r="T10">
        <f t="shared" si="0"/>
        <v>2.7460833333333334</v>
      </c>
      <c r="U10">
        <f t="shared" si="0"/>
        <v>2.4120833333333334</v>
      </c>
      <c r="V10">
        <f t="shared" si="0"/>
        <v>2.620714285714286</v>
      </c>
      <c r="W10">
        <f t="shared" si="0"/>
        <v>2.3949404761904765</v>
      </c>
      <c r="X10">
        <f t="shared" si="0"/>
        <v>2.391607142857143</v>
      </c>
    </row>
    <row r="11" spans="1:24" x14ac:dyDescent="0.2">
      <c r="B11" s="2">
        <v>9</v>
      </c>
      <c r="C11" s="2">
        <v>0.33506977300000002</v>
      </c>
      <c r="D11" s="2">
        <v>0.35766044899999999</v>
      </c>
    </row>
    <row r="12" spans="1:24" x14ac:dyDescent="0.2">
      <c r="B12" s="2">
        <v>10</v>
      </c>
      <c r="C12" s="2">
        <v>0.33984943400000001</v>
      </c>
      <c r="D12" s="2">
        <v>0.37437463900000001</v>
      </c>
      <c r="F12" t="s">
        <v>11</v>
      </c>
      <c r="H12">
        <f>H10*5.24</f>
        <v>18.812909999999999</v>
      </c>
      <c r="I12">
        <f t="shared" ref="I12:X12" si="1">I10*5.24</f>
        <v>12.317430952380953</v>
      </c>
      <c r="J12">
        <f t="shared" si="1"/>
        <v>13.14179523809524</v>
      </c>
      <c r="K12">
        <f t="shared" si="1"/>
        <v>13.352642857142857</v>
      </c>
      <c r="L12">
        <f t="shared" si="1"/>
        <v>14.006395238095239</v>
      </c>
      <c r="M12">
        <f t="shared" si="1"/>
        <v>12.384230555555558</v>
      </c>
      <c r="N12">
        <f t="shared" si="1"/>
        <v>12.489914285714285</v>
      </c>
      <c r="O12">
        <f t="shared" si="1"/>
        <v>12.398838095238096</v>
      </c>
      <c r="P12">
        <f t="shared" si="1"/>
        <v>12.75285</v>
      </c>
      <c r="Q12">
        <f t="shared" si="1"/>
        <v>13.603206370000001</v>
      </c>
      <c r="R12">
        <f t="shared" si="1"/>
        <v>13.245347619047621</v>
      </c>
      <c r="S12">
        <f t="shared" si="1"/>
        <v>13.335488095238095</v>
      </c>
      <c r="T12">
        <f t="shared" si="1"/>
        <v>14.389476666666667</v>
      </c>
      <c r="U12">
        <f t="shared" si="1"/>
        <v>12.639316666666668</v>
      </c>
      <c r="V12">
        <f t="shared" si="1"/>
        <v>13.732542857142858</v>
      </c>
      <c r="W12">
        <f t="shared" si="1"/>
        <v>12.549488095238097</v>
      </c>
      <c r="X12">
        <f t="shared" si="1"/>
        <v>12.532021428571429</v>
      </c>
    </row>
    <row r="13" spans="1:24" x14ac:dyDescent="0.2">
      <c r="B13" s="2">
        <v>11</v>
      </c>
      <c r="C13" s="2">
        <v>0.35552319799999998</v>
      </c>
      <c r="D13" s="2">
        <v>0.34957922000000002</v>
      </c>
    </row>
    <row r="14" spans="1:24" x14ac:dyDescent="0.2">
      <c r="B14" s="2">
        <v>12</v>
      </c>
      <c r="C14" s="2">
        <v>0.34030053599999999</v>
      </c>
      <c r="D14" s="2">
        <v>0.34836838399999998</v>
      </c>
      <c r="F14" t="s">
        <v>12</v>
      </c>
      <c r="H14">
        <v>31.84375</v>
      </c>
      <c r="I14">
        <v>31.412500000000001</v>
      </c>
      <c r="J14">
        <v>31.963750000000001</v>
      </c>
      <c r="K14">
        <v>33.152500000000003</v>
      </c>
      <c r="L14">
        <v>35.357500000000002</v>
      </c>
      <c r="M14">
        <v>35.311250000000001</v>
      </c>
      <c r="N14">
        <v>36.428750000000001</v>
      </c>
      <c r="O14">
        <v>37.003749999999997</v>
      </c>
      <c r="P14">
        <v>37.524999999999999</v>
      </c>
      <c r="Q14">
        <v>38.262500000000003</v>
      </c>
      <c r="R14">
        <v>38.922499999999999</v>
      </c>
      <c r="S14">
        <v>39.911250000000003</v>
      </c>
      <c r="T14">
        <v>40.33</v>
      </c>
      <c r="U14">
        <v>40.831249999999997</v>
      </c>
      <c r="V14">
        <v>42.387500000000003</v>
      </c>
      <c r="W14">
        <v>43.125</v>
      </c>
      <c r="X14">
        <v>43.292499999999997</v>
      </c>
    </row>
    <row r="15" spans="1:24" x14ac:dyDescent="0.2">
      <c r="B15" s="2">
        <v>13</v>
      </c>
      <c r="C15" s="2">
        <v>0.33412855000000002</v>
      </c>
      <c r="D15" s="2">
        <v>0.33338307700000003</v>
      </c>
    </row>
    <row r="16" spans="1:24" x14ac:dyDescent="0.2">
      <c r="B16" s="2">
        <v>14</v>
      </c>
      <c r="C16" s="2">
        <v>0.35679337100000003</v>
      </c>
      <c r="D16" s="2">
        <v>0.35456490000000002</v>
      </c>
      <c r="F16" t="s">
        <v>13</v>
      </c>
      <c r="H16">
        <f>H12/H14</f>
        <v>0.59078814524043177</v>
      </c>
      <c r="I16">
        <f t="shared" ref="I16:X16" si="2">I12/I14</f>
        <v>0.39211877285733232</v>
      </c>
      <c r="J16">
        <f t="shared" si="2"/>
        <v>0.41114685348544022</v>
      </c>
      <c r="K16">
        <f t="shared" si="2"/>
        <v>0.40276428194383096</v>
      </c>
      <c r="L16">
        <f t="shared" si="2"/>
        <v>0.39613647000198654</v>
      </c>
      <c r="M16">
        <f t="shared" si="2"/>
        <v>0.35071628887551581</v>
      </c>
      <c r="N16">
        <f t="shared" si="2"/>
        <v>0.3428587114769045</v>
      </c>
      <c r="O16">
        <f t="shared" si="2"/>
        <v>0.3350697725294895</v>
      </c>
      <c r="P16">
        <f t="shared" si="2"/>
        <v>0.33984943371085946</v>
      </c>
      <c r="Q16">
        <f t="shared" si="2"/>
        <v>0.35552319817053252</v>
      </c>
      <c r="R16">
        <f t="shared" si="2"/>
        <v>0.34030053616924971</v>
      </c>
      <c r="S16">
        <f t="shared" si="2"/>
        <v>0.33412855010149001</v>
      </c>
      <c r="T16">
        <f t="shared" si="2"/>
        <v>0.35679337135300443</v>
      </c>
      <c r="U16">
        <f t="shared" si="2"/>
        <v>0.30955007908566767</v>
      </c>
      <c r="V16">
        <f t="shared" si="2"/>
        <v>0.3239762396259005</v>
      </c>
      <c r="W16">
        <f t="shared" si="2"/>
        <v>0.29100262249827469</v>
      </c>
      <c r="X16">
        <f t="shared" si="2"/>
        <v>0.28947326739207552</v>
      </c>
    </row>
    <row r="17" spans="2:24" x14ac:dyDescent="0.2">
      <c r="B17" s="2">
        <v>15</v>
      </c>
      <c r="C17" s="2">
        <v>0.30955007899999998</v>
      </c>
      <c r="D17" s="2">
        <v>0.33769726999999999</v>
      </c>
    </row>
    <row r="18" spans="2:24" x14ac:dyDescent="0.2">
      <c r="B18" s="2">
        <v>16</v>
      </c>
      <c r="C18" s="2">
        <v>0.32397624000000003</v>
      </c>
      <c r="D18" s="2">
        <v>0.32985599999999998</v>
      </c>
    </row>
    <row r="19" spans="2:24" x14ac:dyDescent="0.2">
      <c r="B19" s="2">
        <v>17</v>
      </c>
      <c r="C19" s="2">
        <v>0.29100262199999999</v>
      </c>
      <c r="D19" s="2">
        <v>0.24833418500000001</v>
      </c>
    </row>
    <row r="20" spans="2:24" x14ac:dyDescent="0.2">
      <c r="B20" s="2">
        <v>18</v>
      </c>
      <c r="C20" s="2">
        <v>0.28947326699999998</v>
      </c>
      <c r="D20" s="2">
        <v>0.29465406500000002</v>
      </c>
      <c r="H20" t="s">
        <v>14</v>
      </c>
    </row>
    <row r="21" spans="2:24" x14ac:dyDescent="0.2">
      <c r="F21" s="1" t="s">
        <v>5</v>
      </c>
      <c r="H21">
        <v>1</v>
      </c>
      <c r="I21">
        <v>2</v>
      </c>
      <c r="J21">
        <v>3</v>
      </c>
      <c r="K21">
        <v>4</v>
      </c>
      <c r="L21">
        <v>5</v>
      </c>
      <c r="M21">
        <v>7</v>
      </c>
      <c r="N21">
        <v>8</v>
      </c>
      <c r="O21">
        <v>9</v>
      </c>
      <c r="P21">
        <v>10</v>
      </c>
      <c r="Q21">
        <v>11</v>
      </c>
      <c r="R21">
        <v>12</v>
      </c>
      <c r="S21">
        <v>13</v>
      </c>
      <c r="T21">
        <v>14</v>
      </c>
      <c r="U21">
        <v>15</v>
      </c>
      <c r="V21">
        <v>16</v>
      </c>
      <c r="W21">
        <v>17</v>
      </c>
      <c r="X21">
        <v>18</v>
      </c>
    </row>
    <row r="23" spans="2:24" x14ac:dyDescent="0.2">
      <c r="F23" t="s">
        <v>6</v>
      </c>
      <c r="H23">
        <v>3.3906666666666663</v>
      </c>
      <c r="I23">
        <v>2.2738095238095237</v>
      </c>
      <c r="J23">
        <v>2.2766666666666668</v>
      </c>
      <c r="K23">
        <v>2.2938095238095237</v>
      </c>
      <c r="L23">
        <v>2.2271428571428569</v>
      </c>
      <c r="M23">
        <v>2.1616666666666666</v>
      </c>
      <c r="N23">
        <v>2.0252380952380951</v>
      </c>
      <c r="O23">
        <v>2.1642857142857141</v>
      </c>
      <c r="P23">
        <v>2.367142857142857</v>
      </c>
      <c r="Q23">
        <v>2.1623809523809521</v>
      </c>
      <c r="R23">
        <v>2.2152380952380955</v>
      </c>
      <c r="S23">
        <v>2.2042857142857146</v>
      </c>
      <c r="T23">
        <v>2.2799999999999998</v>
      </c>
      <c r="U23">
        <v>2.4828571428571427</v>
      </c>
      <c r="V23">
        <v>2.4247619047619051</v>
      </c>
      <c r="W23">
        <v>1.8780952380952385</v>
      </c>
      <c r="X23">
        <v>2.2004761904761909</v>
      </c>
    </row>
    <row r="24" spans="2:24" x14ac:dyDescent="0.2">
      <c r="F24" t="s">
        <v>15</v>
      </c>
      <c r="H24">
        <v>2.5859999999999999</v>
      </c>
      <c r="I24">
        <v>1.7182142857142857</v>
      </c>
      <c r="J24">
        <v>1.9675</v>
      </c>
      <c r="K24">
        <v>1.9767857142857141</v>
      </c>
      <c r="L24">
        <v>1.9957142857142856</v>
      </c>
      <c r="M24">
        <v>1.6233333333333333</v>
      </c>
      <c r="N24">
        <v>2.6035714285714286</v>
      </c>
      <c r="O24">
        <v>2.3042857142857147</v>
      </c>
      <c r="P24">
        <v>2.4442857142857144</v>
      </c>
      <c r="Q24">
        <v>2.36</v>
      </c>
      <c r="R24">
        <v>2.4092857142857147</v>
      </c>
      <c r="S24">
        <v>2.3635714285714284</v>
      </c>
      <c r="T24">
        <v>2.5409999999999999</v>
      </c>
      <c r="U24">
        <v>2.3521428571428578</v>
      </c>
      <c r="V24">
        <v>2.4971428571428569</v>
      </c>
      <c r="W24">
        <v>1.78</v>
      </c>
      <c r="X24">
        <v>2.1835714285714287</v>
      </c>
    </row>
    <row r="26" spans="2:24" x14ac:dyDescent="0.2">
      <c r="F26" t="s">
        <v>10</v>
      </c>
      <c r="H26">
        <f>AVERAGE(H23:H24)</f>
        <v>2.9883333333333333</v>
      </c>
      <c r="I26">
        <f t="shared" ref="I26:X26" si="3">AVERAGE(I23:I24)</f>
        <v>1.9960119047619047</v>
      </c>
      <c r="J26">
        <f t="shared" si="3"/>
        <v>2.1220833333333333</v>
      </c>
      <c r="K26">
        <f t="shared" si="3"/>
        <v>2.1352976190476189</v>
      </c>
      <c r="L26">
        <f t="shared" si="3"/>
        <v>2.1114285714285712</v>
      </c>
      <c r="M26">
        <f t="shared" si="3"/>
        <v>1.8925000000000001</v>
      </c>
      <c r="N26">
        <f t="shared" si="3"/>
        <v>2.3144047619047621</v>
      </c>
      <c r="O26">
        <f t="shared" si="3"/>
        <v>2.2342857142857144</v>
      </c>
      <c r="P26">
        <f t="shared" si="3"/>
        <v>2.4057142857142857</v>
      </c>
      <c r="Q26">
        <f t="shared" si="3"/>
        <v>2.261190476190476</v>
      </c>
      <c r="R26">
        <f t="shared" si="3"/>
        <v>2.3122619047619049</v>
      </c>
      <c r="S26">
        <f t="shared" si="3"/>
        <v>2.2839285714285715</v>
      </c>
      <c r="T26">
        <f t="shared" si="3"/>
        <v>2.4104999999999999</v>
      </c>
      <c r="U26">
        <f t="shared" si="3"/>
        <v>2.4175000000000004</v>
      </c>
      <c r="V26">
        <f t="shared" si="3"/>
        <v>2.460952380952381</v>
      </c>
      <c r="W26">
        <f t="shared" si="3"/>
        <v>1.8290476190476193</v>
      </c>
      <c r="X26">
        <f t="shared" si="3"/>
        <v>2.1920238095238096</v>
      </c>
    </row>
    <row r="28" spans="2:24" x14ac:dyDescent="0.2">
      <c r="F28" t="s">
        <v>11</v>
      </c>
      <c r="H28">
        <f>H26*5.24</f>
        <v>15.658866666666666</v>
      </c>
      <c r="I28">
        <f t="shared" ref="I28:X28" si="4">I26*5.24</f>
        <v>10.45910238095238</v>
      </c>
      <c r="J28">
        <f t="shared" si="4"/>
        <v>11.119716666666667</v>
      </c>
      <c r="K28">
        <f t="shared" si="4"/>
        <v>11.188959523809524</v>
      </c>
      <c r="L28">
        <f t="shared" si="4"/>
        <v>11.063885714285714</v>
      </c>
      <c r="M28">
        <f t="shared" si="4"/>
        <v>9.9167000000000005</v>
      </c>
      <c r="N28">
        <f t="shared" si="4"/>
        <v>12.127480952380953</v>
      </c>
      <c r="O28">
        <f t="shared" si="4"/>
        <v>11.707657142857144</v>
      </c>
      <c r="P28">
        <f t="shared" si="4"/>
        <v>12.605942857142857</v>
      </c>
      <c r="Q28">
        <f t="shared" si="4"/>
        <v>11.848638095238094</v>
      </c>
      <c r="R28">
        <f t="shared" si="4"/>
        <v>12.116252380952382</v>
      </c>
      <c r="S28">
        <f t="shared" si="4"/>
        <v>11.967785714285716</v>
      </c>
      <c r="T28">
        <f t="shared" si="4"/>
        <v>12.631019999999999</v>
      </c>
      <c r="U28">
        <f t="shared" si="4"/>
        <v>12.667700000000004</v>
      </c>
      <c r="V28">
        <f t="shared" si="4"/>
        <v>12.895390476190476</v>
      </c>
      <c r="W28">
        <f t="shared" si="4"/>
        <v>9.5842095238095251</v>
      </c>
      <c r="X28">
        <f t="shared" si="4"/>
        <v>11.486204761904762</v>
      </c>
    </row>
    <row r="30" spans="2:24" x14ac:dyDescent="0.2">
      <c r="F30" t="s">
        <v>12</v>
      </c>
      <c r="H30">
        <v>28.582000000000004</v>
      </c>
      <c r="I30">
        <v>28.44</v>
      </c>
      <c r="J30">
        <v>29.263999999999999</v>
      </c>
      <c r="K30">
        <v>30.724</v>
      </c>
      <c r="L30">
        <v>31.881999999999998</v>
      </c>
      <c r="M30">
        <v>30.231999999999999</v>
      </c>
      <c r="N30">
        <v>31.52</v>
      </c>
      <c r="O30">
        <v>32.734000000000002</v>
      </c>
      <c r="P30">
        <v>33.671999999999997</v>
      </c>
      <c r="Q30">
        <v>33.893999999999998</v>
      </c>
      <c r="R30">
        <v>34.78</v>
      </c>
      <c r="S30">
        <v>35.898000000000003</v>
      </c>
      <c r="T30">
        <v>35.624000000000002</v>
      </c>
      <c r="U30">
        <v>37.512</v>
      </c>
      <c r="V30">
        <v>39.094000000000001</v>
      </c>
      <c r="W30">
        <v>38.594000000000001</v>
      </c>
      <c r="X30">
        <v>38.981999999999999</v>
      </c>
    </row>
    <row r="32" spans="2:24" x14ac:dyDescent="0.2">
      <c r="F32" t="s">
        <v>13</v>
      </c>
      <c r="H32">
        <f>H28/H30</f>
        <v>0.54785762601170895</v>
      </c>
      <c r="I32">
        <f t="shared" ref="I32:X32" si="5">I28/I30</f>
        <v>0.36776028062420463</v>
      </c>
      <c r="J32">
        <f t="shared" si="5"/>
        <v>0.37997938308729728</v>
      </c>
      <c r="K32">
        <f t="shared" si="5"/>
        <v>0.36417652401411027</v>
      </c>
      <c r="L32">
        <f t="shared" si="5"/>
        <v>0.3470260872682302</v>
      </c>
      <c r="M32">
        <f t="shared" si="5"/>
        <v>0.32801997883037842</v>
      </c>
      <c r="N32">
        <f t="shared" si="5"/>
        <v>0.38475510635726373</v>
      </c>
      <c r="O32">
        <f t="shared" si="5"/>
        <v>0.35766044916164058</v>
      </c>
      <c r="P32">
        <f t="shared" si="5"/>
        <v>0.3743746393782032</v>
      </c>
      <c r="Q32">
        <f t="shared" si="5"/>
        <v>0.34957922037051087</v>
      </c>
      <c r="R32">
        <f t="shared" si="5"/>
        <v>0.34836838358114958</v>
      </c>
      <c r="S32">
        <f t="shared" si="5"/>
        <v>0.33338307744959927</v>
      </c>
      <c r="T32">
        <f t="shared" si="5"/>
        <v>0.35456490006737029</v>
      </c>
      <c r="U32">
        <f t="shared" si="5"/>
        <v>0.33769727020686724</v>
      </c>
      <c r="V32">
        <f t="shared" si="5"/>
        <v>0.32985600031182472</v>
      </c>
      <c r="W32">
        <f t="shared" si="5"/>
        <v>0.24833418468698568</v>
      </c>
      <c r="X32">
        <f t="shared" si="5"/>
        <v>0.29465406500191788</v>
      </c>
    </row>
    <row r="35" spans="1:23" x14ac:dyDescent="0.2">
      <c r="A35" t="s">
        <v>16</v>
      </c>
    </row>
    <row r="36" spans="1:23" x14ac:dyDescent="0.2">
      <c r="G36" t="s">
        <v>3</v>
      </c>
      <c r="H36" t="s">
        <v>17</v>
      </c>
      <c r="J36" t="s">
        <v>18</v>
      </c>
      <c r="K36" t="s">
        <v>19</v>
      </c>
      <c r="M36" t="s">
        <v>19</v>
      </c>
      <c r="O36" t="s">
        <v>19</v>
      </c>
      <c r="Q36" t="s">
        <v>20</v>
      </c>
      <c r="R36" t="s">
        <v>21</v>
      </c>
      <c r="S36" t="s">
        <v>21</v>
      </c>
      <c r="T36" t="s">
        <v>21</v>
      </c>
      <c r="U36" t="s">
        <v>22</v>
      </c>
      <c r="W36" t="s">
        <v>23</v>
      </c>
    </row>
    <row r="37" spans="1:23" x14ac:dyDescent="0.2">
      <c r="B37" s="3" t="s">
        <v>3</v>
      </c>
      <c r="C37" s="3" t="s">
        <v>4</v>
      </c>
      <c r="H37" t="s">
        <v>24</v>
      </c>
      <c r="J37" t="s">
        <v>25</v>
      </c>
      <c r="K37" t="s">
        <v>26</v>
      </c>
      <c r="M37" t="s">
        <v>27</v>
      </c>
      <c r="O37" t="s">
        <v>28</v>
      </c>
      <c r="Q37" t="s">
        <v>26</v>
      </c>
      <c r="R37" t="s">
        <v>29</v>
      </c>
      <c r="S37" t="s">
        <v>30</v>
      </c>
      <c r="T37" t="s">
        <v>31</v>
      </c>
      <c r="U37" t="s">
        <v>31</v>
      </c>
    </row>
    <row r="38" spans="1:23" x14ac:dyDescent="0.2">
      <c r="B38" s="4">
        <v>94.38</v>
      </c>
      <c r="C38" s="4">
        <v>96.28</v>
      </c>
      <c r="H38">
        <v>6.98</v>
      </c>
      <c r="J38">
        <f>H38*1.47/100</f>
        <v>0.102606</v>
      </c>
      <c r="K38">
        <f>H38-J38</f>
        <v>6.8773940000000007</v>
      </c>
      <c r="M38">
        <f>K38*24588</f>
        <v>169101.36367200001</v>
      </c>
      <c r="O38">
        <f>M38/2</f>
        <v>84550.681836000003</v>
      </c>
      <c r="Q38">
        <v>0.65600000000000003</v>
      </c>
      <c r="R38">
        <v>14493</v>
      </c>
      <c r="S38">
        <f>R38*Q38</f>
        <v>9507.4080000000013</v>
      </c>
      <c r="T38">
        <f>S38/2</f>
        <v>4753.7040000000006</v>
      </c>
      <c r="U38">
        <f>O38-T38</f>
        <v>79796.977836000005</v>
      </c>
      <c r="W38">
        <f>U38/O38*100</f>
        <v>94.377686972151693</v>
      </c>
    </row>
    <row r="39" spans="1:23" x14ac:dyDescent="0.2">
      <c r="B39" s="4">
        <v>94.09</v>
      </c>
      <c r="C39" s="4">
        <v>94.74</v>
      </c>
      <c r="H39">
        <v>5.88</v>
      </c>
      <c r="J39">
        <f t="shared" ref="J39:J41" si="6">H39*1.47/100</f>
        <v>8.6435999999999999E-2</v>
      </c>
      <c r="K39">
        <f t="shared" ref="K39:K41" si="7">H39-J39</f>
        <v>5.7935639999999999</v>
      </c>
      <c r="M39">
        <f t="shared" ref="M39:M40" si="8">K39*24588</f>
        <v>142452.15163199999</v>
      </c>
      <c r="O39">
        <f t="shared" ref="O39:O41" si="9">M39/2</f>
        <v>71226.075815999997</v>
      </c>
      <c r="Q39">
        <v>0.58499999999999996</v>
      </c>
      <c r="R39">
        <v>14395</v>
      </c>
      <c r="S39">
        <f t="shared" ref="S39:S41" si="10">R39*Q39</f>
        <v>8421.0749999999989</v>
      </c>
      <c r="T39">
        <f t="shared" ref="T39:T41" si="11">S39/2</f>
        <v>4210.5374999999995</v>
      </c>
      <c r="U39">
        <f t="shared" ref="U39:U41" si="12">O39-T39</f>
        <v>67015.538315999991</v>
      </c>
      <c r="W39">
        <f t="shared" ref="W39:W41" si="13">U39/O39*100</f>
        <v>94.088488728654397</v>
      </c>
    </row>
    <row r="40" spans="1:23" x14ac:dyDescent="0.2">
      <c r="B40" s="4">
        <v>94.13</v>
      </c>
      <c r="C40" s="4">
        <v>92.84</v>
      </c>
      <c r="H40">
        <v>5.55</v>
      </c>
      <c r="J40">
        <f t="shared" si="6"/>
        <v>8.1585000000000005E-2</v>
      </c>
      <c r="K40">
        <f t="shared" si="7"/>
        <v>5.4684150000000002</v>
      </c>
      <c r="M40">
        <f t="shared" si="8"/>
        <v>134457.38802000001</v>
      </c>
      <c r="O40">
        <f t="shared" si="9"/>
        <v>67228.694010000007</v>
      </c>
      <c r="Q40">
        <v>0.55500000000000005</v>
      </c>
      <c r="R40">
        <v>14221</v>
      </c>
      <c r="S40">
        <f t="shared" si="10"/>
        <v>7892.6550000000007</v>
      </c>
      <c r="T40">
        <f t="shared" si="11"/>
        <v>3946.3275000000003</v>
      </c>
      <c r="U40">
        <f t="shared" si="12"/>
        <v>63282.366510000007</v>
      </c>
      <c r="W40">
        <f t="shared" si="13"/>
        <v>94.129995297226813</v>
      </c>
    </row>
    <row r="41" spans="1:23" x14ac:dyDescent="0.2">
      <c r="B41" s="4">
        <v>93.75</v>
      </c>
      <c r="C41" s="4">
        <v>93.03</v>
      </c>
      <c r="H41">
        <v>6.26</v>
      </c>
      <c r="J41">
        <f t="shared" si="6"/>
        <v>9.2021999999999993E-2</v>
      </c>
      <c r="K41">
        <f t="shared" si="7"/>
        <v>6.1679779999999997</v>
      </c>
      <c r="M41">
        <f>K41*24588</f>
        <v>151658.24306399998</v>
      </c>
      <c r="O41">
        <f t="shared" si="9"/>
        <v>75829.12153199999</v>
      </c>
      <c r="Q41">
        <v>0.65700000000000003</v>
      </c>
      <c r="R41">
        <v>14426</v>
      </c>
      <c r="S41">
        <f t="shared" si="10"/>
        <v>9477.8819999999996</v>
      </c>
      <c r="T41">
        <f t="shared" si="11"/>
        <v>4738.9409999999998</v>
      </c>
      <c r="U41">
        <f t="shared" si="12"/>
        <v>71090.180531999984</v>
      </c>
      <c r="W41">
        <f t="shared" si="13"/>
        <v>93.750499934249973</v>
      </c>
    </row>
    <row r="43" spans="1:23" x14ac:dyDescent="0.2">
      <c r="A43" t="s">
        <v>10</v>
      </c>
      <c r="B43">
        <f>AVERAGE(B38:B41)</f>
        <v>94.087500000000006</v>
      </c>
      <c r="C43">
        <f>AVERAGE(C38:C41)</f>
        <v>94.222499999999997</v>
      </c>
    </row>
    <row r="44" spans="1:23" x14ac:dyDescent="0.2">
      <c r="A44" t="s">
        <v>32</v>
      </c>
      <c r="B44">
        <f>STDEV(B38:B41)/SQRT(4)</f>
        <v>0.12951029560103094</v>
      </c>
      <c r="G44" t="s">
        <v>4</v>
      </c>
      <c r="H44" t="s">
        <v>17</v>
      </c>
      <c r="J44" t="s">
        <v>18</v>
      </c>
      <c r="K44" t="s">
        <v>19</v>
      </c>
      <c r="M44" t="s">
        <v>19</v>
      </c>
      <c r="O44" t="s">
        <v>19</v>
      </c>
      <c r="Q44" t="s">
        <v>20</v>
      </c>
      <c r="R44" t="s">
        <v>21</v>
      </c>
      <c r="S44" t="s">
        <v>21</v>
      </c>
      <c r="T44" t="s">
        <v>21</v>
      </c>
      <c r="U44" t="s">
        <v>22</v>
      </c>
      <c r="W44" t="s">
        <v>23</v>
      </c>
    </row>
    <row r="45" spans="1:23" x14ac:dyDescent="0.2">
      <c r="H45" t="s">
        <v>24</v>
      </c>
      <c r="J45" t="s">
        <v>25</v>
      </c>
      <c r="K45" t="s">
        <v>26</v>
      </c>
      <c r="M45" t="s">
        <v>27</v>
      </c>
      <c r="O45" t="s">
        <v>28</v>
      </c>
      <c r="Q45" t="s">
        <v>26</v>
      </c>
      <c r="R45" t="s">
        <v>29</v>
      </c>
      <c r="S45" t="s">
        <v>30</v>
      </c>
      <c r="T45" t="s">
        <v>31</v>
      </c>
      <c r="U45" t="s">
        <v>31</v>
      </c>
    </row>
    <row r="46" spans="1:23" x14ac:dyDescent="0.2">
      <c r="H46">
        <v>5.25</v>
      </c>
      <c r="J46">
        <f>H46*1.47/100</f>
        <v>7.7175000000000007E-2</v>
      </c>
      <c r="K46">
        <f>H46-J46</f>
        <v>5.1728249999999996</v>
      </c>
      <c r="M46">
        <f>K46*24588</f>
        <v>127189.42109999999</v>
      </c>
      <c r="O46">
        <f>M46/2</f>
        <v>63594.710549999996</v>
      </c>
      <c r="Q46">
        <v>0.32</v>
      </c>
      <c r="R46">
        <v>14784</v>
      </c>
      <c r="S46">
        <f>R46*Q46</f>
        <v>4730.88</v>
      </c>
      <c r="T46">
        <f>S46/2</f>
        <v>2365.44</v>
      </c>
      <c r="U46">
        <f>O46-T46</f>
        <v>61229.270549999994</v>
      </c>
      <c r="W46">
        <f>U46/O46*100</f>
        <v>96.280445371096974</v>
      </c>
    </row>
    <row r="47" spans="1:23" x14ac:dyDescent="0.2">
      <c r="H47">
        <v>5.46</v>
      </c>
      <c r="J47">
        <f t="shared" ref="J47:J49" si="14">H47*1.47/100</f>
        <v>8.0262E-2</v>
      </c>
      <c r="K47">
        <f t="shared" ref="K47:K49" si="15">H47-J47</f>
        <v>5.3797379999999997</v>
      </c>
      <c r="M47">
        <f t="shared" ref="M47:M49" si="16">K47*24588</f>
        <v>132276.997944</v>
      </c>
      <c r="O47">
        <f t="shared" ref="O47:O49" si="17">M47/2</f>
        <v>66138.498972000001</v>
      </c>
      <c r="Q47">
        <v>0.46300000000000002</v>
      </c>
      <c r="R47">
        <v>15022</v>
      </c>
      <c r="S47">
        <f t="shared" ref="S47:S49" si="18">R47*Q47</f>
        <v>6955.1860000000006</v>
      </c>
      <c r="T47">
        <f t="shared" ref="T47:T49" si="19">S47/2</f>
        <v>3477.5930000000003</v>
      </c>
      <c r="U47">
        <f t="shared" ref="U47:U49" si="20">O47-T47</f>
        <v>62660.905972</v>
      </c>
      <c r="W47">
        <f t="shared" ref="W47:W49" si="21">U47/O47*100</f>
        <v>94.741953545888222</v>
      </c>
    </row>
    <row r="48" spans="1:23" x14ac:dyDescent="0.2">
      <c r="H48">
        <v>5.01</v>
      </c>
      <c r="J48">
        <f t="shared" si="14"/>
        <v>7.364699999999999E-2</v>
      </c>
      <c r="K48">
        <f t="shared" si="15"/>
        <v>4.9363529999999995</v>
      </c>
      <c r="M48">
        <f t="shared" si="16"/>
        <v>121375.04756399999</v>
      </c>
      <c r="O48">
        <f t="shared" si="17"/>
        <v>60687.523781999997</v>
      </c>
      <c r="Q48">
        <v>0.58899999999999997</v>
      </c>
      <c r="R48">
        <v>14764</v>
      </c>
      <c r="S48">
        <f t="shared" si="18"/>
        <v>8695.9959999999992</v>
      </c>
      <c r="T48">
        <f t="shared" si="19"/>
        <v>4347.9979999999996</v>
      </c>
      <c r="U48">
        <f t="shared" si="20"/>
        <v>56339.525781999997</v>
      </c>
      <c r="W48">
        <f t="shared" si="21"/>
        <v>92.835433497634938</v>
      </c>
    </row>
    <row r="49" spans="1:23" x14ac:dyDescent="0.2">
      <c r="H49">
        <v>5.86</v>
      </c>
      <c r="J49">
        <f t="shared" si="14"/>
        <v>8.6141999999999996E-2</v>
      </c>
      <c r="K49">
        <f t="shared" si="15"/>
        <v>5.7738580000000006</v>
      </c>
      <c r="M49">
        <f t="shared" si="16"/>
        <v>141967.62050400002</v>
      </c>
      <c r="O49">
        <f t="shared" si="17"/>
        <v>70983.81025200001</v>
      </c>
      <c r="Q49">
        <v>0.63100000000000001</v>
      </c>
      <c r="R49">
        <v>15676</v>
      </c>
      <c r="S49">
        <f t="shared" si="18"/>
        <v>9891.5560000000005</v>
      </c>
      <c r="T49">
        <f t="shared" si="19"/>
        <v>4945.7780000000002</v>
      </c>
      <c r="U49">
        <f t="shared" si="20"/>
        <v>66038.032252000005</v>
      </c>
      <c r="W49">
        <f t="shared" si="21"/>
        <v>93.032526737516662</v>
      </c>
    </row>
    <row r="52" spans="1:23" x14ac:dyDescent="0.2">
      <c r="A52" t="s">
        <v>33</v>
      </c>
    </row>
    <row r="54" spans="1:23" x14ac:dyDescent="0.2">
      <c r="A54" s="5"/>
      <c r="B54" s="6" t="s">
        <v>34</v>
      </c>
      <c r="C54" s="6" t="s">
        <v>3</v>
      </c>
      <c r="D54" s="6" t="s">
        <v>35</v>
      </c>
      <c r="E54" s="6" t="s">
        <v>4</v>
      </c>
      <c r="F54" s="5"/>
    </row>
    <row r="55" spans="1:23" x14ac:dyDescent="0.2">
      <c r="A55" s="5"/>
      <c r="B55" s="7">
        <v>2.3929011999999998</v>
      </c>
      <c r="C55" s="7">
        <v>2.1759415</v>
      </c>
      <c r="D55" s="7">
        <v>2.2174331999999999</v>
      </c>
      <c r="E55" s="7">
        <v>1.8021072</v>
      </c>
      <c r="F55" s="5"/>
    </row>
    <row r="56" spans="1:23" x14ac:dyDescent="0.2">
      <c r="A56" s="5"/>
      <c r="B56" s="7">
        <v>1.6590836</v>
      </c>
      <c r="C56" s="7">
        <v>2.2480044000000001</v>
      </c>
      <c r="D56" s="7">
        <v>2.2369933</v>
      </c>
      <c r="E56" s="7">
        <v>2.0400771999999998</v>
      </c>
      <c r="F56" s="5"/>
    </row>
    <row r="57" spans="1:23" x14ac:dyDescent="0.2">
      <c r="A57" s="5"/>
      <c r="B57" s="7">
        <v>1.5672790000000001</v>
      </c>
      <c r="C57" s="7">
        <v>2.1482701</v>
      </c>
      <c r="D57" s="7">
        <v>1.7125379999999999</v>
      </c>
      <c r="E57" s="7">
        <v>1.5198963999999999</v>
      </c>
      <c r="F57" s="5"/>
    </row>
    <row r="58" spans="1:23" x14ac:dyDescent="0.2">
      <c r="A58" s="5"/>
      <c r="B58" s="7">
        <v>2.084152</v>
      </c>
      <c r="C58" s="7">
        <v>1.4419426</v>
      </c>
      <c r="D58" s="7">
        <v>2.1897316</v>
      </c>
      <c r="E58" s="7">
        <v>1.5185521</v>
      </c>
      <c r="F58" s="5"/>
    </row>
    <row r="59" spans="1:23" x14ac:dyDescent="0.2">
      <c r="A59" s="5"/>
      <c r="B59" s="7">
        <v>1.9158584999999999</v>
      </c>
      <c r="C59" s="7"/>
      <c r="D59" s="7">
        <v>2.3464854000000002</v>
      </c>
      <c r="E59" s="7"/>
      <c r="F59" s="5"/>
    </row>
    <row r="60" spans="1:23" x14ac:dyDescent="0.2">
      <c r="A60" s="5"/>
      <c r="B60" s="5"/>
      <c r="C60" s="5"/>
      <c r="D60" s="5"/>
      <c r="E60" s="5"/>
      <c r="F60" s="5"/>
    </row>
    <row r="61" spans="1:23" x14ac:dyDescent="0.2">
      <c r="A61" s="8" t="s">
        <v>10</v>
      </c>
      <c r="B61" s="5">
        <f>AVERAGE(B55:B59)</f>
        <v>1.9238548600000001</v>
      </c>
      <c r="C61" s="5">
        <f>AVERAGE(C55:C58)</f>
        <v>2.0035396499999996</v>
      </c>
      <c r="D61" s="5">
        <f>AVERAGE(D55:D59)</f>
        <v>2.1406363000000002</v>
      </c>
      <c r="E61" s="5">
        <f>AVERAGE(E55:E58)</f>
        <v>1.7201582249999998</v>
      </c>
      <c r="F61" s="5"/>
    </row>
    <row r="62" spans="1:23" x14ac:dyDescent="0.2">
      <c r="A62" s="8"/>
      <c r="B62" s="5"/>
      <c r="C62" s="5"/>
      <c r="D62" s="5"/>
      <c r="E62" s="5"/>
      <c r="F62" s="5"/>
    </row>
    <row r="63" spans="1:23" x14ac:dyDescent="0.2">
      <c r="A63" s="8" t="s">
        <v>36</v>
      </c>
      <c r="B63" s="5"/>
      <c r="C63" s="5">
        <f>TTEST(B55:B59,C55:C58,2,2)</f>
        <v>0.74587271425396451</v>
      </c>
      <c r="D63" s="5"/>
      <c r="E63" s="5">
        <f>TTEST(D55:D59,E55:E58,2,2)</f>
        <v>3.9804677812001088E-2</v>
      </c>
      <c r="F63" s="5"/>
    </row>
    <row r="64" spans="1:23" x14ac:dyDescent="0.2">
      <c r="A64" s="8" t="s">
        <v>37</v>
      </c>
      <c r="B64" s="5"/>
      <c r="C64" s="5"/>
      <c r="D64" s="5">
        <f>TTEST(B55:B59,D55:D59,2,2)</f>
        <v>0.27556089581475973</v>
      </c>
      <c r="E64" s="5">
        <f>TTEST(C55:C58,E55:E58,2,2)</f>
        <v>0.25746206231792479</v>
      </c>
      <c r="F64" s="5"/>
    </row>
    <row r="65" spans="1:6" x14ac:dyDescent="0.2">
      <c r="A65" s="5"/>
      <c r="B65" s="5"/>
      <c r="C65" s="5"/>
      <c r="D65" s="5"/>
      <c r="E65" s="5"/>
      <c r="F6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2022-03-21T09:50:25Z</dcterms:created>
  <dcterms:modified xsi:type="dcterms:W3CDTF">2022-03-21T09:52:10Z</dcterms:modified>
</cp:coreProperties>
</file>