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iliedemarsy/Documents/manuscripts/Pipitone_cp biogenesis/revisions/resubmission/"/>
    </mc:Choice>
  </mc:AlternateContent>
  <xr:revisionPtr revIDLastSave="0" documentId="13_ncr:1_{266A26FE-DCEE-E241-A2EE-1DA986551B1B}" xr6:coauthVersionLast="36" xr6:coauthVersionMax="36" xr10:uidLastSave="{00000000-0000-0000-0000-000000000000}"/>
  <bookViews>
    <workbookView xWindow="3860" yWindow="5320" windowWidth="23640" windowHeight="11540" xr2:uid="{A4888E6A-C8C2-DE41-9604-6CC189095409}"/>
  </bookViews>
  <sheets>
    <sheet name="Feuil1" sheetId="1" r:id="rId1"/>
  </sheets>
  <externalReferences>
    <externalReference r:id="rId2"/>
  </externalReferenc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E22" i="1"/>
  <c r="N22" i="1" s="1"/>
  <c r="D22" i="1"/>
  <c r="M22" i="1" s="1"/>
  <c r="C22" i="1"/>
  <c r="J21" i="1"/>
  <c r="I21" i="1"/>
  <c r="H21" i="1"/>
  <c r="E21" i="1"/>
  <c r="D21" i="1"/>
  <c r="M21" i="1" s="1"/>
  <c r="C21" i="1"/>
  <c r="L21" i="1" s="1"/>
  <c r="J20" i="1"/>
  <c r="I20" i="1"/>
  <c r="H20" i="1"/>
  <c r="E20" i="1"/>
  <c r="D20" i="1"/>
  <c r="C20" i="1"/>
  <c r="L20" i="1" s="1"/>
  <c r="J19" i="1"/>
  <c r="I19" i="1"/>
  <c r="H19" i="1"/>
  <c r="E19" i="1"/>
  <c r="N19" i="1" s="1"/>
  <c r="D19" i="1"/>
  <c r="M19" i="1" s="1"/>
  <c r="C19" i="1"/>
  <c r="J18" i="1"/>
  <c r="I18" i="1"/>
  <c r="H18" i="1"/>
  <c r="E18" i="1"/>
  <c r="N18" i="1" s="1"/>
  <c r="D18" i="1"/>
  <c r="C18" i="1"/>
  <c r="J17" i="1"/>
  <c r="I17" i="1"/>
  <c r="H17" i="1"/>
  <c r="E17" i="1"/>
  <c r="D17" i="1"/>
  <c r="M17" i="1" s="1"/>
  <c r="C17" i="1"/>
  <c r="L17" i="1" s="1"/>
  <c r="J16" i="1"/>
  <c r="I16" i="1"/>
  <c r="H16" i="1"/>
  <c r="E16" i="1"/>
  <c r="D16" i="1"/>
  <c r="C16" i="1"/>
  <c r="L16" i="1" s="1"/>
  <c r="J15" i="1"/>
  <c r="I15" i="1"/>
  <c r="H15" i="1"/>
  <c r="E15" i="1"/>
  <c r="N15" i="1" s="1"/>
  <c r="D15" i="1"/>
  <c r="C15" i="1"/>
  <c r="Q11" i="1"/>
  <c r="P11" i="1"/>
  <c r="N11" i="1"/>
  <c r="M11" i="1"/>
  <c r="K11" i="1"/>
  <c r="J11" i="1"/>
  <c r="H11" i="1"/>
  <c r="G11" i="1"/>
  <c r="E11" i="1"/>
  <c r="D11" i="1"/>
  <c r="Q10" i="1"/>
  <c r="P10" i="1"/>
  <c r="N10" i="1"/>
  <c r="M10" i="1"/>
  <c r="K10" i="1"/>
  <c r="J10" i="1"/>
  <c r="H10" i="1"/>
  <c r="G10" i="1"/>
  <c r="E10" i="1"/>
  <c r="D10" i="1"/>
  <c r="Q9" i="1"/>
  <c r="P9" i="1"/>
  <c r="N9" i="1"/>
  <c r="M9" i="1"/>
  <c r="K9" i="1"/>
  <c r="J9" i="1"/>
  <c r="H9" i="1"/>
  <c r="G9" i="1"/>
  <c r="E9" i="1"/>
  <c r="D9" i="1"/>
  <c r="Q8" i="1"/>
  <c r="P8" i="1"/>
  <c r="N8" i="1"/>
  <c r="M8" i="1"/>
  <c r="K8" i="1"/>
  <c r="J8" i="1"/>
  <c r="H8" i="1"/>
  <c r="G8" i="1"/>
  <c r="E8" i="1"/>
  <c r="D8" i="1"/>
  <c r="Q7" i="1"/>
  <c r="P7" i="1"/>
  <c r="N7" i="1"/>
  <c r="M7" i="1"/>
  <c r="K7" i="1"/>
  <c r="J7" i="1"/>
  <c r="H7" i="1"/>
  <c r="G7" i="1"/>
  <c r="E7" i="1"/>
  <c r="D7" i="1"/>
  <c r="Q6" i="1"/>
  <c r="P6" i="1"/>
  <c r="N6" i="1"/>
  <c r="M6" i="1"/>
  <c r="K6" i="1"/>
  <c r="J6" i="1"/>
  <c r="H6" i="1"/>
  <c r="G6" i="1"/>
  <c r="E6" i="1"/>
  <c r="D6" i="1"/>
  <c r="Q5" i="1"/>
  <c r="P5" i="1"/>
  <c r="N5" i="1"/>
  <c r="M5" i="1"/>
  <c r="K5" i="1"/>
  <c r="J5" i="1"/>
  <c r="H5" i="1"/>
  <c r="G5" i="1"/>
  <c r="E5" i="1"/>
  <c r="D5" i="1"/>
  <c r="Q4" i="1"/>
  <c r="P4" i="1"/>
  <c r="N4" i="1"/>
  <c r="M4" i="1"/>
  <c r="K4" i="1"/>
  <c r="J4" i="1"/>
  <c r="H4" i="1"/>
  <c r="G4" i="1"/>
  <c r="E4" i="1"/>
  <c r="D4" i="1"/>
  <c r="M18" i="1" l="1"/>
  <c r="N20" i="1"/>
  <c r="L15" i="1"/>
  <c r="Q15" i="1" s="1"/>
  <c r="M16" i="1"/>
  <c r="N17" i="1"/>
  <c r="P17" i="1" s="1"/>
  <c r="M15" i="1"/>
  <c r="N16" i="1"/>
  <c r="Q16" i="1" s="1"/>
  <c r="L22" i="1"/>
  <c r="Q22" i="1" s="1"/>
  <c r="L18" i="1"/>
  <c r="L19" i="1"/>
  <c r="Q19" i="1" s="1"/>
  <c r="M20" i="1"/>
  <c r="P20" i="1" s="1"/>
  <c r="N21" i="1"/>
  <c r="Q21" i="1" s="1"/>
  <c r="P21" i="1"/>
  <c r="Q18" i="1"/>
  <c r="P18" i="1"/>
  <c r="Q17" i="1"/>
  <c r="Q20" i="1" l="1"/>
  <c r="P19" i="1"/>
  <c r="P15" i="1"/>
  <c r="P16" i="1"/>
  <c r="P22" i="1"/>
</calcChain>
</file>

<file path=xl/sharedStrings.xml><?xml version="1.0" encoding="utf-8"?>
<sst xmlns="http://schemas.openxmlformats.org/spreadsheetml/2006/main" count="37" uniqueCount="19">
  <si>
    <t>THYLAKOID SURFACE PER SEEDLING</t>
  </si>
  <si>
    <t>MGDG</t>
  </si>
  <si>
    <t>DGDG</t>
  </si>
  <si>
    <t xml:space="preserve">PSII </t>
  </si>
  <si>
    <t>PSI</t>
  </si>
  <si>
    <t>cytb6f</t>
  </si>
  <si>
    <t>MEAN</t>
  </si>
  <si>
    <t>SD</t>
  </si>
  <si>
    <t>T0</t>
  </si>
  <si>
    <t>T4</t>
  </si>
  <si>
    <t>T8</t>
  </si>
  <si>
    <t>T12</t>
  </si>
  <si>
    <t>T24</t>
  </si>
  <si>
    <t>T48</t>
  </si>
  <si>
    <t>T72</t>
  </si>
  <si>
    <t>T96</t>
  </si>
  <si>
    <t>PHOTOSYNTHETIC PROTEINS</t>
  </si>
  <si>
    <t>GLs</t>
  </si>
  <si>
    <t>RATIO PROTEIN/GLs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</si>
</sst>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>
    <font>
      <sz val="12"/>
      <color theme="1"/>
      <name val="Calibri"/>
      <family val="2"/>
      <scheme val="minor"/>
    </font>
    <font>
      <b/>
      <sz val="11"/>
      <color theme="1"/>
      <name val="Roboto Light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1" fontId="0" fillId="2" borderId="0" xfId="0" applyNumberFormat="1" applyFill="1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11" fontId="0" fillId="0" borderId="1" xfId="0" applyNumberFormat="1" applyBorder="1"/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9%20-%20source%20data%201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yl surface and model data"/>
      <sheetName val="EQUATION.4_CALCULATION"/>
      <sheetName val="FIG 9 _DATA"/>
      <sheetName val="Fig9 supp1"/>
    </sheetNames>
    <sheetDataSet>
      <sheetData sheetId="0">
        <row r="7">
          <cell r="F7">
            <v>0</v>
          </cell>
          <cell r="G7">
            <v>0</v>
          </cell>
          <cell r="H7">
            <v>0</v>
          </cell>
          <cell r="J7">
            <v>1471337.0319179802</v>
          </cell>
          <cell r="K7">
            <v>2540818.933593573</v>
          </cell>
          <cell r="L7">
            <v>2107937.4702323391</v>
          </cell>
          <cell r="N7">
            <v>811462.67254512524</v>
          </cell>
          <cell r="O7">
            <v>1024950.1587897056</v>
          </cell>
          <cell r="P7">
            <v>559521.52693921432</v>
          </cell>
          <cell r="R7">
            <v>11407386.45943116</v>
          </cell>
          <cell r="S7">
            <v>10705022.573685817</v>
          </cell>
          <cell r="T7">
            <v>11219815.997052774</v>
          </cell>
          <cell r="V7">
            <v>3299002.0515596918</v>
          </cell>
          <cell r="W7">
            <v>3537093.8317916393</v>
          </cell>
          <cell r="X7">
            <v>4086863.7885175268</v>
          </cell>
        </row>
        <row r="8">
          <cell r="F8">
            <v>0</v>
          </cell>
          <cell r="G8">
            <v>0</v>
          </cell>
          <cell r="H8">
            <v>0</v>
          </cell>
          <cell r="J8">
            <v>3336927.2111311094</v>
          </cell>
          <cell r="K8">
            <v>2536703.3786908179</v>
          </cell>
          <cell r="L8">
            <v>2334035.6598670403</v>
          </cell>
          <cell r="N8">
            <v>860808.96014709852</v>
          </cell>
          <cell r="O8">
            <v>1125154.1008316358</v>
          </cell>
          <cell r="P8">
            <v>543754.38454473391</v>
          </cell>
          <cell r="R8">
            <v>12254326.656334758</v>
          </cell>
          <cell r="S8">
            <v>10374381.955529463</v>
          </cell>
          <cell r="T8">
            <v>11965535.266333397</v>
          </cell>
          <cell r="V8">
            <v>4433566.3543753</v>
          </cell>
          <cell r="W8">
            <v>3626443.7283634208</v>
          </cell>
          <cell r="X8">
            <v>4622589.8262991151</v>
          </cell>
        </row>
        <row r="9">
          <cell r="F9">
            <v>0</v>
          </cell>
          <cell r="G9">
            <v>0</v>
          </cell>
          <cell r="H9">
            <v>0</v>
          </cell>
          <cell r="J9">
            <v>4455391.7823886927</v>
          </cell>
          <cell r="K9">
            <v>4582272.0107988417</v>
          </cell>
          <cell r="L9">
            <v>4168151.1407717955</v>
          </cell>
          <cell r="N9">
            <v>738243.76955016539</v>
          </cell>
          <cell r="O9">
            <v>887697.61768391135</v>
          </cell>
          <cell r="P9">
            <v>622603.15241276694</v>
          </cell>
          <cell r="R9">
            <v>12336687.680599116</v>
          </cell>
          <cell r="S9">
            <v>10587731.572415655</v>
          </cell>
          <cell r="T9">
            <v>10311829.895265957</v>
          </cell>
          <cell r="V9">
            <v>4243938.0813486949</v>
          </cell>
          <cell r="W9">
            <v>4086651.2716283184</v>
          </cell>
          <cell r="X9">
            <v>3983400.6791554093</v>
          </cell>
        </row>
        <row r="10">
          <cell r="F10">
            <v>632148.18376260181</v>
          </cell>
          <cell r="G10">
            <v>638495.06575672026</v>
          </cell>
          <cell r="H10">
            <v>1413444.7279383377</v>
          </cell>
          <cell r="J10">
            <v>11051803.768772412</v>
          </cell>
          <cell r="K10">
            <v>8514181.0765115358</v>
          </cell>
          <cell r="L10">
            <v>10172919.652288768</v>
          </cell>
          <cell r="N10">
            <v>1188781.671663132</v>
          </cell>
          <cell r="O10">
            <v>2345564.8751057023</v>
          </cell>
          <cell r="P10">
            <v>1178938.5145010047</v>
          </cell>
          <cell r="R10">
            <v>18485895.321370896</v>
          </cell>
          <cell r="S10">
            <v>18641025.687413849</v>
          </cell>
          <cell r="T10">
            <v>15459016.079464488</v>
          </cell>
          <cell r="V10">
            <v>6223507.9504936729</v>
          </cell>
          <cell r="W10">
            <v>6746845.5006160149</v>
          </cell>
          <cell r="X10">
            <v>5808982.4263250893</v>
          </cell>
        </row>
        <row r="11">
          <cell r="F11">
            <v>15468125.808564249</v>
          </cell>
          <cell r="G11">
            <v>16044562.966657899</v>
          </cell>
          <cell r="H11">
            <v>8308622.6003933176</v>
          </cell>
          <cell r="J11">
            <v>34878724.345539734</v>
          </cell>
          <cell r="K11">
            <v>24767044.406184521</v>
          </cell>
          <cell r="L11">
            <v>22975038.400241069</v>
          </cell>
          <cell r="N11">
            <v>2983161.6684895582</v>
          </cell>
          <cell r="O11">
            <v>4828393.3649123497</v>
          </cell>
          <cell r="P11">
            <v>2516039.0175806535</v>
          </cell>
          <cell r="R11">
            <v>46477868.226839036</v>
          </cell>
          <cell r="S11">
            <v>38590752.634639539</v>
          </cell>
          <cell r="T11">
            <v>39716781.04248219</v>
          </cell>
          <cell r="V11">
            <v>14325317.020885352</v>
          </cell>
          <cell r="W11">
            <v>12471133.109038536</v>
          </cell>
          <cell r="X11">
            <v>12888842.00434936</v>
          </cell>
        </row>
        <row r="12">
          <cell r="F12">
            <v>30855849.281232439</v>
          </cell>
          <cell r="G12">
            <v>6278813.957481008</v>
          </cell>
          <cell r="H12">
            <v>25871379.457647763</v>
          </cell>
          <cell r="J12">
            <v>64600596.818793312</v>
          </cell>
          <cell r="K12">
            <v>76760683.41602625</v>
          </cell>
          <cell r="L12">
            <v>40429934.809777431</v>
          </cell>
          <cell r="N12">
            <v>6405163.1461813636</v>
          </cell>
          <cell r="O12">
            <v>5086378.0182248279</v>
          </cell>
          <cell r="P12">
            <v>4410263.5033451878</v>
          </cell>
          <cell r="R12">
            <v>80604582.640968338</v>
          </cell>
          <cell r="S12">
            <v>92510342.514642358</v>
          </cell>
          <cell r="T12">
            <v>86243261.590293393</v>
          </cell>
          <cell r="V12">
            <v>21974528.020864125</v>
          </cell>
          <cell r="W12">
            <v>25290727.503272515</v>
          </cell>
          <cell r="X12">
            <v>22297301.663904611</v>
          </cell>
        </row>
        <row r="13">
          <cell r="F13">
            <v>34549567.367149137</v>
          </cell>
          <cell r="G13">
            <v>21678024.269823074</v>
          </cell>
          <cell r="H13">
            <v>34966018.798008129</v>
          </cell>
          <cell r="J13">
            <v>111846426.88497308</v>
          </cell>
          <cell r="K13">
            <v>127835471.30630733</v>
          </cell>
          <cell r="L13">
            <v>104587375.6847775</v>
          </cell>
          <cell r="N13">
            <v>14800359.787220683</v>
          </cell>
          <cell r="O13">
            <v>23086504.698645394</v>
          </cell>
          <cell r="P13">
            <v>12731913.402837561</v>
          </cell>
          <cell r="R13">
            <v>158830891.07338822</v>
          </cell>
          <cell r="S13">
            <v>167329257.14614961</v>
          </cell>
          <cell r="T13">
            <v>176542995.31080326</v>
          </cell>
          <cell r="V13">
            <v>37365062.08420518</v>
          </cell>
          <cell r="W13">
            <v>39284065.768953331</v>
          </cell>
          <cell r="X13">
            <v>42434753.827290848</v>
          </cell>
        </row>
        <row r="14">
          <cell r="F14">
            <v>52192503.972508766</v>
          </cell>
          <cell r="G14">
            <v>20621815.528460793</v>
          </cell>
          <cell r="H14">
            <v>54371141.650620334</v>
          </cell>
          <cell r="J14">
            <v>236121506.5830932</v>
          </cell>
          <cell r="K14">
            <v>179960076.14375803</v>
          </cell>
          <cell r="L14">
            <v>132918392.0920372</v>
          </cell>
          <cell r="N14">
            <v>19082748.629220933</v>
          </cell>
          <cell r="O14">
            <v>36311976.393581904</v>
          </cell>
          <cell r="P14">
            <v>15710008.437998286</v>
          </cell>
          <cell r="R14">
            <v>214733459.95513725</v>
          </cell>
          <cell r="S14">
            <v>253276345.65707582</v>
          </cell>
          <cell r="T14">
            <v>238308354.07902384</v>
          </cell>
          <cell r="V14">
            <v>50804433.74333448</v>
          </cell>
          <cell r="W14">
            <v>58131559.568940222</v>
          </cell>
          <cell r="X14">
            <v>55458783.126127563</v>
          </cell>
        </row>
      </sheetData>
      <sheetData sheetId="1" refreshError="1"/>
      <sheetData sheetId="2" refreshError="1"/>
      <sheetData sheetId="3">
        <row r="14">
          <cell r="I14" t="str">
            <v>T24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EA2C3-AB58-6049-A8CB-CF0BBA84EA31}">
  <dimension ref="B1:Q22"/>
  <sheetViews>
    <sheetView tabSelected="1" workbookViewId="0">
      <selection sqref="A1:XFD1048576"/>
    </sheetView>
  </sheetViews>
  <sheetFormatPr baseColWidth="10" defaultColWidth="8.83203125" defaultRowHeight="16"/>
  <sheetData>
    <row r="1" spans="2:17">
      <c r="D1" s="1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17">
      <c r="C2" s="2"/>
      <c r="D2" s="3" t="s">
        <v>1</v>
      </c>
      <c r="E2" s="3"/>
      <c r="F2" s="2"/>
      <c r="G2" s="3" t="s">
        <v>2</v>
      </c>
      <c r="H2" s="3"/>
      <c r="I2" s="2"/>
      <c r="J2" s="3" t="s">
        <v>3</v>
      </c>
      <c r="K2" s="3"/>
      <c r="L2" s="2"/>
      <c r="M2" s="3" t="s">
        <v>4</v>
      </c>
      <c r="N2" s="3"/>
      <c r="O2" s="2"/>
      <c r="P2" s="3" t="s">
        <v>5</v>
      </c>
      <c r="Q2" s="3"/>
    </row>
    <row r="3" spans="2:17">
      <c r="C3" s="2"/>
      <c r="D3" s="4" t="s">
        <v>6</v>
      </c>
      <c r="E3" s="4" t="s">
        <v>7</v>
      </c>
      <c r="F3" s="4"/>
      <c r="G3" s="4" t="s">
        <v>6</v>
      </c>
      <c r="H3" s="4" t="s">
        <v>7</v>
      </c>
      <c r="I3" s="4"/>
      <c r="J3" s="4" t="s">
        <v>6</v>
      </c>
      <c r="K3" s="4" t="s">
        <v>7</v>
      </c>
      <c r="L3" s="4"/>
      <c r="M3" s="4" t="s">
        <v>6</v>
      </c>
      <c r="N3" s="4" t="s">
        <v>7</v>
      </c>
      <c r="O3" s="4"/>
      <c r="P3" s="4" t="s">
        <v>6</v>
      </c>
      <c r="Q3" s="4" t="s">
        <v>7</v>
      </c>
    </row>
    <row r="4" spans="2:17">
      <c r="C4" s="5" t="s">
        <v>8</v>
      </c>
      <c r="D4" s="6">
        <f>AVERAGE('[1]thyl surface and model data'!R7:T7)</f>
        <v>11110741.676723251</v>
      </c>
      <c r="E4" s="6">
        <f>STDEV('[1]thyl surface and model data'!R7:T7)</f>
        <v>363664.2167114258</v>
      </c>
      <c r="F4" s="6"/>
      <c r="G4" s="6">
        <f>AVERAGE('[1]thyl surface and model data'!V7:X7)</f>
        <v>3640986.5572896195</v>
      </c>
      <c r="H4" s="6">
        <f>STDEV('[1]thyl surface and model data'!V7:X7)</f>
        <v>404075.24416759703</v>
      </c>
      <c r="I4" s="6"/>
      <c r="J4" s="6">
        <f>AVERAGE('[1]thyl surface and model data'!J7:L7)</f>
        <v>2040031.1452479642</v>
      </c>
      <c r="K4" s="6">
        <f>STDEV('[1]thyl surface and model data'!J7:L7)</f>
        <v>537964.9953598954</v>
      </c>
      <c r="L4" s="6"/>
      <c r="M4" s="6">
        <f>AVERAGE('[1]thyl surface and model data'!F7:H7)</f>
        <v>0</v>
      </c>
      <c r="N4" s="6">
        <f>STDEV('[1]thyl surface and model data'!F7:H7)</f>
        <v>0</v>
      </c>
      <c r="O4" s="6"/>
      <c r="P4" s="6">
        <f>AVERAGE('[1]thyl surface and model data'!N7:P7)</f>
        <v>798644.78609134827</v>
      </c>
      <c r="Q4" s="6">
        <f>STDEV('[1]thyl surface and model data'!N7:P7)</f>
        <v>232978.91856649096</v>
      </c>
    </row>
    <row r="5" spans="2:17">
      <c r="C5" s="5" t="s">
        <v>9</v>
      </c>
      <c r="D5" s="6">
        <f>AVERAGE('[1]thyl surface and model data'!R8:T8)</f>
        <v>11531414.626065873</v>
      </c>
      <c r="E5" s="6">
        <f>STDEV('[1]thyl surface and model data'!R8:T8)</f>
        <v>1012370.2718132294</v>
      </c>
      <c r="F5" s="6"/>
      <c r="G5" s="6">
        <f>AVERAGE('[1]thyl surface and model data'!V8:X8)</f>
        <v>4227533.3030126123</v>
      </c>
      <c r="H5" s="6">
        <f>STDEV('[1]thyl surface and model data'!V8:X8)</f>
        <v>529068.97073868196</v>
      </c>
      <c r="I5" s="6"/>
      <c r="J5" s="6">
        <f>AVERAGE('[1]thyl surface and model data'!J8:L8)</f>
        <v>2735888.7498963228</v>
      </c>
      <c r="K5" s="6">
        <f>STDEV('[1]thyl surface and model data'!J8:L8)</f>
        <v>530286.69130567287</v>
      </c>
      <c r="L5" s="6"/>
      <c r="M5" s="6">
        <f>AVERAGE('[1]thyl surface and model data'!F8:H8)</f>
        <v>0</v>
      </c>
      <c r="N5" s="6">
        <f>STDEV('[1]thyl surface and model data'!F8:H8)</f>
        <v>0</v>
      </c>
      <c r="O5" s="6"/>
      <c r="P5" s="6">
        <f>AVERAGE('[1]thyl surface and model data'!N8:P8)</f>
        <v>843239.14850782277</v>
      </c>
      <c r="Q5" s="6">
        <f>STDEV('[1]thyl surface and model data'!N8:P8)</f>
        <v>291097.80355647177</v>
      </c>
    </row>
    <row r="6" spans="2:17">
      <c r="C6" s="5" t="s">
        <v>10</v>
      </c>
      <c r="D6" s="6">
        <f>AVERAGE('[1]thyl surface and model data'!R9:T9)</f>
        <v>11078749.716093577</v>
      </c>
      <c r="E6" s="6">
        <f>STDEV('[1]thyl surface and model data'!R9:T9)</f>
        <v>1098105.8126481979</v>
      </c>
      <c r="F6" s="6"/>
      <c r="G6" s="6">
        <f>AVERAGE('[1]thyl surface and model data'!V9:X9)</f>
        <v>4104663.344044141</v>
      </c>
      <c r="H6" s="6">
        <f>STDEV('[1]thyl surface and model data'!V9:X9)</f>
        <v>131199.3161184199</v>
      </c>
      <c r="I6" s="6"/>
      <c r="J6" s="6">
        <f>AVERAGE('[1]thyl surface and model data'!J9:L9)</f>
        <v>4401938.3113197768</v>
      </c>
      <c r="K6" s="6">
        <f>STDEV('[1]thyl surface and model data'!J9:L9)</f>
        <v>212172.05029168192</v>
      </c>
      <c r="L6" s="6"/>
      <c r="M6" s="6">
        <f>AVERAGE('[1]thyl surface and model data'!F9:H9)</f>
        <v>0</v>
      </c>
      <c r="N6" s="6">
        <f>STDEV('[1]thyl surface and model data'!F9:H9)</f>
        <v>0</v>
      </c>
      <c r="O6" s="6"/>
      <c r="P6" s="6">
        <f>AVERAGE('[1]thyl surface and model data'!N9:P9)</f>
        <v>749514.84654894797</v>
      </c>
      <c r="Q6" s="6">
        <f>STDEV('[1]thyl surface and model data'!N9:P9)</f>
        <v>132906.15772748337</v>
      </c>
    </row>
    <row r="7" spans="2:17">
      <c r="C7" s="5" t="s">
        <v>11</v>
      </c>
      <c r="D7" s="6">
        <f>AVERAGE('[1]thyl surface and model data'!R10:T10)</f>
        <v>17528645.696083076</v>
      </c>
      <c r="E7" s="6">
        <f>STDEV('[1]thyl surface and model data'!R10:T10)</f>
        <v>1794029.3810597872</v>
      </c>
      <c r="F7" s="6"/>
      <c r="G7" s="6">
        <f>AVERAGE('[1]thyl surface and model data'!V10:X10)</f>
        <v>6259778.6258115927</v>
      </c>
      <c r="H7" s="6">
        <f>STDEV('[1]thyl surface and model data'!V10:X10)</f>
        <v>469982.40174034174</v>
      </c>
      <c r="I7" s="6"/>
      <c r="J7" s="6">
        <f>AVERAGE('[1]thyl surface and model data'!J10:L10)</f>
        <v>9912968.1658575721</v>
      </c>
      <c r="K7" s="6">
        <f>STDEV('[1]thyl surface and model data'!J10:L10)</f>
        <v>1288628.4621808787</v>
      </c>
      <c r="L7" s="6"/>
      <c r="M7" s="6">
        <f>AVERAGE('[1]thyl surface and model data'!F10:H10)</f>
        <v>894695.99248588656</v>
      </c>
      <c r="N7" s="6">
        <f>STDEV('[1]thyl surface and model data'!F10:H10)</f>
        <v>449260.79133160471</v>
      </c>
      <c r="O7" s="6"/>
      <c r="P7" s="6">
        <f>AVERAGE('[1]thyl surface and model data'!N10:P10)</f>
        <v>1571095.0204232798</v>
      </c>
      <c r="Q7" s="6">
        <f>STDEV('[1]thyl surface and model data'!N10:P10)</f>
        <v>670728.62529833103</v>
      </c>
    </row>
    <row r="8" spans="2:17">
      <c r="C8" s="5" t="s">
        <v>12</v>
      </c>
      <c r="D8" s="6">
        <f>AVERAGE('[1]thyl surface and model data'!R11:T11)</f>
        <v>41595133.967986919</v>
      </c>
      <c r="E8" s="6">
        <f>STDEV('[1]thyl surface and model data'!R11:T11)</f>
        <v>4265888.5798556954</v>
      </c>
      <c r="F8" s="6"/>
      <c r="G8" s="6">
        <f>AVERAGE('[1]thyl surface and model data'!V11:X11)</f>
        <v>13228430.711424416</v>
      </c>
      <c r="H8" s="6">
        <f>STDEV('[1]thyl surface and model data'!V11:X11)</f>
        <v>972620.10169313883</v>
      </c>
      <c r="I8" s="6"/>
      <c r="J8" s="6">
        <f>AVERAGE('[1]thyl surface and model data'!J11:L11)</f>
        <v>27540269.050655108</v>
      </c>
      <c r="K8" s="6">
        <f>STDEV('[1]thyl surface and model data'!J11:L11)</f>
        <v>6418139.6033118311</v>
      </c>
      <c r="L8" s="6"/>
      <c r="M8" s="6">
        <f>AVERAGE('[1]thyl surface and model data'!F11:H11)</f>
        <v>13273770.458538488</v>
      </c>
      <c r="N8" s="6">
        <f>STDEV('[1]thyl surface and model data'!F11:H11)</f>
        <v>4309592.7753374176</v>
      </c>
      <c r="O8" s="6"/>
      <c r="P8" s="6">
        <f>AVERAGE('[1]thyl surface and model data'!N11:P11)</f>
        <v>3442531.3503275202</v>
      </c>
      <c r="Q8" s="6">
        <f>STDEV('[1]thyl surface and model data'!N11:P11)</f>
        <v>1222706.4387455734</v>
      </c>
    </row>
    <row r="9" spans="2:17">
      <c r="C9" s="5" t="s">
        <v>13</v>
      </c>
      <c r="D9" s="6">
        <f>AVERAGE('[1]thyl surface and model data'!R12:T12)</f>
        <v>86452728.915301368</v>
      </c>
      <c r="E9" s="6">
        <f>STDEV('[1]thyl surface and model data'!R12:T12)</f>
        <v>5955643.2870497797</v>
      </c>
      <c r="F9" s="6"/>
      <c r="G9" s="6">
        <f>AVERAGE('[1]thyl surface and model data'!V12:X12)</f>
        <v>23187519.06268042</v>
      </c>
      <c r="H9" s="6">
        <f>STDEV('[1]thyl surface and model data'!V12:X12)</f>
        <v>1828567.7495225025</v>
      </c>
      <c r="I9" s="6"/>
      <c r="J9" s="6">
        <f>AVERAGE('[1]thyl surface and model data'!J12:L12)</f>
        <v>60597071.681532331</v>
      </c>
      <c r="K9" s="6">
        <f>STDEV('[1]thyl surface and model data'!J12:L12)</f>
        <v>18493295.642370563</v>
      </c>
      <c r="L9" s="6"/>
      <c r="M9" s="6">
        <f>AVERAGE('[1]thyl surface and model data'!F12:H12)</f>
        <v>21002014.232120402</v>
      </c>
      <c r="N9" s="6">
        <f>STDEV('[1]thyl surface and model data'!F12:H12)</f>
        <v>12991947.683119452</v>
      </c>
      <c r="O9" s="6"/>
      <c r="P9" s="6">
        <f>AVERAGE('[1]thyl surface and model data'!N12:P12)</f>
        <v>5300601.5559171261</v>
      </c>
      <c r="Q9" s="6">
        <f>STDEV('[1]thyl surface and model data'!N12:P12)</f>
        <v>1014556.5234736955</v>
      </c>
    </row>
    <row r="10" spans="2:17">
      <c r="C10" s="5" t="s">
        <v>14</v>
      </c>
      <c r="D10" s="6">
        <f>AVERAGE('[1]thyl surface and model data'!R13:T13)</f>
        <v>167567714.51011372</v>
      </c>
      <c r="E10" s="6">
        <f>STDEV('[1]thyl surface and model data'!R13:T13)</f>
        <v>8858459.548086537</v>
      </c>
      <c r="F10" s="6"/>
      <c r="G10" s="6">
        <f>AVERAGE('[1]thyl surface and model data'!V13:X13)</f>
        <v>39694627.226816453</v>
      </c>
      <c r="H10" s="6">
        <f>STDEV('[1]thyl surface and model data'!V13:X13)</f>
        <v>2559660.9395562075</v>
      </c>
      <c r="I10" s="6"/>
      <c r="J10" s="6">
        <f>AVERAGE('[1]thyl surface and model data'!J13:L13)</f>
        <v>114756424.62535264</v>
      </c>
      <c r="K10" s="6">
        <f>STDEV('[1]thyl surface and model data'!J13:L13)</f>
        <v>11894097.386675008</v>
      </c>
      <c r="L10" s="6"/>
      <c r="M10" s="6">
        <f>AVERAGE('[1]thyl surface and model data'!F13:H13)</f>
        <v>30397870.144993443</v>
      </c>
      <c r="N10" s="6">
        <f>STDEV('[1]thyl surface and model data'!F13:H13)</f>
        <v>7554478.2754079383</v>
      </c>
      <c r="O10" s="6"/>
      <c r="P10" s="6">
        <f>AVERAGE('[1]thyl surface and model data'!N13:P13)</f>
        <v>16872925.962901212</v>
      </c>
      <c r="Q10" s="6">
        <f>STDEV('[1]thyl surface and model data'!N13:P13)</f>
        <v>5479602.0056420323</v>
      </c>
    </row>
    <row r="11" spans="2:17">
      <c r="C11" s="5" t="s">
        <v>15</v>
      </c>
      <c r="D11" s="6">
        <f>AVERAGE('[1]thyl surface and model data'!R14:T14)</f>
        <v>235439386.56374565</v>
      </c>
      <c r="E11" s="6">
        <f>STDEV('[1]thyl surface and model data'!R14:T14)</f>
        <v>19430948.008549821</v>
      </c>
      <c r="F11" s="6"/>
      <c r="G11" s="6">
        <f>AVERAGE('[1]thyl surface and model data'!V14:X14)</f>
        <v>54798258.812800758</v>
      </c>
      <c r="H11" s="6">
        <f>STDEV('[1]thyl surface and model data'!V14:X14)</f>
        <v>3707952.6011582925</v>
      </c>
      <c r="I11" s="6"/>
      <c r="J11" s="6">
        <f>AVERAGE('[1]thyl surface and model data'!J14:L14)</f>
        <v>182999991.60629615</v>
      </c>
      <c r="K11" s="6">
        <f>STDEV('[1]thyl surface and model data'!J14:L14)</f>
        <v>51668670.630064093</v>
      </c>
      <c r="L11" s="6"/>
      <c r="M11" s="6">
        <f>AVERAGE('[1]thyl surface and model data'!F14:H14)</f>
        <v>42395153.717196636</v>
      </c>
      <c r="N11" s="6">
        <f>STDEV('[1]thyl surface and model data'!F14:H14)</f>
        <v>18887702.545410812</v>
      </c>
      <c r="O11" s="6"/>
      <c r="P11" s="6">
        <f>AVERAGE('[1]thyl surface and model data'!N14:P14)</f>
        <v>23701577.82026704</v>
      </c>
      <c r="Q11" s="6">
        <f>STDEV('[1]thyl surface and model data'!N14:P14)</f>
        <v>11050360.095162883</v>
      </c>
    </row>
    <row r="14" spans="2:17">
      <c r="C14" s="1" t="s">
        <v>16</v>
      </c>
      <c r="D14" s="1"/>
      <c r="E14" s="1"/>
      <c r="H14" s="1" t="s">
        <v>17</v>
      </c>
      <c r="I14" s="1"/>
      <c r="J14" s="1"/>
      <c r="L14" s="1" t="s">
        <v>18</v>
      </c>
      <c r="M14" s="1"/>
      <c r="N14" s="1"/>
      <c r="P14" s="7" t="s">
        <v>6</v>
      </c>
      <c r="Q14" s="7" t="s">
        <v>7</v>
      </c>
    </row>
    <row r="15" spans="2:17">
      <c r="B15" s="8" t="s">
        <v>8</v>
      </c>
      <c r="C15" s="9">
        <f>SUM('[1]thyl surface and model data'!F7+'[1]thyl surface and model data'!J7+'[1]thyl surface and model data'!N7)</f>
        <v>2282799.7044631056</v>
      </c>
      <c r="D15" s="9">
        <f>SUM('[1]thyl surface and model data'!G7+'[1]thyl surface and model data'!K7+'[1]thyl surface and model data'!O7)</f>
        <v>3565769.0923832785</v>
      </c>
      <c r="E15" s="9">
        <f>SUM('[1]thyl surface and model data'!H7+'[1]thyl surface and model data'!L7+'[1]thyl surface and model data'!P7)</f>
        <v>2667458.9971715533</v>
      </c>
      <c r="H15" s="9">
        <f>SUM('[1]thyl surface and model data'!R7+'[1]thyl surface and model data'!V7)</f>
        <v>14706388.510990852</v>
      </c>
      <c r="I15" s="9">
        <f>SUM('[1]thyl surface and model data'!S7+'[1]thyl surface and model data'!W7)</f>
        <v>14242116.405477457</v>
      </c>
      <c r="J15" s="9">
        <f>SUM('[1]thyl surface and model data'!T7+'[1]thyl surface and model data'!X7)</f>
        <v>15306679.785570301</v>
      </c>
      <c r="L15" s="9">
        <f>C15/H15</f>
        <v>0.15522503725214726</v>
      </c>
      <c r="M15" s="9">
        <f t="shared" ref="M15:N22" si="0">D15/I15</f>
        <v>0.25036792221498055</v>
      </c>
      <c r="N15" s="9">
        <f t="shared" si="0"/>
        <v>0.17426764226727881</v>
      </c>
      <c r="P15" s="10">
        <f>AVERAGE(L15:N15)</f>
        <v>0.19328686724480218</v>
      </c>
      <c r="Q15" s="11">
        <f>STDEV(L15:N15)</f>
        <v>5.0342232060388292E-2</v>
      </c>
    </row>
    <row r="16" spans="2:17">
      <c r="B16" s="8" t="s">
        <v>9</v>
      </c>
      <c r="C16" s="9">
        <f>SUM('[1]thyl surface and model data'!F8+'[1]thyl surface and model data'!J8+'[1]thyl surface and model data'!N8)</f>
        <v>4197736.1712782076</v>
      </c>
      <c r="D16" s="9">
        <f>SUM('[1]thyl surface and model data'!G8+'[1]thyl surface and model data'!K8+'[1]thyl surface and model data'!O8)</f>
        <v>3661857.4795224536</v>
      </c>
      <c r="E16" s="9">
        <f>SUM('[1]thyl surface and model data'!H8+'[1]thyl surface and model data'!L8+'[1]thyl surface and model data'!P8)</f>
        <v>2877790.0444117743</v>
      </c>
      <c r="H16" s="9">
        <f>SUM('[1]thyl surface and model data'!R8+'[1]thyl surface and model data'!V8)</f>
        <v>16687893.010710057</v>
      </c>
      <c r="I16" s="9">
        <f>SUM('[1]thyl surface and model data'!S8+'[1]thyl surface and model data'!W8)</f>
        <v>14000825.683892883</v>
      </c>
      <c r="J16" s="9">
        <f>SUM('[1]thyl surface and model data'!T8+'[1]thyl surface and model data'!X8)</f>
        <v>16588125.092632513</v>
      </c>
      <c r="K16" s="12"/>
      <c r="L16" s="9">
        <f t="shared" ref="L16:L22" si="1">C16/H16</f>
        <v>0.25154380895084594</v>
      </c>
      <c r="M16" s="9">
        <f t="shared" si="0"/>
        <v>0.26154582323921099</v>
      </c>
      <c r="N16" s="9">
        <f t="shared" si="0"/>
        <v>0.17348494952512278</v>
      </c>
      <c r="P16" s="10">
        <f t="shared" ref="P16:P21" si="2">AVERAGE(L16:N16)</f>
        <v>0.22885819390505988</v>
      </c>
      <c r="Q16" s="11">
        <f t="shared" ref="Q16:Q22" si="3">STDEV(L16:N16)</f>
        <v>4.8214699183199025E-2</v>
      </c>
    </row>
    <row r="17" spans="2:17">
      <c r="B17" s="8" t="s">
        <v>10</v>
      </c>
      <c r="C17" s="9">
        <f>SUM('[1]thyl surface and model data'!F9+'[1]thyl surface and model data'!J9+'[1]thyl surface and model data'!N9)</f>
        <v>5193635.5519388579</v>
      </c>
      <c r="D17" s="9">
        <f>SUM('[1]thyl surface and model data'!G9+'[1]thyl surface and model data'!K9+'[1]thyl surface and model data'!O9)</f>
        <v>5469969.6284827534</v>
      </c>
      <c r="E17" s="9">
        <f>SUM('[1]thyl surface and model data'!H9+'[1]thyl surface and model data'!L9+'[1]thyl surface and model data'!P9)</f>
        <v>4790754.2931845626</v>
      </c>
      <c r="H17" s="9">
        <f>SUM('[1]thyl surface and model data'!R9+'[1]thyl surface and model data'!V9)</f>
        <v>16580625.761947811</v>
      </c>
      <c r="I17" s="9">
        <f>SUM('[1]thyl surface and model data'!S9+'[1]thyl surface and model data'!W9)</f>
        <v>14674382.844043974</v>
      </c>
      <c r="J17" s="9">
        <f>SUM('[1]thyl surface and model data'!T9+'[1]thyl surface and model data'!X9)</f>
        <v>14295230.574421367</v>
      </c>
      <c r="L17" s="9">
        <f t="shared" si="1"/>
        <v>0.31323519549293144</v>
      </c>
      <c r="M17" s="9">
        <f t="shared" si="0"/>
        <v>0.37275636642551546</v>
      </c>
      <c r="N17" s="9">
        <f t="shared" si="0"/>
        <v>0.33512955724944504</v>
      </c>
      <c r="P17" s="10">
        <f t="shared" si="2"/>
        <v>0.34037370638929731</v>
      </c>
      <c r="Q17" s="11">
        <f t="shared" si="3"/>
        <v>3.0105120369253325E-2</v>
      </c>
    </row>
    <row r="18" spans="2:17">
      <c r="B18" s="8" t="s">
        <v>11</v>
      </c>
      <c r="C18" s="9">
        <f>SUM('[1]thyl surface and model data'!F10+'[1]thyl surface and model data'!J10+'[1]thyl surface and model data'!N10)</f>
        <v>12872733.624198146</v>
      </c>
      <c r="D18" s="9">
        <f>SUM('[1]thyl surface and model data'!G10+'[1]thyl surface and model data'!K10+'[1]thyl surface and model data'!O10)</f>
        <v>11498241.017373957</v>
      </c>
      <c r="E18" s="9">
        <f>SUM('[1]thyl surface and model data'!H10+'[1]thyl surface and model data'!L10+'[1]thyl surface and model data'!P10)</f>
        <v>12765302.894728111</v>
      </c>
      <c r="H18" s="9">
        <f>SUM('[1]thyl surface and model data'!R10+'[1]thyl surface and model data'!V10)</f>
        <v>24709403.271864571</v>
      </c>
      <c r="I18" s="9">
        <f>SUM('[1]thyl surface and model data'!S10+'[1]thyl surface and model data'!W10)</f>
        <v>25387871.188029863</v>
      </c>
      <c r="J18" s="9">
        <f>SUM('[1]thyl surface and model data'!T10+'[1]thyl surface and model data'!X10)</f>
        <v>21267998.505789578</v>
      </c>
      <c r="L18" s="9">
        <f t="shared" si="1"/>
        <v>0.5209649736404488</v>
      </c>
      <c r="M18" s="9">
        <f t="shared" si="0"/>
        <v>0.45290292093475198</v>
      </c>
      <c r="N18" s="9">
        <f t="shared" si="0"/>
        <v>0.60021176375638441</v>
      </c>
      <c r="P18" s="10">
        <f t="shared" si="2"/>
        <v>0.52469321944386171</v>
      </c>
      <c r="Q18" s="11">
        <f t="shared" si="3"/>
        <v>7.3725156194748481E-2</v>
      </c>
    </row>
    <row r="19" spans="2:17">
      <c r="B19" s="8" t="s">
        <v>12</v>
      </c>
      <c r="C19" s="9">
        <f>SUM('[1]thyl surface and model data'!F11+'[1]thyl surface and model data'!J11+'[1]thyl surface and model data'!N11)</f>
        <v>53330011.82259354</v>
      </c>
      <c r="D19" s="9">
        <f>SUM('[1]thyl surface and model data'!G11+'[1]thyl surface and model data'!K11+'[1]thyl surface and model data'!O11)</f>
        <v>45640000.737754762</v>
      </c>
      <c r="E19" s="9">
        <f>SUM('[1]thyl surface and model data'!H11+'[1]thyl surface and model data'!L11+'[1]thyl surface and model data'!P11)</f>
        <v>33799700.018215038</v>
      </c>
      <c r="H19" s="9">
        <f>SUM('[1]thyl surface and model data'!R11+'[1]thyl surface and model data'!V11)</f>
        <v>60803185.247724384</v>
      </c>
      <c r="I19" s="9">
        <f>SUM('[1]thyl surface and model data'!S11+'[1]thyl surface and model data'!W11)</f>
        <v>51061885.743678078</v>
      </c>
      <c r="J19" s="9">
        <f>SUM('[1]thyl surface and model data'!T11+'[1]thyl surface and model data'!X11)</f>
        <v>52605623.046831548</v>
      </c>
      <c r="L19" s="9">
        <f t="shared" si="1"/>
        <v>0.87709240240155784</v>
      </c>
      <c r="M19" s="9">
        <f t="shared" si="0"/>
        <v>0.89381737617094181</v>
      </c>
      <c r="N19" s="9">
        <f t="shared" si="0"/>
        <v>0.64251116250681506</v>
      </c>
      <c r="P19" s="10">
        <f t="shared" si="2"/>
        <v>0.80447364702643831</v>
      </c>
      <c r="Q19" s="11">
        <f t="shared" si="3"/>
        <v>0.14051268974979902</v>
      </c>
    </row>
    <row r="20" spans="2:17">
      <c r="B20" s="8" t="s">
        <v>13</v>
      </c>
      <c r="C20" s="9">
        <f>SUM('[1]thyl surface and model data'!F12+'[1]thyl surface and model data'!J12+'[1]thyl surface and model data'!N12)</f>
        <v>101861609.2462071</v>
      </c>
      <c r="D20" s="9">
        <f>SUM('[1]thyl surface and model data'!G12+'[1]thyl surface and model data'!K12+'[1]thyl surface and model data'!O12)</f>
        <v>88125875.391732097</v>
      </c>
      <c r="E20" s="9">
        <f>SUM('[1]thyl surface and model data'!H12+'[1]thyl surface and model data'!L12+'[1]thyl surface and model data'!P12)</f>
        <v>70711577.770770386</v>
      </c>
      <c r="H20" s="9">
        <f>SUM('[1]thyl surface and model data'!R12+'[1]thyl surface and model data'!V12)</f>
        <v>102579110.66183247</v>
      </c>
      <c r="I20" s="9">
        <f>SUM('[1]thyl surface and model data'!S12+'[1]thyl surface and model data'!W12)</f>
        <v>117801070.01791488</v>
      </c>
      <c r="J20" s="9">
        <f>SUM('[1]thyl surface and model data'!T12+'[1]thyl surface and model data'!X12)</f>
        <v>108540563.254198</v>
      </c>
      <c r="L20" s="9">
        <f t="shared" si="1"/>
        <v>0.99300538471238342</v>
      </c>
      <c r="M20" s="9">
        <f t="shared" si="0"/>
        <v>0.74809061902689122</v>
      </c>
      <c r="N20" s="9">
        <f t="shared" si="0"/>
        <v>0.65147605329047797</v>
      </c>
      <c r="P20" s="10">
        <f t="shared" si="2"/>
        <v>0.79752401900991765</v>
      </c>
      <c r="Q20" s="11">
        <f t="shared" si="3"/>
        <v>0.1760491886683504</v>
      </c>
    </row>
    <row r="21" spans="2:17">
      <c r="B21" s="8" t="s">
        <v>14</v>
      </c>
      <c r="C21" s="9">
        <f>SUM('[1]thyl surface and model data'!F13+'[1]thyl surface and model data'!J13+'[1]thyl surface and model data'!N13)</f>
        <v>161196354.03934291</v>
      </c>
      <c r="D21" s="9">
        <f>SUM('[1]thyl surface and model data'!G13+'[1]thyl surface and model data'!K13+'[1]thyl surface and model data'!O13)</f>
        <v>172600000.27477577</v>
      </c>
      <c r="E21" s="9">
        <f>SUM('[1]thyl surface and model data'!H13+'[1]thyl surface and model data'!L13+'[1]thyl surface and model data'!P13)</f>
        <v>152285307.88562322</v>
      </c>
      <c r="H21" s="9">
        <f>SUM('[1]thyl surface and model data'!R13+'[1]thyl surface and model data'!V13)</f>
        <v>196195953.1575934</v>
      </c>
      <c r="I21" s="9">
        <f>SUM('[1]thyl surface and model data'!S13+'[1]thyl surface and model data'!W13)</f>
        <v>206613322.91510293</v>
      </c>
      <c r="J21" s="9">
        <f>SUM('[1]thyl surface and model data'!T13+'[1]thyl surface and model data'!X13)</f>
        <v>218977749.13809413</v>
      </c>
      <c r="L21" s="9">
        <f t="shared" si="1"/>
        <v>0.82160896514446835</v>
      </c>
      <c r="M21" s="9">
        <f t="shared" si="0"/>
        <v>0.83537691490348287</v>
      </c>
      <c r="N21" s="9">
        <f t="shared" si="0"/>
        <v>0.69543736057670136</v>
      </c>
      <c r="P21" s="10">
        <f t="shared" si="2"/>
        <v>0.78414108020821749</v>
      </c>
      <c r="Q21" s="11">
        <f t="shared" si="3"/>
        <v>7.7127501693570091E-2</v>
      </c>
    </row>
    <row r="22" spans="2:17">
      <c r="B22" s="8" t="s">
        <v>15</v>
      </c>
      <c r="C22" s="9">
        <f>SUM('[1]thyl surface and model data'!F14+'[1]thyl surface and model data'!J14+'[1]thyl surface and model data'!N14)</f>
        <v>307396759.18482292</v>
      </c>
      <c r="D22" s="9">
        <f>SUM('[1]thyl surface and model data'!G14+'[1]thyl surface and model data'!K14+'[1]thyl surface and model data'!O14)</f>
        <v>236893868.06580073</v>
      </c>
      <c r="E22" s="9">
        <f>SUM('[1]thyl surface and model data'!H14+'[1]thyl surface and model data'!L14+'[1]thyl surface and model data'!P14)</f>
        <v>202999542.18065584</v>
      </c>
      <c r="H22" s="9">
        <f>SUM('[1]thyl surface and model data'!R14+'[1]thyl surface and model data'!V14)</f>
        <v>265537893.69847172</v>
      </c>
      <c r="I22" s="9">
        <f>SUM('[1]thyl surface and model data'!S14+'[1]thyl surface and model data'!W14)</f>
        <v>311407905.22601604</v>
      </c>
      <c r="J22" s="9">
        <f>SUM('[1]thyl surface and model data'!T14+'[1]thyl surface and model data'!X14)</f>
        <v>293767137.20515138</v>
      </c>
      <c r="L22" s="9">
        <f t="shared" si="1"/>
        <v>1.157638011295983</v>
      </c>
      <c r="M22" s="9">
        <f t="shared" si="0"/>
        <v>0.76071886451908166</v>
      </c>
      <c r="N22" s="9">
        <f t="shared" si="0"/>
        <v>0.69102195743185435</v>
      </c>
      <c r="P22" s="10">
        <f>AVERAGE(L22:N22)</f>
        <v>0.8697929444156397</v>
      </c>
      <c r="Q22" s="11">
        <f t="shared" si="3"/>
        <v>0.25170518788831753</v>
      </c>
    </row>
  </sheetData>
  <mergeCells count="9">
    <mergeCell ref="C14:E14"/>
    <mergeCell ref="H14:J14"/>
    <mergeCell ref="L14:N14"/>
    <mergeCell ref="D1:Q1"/>
    <mergeCell ref="D2:E2"/>
    <mergeCell ref="G2:H2"/>
    <mergeCell ref="J2:K2"/>
    <mergeCell ref="M2:N2"/>
    <mergeCell ref="P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</dc:creator>
  <cp:lastModifiedBy>Emi</cp:lastModifiedBy>
  <dcterms:created xsi:type="dcterms:W3CDTF">2021-01-14T11:45:55Z</dcterms:created>
  <dcterms:modified xsi:type="dcterms:W3CDTF">2021-01-14T12:31:02Z</dcterms:modified>
</cp:coreProperties>
</file>