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324E921A-6F4E-43B3-B2F7-7F3D4DEBC23A}" xr6:coauthVersionLast="46" xr6:coauthVersionMax="46" xr10:uidLastSave="{00000000-0000-0000-0000-000000000000}"/>
  <bookViews>
    <workbookView xWindow="-120" yWindow="-120" windowWidth="29040" windowHeight="15990" xr2:uid="{E8103EBF-AB14-4BA3-AEEF-E10B3BCF7822}"/>
  </bookViews>
  <sheets>
    <sheet name="Fig6F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C113" i="1"/>
  <c r="E112" i="1"/>
  <c r="E111" i="1"/>
  <c r="E110" i="1"/>
  <c r="E109" i="1"/>
  <c r="E108" i="1"/>
  <c r="E107" i="1"/>
  <c r="E106" i="1"/>
  <c r="E105" i="1"/>
  <c r="F105" i="1" s="1"/>
  <c r="F106" i="1" s="1"/>
  <c r="E104" i="1"/>
  <c r="C104" i="1"/>
  <c r="E103" i="1"/>
  <c r="E102" i="1"/>
  <c r="E101" i="1"/>
  <c r="E100" i="1"/>
  <c r="E99" i="1"/>
  <c r="F98" i="1"/>
  <c r="F99" i="1" s="1"/>
  <c r="E98" i="1"/>
  <c r="E96" i="1"/>
  <c r="C96" i="1"/>
  <c r="E95" i="1"/>
  <c r="E94" i="1"/>
  <c r="E93" i="1"/>
  <c r="E92" i="1"/>
  <c r="E91" i="1"/>
  <c r="F91" i="1" s="1"/>
  <c r="F92" i="1" s="1"/>
  <c r="E90" i="1"/>
  <c r="C90" i="1"/>
  <c r="E89" i="1"/>
  <c r="E88" i="1"/>
  <c r="E87" i="1"/>
  <c r="F86" i="1"/>
  <c r="F87" i="1" s="1"/>
  <c r="E86" i="1"/>
  <c r="E84" i="1"/>
  <c r="F79" i="1" s="1"/>
  <c r="F80" i="1" s="1"/>
  <c r="C84" i="1"/>
  <c r="E83" i="1"/>
  <c r="E82" i="1"/>
  <c r="E81" i="1"/>
  <c r="E80" i="1"/>
  <c r="E79" i="1"/>
  <c r="E78" i="1"/>
  <c r="C78" i="1"/>
  <c r="E77" i="1"/>
  <c r="E76" i="1"/>
  <c r="F76" i="1" s="1"/>
  <c r="F77" i="1" s="1"/>
  <c r="E74" i="1"/>
  <c r="C74" i="1"/>
  <c r="E73" i="1"/>
  <c r="E72" i="1"/>
  <c r="E71" i="1"/>
  <c r="E70" i="1"/>
  <c r="F70" i="1" s="1"/>
  <c r="F71" i="1" s="1"/>
  <c r="E69" i="1"/>
  <c r="C69" i="1"/>
  <c r="E68" i="1"/>
  <c r="E67" i="1"/>
  <c r="F65" i="1" s="1"/>
  <c r="F66" i="1" s="1"/>
  <c r="E66" i="1"/>
  <c r="E65" i="1"/>
  <c r="E63" i="1"/>
  <c r="C63" i="1"/>
  <c r="Q62" i="1"/>
  <c r="E62" i="1"/>
  <c r="E61" i="1"/>
  <c r="AD60" i="1"/>
  <c r="AC60" i="1"/>
  <c r="Y60" i="1"/>
  <c r="X60" i="1"/>
  <c r="S60" i="1"/>
  <c r="E60" i="1"/>
  <c r="AC59" i="1"/>
  <c r="AD59" i="1" s="1"/>
  <c r="X59" i="1"/>
  <c r="Y59" i="1" s="1"/>
  <c r="S59" i="1"/>
  <c r="O59" i="1"/>
  <c r="N59" i="1"/>
  <c r="E59" i="1"/>
  <c r="E57" i="1"/>
  <c r="C57" i="1"/>
  <c r="E56" i="1"/>
  <c r="E55" i="1"/>
  <c r="F54" i="1"/>
  <c r="E54" i="1"/>
  <c r="F53" i="1"/>
  <c r="E53" i="1"/>
  <c r="E52" i="1"/>
  <c r="C52" i="1"/>
  <c r="E51" i="1"/>
  <c r="E50" i="1"/>
  <c r="E49" i="1"/>
  <c r="E48" i="1"/>
  <c r="E47" i="1"/>
  <c r="C47" i="1"/>
  <c r="E46" i="1"/>
  <c r="E45" i="1"/>
  <c r="E44" i="1"/>
  <c r="E43" i="1"/>
  <c r="F42" i="1"/>
  <c r="F43" i="1" s="1"/>
  <c r="E42" i="1"/>
  <c r="E40" i="1"/>
  <c r="C40" i="1"/>
  <c r="E39" i="1"/>
  <c r="F38" i="1"/>
  <c r="F39" i="1" s="1"/>
  <c r="E38" i="1"/>
  <c r="E37" i="1"/>
  <c r="C37" i="1"/>
  <c r="E36" i="1"/>
  <c r="Q35" i="1"/>
  <c r="E35" i="1"/>
  <c r="E34" i="1"/>
  <c r="E32" i="1"/>
  <c r="E31" i="1"/>
  <c r="E30" i="1"/>
  <c r="E29" i="1"/>
  <c r="E28" i="1"/>
  <c r="E27" i="1"/>
  <c r="F26" i="1"/>
  <c r="F27" i="1" s="1"/>
  <c r="E26" i="1"/>
  <c r="AD25" i="1"/>
  <c r="AC25" i="1"/>
  <c r="Y25" i="1"/>
  <c r="X25" i="1"/>
  <c r="T25" i="1"/>
  <c r="S25" i="1"/>
  <c r="O25" i="1"/>
  <c r="N25" i="1"/>
  <c r="J25" i="1"/>
  <c r="I25" i="1"/>
  <c r="E25" i="1"/>
  <c r="AC24" i="1"/>
  <c r="AD24" i="1" s="1"/>
  <c r="X24" i="1"/>
  <c r="Y24" i="1" s="1"/>
  <c r="S24" i="1"/>
  <c r="T24" i="1" s="1"/>
  <c r="N24" i="1"/>
  <c r="O24" i="1" s="1"/>
  <c r="I24" i="1"/>
  <c r="J24" i="1" s="1"/>
  <c r="E24" i="1"/>
  <c r="AD23" i="1"/>
  <c r="AC23" i="1"/>
  <c r="Y23" i="1"/>
  <c r="X23" i="1"/>
  <c r="T23" i="1"/>
  <c r="S23" i="1"/>
  <c r="O23" i="1"/>
  <c r="N23" i="1"/>
  <c r="J23" i="1"/>
  <c r="I23" i="1"/>
  <c r="E23" i="1"/>
  <c r="AC22" i="1"/>
  <c r="AD22" i="1" s="1"/>
  <c r="X22" i="1"/>
  <c r="Y22" i="1" s="1"/>
  <c r="S22" i="1"/>
  <c r="T22" i="1" s="1"/>
  <c r="N22" i="1"/>
  <c r="O22" i="1" s="1"/>
  <c r="I22" i="1"/>
  <c r="J22" i="1" s="1"/>
  <c r="E22" i="1"/>
  <c r="AD21" i="1"/>
  <c r="AC21" i="1"/>
  <c r="Y21" i="1"/>
  <c r="X21" i="1"/>
  <c r="T21" i="1"/>
  <c r="S21" i="1"/>
  <c r="O21" i="1"/>
  <c r="N21" i="1"/>
  <c r="J21" i="1"/>
  <c r="I21" i="1"/>
  <c r="E21" i="1"/>
  <c r="AC20" i="1"/>
  <c r="AD20" i="1" s="1"/>
  <c r="X20" i="1"/>
  <c r="Y20" i="1" s="1"/>
  <c r="S20" i="1"/>
  <c r="T20" i="1" s="1"/>
  <c r="N20" i="1"/>
  <c r="O20" i="1" s="1"/>
  <c r="I20" i="1"/>
  <c r="J20" i="1" s="1"/>
  <c r="E20" i="1"/>
  <c r="AC19" i="1"/>
  <c r="AD19" i="1" s="1"/>
  <c r="Y19" i="1"/>
  <c r="X19" i="1"/>
  <c r="S19" i="1"/>
  <c r="T19" i="1" s="1"/>
  <c r="O19" i="1"/>
  <c r="N19" i="1"/>
  <c r="I19" i="1"/>
  <c r="J19" i="1" s="1"/>
  <c r="E19" i="1"/>
  <c r="AE18" i="1"/>
  <c r="AC18" i="1"/>
  <c r="AD18" i="1" s="1"/>
  <c r="X18" i="1"/>
  <c r="Y18" i="1" s="1"/>
  <c r="U18" i="1"/>
  <c r="S18" i="1"/>
  <c r="T18" i="1" s="1"/>
  <c r="N18" i="1"/>
  <c r="O18" i="1" s="1"/>
  <c r="K18" i="1"/>
  <c r="I18" i="1"/>
  <c r="J18" i="1" s="1"/>
  <c r="E18" i="1"/>
  <c r="E16" i="1"/>
  <c r="C16" i="1"/>
  <c r="E15" i="1"/>
  <c r="E14" i="1"/>
  <c r="E13" i="1"/>
  <c r="E12" i="1"/>
  <c r="F11" i="1" s="1"/>
  <c r="F12" i="1" s="1"/>
  <c r="E11" i="1"/>
  <c r="E10" i="1"/>
  <c r="C10" i="1"/>
  <c r="E9" i="1"/>
  <c r="E8" i="1"/>
  <c r="E7" i="1"/>
  <c r="E6" i="1"/>
  <c r="E5" i="1"/>
  <c r="F4" i="1"/>
  <c r="F5" i="1" s="1"/>
  <c r="E4" i="1"/>
  <c r="F18" i="1" l="1"/>
  <c r="F19" i="1" s="1"/>
  <c r="P18" i="1"/>
  <c r="Z18" i="1"/>
  <c r="F34" i="1"/>
  <c r="F35" i="1" s="1"/>
  <c r="F48" i="1"/>
  <c r="F49" i="1" s="1"/>
  <c r="F60" i="1"/>
  <c r="F61" i="1" s="1"/>
  <c r="G106" i="1" l="1"/>
  <c r="G99" i="1"/>
  <c r="G92" i="1"/>
  <c r="G87" i="1"/>
  <c r="G71" i="1"/>
  <c r="G66" i="1"/>
  <c r="G49" i="1"/>
  <c r="G61" i="1"/>
  <c r="G54" i="1"/>
  <c r="G43" i="1"/>
  <c r="G77" i="1"/>
  <c r="G5" i="1"/>
  <c r="G80" i="1"/>
  <c r="G35" i="1"/>
  <c r="G39" i="1"/>
  <c r="G27" i="1"/>
  <c r="G12" i="1"/>
  <c r="X10" i="1" l="1"/>
  <c r="Y10" i="1" s="1"/>
  <c r="N10" i="1"/>
  <c r="O10" i="1" s="1"/>
  <c r="X9" i="1"/>
  <c r="Y9" i="1" s="1"/>
  <c r="N9" i="1"/>
  <c r="O9" i="1" s="1"/>
  <c r="AC7" i="1"/>
  <c r="AD7" i="1" s="1"/>
  <c r="S7" i="1"/>
  <c r="T7" i="1" s="1"/>
  <c r="I7" i="1"/>
  <c r="J7" i="1" s="1"/>
  <c r="S6" i="1"/>
  <c r="T6" i="1" s="1"/>
  <c r="N5" i="1"/>
  <c r="O5" i="1" s="1"/>
  <c r="AC10" i="1"/>
  <c r="AD10" i="1" s="1"/>
  <c r="I9" i="1"/>
  <c r="J9" i="1" s="1"/>
  <c r="X8" i="1"/>
  <c r="Y8" i="1" s="1"/>
  <c r="I8" i="1"/>
  <c r="J8" i="1" s="1"/>
  <c r="X7" i="1"/>
  <c r="Y7" i="1" s="1"/>
  <c r="X6" i="1"/>
  <c r="Y6" i="1" s="1"/>
  <c r="S5" i="1"/>
  <c r="T5" i="1" s="1"/>
  <c r="S4" i="1"/>
  <c r="T4" i="1" s="1"/>
  <c r="S9" i="1"/>
  <c r="T9" i="1" s="1"/>
  <c r="S8" i="1"/>
  <c r="T8" i="1" s="1"/>
  <c r="N6" i="1"/>
  <c r="O6" i="1" s="1"/>
  <c r="AC5" i="1"/>
  <c r="AD5" i="1" s="1"/>
  <c r="I5" i="1"/>
  <c r="J5" i="1" s="1"/>
  <c r="X4" i="1"/>
  <c r="Y4" i="1" s="1"/>
  <c r="I10" i="1"/>
  <c r="J10" i="1" s="1"/>
  <c r="AC9" i="1"/>
  <c r="AD9" i="1" s="1"/>
  <c r="AC8" i="1"/>
  <c r="AD8" i="1" s="1"/>
  <c r="AC4" i="1"/>
  <c r="AD4" i="1" s="1"/>
  <c r="I4" i="1"/>
  <c r="J4" i="1" s="1"/>
  <c r="S10" i="1"/>
  <c r="T10" i="1" s="1"/>
  <c r="N8" i="1"/>
  <c r="O8" i="1" s="1"/>
  <c r="N7" i="1"/>
  <c r="O7" i="1" s="1"/>
  <c r="AC6" i="1"/>
  <c r="AD6" i="1" s="1"/>
  <c r="I6" i="1"/>
  <c r="J6" i="1" s="1"/>
  <c r="X5" i="1"/>
  <c r="Y5" i="1" s="1"/>
  <c r="N4" i="1"/>
  <c r="O4" i="1" s="1"/>
  <c r="S40" i="1"/>
  <c r="T40" i="1" s="1"/>
  <c r="I40" i="1"/>
  <c r="J40" i="1" s="1"/>
  <c r="S39" i="1"/>
  <c r="T39" i="1" s="1"/>
  <c r="I39" i="1"/>
  <c r="J39" i="1" s="1"/>
  <c r="S38" i="1"/>
  <c r="T38" i="1" s="1"/>
  <c r="U38" i="1" s="1"/>
  <c r="X40" i="1"/>
  <c r="Y40" i="1" s="1"/>
  <c r="N40" i="1"/>
  <c r="O40" i="1" s="1"/>
  <c r="X39" i="1"/>
  <c r="Y39" i="1" s="1"/>
  <c r="N39" i="1"/>
  <c r="O39" i="1" s="1"/>
  <c r="N38" i="1"/>
  <c r="O38" i="1" s="1"/>
  <c r="I38" i="1"/>
  <c r="J38" i="1" s="1"/>
  <c r="K38" i="1" s="1"/>
  <c r="X38" i="1"/>
  <c r="Y38" i="1" s="1"/>
  <c r="Z38" i="1" s="1"/>
  <c r="X78" i="1"/>
  <c r="Y78" i="1" s="1"/>
  <c r="S77" i="1"/>
  <c r="T77" i="1" s="1"/>
  <c r="AC78" i="1"/>
  <c r="AD78" i="1" s="1"/>
  <c r="I78" i="1"/>
  <c r="J78" i="1" s="1"/>
  <c r="X77" i="1"/>
  <c r="Y77" i="1" s="1"/>
  <c r="AC76" i="1"/>
  <c r="AD76" i="1" s="1"/>
  <c r="X76" i="1"/>
  <c r="Y76" i="1" s="1"/>
  <c r="S76" i="1"/>
  <c r="T76" i="1" s="1"/>
  <c r="N76" i="1"/>
  <c r="O76" i="1" s="1"/>
  <c r="I76" i="1"/>
  <c r="J76" i="1" s="1"/>
  <c r="N78" i="1"/>
  <c r="O78" i="1" s="1"/>
  <c r="AC77" i="1"/>
  <c r="AD77" i="1" s="1"/>
  <c r="I77" i="1"/>
  <c r="J77" i="1" s="1"/>
  <c r="S78" i="1"/>
  <c r="T78" i="1" s="1"/>
  <c r="N77" i="1"/>
  <c r="O77" i="1" s="1"/>
  <c r="X52" i="1"/>
  <c r="Y52" i="1" s="1"/>
  <c r="N52" i="1"/>
  <c r="O52" i="1" s="1"/>
  <c r="X51" i="1"/>
  <c r="Y51" i="1" s="1"/>
  <c r="N51" i="1"/>
  <c r="O51" i="1" s="1"/>
  <c r="AC49" i="1"/>
  <c r="AD49" i="1" s="1"/>
  <c r="S49" i="1"/>
  <c r="T49" i="1" s="1"/>
  <c r="I49" i="1"/>
  <c r="J49" i="1" s="1"/>
  <c r="X48" i="1"/>
  <c r="Y48" i="1" s="1"/>
  <c r="AC50" i="1"/>
  <c r="AD50" i="1" s="1"/>
  <c r="S50" i="1"/>
  <c r="T50" i="1" s="1"/>
  <c r="I50" i="1"/>
  <c r="J50" i="1" s="1"/>
  <c r="AC48" i="1"/>
  <c r="AD48" i="1" s="1"/>
  <c r="I48" i="1"/>
  <c r="J48" i="1" s="1"/>
  <c r="AC52" i="1"/>
  <c r="AD52" i="1" s="1"/>
  <c r="S52" i="1"/>
  <c r="T52" i="1" s="1"/>
  <c r="I52" i="1"/>
  <c r="J52" i="1" s="1"/>
  <c r="AC51" i="1"/>
  <c r="AD51" i="1" s="1"/>
  <c r="S51" i="1"/>
  <c r="T51" i="1" s="1"/>
  <c r="I51" i="1"/>
  <c r="J51" i="1" s="1"/>
  <c r="X49" i="1"/>
  <c r="Y49" i="1" s="1"/>
  <c r="N49" i="1"/>
  <c r="O49" i="1" s="1"/>
  <c r="N48" i="1"/>
  <c r="O48" i="1" s="1"/>
  <c r="P48" i="1" s="1"/>
  <c r="N50" i="1"/>
  <c r="O50" i="1" s="1"/>
  <c r="X50" i="1"/>
  <c r="Y50" i="1" s="1"/>
  <c r="S48" i="1"/>
  <c r="T48" i="1" s="1"/>
  <c r="X96" i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X92" i="1"/>
  <c r="Y92" i="1" s="1"/>
  <c r="N92" i="1"/>
  <c r="O92" i="1" s="1"/>
  <c r="AC91" i="1"/>
  <c r="AD91" i="1" s="1"/>
  <c r="I91" i="1"/>
  <c r="J91" i="1" s="1"/>
  <c r="AC96" i="1"/>
  <c r="AD96" i="1" s="1"/>
  <c r="S96" i="1"/>
  <c r="T96" i="1" s="1"/>
  <c r="I96" i="1"/>
  <c r="J96" i="1" s="1"/>
  <c r="AC95" i="1"/>
  <c r="AD95" i="1" s="1"/>
  <c r="S95" i="1"/>
  <c r="T95" i="1" s="1"/>
  <c r="I95" i="1"/>
  <c r="J95" i="1" s="1"/>
  <c r="X93" i="1"/>
  <c r="Y93" i="1" s="1"/>
  <c r="N93" i="1"/>
  <c r="O93" i="1" s="1"/>
  <c r="N91" i="1"/>
  <c r="O91" i="1" s="1"/>
  <c r="AC92" i="1"/>
  <c r="AD92" i="1" s="1"/>
  <c r="X94" i="1"/>
  <c r="Y94" i="1" s="1"/>
  <c r="S92" i="1"/>
  <c r="T92" i="1" s="1"/>
  <c r="N94" i="1"/>
  <c r="O94" i="1" s="1"/>
  <c r="I92" i="1"/>
  <c r="J92" i="1" s="1"/>
  <c r="S91" i="1"/>
  <c r="T91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AC90" i="1"/>
  <c r="AD90" i="1" s="1"/>
  <c r="S90" i="1"/>
  <c r="T90" i="1" s="1"/>
  <c r="I90" i="1"/>
  <c r="J90" i="1" s="1"/>
  <c r="AC89" i="1"/>
  <c r="AD89" i="1" s="1"/>
  <c r="S89" i="1"/>
  <c r="T89" i="1" s="1"/>
  <c r="N88" i="1"/>
  <c r="O88" i="1" s="1"/>
  <c r="X87" i="1"/>
  <c r="Y87" i="1" s="1"/>
  <c r="I87" i="1"/>
  <c r="J87" i="1" s="1"/>
  <c r="AC88" i="1"/>
  <c r="AD88" i="1" s="1"/>
  <c r="S88" i="1"/>
  <c r="T88" i="1" s="1"/>
  <c r="N87" i="1"/>
  <c r="O87" i="1" s="1"/>
  <c r="X90" i="1"/>
  <c r="Y90" i="1" s="1"/>
  <c r="X89" i="1"/>
  <c r="Y89" i="1" s="1"/>
  <c r="AC87" i="1"/>
  <c r="AD87" i="1" s="1"/>
  <c r="N90" i="1"/>
  <c r="O90" i="1" s="1"/>
  <c r="S87" i="1"/>
  <c r="T87" i="1" s="1"/>
  <c r="I89" i="1"/>
  <c r="J89" i="1" s="1"/>
  <c r="AC40" i="1"/>
  <c r="AD40" i="1" s="1"/>
  <c r="AC39" i="1"/>
  <c r="AD39" i="1" s="1"/>
  <c r="X37" i="1"/>
  <c r="Y37" i="1" s="1"/>
  <c r="N37" i="1"/>
  <c r="O37" i="1" s="1"/>
  <c r="X36" i="1"/>
  <c r="Y36" i="1" s="1"/>
  <c r="N36" i="1"/>
  <c r="O36" i="1" s="1"/>
  <c r="AC38" i="1"/>
  <c r="AD38" i="1" s="1"/>
  <c r="I37" i="1"/>
  <c r="J37" i="1" s="1"/>
  <c r="AC36" i="1"/>
  <c r="AD36" i="1" s="1"/>
  <c r="AC35" i="1"/>
  <c r="AD35" i="1" s="1"/>
  <c r="S35" i="1"/>
  <c r="T35" i="1" s="1"/>
  <c r="AC37" i="1"/>
  <c r="AD37" i="1" s="1"/>
  <c r="I36" i="1"/>
  <c r="J36" i="1" s="1"/>
  <c r="X35" i="1"/>
  <c r="Y35" i="1" s="1"/>
  <c r="I35" i="1"/>
  <c r="J35" i="1" s="1"/>
  <c r="S36" i="1"/>
  <c r="T36" i="1" s="1"/>
  <c r="N35" i="1"/>
  <c r="O35" i="1" s="1"/>
  <c r="N34" i="1"/>
  <c r="O34" i="1" s="1"/>
  <c r="I34" i="1"/>
  <c r="J34" i="1" s="1"/>
  <c r="AC34" i="1"/>
  <c r="AD34" i="1" s="1"/>
  <c r="X34" i="1"/>
  <c r="Y34" i="1" s="1"/>
  <c r="S37" i="1"/>
  <c r="T37" i="1" s="1"/>
  <c r="S34" i="1"/>
  <c r="T34" i="1" s="1"/>
  <c r="AC45" i="1"/>
  <c r="AD45" i="1" s="1"/>
  <c r="S45" i="1"/>
  <c r="T45" i="1" s="1"/>
  <c r="I45" i="1"/>
  <c r="J45" i="1" s="1"/>
  <c r="X43" i="1"/>
  <c r="Y43" i="1" s="1"/>
  <c r="AC42" i="1"/>
  <c r="AD42" i="1" s="1"/>
  <c r="X42" i="1"/>
  <c r="Y42" i="1" s="1"/>
  <c r="S42" i="1"/>
  <c r="T42" i="1" s="1"/>
  <c r="N42" i="1"/>
  <c r="O42" i="1" s="1"/>
  <c r="I42" i="1"/>
  <c r="J42" i="1" s="1"/>
  <c r="AC47" i="1"/>
  <c r="AD47" i="1" s="1"/>
  <c r="S47" i="1"/>
  <c r="T47" i="1" s="1"/>
  <c r="I47" i="1"/>
  <c r="J47" i="1" s="1"/>
  <c r="AC46" i="1"/>
  <c r="AD46" i="1" s="1"/>
  <c r="S46" i="1"/>
  <c r="T46" i="1" s="1"/>
  <c r="I46" i="1"/>
  <c r="J46" i="1" s="1"/>
  <c r="X44" i="1"/>
  <c r="Y44" i="1" s="1"/>
  <c r="N44" i="1"/>
  <c r="O44" i="1" s="1"/>
  <c r="I43" i="1"/>
  <c r="J43" i="1" s="1"/>
  <c r="X45" i="1"/>
  <c r="Y45" i="1" s="1"/>
  <c r="N45" i="1"/>
  <c r="O45" i="1" s="1"/>
  <c r="AC43" i="1"/>
  <c r="AD43" i="1" s="1"/>
  <c r="N43" i="1"/>
  <c r="O43" i="1" s="1"/>
  <c r="X47" i="1"/>
  <c r="Y47" i="1" s="1"/>
  <c r="X46" i="1"/>
  <c r="Y46" i="1" s="1"/>
  <c r="S44" i="1"/>
  <c r="T44" i="1" s="1"/>
  <c r="S43" i="1"/>
  <c r="T43" i="1" s="1"/>
  <c r="N47" i="1"/>
  <c r="O47" i="1" s="1"/>
  <c r="N46" i="1"/>
  <c r="O46" i="1" s="1"/>
  <c r="I44" i="1"/>
  <c r="J44" i="1" s="1"/>
  <c r="AC44" i="1"/>
  <c r="AD44" i="1" s="1"/>
  <c r="AC69" i="1"/>
  <c r="AD69" i="1" s="1"/>
  <c r="S69" i="1"/>
  <c r="T69" i="1" s="1"/>
  <c r="I69" i="1"/>
  <c r="J69" i="1" s="1"/>
  <c r="AC68" i="1"/>
  <c r="AD68" i="1" s="1"/>
  <c r="AC67" i="1"/>
  <c r="AD67" i="1" s="1"/>
  <c r="S67" i="1"/>
  <c r="T67" i="1" s="1"/>
  <c r="N66" i="1"/>
  <c r="O66" i="1" s="1"/>
  <c r="S68" i="1"/>
  <c r="T68" i="1" s="1"/>
  <c r="I68" i="1"/>
  <c r="J68" i="1" s="1"/>
  <c r="X67" i="1"/>
  <c r="Y67" i="1" s="1"/>
  <c r="N67" i="1"/>
  <c r="O67" i="1" s="1"/>
  <c r="AC66" i="1"/>
  <c r="AD66" i="1" s="1"/>
  <c r="I66" i="1"/>
  <c r="J66" i="1" s="1"/>
  <c r="X65" i="1"/>
  <c r="Y65" i="1" s="1"/>
  <c r="N69" i="1"/>
  <c r="O69" i="1" s="1"/>
  <c r="AC65" i="1"/>
  <c r="AD65" i="1" s="1"/>
  <c r="I65" i="1"/>
  <c r="J65" i="1" s="1"/>
  <c r="X68" i="1"/>
  <c r="Y68" i="1" s="1"/>
  <c r="N68" i="1"/>
  <c r="O68" i="1" s="1"/>
  <c r="I67" i="1"/>
  <c r="J67" i="1" s="1"/>
  <c r="X66" i="1"/>
  <c r="Y66" i="1" s="1"/>
  <c r="N65" i="1"/>
  <c r="O65" i="1" s="1"/>
  <c r="S66" i="1"/>
  <c r="T66" i="1" s="1"/>
  <c r="S65" i="1"/>
  <c r="T65" i="1" s="1"/>
  <c r="X69" i="1"/>
  <c r="Y69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X102" i="1"/>
  <c r="Y102" i="1" s="1"/>
  <c r="N102" i="1"/>
  <c r="O102" i="1" s="1"/>
  <c r="X100" i="1"/>
  <c r="Y100" i="1" s="1"/>
  <c r="X99" i="1"/>
  <c r="Y99" i="1" s="1"/>
  <c r="AC98" i="1"/>
  <c r="AD98" i="1" s="1"/>
  <c r="X98" i="1"/>
  <c r="Y98" i="1" s="1"/>
  <c r="S98" i="1"/>
  <c r="T98" i="1" s="1"/>
  <c r="N98" i="1"/>
  <c r="O98" i="1" s="1"/>
  <c r="I98" i="1"/>
  <c r="J98" i="1" s="1"/>
  <c r="I100" i="1"/>
  <c r="J100" i="1" s="1"/>
  <c r="AC101" i="1"/>
  <c r="AD101" i="1" s="1"/>
  <c r="AC100" i="1"/>
  <c r="AD100" i="1" s="1"/>
  <c r="I99" i="1"/>
  <c r="J99" i="1" s="1"/>
  <c r="X104" i="1"/>
  <c r="Y104" i="1" s="1"/>
  <c r="X103" i="1"/>
  <c r="Y103" i="1" s="1"/>
  <c r="S101" i="1"/>
  <c r="T101" i="1" s="1"/>
  <c r="AC99" i="1"/>
  <c r="AD99" i="1" s="1"/>
  <c r="N103" i="1"/>
  <c r="O103" i="1" s="1"/>
  <c r="I101" i="1"/>
  <c r="J101" i="1" s="1"/>
  <c r="N104" i="1"/>
  <c r="O104" i="1" s="1"/>
  <c r="X31" i="1"/>
  <c r="Y31" i="1" s="1"/>
  <c r="N31" i="1"/>
  <c r="O31" i="1" s="1"/>
  <c r="AC29" i="1"/>
  <c r="AD29" i="1" s="1"/>
  <c r="S29" i="1"/>
  <c r="T29" i="1" s="1"/>
  <c r="I29" i="1"/>
  <c r="J29" i="1" s="1"/>
  <c r="X27" i="1"/>
  <c r="Y27" i="1" s="1"/>
  <c r="N27" i="1"/>
  <c r="O27" i="1" s="1"/>
  <c r="AC26" i="1"/>
  <c r="AD26" i="1" s="1"/>
  <c r="I26" i="1"/>
  <c r="J26" i="1" s="1"/>
  <c r="AC31" i="1"/>
  <c r="AD31" i="1" s="1"/>
  <c r="S31" i="1"/>
  <c r="T31" i="1" s="1"/>
  <c r="I31" i="1"/>
  <c r="J31" i="1" s="1"/>
  <c r="X29" i="1"/>
  <c r="Y29" i="1" s="1"/>
  <c r="N29" i="1"/>
  <c r="O29" i="1" s="1"/>
  <c r="AC27" i="1"/>
  <c r="AD27" i="1" s="1"/>
  <c r="S27" i="1"/>
  <c r="T27" i="1" s="1"/>
  <c r="I27" i="1"/>
  <c r="J27" i="1" s="1"/>
  <c r="S26" i="1"/>
  <c r="T26" i="1" s="1"/>
  <c r="AC32" i="1"/>
  <c r="AD32" i="1" s="1"/>
  <c r="S32" i="1"/>
  <c r="T32" i="1" s="1"/>
  <c r="I32" i="1"/>
  <c r="J32" i="1" s="1"/>
  <c r="X30" i="1"/>
  <c r="Y30" i="1" s="1"/>
  <c r="N30" i="1"/>
  <c r="O30" i="1" s="1"/>
  <c r="AC28" i="1"/>
  <c r="AD28" i="1" s="1"/>
  <c r="S28" i="1"/>
  <c r="T28" i="1" s="1"/>
  <c r="I28" i="1"/>
  <c r="J28" i="1" s="1"/>
  <c r="X28" i="1"/>
  <c r="Y28" i="1" s="1"/>
  <c r="AC30" i="1"/>
  <c r="AD30" i="1" s="1"/>
  <c r="N28" i="1"/>
  <c r="O28" i="1" s="1"/>
  <c r="N26" i="1"/>
  <c r="O26" i="1" s="1"/>
  <c r="X32" i="1"/>
  <c r="Y32" i="1" s="1"/>
  <c r="S30" i="1"/>
  <c r="T30" i="1" s="1"/>
  <c r="X26" i="1"/>
  <c r="Y26" i="1" s="1"/>
  <c r="N32" i="1"/>
  <c r="O32" i="1" s="1"/>
  <c r="I30" i="1"/>
  <c r="J30" i="1" s="1"/>
  <c r="X63" i="1"/>
  <c r="Y63" i="1" s="1"/>
  <c r="I63" i="1"/>
  <c r="J63" i="1" s="1"/>
  <c r="S63" i="1"/>
  <c r="T63" i="1" s="1"/>
  <c r="AC62" i="1"/>
  <c r="AD62" i="1" s="1"/>
  <c r="N62" i="1"/>
  <c r="O62" i="1" s="1"/>
  <c r="X61" i="1"/>
  <c r="Y61" i="1" s="1"/>
  <c r="I59" i="1"/>
  <c r="J59" i="1" s="1"/>
  <c r="AC63" i="1"/>
  <c r="AD63" i="1" s="1"/>
  <c r="S62" i="1"/>
  <c r="T62" i="1" s="1"/>
  <c r="I61" i="1"/>
  <c r="J61" i="1" s="1"/>
  <c r="N63" i="1"/>
  <c r="O63" i="1" s="1"/>
  <c r="X62" i="1"/>
  <c r="Y62" i="1" s="1"/>
  <c r="AC61" i="1"/>
  <c r="AD61" i="1" s="1"/>
  <c r="N61" i="1"/>
  <c r="O61" i="1" s="1"/>
  <c r="I62" i="1"/>
  <c r="J62" i="1" s="1"/>
  <c r="N60" i="1"/>
  <c r="O60" i="1" s="1"/>
  <c r="S61" i="1"/>
  <c r="T61" i="1" s="1"/>
  <c r="AC14" i="1"/>
  <c r="AD14" i="1" s="1"/>
  <c r="S14" i="1"/>
  <c r="T14" i="1" s="1"/>
  <c r="I14" i="1"/>
  <c r="J14" i="1" s="1"/>
  <c r="X14" i="1"/>
  <c r="Y14" i="1" s="1"/>
  <c r="N14" i="1"/>
  <c r="O14" i="1" s="1"/>
  <c r="AC12" i="1"/>
  <c r="AD12" i="1" s="1"/>
  <c r="S12" i="1"/>
  <c r="T12" i="1" s="1"/>
  <c r="I12" i="1"/>
  <c r="J12" i="1" s="1"/>
  <c r="S16" i="1"/>
  <c r="T16" i="1" s="1"/>
  <c r="N15" i="1"/>
  <c r="O15" i="1" s="1"/>
  <c r="N13" i="1"/>
  <c r="O13" i="1" s="1"/>
  <c r="N12" i="1"/>
  <c r="O12" i="1" s="1"/>
  <c r="S11" i="1"/>
  <c r="T11" i="1" s="1"/>
  <c r="I11" i="1"/>
  <c r="J11" i="1" s="1"/>
  <c r="N16" i="1"/>
  <c r="O16" i="1" s="1"/>
  <c r="AC15" i="1"/>
  <c r="AD15" i="1" s="1"/>
  <c r="I15" i="1"/>
  <c r="J15" i="1" s="1"/>
  <c r="AC13" i="1"/>
  <c r="AD13" i="1" s="1"/>
  <c r="I13" i="1"/>
  <c r="J13" i="1" s="1"/>
  <c r="X12" i="1"/>
  <c r="Y12" i="1" s="1"/>
  <c r="AC11" i="1"/>
  <c r="AD11" i="1" s="1"/>
  <c r="AC16" i="1"/>
  <c r="AD16" i="1" s="1"/>
  <c r="I16" i="1"/>
  <c r="J16" i="1" s="1"/>
  <c r="X15" i="1"/>
  <c r="Y15" i="1" s="1"/>
  <c r="X13" i="1"/>
  <c r="Y13" i="1" s="1"/>
  <c r="N11" i="1"/>
  <c r="O11" i="1" s="1"/>
  <c r="X16" i="1"/>
  <c r="Y16" i="1" s="1"/>
  <c r="S15" i="1"/>
  <c r="T15" i="1" s="1"/>
  <c r="S13" i="1"/>
  <c r="T13" i="1" s="1"/>
  <c r="X11" i="1"/>
  <c r="Y11" i="1" s="1"/>
  <c r="AC84" i="1"/>
  <c r="AD84" i="1" s="1"/>
  <c r="S84" i="1"/>
  <c r="T84" i="1" s="1"/>
  <c r="X84" i="1"/>
  <c r="Y84" i="1" s="1"/>
  <c r="N84" i="1"/>
  <c r="O84" i="1" s="1"/>
  <c r="X83" i="1"/>
  <c r="Y83" i="1" s="1"/>
  <c r="AC82" i="1"/>
  <c r="AD82" i="1" s="1"/>
  <c r="S82" i="1"/>
  <c r="T82" i="1" s="1"/>
  <c r="I82" i="1"/>
  <c r="J82" i="1" s="1"/>
  <c r="X80" i="1"/>
  <c r="Y80" i="1" s="1"/>
  <c r="N80" i="1"/>
  <c r="O80" i="1" s="1"/>
  <c r="AC79" i="1"/>
  <c r="AD79" i="1" s="1"/>
  <c r="I79" i="1"/>
  <c r="J79" i="1" s="1"/>
  <c r="S83" i="1"/>
  <c r="T83" i="1" s="1"/>
  <c r="I83" i="1"/>
  <c r="J83" i="1" s="1"/>
  <c r="X81" i="1"/>
  <c r="Y81" i="1" s="1"/>
  <c r="N81" i="1"/>
  <c r="O81" i="1" s="1"/>
  <c r="N79" i="1"/>
  <c r="O79" i="1" s="1"/>
  <c r="I84" i="1"/>
  <c r="J84" i="1" s="1"/>
  <c r="AC83" i="1"/>
  <c r="AD83" i="1" s="1"/>
  <c r="X82" i="1"/>
  <c r="Y82" i="1" s="1"/>
  <c r="N82" i="1"/>
  <c r="O82" i="1" s="1"/>
  <c r="AC80" i="1"/>
  <c r="AD80" i="1" s="1"/>
  <c r="S80" i="1"/>
  <c r="T80" i="1" s="1"/>
  <c r="I80" i="1"/>
  <c r="J80" i="1" s="1"/>
  <c r="S79" i="1"/>
  <c r="T79" i="1" s="1"/>
  <c r="AC81" i="1"/>
  <c r="AD81" i="1" s="1"/>
  <c r="S81" i="1"/>
  <c r="T81" i="1" s="1"/>
  <c r="X79" i="1"/>
  <c r="Y79" i="1" s="1"/>
  <c r="I81" i="1"/>
  <c r="J81" i="1" s="1"/>
  <c r="N83" i="1"/>
  <c r="O83" i="1" s="1"/>
  <c r="X55" i="1"/>
  <c r="Y55" i="1" s="1"/>
  <c r="N55" i="1"/>
  <c r="O55" i="1" s="1"/>
  <c r="S53" i="1"/>
  <c r="T53" i="1" s="1"/>
  <c r="X57" i="1"/>
  <c r="Y57" i="1" s="1"/>
  <c r="N57" i="1"/>
  <c r="O57" i="1" s="1"/>
  <c r="X56" i="1"/>
  <c r="Y56" i="1" s="1"/>
  <c r="N56" i="1"/>
  <c r="O56" i="1" s="1"/>
  <c r="AC54" i="1"/>
  <c r="AD54" i="1" s="1"/>
  <c r="S54" i="1"/>
  <c r="T54" i="1" s="1"/>
  <c r="I54" i="1"/>
  <c r="J54" i="1" s="1"/>
  <c r="X53" i="1"/>
  <c r="Y53" i="1" s="1"/>
  <c r="AC55" i="1"/>
  <c r="AD55" i="1" s="1"/>
  <c r="S55" i="1"/>
  <c r="T55" i="1" s="1"/>
  <c r="I55" i="1"/>
  <c r="J55" i="1" s="1"/>
  <c r="AC53" i="1"/>
  <c r="I53" i="1"/>
  <c r="J53" i="1" s="1"/>
  <c r="S57" i="1"/>
  <c r="T57" i="1" s="1"/>
  <c r="AC56" i="1"/>
  <c r="AD56" i="1" s="1"/>
  <c r="N54" i="1"/>
  <c r="O54" i="1" s="1"/>
  <c r="I56" i="1"/>
  <c r="J56" i="1" s="1"/>
  <c r="AC57" i="1"/>
  <c r="AD57" i="1" s="1"/>
  <c r="X54" i="1"/>
  <c r="Y54" i="1" s="1"/>
  <c r="S56" i="1"/>
  <c r="T56" i="1" s="1"/>
  <c r="I57" i="1"/>
  <c r="J57" i="1" s="1"/>
  <c r="N53" i="1"/>
  <c r="O53" i="1" s="1"/>
  <c r="P53" i="1" s="1"/>
  <c r="AC72" i="1"/>
  <c r="AD72" i="1" s="1"/>
  <c r="S72" i="1"/>
  <c r="T72" i="1" s="1"/>
  <c r="I72" i="1"/>
  <c r="J72" i="1" s="1"/>
  <c r="X70" i="1"/>
  <c r="Y70" i="1" s="1"/>
  <c r="Z70" i="1" s="1"/>
  <c r="AC74" i="1"/>
  <c r="AD74" i="1" s="1"/>
  <c r="S74" i="1"/>
  <c r="T74" i="1" s="1"/>
  <c r="I74" i="1"/>
  <c r="J74" i="1" s="1"/>
  <c r="AC73" i="1"/>
  <c r="AD73" i="1" s="1"/>
  <c r="S73" i="1"/>
  <c r="T73" i="1" s="1"/>
  <c r="I73" i="1"/>
  <c r="J73" i="1" s="1"/>
  <c r="X71" i="1"/>
  <c r="Y71" i="1" s="1"/>
  <c r="N71" i="1"/>
  <c r="O71" i="1" s="1"/>
  <c r="AC70" i="1"/>
  <c r="AD70" i="1" s="1"/>
  <c r="I70" i="1"/>
  <c r="J70" i="1" s="1"/>
  <c r="X72" i="1"/>
  <c r="Y72" i="1" s="1"/>
  <c r="N72" i="1"/>
  <c r="O72" i="1" s="1"/>
  <c r="N70" i="1"/>
  <c r="O70" i="1" s="1"/>
  <c r="N74" i="1"/>
  <c r="O74" i="1" s="1"/>
  <c r="N73" i="1"/>
  <c r="O73" i="1" s="1"/>
  <c r="I71" i="1"/>
  <c r="J71" i="1" s="1"/>
  <c r="S70" i="1"/>
  <c r="T70" i="1" s="1"/>
  <c r="AC71" i="1"/>
  <c r="AD71" i="1" s="1"/>
  <c r="X74" i="1"/>
  <c r="Y74" i="1" s="1"/>
  <c r="S71" i="1"/>
  <c r="T71" i="1" s="1"/>
  <c r="X73" i="1"/>
  <c r="Y73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I105" i="1"/>
  <c r="J105" i="1" s="1"/>
  <c r="X111" i="1"/>
  <c r="Y111" i="1" s="1"/>
  <c r="N111" i="1"/>
  <c r="O111" i="1" s="1"/>
  <c r="AC109" i="1"/>
  <c r="AD109" i="1" s="1"/>
  <c r="S109" i="1"/>
  <c r="T109" i="1" s="1"/>
  <c r="I109" i="1"/>
  <c r="J109" i="1" s="1"/>
  <c r="X107" i="1"/>
  <c r="Y107" i="1" s="1"/>
  <c r="N107" i="1"/>
  <c r="O107" i="1" s="1"/>
  <c r="N105" i="1"/>
  <c r="O105" i="1" s="1"/>
  <c r="X113" i="1"/>
  <c r="Y113" i="1" s="1"/>
  <c r="X112" i="1"/>
  <c r="Y112" i="1" s="1"/>
  <c r="S110" i="1"/>
  <c r="T110" i="1" s="1"/>
  <c r="N113" i="1"/>
  <c r="O113" i="1" s="1"/>
  <c r="N112" i="1"/>
  <c r="O112" i="1" s="1"/>
  <c r="I110" i="1"/>
  <c r="J110" i="1" s="1"/>
  <c r="AC106" i="1"/>
  <c r="AD106" i="1" s="1"/>
  <c r="X108" i="1"/>
  <c r="Y108" i="1" s="1"/>
  <c r="S106" i="1"/>
  <c r="T106" i="1" s="1"/>
  <c r="AC110" i="1"/>
  <c r="AD110" i="1" s="1"/>
  <c r="N108" i="1"/>
  <c r="O108" i="1" s="1"/>
  <c r="I106" i="1"/>
  <c r="J106" i="1" s="1"/>
  <c r="S105" i="1"/>
  <c r="T105" i="1" s="1"/>
  <c r="AA60" i="1" l="1"/>
  <c r="Z60" i="1"/>
  <c r="K98" i="1"/>
  <c r="L100" i="1"/>
  <c r="L98" i="1"/>
  <c r="L99" i="1" s="1"/>
  <c r="L67" i="1"/>
  <c r="K65" i="1"/>
  <c r="L65" i="1"/>
  <c r="L66" i="1" s="1"/>
  <c r="L68" i="1"/>
  <c r="Q86" i="1"/>
  <c r="Q87" i="1" s="1"/>
  <c r="Q89" i="1"/>
  <c r="P86" i="1"/>
  <c r="Q88" i="1"/>
  <c r="L6" i="1"/>
  <c r="K4" i="1"/>
  <c r="L63" i="1"/>
  <c r="L4" i="1"/>
  <c r="L5" i="1" s="1"/>
  <c r="K53" i="1"/>
  <c r="V60" i="1"/>
  <c r="V61" i="1" s="1"/>
  <c r="U60" i="1"/>
  <c r="AE60" i="1"/>
  <c r="AF60" i="1"/>
  <c r="AE26" i="1"/>
  <c r="AF18" i="1"/>
  <c r="AF19" i="1" s="1"/>
  <c r="P98" i="1"/>
  <c r="Q100" i="1"/>
  <c r="Q98" i="1"/>
  <c r="Q99" i="1" s="1"/>
  <c r="U65" i="1"/>
  <c r="V65" i="1"/>
  <c r="AE65" i="1"/>
  <c r="AF65" i="1"/>
  <c r="Z42" i="1"/>
  <c r="AA42" i="1"/>
  <c r="AA34" i="1"/>
  <c r="Z34" i="1"/>
  <c r="V86" i="1"/>
  <c r="U86" i="1"/>
  <c r="P91" i="1"/>
  <c r="Z91" i="1"/>
  <c r="U48" i="1"/>
  <c r="K48" i="1"/>
  <c r="V78" i="1"/>
  <c r="V76" i="1"/>
  <c r="V77" i="1" s="1"/>
  <c r="U76" i="1"/>
  <c r="P4" i="1"/>
  <c r="Q4" i="1"/>
  <c r="Q5" i="1" s="1"/>
  <c r="Q6" i="1"/>
  <c r="Q63" i="1"/>
  <c r="AE4" i="1"/>
  <c r="AF4" i="1"/>
  <c r="Z4" i="1"/>
  <c r="AA4" i="1"/>
  <c r="U105" i="1"/>
  <c r="Z105" i="1"/>
  <c r="K70" i="1"/>
  <c r="AD53" i="1"/>
  <c r="AF42" i="1" s="1"/>
  <c r="Z53" i="1"/>
  <c r="U53" i="1"/>
  <c r="U79" i="1"/>
  <c r="P79" i="1"/>
  <c r="Q60" i="1"/>
  <c r="Q61" i="1" s="1"/>
  <c r="P60" i="1"/>
  <c r="U98" i="1"/>
  <c r="V98" i="1"/>
  <c r="V99" i="1" s="1"/>
  <c r="V100" i="1"/>
  <c r="L62" i="1"/>
  <c r="K42" i="1"/>
  <c r="L42" i="1"/>
  <c r="L43" i="1" s="1"/>
  <c r="AE42" i="1"/>
  <c r="AF34" i="1"/>
  <c r="AE34" i="1"/>
  <c r="AA86" i="1"/>
  <c r="Z86" i="1"/>
  <c r="K91" i="1"/>
  <c r="Z48" i="1"/>
  <c r="AA78" i="1"/>
  <c r="AA76" i="1"/>
  <c r="AA77" i="1" s="1"/>
  <c r="Z76" i="1"/>
  <c r="AE105" i="1"/>
  <c r="AE79" i="1"/>
  <c r="Z26" i="1"/>
  <c r="AA18" i="1"/>
  <c r="AA19" i="1" s="1"/>
  <c r="K26" i="1"/>
  <c r="L18" i="1"/>
  <c r="L19" i="1" s="1"/>
  <c r="AE98" i="1"/>
  <c r="AF100" i="1"/>
  <c r="AF98" i="1"/>
  <c r="AF99" i="1" s="1"/>
  <c r="U42" i="1"/>
  <c r="V62" i="1"/>
  <c r="V42" i="1"/>
  <c r="V43" i="1" s="1"/>
  <c r="Q78" i="1"/>
  <c r="Q76" i="1"/>
  <c r="Q77" i="1" s="1"/>
  <c r="P76" i="1"/>
  <c r="P105" i="1"/>
  <c r="K105" i="1"/>
  <c r="U70" i="1"/>
  <c r="P70" i="1"/>
  <c r="AE70" i="1"/>
  <c r="Z79" i="1"/>
  <c r="K79" i="1"/>
  <c r="K11" i="1"/>
  <c r="L60" i="1"/>
  <c r="L61" i="1" s="1"/>
  <c r="K60" i="1"/>
  <c r="P26" i="1"/>
  <c r="Q18" i="1"/>
  <c r="Q19" i="1" s="1"/>
  <c r="U26" i="1"/>
  <c r="V18" i="1"/>
  <c r="V19" i="1" s="1"/>
  <c r="AA100" i="1"/>
  <c r="Z98" i="1"/>
  <c r="AA98" i="1"/>
  <c r="AA99" i="1" s="1"/>
  <c r="Q68" i="1"/>
  <c r="P65" i="1"/>
  <c r="Q65" i="1"/>
  <c r="Q66" i="1" s="1"/>
  <c r="Q67" i="1"/>
  <c r="Z65" i="1"/>
  <c r="AA65" i="1"/>
  <c r="P42" i="1"/>
  <c r="Q42" i="1"/>
  <c r="Q43" i="1" s="1"/>
  <c r="V34" i="1"/>
  <c r="V35" i="1" s="1"/>
  <c r="U34" i="1"/>
  <c r="L34" i="1"/>
  <c r="L35" i="1" s="1"/>
  <c r="K34" i="1"/>
  <c r="AE38" i="1"/>
  <c r="L89" i="1"/>
  <c r="L86" i="1"/>
  <c r="L87" i="1" s="1"/>
  <c r="L88" i="1"/>
  <c r="K86" i="1"/>
  <c r="AF86" i="1"/>
  <c r="AE86" i="1"/>
  <c r="U91" i="1"/>
  <c r="AE91" i="1"/>
  <c r="L76" i="1"/>
  <c r="L77" i="1" s="1"/>
  <c r="L78" i="1"/>
  <c r="K76" i="1"/>
  <c r="AF76" i="1"/>
  <c r="AF77" i="1" s="1"/>
  <c r="AE76" i="1"/>
  <c r="AF78" i="1"/>
  <c r="P38" i="1"/>
  <c r="U4" i="1"/>
  <c r="V6" i="1"/>
  <c r="V4" i="1"/>
</calcChain>
</file>

<file path=xl/sharedStrings.xml><?xml version="1.0" encoding="utf-8"?>
<sst xmlns="http://schemas.openxmlformats.org/spreadsheetml/2006/main" count="148" uniqueCount="148">
  <si>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</si>
  <si>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</si>
  <si>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</si>
  <si>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</si>
  <si>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</si>
  <si>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</si>
  <si>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</si>
  <si>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</si>
  <si>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</si>
  <si>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</si>
  <si>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</si>
  <si>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</si>
  <si>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</si>
  <si>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</si>
  <si>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</si>
  <si>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</si>
  <si>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</si>
  <si>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</si>
  <si>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</si>
  <si>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</si>
  <si>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</si>
  <si>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</si>
  <si>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</si>
  <si>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</si>
  <si>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</si>
  <si>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</si>
  <si>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</si>
  <si>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</si>
  <si>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</si>
  <si>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</si>
  <si>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</si>
  <si>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</si>
  <si>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</si>
  <si>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</si>
  <si>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</si>
  <si>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</si>
  <si>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</si>
  <si>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</si>
  <si>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</si>
  <si>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</si>
  <si>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</si>
  <si>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</si>
  <si>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</si>
  <si>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</si>
  <si>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</si>
  <si>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</si>
  <si>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</si>
  <si>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</si>
  <si>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</si>
  <si>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</si>
  <si>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</si>
  <si>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</si>
  <si>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</si>
  <si>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</si>
  <si>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</si>
  <si>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</si>
  <si>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</si>
  <si>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</si>
  <si>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</si>
  <si>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</si>
  <si>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</si>
  <si>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</si>
  <si>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</si>
  <si>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</si>
  <si>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</si>
  <si>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</si>
  <si>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</si>
  <si>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</si>
  <si>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</si>
  <si>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</si>
  <si>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</si>
  <si>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</si>
  <si>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</si>
  <si>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</si>
  <si>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</si>
  <si>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</si>
  <si>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</si>
  <si>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</si>
  <si>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>C57 + GDNF</t>
  </si>
  <si>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</si>
  <si>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</si>
  <si>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</si>
  <si>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</si>
  <si>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</si>
  <si>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</si>
  <si>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</si>
  <si>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</si>
  <si>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</si>
  <si>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</si>
  <si>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</si>
  <si>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</si>
  <si>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</si>
  <si>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</si>
  <si>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</si>
  <si>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</si>
  <si>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</si>
  <si>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</si>
  <si>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</si>
  <si>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</si>
  <si>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</si>
  <si>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</si>
  <si>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</si>
  <si>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</si>
  <si>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>NogoOMgpMAG tKO + ChABC</t>
  </si>
  <si>
    <t>mouse 009 slide 32</t>
  </si>
  <si>
    <t>mouse 009 slide 40</t>
  </si>
  <si>
    <t>mouse 009 slide 46</t>
  </si>
  <si>
    <t>mouse 009 slide 55</t>
  </si>
  <si>
    <t>mouse 009 slide 59</t>
  </si>
  <si>
    <t>NogoOMgpMAG tKO + ChABC + conditioning lesion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</si>
  <si>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</si>
  <si>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</si>
  <si>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</si>
  <si>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</si>
  <si>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</si>
  <si>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</si>
  <si>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</si>
  <si>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</si>
  <si>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</si>
  <si>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</si>
  <si>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NogoOMgpMAG tKO + ChABC + GDNF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</si>
  <si>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</si>
  <si>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</si>
  <si>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</si>
  <si>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</si>
  <si>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</si>
  <si>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</si>
  <si>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</si>
  <si>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</si>
  <si>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</si>
  <si>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NogoOMgpMAG tKO + conditioning lesion</t>
  </si>
  <si>
    <t>NogoOMgpMAG tKO + GDNF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</si>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</sst>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03EABB-1C68-4368-94EF-553F0DF2A8E3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96CA-F901-45EC-BEDA-ECED60EA2633}">
  <dimension ref="A1:AF113"/>
  <sheetViews>
    <sheetView tabSelected="1" topLeftCell="A79" zoomScale="85" zoomScaleNormal="85" workbookViewId="0">
      <selection activeCell="G114" sqref="G114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40</v>
      </c>
      <c r="K1" t="s">
        <v>41</v>
      </c>
      <c r="M1" t="s">
        <v>42</v>
      </c>
      <c r="S1" t="s">
        <v>43</v>
      </c>
      <c r="X1" t="s">
        <v>44</v>
      </c>
      <c r="AC1" t="s">
        <v>45</v>
      </c>
    </row>
    <row r="2" spans="1:32" x14ac:dyDescent="0.25">
      <c r="A2" t="s">
        <v>46</v>
      </c>
      <c r="B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  <c r="R2" t="s">
        <v>62</v>
      </c>
      <c r="S2" t="s">
        <v>63</v>
      </c>
      <c r="T2" t="s">
        <v>64</v>
      </c>
      <c r="U2" t="s">
        <v>65</v>
      </c>
      <c r="V2" t="s">
        <v>66</v>
      </c>
      <c r="W2" t="s">
        <v>67</v>
      </c>
      <c r="X2" t="s">
        <v>68</v>
      </c>
      <c r="Y2" t="s">
        <v>69</v>
      </c>
      <c r="Z2" t="s">
        <v>70</v>
      </c>
      <c r="AA2" t="s">
        <v>71</v>
      </c>
      <c r="AB2" t="s">
        <v>72</v>
      </c>
      <c r="AC2" t="s">
        <v>73</v>
      </c>
      <c r="AD2" t="s">
        <v>74</v>
      </c>
      <c r="AE2" t="s">
        <v>75</v>
      </c>
      <c r="AF2" t="s">
        <v>76</v>
      </c>
    </row>
    <row r="3" spans="1:32" x14ac:dyDescent="0.25">
      <c r="A3" t="s">
        <v>77</v>
      </c>
    </row>
    <row r="4" spans="1:32" x14ac:dyDescent="0.25">
      <c r="A4" t="s">
        <v>0</v>
      </c>
      <c r="B4">
        <v>6</v>
      </c>
      <c r="D4">
        <v>44</v>
      </c>
      <c r="E4">
        <f>SUM(B4/D4)</f>
        <v>0.13636363636363635</v>
      </c>
      <c r="F4">
        <f>SUM(E4:E10)</f>
        <v>1.0696967197603464</v>
      </c>
      <c r="H4">
        <v>0</v>
      </c>
      <c r="I4">
        <f>H4*G5</f>
        <v>0</v>
      </c>
      <c r="J4">
        <f>I4/B4</f>
        <v>0</v>
      </c>
      <c r="K4">
        <f>AVERAGE(J4:J10)</f>
        <v>5.5126788400296264E-2</v>
      </c>
      <c r="L4">
        <f>STDEV(J4:J16)</f>
        <v>6.8684851298090641E-2</v>
      </c>
      <c r="M4">
        <v>0</v>
      </c>
      <c r="N4">
        <f>M4*G5</f>
        <v>0</v>
      </c>
      <c r="O4">
        <f t="shared" ref="O4:O16" si="0">N4/B4</f>
        <v>0</v>
      </c>
      <c r="P4">
        <f>AVERAGE(O4:O16)</f>
        <v>0</v>
      </c>
      <c r="Q4">
        <f>STDEV(O4:O16)</f>
        <v>0</v>
      </c>
      <c r="R4">
        <v>0</v>
      </c>
      <c r="S4">
        <f>R4*G5</f>
        <v>0</v>
      </c>
      <c r="T4">
        <f>S4/B4</f>
        <v>0</v>
      </c>
      <c r="U4">
        <f>AVERAGE(T4:T16)</f>
        <v>0</v>
      </c>
      <c r="V4">
        <f>STDEV(T4:T16)</f>
        <v>0</v>
      </c>
      <c r="W4">
        <v>0</v>
      </c>
      <c r="X4">
        <f>W4*G5</f>
        <v>0</v>
      </c>
      <c r="Y4">
        <f>X4/B4</f>
        <v>0</v>
      </c>
      <c r="Z4">
        <f>AVERAGE(Y4:Y16)</f>
        <v>0</v>
      </c>
      <c r="AA4">
        <f>STDEV(Y4:Y16)</f>
        <v>0</v>
      </c>
      <c r="AB4">
        <v>0</v>
      </c>
      <c r="AC4">
        <f>AB4*G5</f>
        <v>0</v>
      </c>
      <c r="AD4">
        <f>AC4/B4</f>
        <v>0</v>
      </c>
      <c r="AE4">
        <f>AVERAGE(AD4:AD16)</f>
        <v>0</v>
      </c>
      <c r="AF4">
        <f>STDEV(AD4:AD16)</f>
        <v>0</v>
      </c>
    </row>
    <row r="5" spans="1:32" x14ac:dyDescent="0.25">
      <c r="A5" t="s">
        <v>1</v>
      </c>
      <c r="B5">
        <v>7</v>
      </c>
      <c r="D5">
        <v>35</v>
      </c>
      <c r="E5">
        <f>SUM(B5/D5)</f>
        <v>0.2</v>
      </c>
      <c r="F5">
        <f>SUM(F4/7)</f>
        <v>0.15281381710862091</v>
      </c>
      <c r="G5">
        <f>F19/F5</f>
        <v>1.0755959800094004</v>
      </c>
      <c r="H5">
        <v>1</v>
      </c>
      <c r="I5">
        <f>H5*G5</f>
        <v>1.0755959800094004</v>
      </c>
      <c r="J5">
        <f>I5/B5</f>
        <v>0.15365656857277149</v>
      </c>
      <c r="L5">
        <f>L4/SQRT(13)</f>
        <v>1.9049750246375782E-2</v>
      </c>
      <c r="M5">
        <v>0</v>
      </c>
      <c r="N5">
        <f>M5*G5</f>
        <v>0</v>
      </c>
      <c r="O5">
        <f t="shared" si="0"/>
        <v>0</v>
      </c>
      <c r="Q5">
        <f>Q4/SQRT(13)</f>
        <v>0</v>
      </c>
      <c r="R5">
        <v>0</v>
      </c>
      <c r="S5">
        <f>R5*G5</f>
        <v>0</v>
      </c>
      <c r="T5">
        <f>S5/B5</f>
        <v>0</v>
      </c>
      <c r="W5">
        <v>0</v>
      </c>
      <c r="X5">
        <f>W5*G5</f>
        <v>0</v>
      </c>
      <c r="Y5">
        <f>X5/B5</f>
        <v>0</v>
      </c>
      <c r="AB5">
        <v>0</v>
      </c>
      <c r="AC5">
        <f>AB5*G5</f>
        <v>0</v>
      </c>
      <c r="AD5">
        <f>AC5/B5</f>
        <v>0</v>
      </c>
    </row>
    <row r="6" spans="1:32" x14ac:dyDescent="0.25">
      <c r="A6" t="s">
        <v>2</v>
      </c>
      <c r="B6">
        <v>8</v>
      </c>
      <c r="D6">
        <v>54</v>
      </c>
      <c r="E6">
        <f t="shared" ref="E6:E11" si="1">SUM(B6/D6)</f>
        <v>0.14814814814814814</v>
      </c>
      <c r="H6">
        <v>1</v>
      </c>
      <c r="I6">
        <f>H6*G5</f>
        <v>1.0755959800094004</v>
      </c>
      <c r="J6">
        <f>I6/B6</f>
        <v>0.13444949750117505</v>
      </c>
      <c r="L6">
        <f>_xlfn.T.TEST(J4:J16,J42:J57,2,3)</f>
        <v>0.69084892565312583</v>
      </c>
      <c r="M6">
        <v>0</v>
      </c>
      <c r="N6">
        <f>M6*G5</f>
        <v>0</v>
      </c>
      <c r="O6">
        <f t="shared" si="0"/>
        <v>0</v>
      </c>
      <c r="Q6">
        <f>_xlfn.T.TEST(O4:O16,O42:O57,2,3)</f>
        <v>8.3707035432090987E-2</v>
      </c>
      <c r="R6">
        <v>0</v>
      </c>
      <c r="S6">
        <f>R6*G5</f>
        <v>0</v>
      </c>
      <c r="T6">
        <f>S6/B6</f>
        <v>0</v>
      </c>
      <c r="V6">
        <f>_xlfn.T.TEST(T4:T16,T42:T57,2,3)</f>
        <v>4.1234709704874702E-2</v>
      </c>
      <c r="W6">
        <v>0</v>
      </c>
      <c r="X6">
        <f>W6*G5</f>
        <v>0</v>
      </c>
      <c r="Y6">
        <f>X6/B6</f>
        <v>0</v>
      </c>
      <c r="AB6">
        <v>0</v>
      </c>
      <c r="AC6">
        <f>AB6*G5</f>
        <v>0</v>
      </c>
      <c r="AD6">
        <f t="shared" ref="AD6:AD16" si="2">AC6/B6</f>
        <v>0</v>
      </c>
    </row>
    <row r="7" spans="1:32" x14ac:dyDescent="0.25">
      <c r="A7" t="s">
        <v>3</v>
      </c>
      <c r="B7">
        <v>11</v>
      </c>
      <c r="D7">
        <v>75</v>
      </c>
      <c r="E7">
        <f t="shared" si="1"/>
        <v>0.14666666666666667</v>
      </c>
      <c r="H7">
        <v>1</v>
      </c>
      <c r="I7">
        <f>H7*G5</f>
        <v>1.0755959800094004</v>
      </c>
      <c r="J7">
        <f>I7/B7</f>
        <v>9.7781452728127313E-2</v>
      </c>
      <c r="M7">
        <v>0</v>
      </c>
      <c r="N7">
        <f>M7*G5</f>
        <v>0</v>
      </c>
      <c r="O7">
        <f t="shared" si="0"/>
        <v>0</v>
      </c>
      <c r="R7">
        <v>0</v>
      </c>
      <c r="S7">
        <f>R7*G5</f>
        <v>0</v>
      </c>
      <c r="T7">
        <f t="shared" ref="T7:T15" si="3">S7/B7</f>
        <v>0</v>
      </c>
      <c r="W7">
        <v>0</v>
      </c>
      <c r="X7">
        <f>W7*G5</f>
        <v>0</v>
      </c>
      <c r="Y7">
        <f t="shared" ref="Y7:Y16" si="4">X7/B7</f>
        <v>0</v>
      </c>
      <c r="AB7">
        <v>0</v>
      </c>
      <c r="AC7">
        <f>AB7*G5</f>
        <v>0</v>
      </c>
      <c r="AD7">
        <f>AC7/B7</f>
        <v>0</v>
      </c>
    </row>
    <row r="8" spans="1:32" x14ac:dyDescent="0.25">
      <c r="A8" t="s">
        <v>4</v>
      </c>
      <c r="B8">
        <v>7</v>
      </c>
      <c r="D8">
        <v>41</v>
      </c>
      <c r="E8">
        <f t="shared" si="1"/>
        <v>0.17073170731707318</v>
      </c>
      <c r="H8">
        <v>0</v>
      </c>
      <c r="I8">
        <f>H8*G5</f>
        <v>0</v>
      </c>
      <c r="J8">
        <f t="shared" ref="J8:J16" si="5">I8/B8</f>
        <v>0</v>
      </c>
      <c r="M8">
        <v>0</v>
      </c>
      <c r="N8">
        <f>M8*G5</f>
        <v>0</v>
      </c>
      <c r="O8">
        <f t="shared" si="0"/>
        <v>0</v>
      </c>
      <c r="R8">
        <v>0</v>
      </c>
      <c r="S8">
        <f>R8*G5</f>
        <v>0</v>
      </c>
      <c r="T8">
        <f>S8/B8</f>
        <v>0</v>
      </c>
      <c r="W8">
        <v>0</v>
      </c>
      <c r="X8">
        <f>W8*G5</f>
        <v>0</v>
      </c>
      <c r="Y8">
        <f t="shared" si="4"/>
        <v>0</v>
      </c>
      <c r="AB8">
        <v>0</v>
      </c>
      <c r="AC8">
        <f>AB8*G5</f>
        <v>0</v>
      </c>
      <c r="AD8">
        <f t="shared" si="2"/>
        <v>0</v>
      </c>
    </row>
    <row r="9" spans="1:32" x14ac:dyDescent="0.25">
      <c r="A9" t="s">
        <v>5</v>
      </c>
      <c r="B9">
        <v>7</v>
      </c>
      <c r="D9">
        <v>44</v>
      </c>
      <c r="E9">
        <f t="shared" si="1"/>
        <v>0.15909090909090909</v>
      </c>
      <c r="H9">
        <v>0</v>
      </c>
      <c r="I9">
        <f>H9*G5</f>
        <v>0</v>
      </c>
      <c r="J9">
        <f t="shared" si="5"/>
        <v>0</v>
      </c>
      <c r="M9">
        <v>0</v>
      </c>
      <c r="N9">
        <f>M9*G5</f>
        <v>0</v>
      </c>
      <c r="O9">
        <f t="shared" si="0"/>
        <v>0</v>
      </c>
      <c r="R9">
        <v>0</v>
      </c>
      <c r="S9">
        <f>R9*G5</f>
        <v>0</v>
      </c>
      <c r="T9">
        <f>S9/B9</f>
        <v>0</v>
      </c>
      <c r="W9">
        <v>0</v>
      </c>
      <c r="X9">
        <f>W9*G5</f>
        <v>0</v>
      </c>
      <c r="Y9">
        <f t="shared" si="4"/>
        <v>0</v>
      </c>
      <c r="AB9">
        <v>0</v>
      </c>
      <c r="AC9">
        <f>AB9*G5</f>
        <v>0</v>
      </c>
      <c r="AD9">
        <f t="shared" si="2"/>
        <v>0</v>
      </c>
    </row>
    <row r="10" spans="1:32" x14ac:dyDescent="0.25">
      <c r="A10" t="s">
        <v>6</v>
      </c>
      <c r="B10">
        <v>10</v>
      </c>
      <c r="C10">
        <f>AVERAGE(B4:B10)</f>
        <v>8</v>
      </c>
      <c r="D10">
        <v>92</v>
      </c>
      <c r="E10">
        <f t="shared" si="1"/>
        <v>0.10869565217391304</v>
      </c>
      <c r="H10">
        <v>0</v>
      </c>
      <c r="I10">
        <f>H10*G5</f>
        <v>0</v>
      </c>
      <c r="J10">
        <f t="shared" si="5"/>
        <v>0</v>
      </c>
      <c r="M10">
        <v>0</v>
      </c>
      <c r="N10">
        <f>M10*G5</f>
        <v>0</v>
      </c>
      <c r="O10">
        <f t="shared" si="0"/>
        <v>0</v>
      </c>
      <c r="R10">
        <v>0</v>
      </c>
      <c r="S10">
        <f>R10*G5</f>
        <v>0</v>
      </c>
      <c r="T10">
        <f t="shared" si="3"/>
        <v>0</v>
      </c>
      <c r="W10">
        <v>0</v>
      </c>
      <c r="X10">
        <f>W10*G5</f>
        <v>0</v>
      </c>
      <c r="Y10">
        <f t="shared" si="4"/>
        <v>0</v>
      </c>
      <c r="AB10">
        <v>0</v>
      </c>
      <c r="AC10">
        <f>AB10*G5</f>
        <v>0</v>
      </c>
      <c r="AD10">
        <f t="shared" si="2"/>
        <v>0</v>
      </c>
    </row>
    <row r="11" spans="1:32" x14ac:dyDescent="0.25">
      <c r="A11" t="s">
        <v>7</v>
      </c>
      <c r="B11">
        <v>7</v>
      </c>
      <c r="D11">
        <v>53</v>
      </c>
      <c r="E11">
        <f t="shared" si="1"/>
        <v>0.13207547169811321</v>
      </c>
      <c r="F11">
        <f>SUM(E11:E16)</f>
        <v>0.8411629402526225</v>
      </c>
      <c r="H11">
        <v>1</v>
      </c>
      <c r="I11">
        <f>H11*G12</f>
        <v>1.1724191794937693</v>
      </c>
      <c r="J11">
        <f t="shared" si="5"/>
        <v>0.16748845421339562</v>
      </c>
      <c r="K11">
        <f>AVERAGE(J11:J16)</f>
        <v>8.4759308647385054E-2</v>
      </c>
      <c r="M11">
        <v>0</v>
      </c>
      <c r="N11">
        <f>M11*G12</f>
        <v>0</v>
      </c>
      <c r="O11">
        <f t="shared" si="0"/>
        <v>0</v>
      </c>
      <c r="R11">
        <v>0</v>
      </c>
      <c r="S11">
        <f>R11*G12</f>
        <v>0</v>
      </c>
      <c r="T11">
        <f>S11/B11</f>
        <v>0</v>
      </c>
      <c r="W11">
        <v>0</v>
      </c>
      <c r="X11">
        <f>W11*G12</f>
        <v>0</v>
      </c>
      <c r="Y11">
        <f>X11/B11</f>
        <v>0</v>
      </c>
      <c r="AB11">
        <v>0</v>
      </c>
      <c r="AC11">
        <f>AB11*G12</f>
        <v>0</v>
      </c>
      <c r="AD11">
        <f t="shared" si="2"/>
        <v>0</v>
      </c>
    </row>
    <row r="12" spans="1:32" x14ac:dyDescent="0.25">
      <c r="A12" t="s">
        <v>8</v>
      </c>
      <c r="B12">
        <v>11</v>
      </c>
      <c r="D12">
        <v>62</v>
      </c>
      <c r="E12">
        <f t="shared" ref="E12:E16" si="6">SUM(B12/D12)</f>
        <v>0.17741935483870969</v>
      </c>
      <c r="F12">
        <f>SUM(F11/6)</f>
        <v>0.14019382337543709</v>
      </c>
      <c r="G12">
        <f>F19/F12</f>
        <v>1.1724191794937693</v>
      </c>
      <c r="H12">
        <v>0</v>
      </c>
      <c r="I12">
        <f>H12*G12</f>
        <v>0</v>
      </c>
      <c r="J12">
        <f t="shared" si="5"/>
        <v>0</v>
      </c>
      <c r="M12">
        <v>0</v>
      </c>
      <c r="N12">
        <f>M12*G12</f>
        <v>0</v>
      </c>
      <c r="O12">
        <f t="shared" si="0"/>
        <v>0</v>
      </c>
      <c r="R12">
        <v>0</v>
      </c>
      <c r="S12">
        <f>R12*G12</f>
        <v>0</v>
      </c>
      <c r="T12">
        <f>S12/B12</f>
        <v>0</v>
      </c>
      <c r="W12">
        <v>0</v>
      </c>
      <c r="X12">
        <f>W12*G12</f>
        <v>0</v>
      </c>
      <c r="Y12">
        <f t="shared" si="4"/>
        <v>0</v>
      </c>
      <c r="AB12">
        <v>0</v>
      </c>
      <c r="AC12">
        <f>AB12*G12</f>
        <v>0</v>
      </c>
      <c r="AD12">
        <f t="shared" si="2"/>
        <v>0</v>
      </c>
    </row>
    <row r="13" spans="1:32" x14ac:dyDescent="0.25">
      <c r="A13" t="s">
        <v>9</v>
      </c>
      <c r="B13">
        <v>10</v>
      </c>
      <c r="D13">
        <v>90</v>
      </c>
      <c r="E13">
        <f t="shared" si="6"/>
        <v>0.1111111111111111</v>
      </c>
      <c r="H13">
        <v>1</v>
      </c>
      <c r="I13">
        <f>H13*G12</f>
        <v>1.1724191794937693</v>
      </c>
      <c r="J13">
        <f t="shared" si="5"/>
        <v>0.11724191794937693</v>
      </c>
      <c r="M13">
        <v>0</v>
      </c>
      <c r="N13">
        <f>M13*G12</f>
        <v>0</v>
      </c>
      <c r="O13">
        <f t="shared" si="0"/>
        <v>0</v>
      </c>
      <c r="R13">
        <v>0</v>
      </c>
      <c r="S13">
        <f>R13*G12</f>
        <v>0</v>
      </c>
      <c r="T13">
        <f t="shared" si="3"/>
        <v>0</v>
      </c>
      <c r="W13">
        <v>0</v>
      </c>
      <c r="X13">
        <f>W13*G12</f>
        <v>0</v>
      </c>
      <c r="Y13">
        <f t="shared" si="4"/>
        <v>0</v>
      </c>
      <c r="AB13">
        <v>0</v>
      </c>
      <c r="AC13">
        <f>AB13*G12</f>
        <v>0</v>
      </c>
      <c r="AD13">
        <f>AC13/B13</f>
        <v>0</v>
      </c>
    </row>
    <row r="14" spans="1:32" x14ac:dyDescent="0.25">
      <c r="A14" t="s">
        <v>10</v>
      </c>
      <c r="B14">
        <v>10</v>
      </c>
      <c r="D14">
        <v>70</v>
      </c>
      <c r="E14">
        <f t="shared" si="6"/>
        <v>0.14285714285714285</v>
      </c>
      <c r="H14">
        <v>1</v>
      </c>
      <c r="I14">
        <f>H14*G12</f>
        <v>1.1724191794937693</v>
      </c>
      <c r="J14">
        <f t="shared" si="5"/>
        <v>0.11724191794937693</v>
      </c>
      <c r="M14">
        <v>0</v>
      </c>
      <c r="N14">
        <f>M14*G12</f>
        <v>0</v>
      </c>
      <c r="O14">
        <f t="shared" si="0"/>
        <v>0</v>
      </c>
      <c r="R14">
        <v>0</v>
      </c>
      <c r="S14">
        <f>R14*G12</f>
        <v>0</v>
      </c>
      <c r="T14">
        <f t="shared" si="3"/>
        <v>0</v>
      </c>
      <c r="W14">
        <v>0</v>
      </c>
      <c r="X14">
        <f>W14*G12</f>
        <v>0</v>
      </c>
      <c r="Y14">
        <f t="shared" si="4"/>
        <v>0</v>
      </c>
      <c r="AB14">
        <v>0</v>
      </c>
      <c r="AC14">
        <f>AB14*G12</f>
        <v>0</v>
      </c>
      <c r="AD14">
        <f t="shared" si="2"/>
        <v>0</v>
      </c>
    </row>
    <row r="15" spans="1:32" x14ac:dyDescent="0.25">
      <c r="A15" t="s">
        <v>11</v>
      </c>
      <c r="B15">
        <v>11</v>
      </c>
      <c r="D15">
        <v>69</v>
      </c>
      <c r="E15">
        <f t="shared" si="6"/>
        <v>0.15942028985507245</v>
      </c>
      <c r="H15">
        <v>1</v>
      </c>
      <c r="I15">
        <f>H15*G12</f>
        <v>1.1724191794937693</v>
      </c>
      <c r="J15">
        <f t="shared" si="5"/>
        <v>0.10658356177216084</v>
      </c>
      <c r="M15">
        <v>0</v>
      </c>
      <c r="N15">
        <f>M15*G12</f>
        <v>0</v>
      </c>
      <c r="O15">
        <f t="shared" si="0"/>
        <v>0</v>
      </c>
      <c r="R15">
        <v>0</v>
      </c>
      <c r="S15">
        <f>R15*G12</f>
        <v>0</v>
      </c>
      <c r="T15">
        <f t="shared" si="3"/>
        <v>0</v>
      </c>
      <c r="W15">
        <v>0</v>
      </c>
      <c r="X15">
        <f>W15*G12</f>
        <v>0</v>
      </c>
      <c r="Y15">
        <f>X15/B15</f>
        <v>0</v>
      </c>
      <c r="AB15">
        <v>0</v>
      </c>
      <c r="AC15">
        <f>AB15*G12</f>
        <v>0</v>
      </c>
      <c r="AD15">
        <f>AC15/B15</f>
        <v>0</v>
      </c>
    </row>
    <row r="16" spans="1:32" x14ac:dyDescent="0.25">
      <c r="A16" t="s">
        <v>12</v>
      </c>
      <c r="B16">
        <v>11</v>
      </c>
      <c r="C16">
        <f>AVERAGE(B11:B16)</f>
        <v>10</v>
      </c>
      <c r="D16">
        <v>93</v>
      </c>
      <c r="E16">
        <f t="shared" si="6"/>
        <v>0.11827956989247312</v>
      </c>
      <c r="H16">
        <v>0</v>
      </c>
      <c r="I16">
        <f>H16*G12</f>
        <v>0</v>
      </c>
      <c r="J16">
        <f t="shared" si="5"/>
        <v>0</v>
      </c>
      <c r="M16">
        <v>0</v>
      </c>
      <c r="N16">
        <f>M16*G12</f>
        <v>0</v>
      </c>
      <c r="O16">
        <f t="shared" si="0"/>
        <v>0</v>
      </c>
      <c r="R16">
        <v>0</v>
      </c>
      <c r="S16">
        <f>R16*G12</f>
        <v>0</v>
      </c>
      <c r="T16">
        <f>S16/B16</f>
        <v>0</v>
      </c>
      <c r="W16">
        <v>0</v>
      </c>
      <c r="X16">
        <f>W16*G12</f>
        <v>0</v>
      </c>
      <c r="Y16">
        <f t="shared" si="4"/>
        <v>0</v>
      </c>
      <c r="AB16">
        <v>0</v>
      </c>
      <c r="AC16">
        <f>AB16*G12</f>
        <v>0</v>
      </c>
      <c r="AD16">
        <f t="shared" si="2"/>
        <v>0</v>
      </c>
    </row>
    <row r="17" spans="1:32" x14ac:dyDescent="0.25">
      <c r="A17" s="1" t="s">
        <v>78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5">
      <c r="A18" s="1" t="s">
        <v>79</v>
      </c>
      <c r="B18" s="1">
        <v>7</v>
      </c>
      <c r="C18" s="1"/>
      <c r="D18" s="1">
        <v>37</v>
      </c>
      <c r="E18" s="1">
        <f t="shared" ref="E18:E32" si="7">SUM(B18/D18)</f>
        <v>0.1891891891891892</v>
      </c>
      <c r="F18" s="1">
        <f>SUM(E18:E25)</f>
        <v>1.314927418975395</v>
      </c>
      <c r="G18" s="1"/>
      <c r="H18" s="1">
        <v>7</v>
      </c>
      <c r="I18" s="1">
        <f>H18*G19</f>
        <v>7</v>
      </c>
      <c r="J18" s="1">
        <f>I18/B18</f>
        <v>1</v>
      </c>
      <c r="K18" s="1">
        <f>AVERAGE(J18:J25)</f>
        <v>0.49330357142857134</v>
      </c>
      <c r="L18" s="1">
        <f>STDEV(J18:J32)</f>
        <v>0.22690187325620698</v>
      </c>
      <c r="M18" s="1">
        <v>3</v>
      </c>
      <c r="N18" s="1">
        <f>1*M18</f>
        <v>3</v>
      </c>
      <c r="O18" s="1">
        <f>N18/B18</f>
        <v>0.42857142857142855</v>
      </c>
      <c r="P18" s="1">
        <f>AVERAGE(O18:O25)</f>
        <v>0.2232142857142857</v>
      </c>
      <c r="Q18" s="1">
        <f>STDEV(O18:O32)</f>
        <v>0.36345496570133756</v>
      </c>
      <c r="R18" s="1">
        <v>2</v>
      </c>
      <c r="S18" s="1">
        <f>G19*R18</f>
        <v>2</v>
      </c>
      <c r="T18" s="1">
        <f>S18/B18</f>
        <v>0.2857142857142857</v>
      </c>
      <c r="U18" s="1">
        <f>AVERAGE(T18:T25)</f>
        <v>0.13616071428571427</v>
      </c>
      <c r="V18" s="1">
        <f>STDEV(T18:T32)</f>
        <v>0.27019463538668759</v>
      </c>
      <c r="W18" s="1">
        <v>2</v>
      </c>
      <c r="X18" s="1">
        <f>G19*W18</f>
        <v>2</v>
      </c>
      <c r="Y18" s="1">
        <f>X18/B18</f>
        <v>0.2857142857142857</v>
      </c>
      <c r="Z18" s="1">
        <f>AVERAGE(Y18:Y25)</f>
        <v>7.1428571428571425E-2</v>
      </c>
      <c r="AA18" s="1">
        <f>STDEV(Y18:Y32)</f>
        <v>0.15146039676238432</v>
      </c>
      <c r="AB18" s="1">
        <v>0</v>
      </c>
      <c r="AC18" s="1">
        <f>G19*AB18</f>
        <v>0</v>
      </c>
      <c r="AD18" s="1">
        <f>AC18/B18</f>
        <v>0</v>
      </c>
      <c r="AE18" s="1">
        <f>AVERAGE(AD18:AD25)</f>
        <v>0</v>
      </c>
      <c r="AF18" s="1">
        <f>STDEV(AD18:AD32)</f>
        <v>6.3566285915448079E-2</v>
      </c>
    </row>
    <row r="19" spans="1:32" x14ac:dyDescent="0.25">
      <c r="A19" s="1" t="s">
        <v>80</v>
      </c>
      <c r="B19" s="1">
        <v>8</v>
      </c>
      <c r="C19" s="1"/>
      <c r="D19" s="1">
        <v>52</v>
      </c>
      <c r="E19" s="1">
        <f t="shared" si="7"/>
        <v>0.15384615384615385</v>
      </c>
      <c r="F19" s="1">
        <f>SUM(F18/8)</f>
        <v>0.16436592737192438</v>
      </c>
      <c r="G19" s="1">
        <v>1</v>
      </c>
      <c r="H19" s="1">
        <v>5</v>
      </c>
      <c r="I19" s="1">
        <f>H19*G19</f>
        <v>5</v>
      </c>
      <c r="J19" s="1">
        <f>I19/B19</f>
        <v>0.625</v>
      </c>
      <c r="K19" s="1"/>
      <c r="L19" s="1">
        <f>L18/SQRT(15)</f>
        <v>5.8585811756303709E-2</v>
      </c>
      <c r="M19" s="1">
        <v>1</v>
      </c>
      <c r="N19" s="1">
        <f t="shared" ref="N19:N25" si="8">1*M19</f>
        <v>1</v>
      </c>
      <c r="O19" s="1">
        <f t="shared" ref="O19:O32" si="9">N19/B19</f>
        <v>0.125</v>
      </c>
      <c r="P19" s="1"/>
      <c r="Q19" s="1">
        <f>Q18/SQRT(15)</f>
        <v>9.3843668617177883E-2</v>
      </c>
      <c r="R19" s="1">
        <v>1</v>
      </c>
      <c r="S19" s="1">
        <f>G19*R19</f>
        <v>1</v>
      </c>
      <c r="T19" s="1">
        <f t="shared" ref="T19:T32" si="10">S19/B19</f>
        <v>0.125</v>
      </c>
      <c r="U19" s="1"/>
      <c r="V19" s="1">
        <f>V18/SQRT(15)</f>
        <v>6.9763954872481743E-2</v>
      </c>
      <c r="W19" s="1">
        <v>0</v>
      </c>
      <c r="X19" s="1">
        <f>G19*W19</f>
        <v>0</v>
      </c>
      <c r="Y19" s="1">
        <f t="shared" ref="Y19:Y32" si="11">X19/B19</f>
        <v>0</v>
      </c>
      <c r="Z19" s="1"/>
      <c r="AA19" s="1">
        <f>AA18/SQRT(15)</f>
        <v>3.9106906284712147E-2</v>
      </c>
      <c r="AB19" s="1">
        <v>0</v>
      </c>
      <c r="AC19" s="1">
        <f>G19*AB19</f>
        <v>0</v>
      </c>
      <c r="AD19" s="1">
        <f t="shared" ref="AD19:AD32" si="12">AC19/B19</f>
        <v>0</v>
      </c>
      <c r="AE19" s="1"/>
      <c r="AF19" s="1">
        <f>AF18/SQRT(15)</f>
        <v>1.6412744448719298E-2</v>
      </c>
    </row>
    <row r="20" spans="1:32" x14ac:dyDescent="0.25">
      <c r="A20" s="1" t="s">
        <v>81</v>
      </c>
      <c r="B20" s="1">
        <v>8</v>
      </c>
      <c r="C20" s="1"/>
      <c r="D20" s="1">
        <v>35</v>
      </c>
      <c r="E20" s="1">
        <f t="shared" si="7"/>
        <v>0.22857142857142856</v>
      </c>
      <c r="F20" s="1"/>
      <c r="G20" s="1"/>
      <c r="H20" s="1">
        <v>2</v>
      </c>
      <c r="I20" s="1">
        <f>H20*G19</f>
        <v>2</v>
      </c>
      <c r="J20" s="1">
        <f>I20/B20</f>
        <v>0.25</v>
      </c>
      <c r="K20" s="1"/>
      <c r="L20" s="1"/>
      <c r="M20" s="1">
        <v>1</v>
      </c>
      <c r="N20" s="1">
        <f t="shared" si="8"/>
        <v>1</v>
      </c>
      <c r="O20" s="1">
        <f t="shared" si="9"/>
        <v>0.125</v>
      </c>
      <c r="P20" s="1"/>
      <c r="Q20" s="1"/>
      <c r="R20" s="1">
        <v>1</v>
      </c>
      <c r="S20" s="1">
        <f>G19*R20</f>
        <v>1</v>
      </c>
      <c r="T20" s="1">
        <f t="shared" si="10"/>
        <v>0.125</v>
      </c>
      <c r="U20" s="1"/>
      <c r="V20" s="1"/>
      <c r="W20" s="1">
        <v>0</v>
      </c>
      <c r="X20" s="1">
        <f>G19*W20</f>
        <v>0</v>
      </c>
      <c r="Y20" s="1">
        <f t="shared" si="11"/>
        <v>0</v>
      </c>
      <c r="Z20" s="1"/>
      <c r="AA20" s="1"/>
      <c r="AB20" s="1">
        <v>0</v>
      </c>
      <c r="AC20" s="1">
        <f>G19*AB20</f>
        <v>0</v>
      </c>
      <c r="AD20" s="1">
        <f t="shared" si="12"/>
        <v>0</v>
      </c>
      <c r="AE20" s="1"/>
      <c r="AF20" s="1"/>
    </row>
    <row r="21" spans="1:32" x14ac:dyDescent="0.25">
      <c r="A21" s="1" t="s">
        <v>82</v>
      </c>
      <c r="B21" s="1">
        <v>8</v>
      </c>
      <c r="C21" s="1"/>
      <c r="D21" s="1">
        <v>46</v>
      </c>
      <c r="E21" s="1">
        <f t="shared" si="7"/>
        <v>0.17391304347826086</v>
      </c>
      <c r="F21" s="1"/>
      <c r="G21" s="1"/>
      <c r="H21" s="1">
        <v>4</v>
      </c>
      <c r="I21" s="1">
        <f>H21*G19</f>
        <v>4</v>
      </c>
      <c r="J21" s="1">
        <f>I21/B21</f>
        <v>0.5</v>
      </c>
      <c r="K21" s="1"/>
      <c r="L21" s="1"/>
      <c r="M21" s="1">
        <v>2</v>
      </c>
      <c r="N21" s="1">
        <f t="shared" si="8"/>
        <v>2</v>
      </c>
      <c r="O21" s="1">
        <f t="shared" si="9"/>
        <v>0.25</v>
      </c>
      <c r="P21" s="1"/>
      <c r="Q21" s="1"/>
      <c r="R21" s="1">
        <v>1</v>
      </c>
      <c r="S21" s="1">
        <f>G19*R21</f>
        <v>1</v>
      </c>
      <c r="T21" s="1">
        <f t="shared" si="10"/>
        <v>0.125</v>
      </c>
      <c r="U21" s="1"/>
      <c r="V21" s="1"/>
      <c r="W21" s="1">
        <v>0</v>
      </c>
      <c r="X21" s="1">
        <f>G19*W21</f>
        <v>0</v>
      </c>
      <c r="Y21" s="1">
        <f t="shared" si="11"/>
        <v>0</v>
      </c>
      <c r="Z21" s="1"/>
      <c r="AA21" s="1"/>
      <c r="AB21" s="1">
        <v>0</v>
      </c>
      <c r="AC21" s="1">
        <f>G19*AB21</f>
        <v>0</v>
      </c>
      <c r="AD21" s="1">
        <f t="shared" si="12"/>
        <v>0</v>
      </c>
      <c r="AE21" s="1"/>
      <c r="AF21" s="1"/>
    </row>
    <row r="22" spans="1:32" x14ac:dyDescent="0.25">
      <c r="A22" s="1" t="s">
        <v>83</v>
      </c>
      <c r="B22" s="1">
        <v>7</v>
      </c>
      <c r="C22" s="1"/>
      <c r="D22" s="1">
        <v>52</v>
      </c>
      <c r="E22" s="1">
        <f t="shared" si="7"/>
        <v>0.13461538461538461</v>
      </c>
      <c r="F22" s="1"/>
      <c r="G22" s="1"/>
      <c r="H22" s="1">
        <v>3</v>
      </c>
      <c r="I22" s="1">
        <f>H22*G19</f>
        <v>3</v>
      </c>
      <c r="J22" s="1">
        <f t="shared" ref="J22:J31" si="13">I22/B22</f>
        <v>0.42857142857142855</v>
      </c>
      <c r="K22" s="1"/>
      <c r="L22" s="1"/>
      <c r="M22" s="1">
        <v>1</v>
      </c>
      <c r="N22" s="1">
        <f t="shared" si="8"/>
        <v>1</v>
      </c>
      <c r="O22" s="1">
        <f t="shared" si="9"/>
        <v>0.14285714285714285</v>
      </c>
      <c r="P22" s="1"/>
      <c r="Q22" s="1"/>
      <c r="R22" s="1">
        <v>0</v>
      </c>
      <c r="S22" s="1">
        <f>G19*R22</f>
        <v>0</v>
      </c>
      <c r="T22" s="1">
        <f t="shared" si="10"/>
        <v>0</v>
      </c>
      <c r="U22" s="1"/>
      <c r="V22" s="1"/>
      <c r="W22" s="1">
        <v>0</v>
      </c>
      <c r="X22" s="1">
        <f>G19*W22</f>
        <v>0</v>
      </c>
      <c r="Y22" s="1">
        <f t="shared" si="11"/>
        <v>0</v>
      </c>
      <c r="Z22" s="1"/>
      <c r="AA22" s="1"/>
      <c r="AB22" s="1">
        <v>0</v>
      </c>
      <c r="AC22" s="1">
        <f>G19*AB22</f>
        <v>0</v>
      </c>
      <c r="AD22" s="1">
        <f t="shared" si="12"/>
        <v>0</v>
      </c>
      <c r="AE22" s="1"/>
      <c r="AF22" s="1"/>
    </row>
    <row r="23" spans="1:32" x14ac:dyDescent="0.25">
      <c r="A23" s="1" t="s">
        <v>84</v>
      </c>
      <c r="B23" s="1">
        <v>7</v>
      </c>
      <c r="C23" s="1"/>
      <c r="D23" s="1">
        <v>52</v>
      </c>
      <c r="E23" s="1">
        <f t="shared" si="7"/>
        <v>0.13461538461538461</v>
      </c>
      <c r="F23" s="1"/>
      <c r="G23" s="1"/>
      <c r="H23" s="1">
        <v>3</v>
      </c>
      <c r="I23" s="1">
        <f>H23*G19</f>
        <v>3</v>
      </c>
      <c r="J23" s="1">
        <f t="shared" si="13"/>
        <v>0.42857142857142855</v>
      </c>
      <c r="K23" s="1"/>
      <c r="L23" s="1"/>
      <c r="M23" s="1">
        <v>1</v>
      </c>
      <c r="N23" s="1">
        <f t="shared" si="8"/>
        <v>1</v>
      </c>
      <c r="O23" s="1">
        <f t="shared" si="9"/>
        <v>0.14285714285714285</v>
      </c>
      <c r="P23" s="1"/>
      <c r="Q23" s="1"/>
      <c r="R23" s="1">
        <v>2</v>
      </c>
      <c r="S23" s="1">
        <f>G19*R23</f>
        <v>2</v>
      </c>
      <c r="T23" s="1">
        <f t="shared" si="10"/>
        <v>0.2857142857142857</v>
      </c>
      <c r="U23" s="1"/>
      <c r="V23" s="1"/>
      <c r="W23" s="1">
        <v>1</v>
      </c>
      <c r="X23" s="1">
        <f>G19*W23</f>
        <v>1</v>
      </c>
      <c r="Y23" s="1">
        <f t="shared" si="11"/>
        <v>0.14285714285714285</v>
      </c>
      <c r="Z23" s="1"/>
      <c r="AA23" s="1"/>
      <c r="AB23" s="1">
        <v>0</v>
      </c>
      <c r="AC23" s="1">
        <f>G19*AB23</f>
        <v>0</v>
      </c>
      <c r="AD23" s="1">
        <f t="shared" si="12"/>
        <v>0</v>
      </c>
      <c r="AE23" s="1"/>
      <c r="AF23" s="1"/>
    </row>
    <row r="24" spans="1:32" x14ac:dyDescent="0.25">
      <c r="A24" s="1" t="s">
        <v>85</v>
      </c>
      <c r="B24" s="1">
        <v>7</v>
      </c>
      <c r="C24" s="1"/>
      <c r="D24" s="1">
        <v>58</v>
      </c>
      <c r="E24" s="1">
        <f t="shared" si="7"/>
        <v>0.1206896551724138</v>
      </c>
      <c r="F24" s="1"/>
      <c r="G24" s="1"/>
      <c r="H24" s="1">
        <v>3</v>
      </c>
      <c r="I24" s="1">
        <f>H24*G19</f>
        <v>3</v>
      </c>
      <c r="J24" s="1">
        <f t="shared" si="13"/>
        <v>0.42857142857142855</v>
      </c>
      <c r="K24" s="1"/>
      <c r="L24" s="1"/>
      <c r="M24" s="1">
        <v>2</v>
      </c>
      <c r="N24" s="1">
        <f t="shared" si="8"/>
        <v>2</v>
      </c>
      <c r="O24" s="1">
        <f t="shared" si="9"/>
        <v>0.2857142857142857</v>
      </c>
      <c r="P24" s="1"/>
      <c r="Q24" s="1"/>
      <c r="R24" s="1">
        <v>1</v>
      </c>
      <c r="S24" s="1">
        <f>G19*R24</f>
        <v>1</v>
      </c>
      <c r="T24" s="1">
        <f t="shared" si="10"/>
        <v>0.14285714285714285</v>
      </c>
      <c r="U24" s="1"/>
      <c r="V24" s="1"/>
      <c r="W24" s="1">
        <v>1</v>
      </c>
      <c r="X24" s="1">
        <f>G19*W24</f>
        <v>1</v>
      </c>
      <c r="Y24" s="1">
        <f t="shared" si="11"/>
        <v>0.14285714285714285</v>
      </c>
      <c r="Z24" s="1"/>
      <c r="AA24" s="1"/>
      <c r="AB24" s="1">
        <v>0</v>
      </c>
      <c r="AC24" s="1">
        <f>G19*AB24</f>
        <v>0</v>
      </c>
      <c r="AD24" s="1">
        <f t="shared" si="12"/>
        <v>0</v>
      </c>
      <c r="AE24" s="1"/>
      <c r="AF24" s="1"/>
    </row>
    <row r="25" spans="1:32" x14ac:dyDescent="0.25">
      <c r="A25" s="1" t="s">
        <v>86</v>
      </c>
      <c r="B25" s="1">
        <v>7</v>
      </c>
      <c r="C25" s="1"/>
      <c r="D25" s="1">
        <v>39</v>
      </c>
      <c r="E25" s="1">
        <f t="shared" si="7"/>
        <v>0.17948717948717949</v>
      </c>
      <c r="F25" s="1"/>
      <c r="G25" s="1"/>
      <c r="H25" s="1">
        <v>2</v>
      </c>
      <c r="I25" s="1">
        <f>H25*G19</f>
        <v>2</v>
      </c>
      <c r="J25" s="1">
        <f t="shared" si="13"/>
        <v>0.2857142857142857</v>
      </c>
      <c r="K25" s="1"/>
      <c r="L25" s="1"/>
      <c r="M25" s="1">
        <v>2</v>
      </c>
      <c r="N25" s="1">
        <f t="shared" si="8"/>
        <v>2</v>
      </c>
      <c r="O25" s="1">
        <f t="shared" si="9"/>
        <v>0.2857142857142857</v>
      </c>
      <c r="P25" s="1"/>
      <c r="Q25" s="1"/>
      <c r="R25" s="1">
        <v>0</v>
      </c>
      <c r="S25" s="1">
        <f>G19*R25</f>
        <v>0</v>
      </c>
      <c r="T25" s="1">
        <f t="shared" si="10"/>
        <v>0</v>
      </c>
      <c r="U25" s="1"/>
      <c r="V25" s="1"/>
      <c r="W25" s="1">
        <v>0</v>
      </c>
      <c r="X25" s="1">
        <f>G19*W25</f>
        <v>0</v>
      </c>
      <c r="Y25" s="1">
        <f t="shared" si="11"/>
        <v>0</v>
      </c>
      <c r="Z25" s="1"/>
      <c r="AA25" s="1"/>
      <c r="AB25" s="1">
        <v>0</v>
      </c>
      <c r="AC25" s="1">
        <f>G19*AB25</f>
        <v>0</v>
      </c>
      <c r="AD25" s="1">
        <f t="shared" si="12"/>
        <v>0</v>
      </c>
      <c r="AE25" s="1"/>
      <c r="AF25" s="1"/>
    </row>
    <row r="26" spans="1:32" x14ac:dyDescent="0.25">
      <c r="A26" s="1" t="s">
        <v>87</v>
      </c>
      <c r="B26" s="1">
        <v>8</v>
      </c>
      <c r="C26" s="1"/>
      <c r="D26" s="1">
        <v>43</v>
      </c>
      <c r="E26" s="1">
        <f t="shared" si="7"/>
        <v>0.18604651162790697</v>
      </c>
      <c r="F26" s="1">
        <f>SUM(E26:E32)</f>
        <v>0.93966036448884349</v>
      </c>
      <c r="G26" s="1"/>
      <c r="H26" s="1">
        <v>2</v>
      </c>
      <c r="I26" s="1">
        <f>H26*G27</f>
        <v>2.4488879920552002</v>
      </c>
      <c r="J26" s="1">
        <f t="shared" si="13"/>
        <v>0.30611099900690003</v>
      </c>
      <c r="K26" s="1">
        <f>AVERAGE(J26:J32)</f>
        <v>0.34359397847713274</v>
      </c>
      <c r="L26" s="1"/>
      <c r="M26" s="1">
        <v>4</v>
      </c>
      <c r="N26" s="1">
        <f>G27*M26</f>
        <v>4.8977759841104005</v>
      </c>
      <c r="O26" s="1">
        <f t="shared" si="9"/>
        <v>0.61222199801380006</v>
      </c>
      <c r="P26" s="1">
        <f>AVERAGE(O26:O32)</f>
        <v>0.68302318145757279</v>
      </c>
      <c r="Q26" s="1"/>
      <c r="R26" s="1">
        <v>4</v>
      </c>
      <c r="S26" s="1">
        <f>G27*R26</f>
        <v>4.8977759841104005</v>
      </c>
      <c r="T26" s="1">
        <f t="shared" si="10"/>
        <v>0.61222199801380006</v>
      </c>
      <c r="U26" s="1">
        <f>AVERAGE(T26:T32)</f>
        <v>0.44979575364279184</v>
      </c>
      <c r="V26" s="1"/>
      <c r="W26" s="1">
        <v>2</v>
      </c>
      <c r="X26" s="1">
        <f>G27*W26</f>
        <v>2.4488879920552002</v>
      </c>
      <c r="Y26" s="1">
        <f t="shared" si="11"/>
        <v>0.30611099900690003</v>
      </c>
      <c r="Z26" s="1">
        <f>AVERAGE(Y26:Y32)</f>
        <v>0.1811677341061245</v>
      </c>
      <c r="AA26" s="1"/>
      <c r="AB26" s="1">
        <v>1</v>
      </c>
      <c r="AC26" s="1">
        <f>G27*AB26</f>
        <v>1.2244439960276001</v>
      </c>
      <c r="AD26" s="1">
        <f t="shared" si="12"/>
        <v>0.15305549950345002</v>
      </c>
      <c r="AE26" s="1">
        <f>AVERAGE(AD26:AD32)</f>
        <v>5.1018499834483332E-2</v>
      </c>
      <c r="AF26" s="1"/>
    </row>
    <row r="27" spans="1:32" x14ac:dyDescent="0.25">
      <c r="A27" s="1" t="s">
        <v>88</v>
      </c>
      <c r="B27" s="1">
        <v>6</v>
      </c>
      <c r="C27" s="1"/>
      <c r="D27" s="1">
        <v>41</v>
      </c>
      <c r="E27" s="1">
        <f t="shared" si="7"/>
        <v>0.14634146341463414</v>
      </c>
      <c r="F27" s="1">
        <f>SUM(F26/7)</f>
        <v>0.13423719492697764</v>
      </c>
      <c r="G27" s="1">
        <f>F19/F27</f>
        <v>1.2244439960276001</v>
      </c>
      <c r="H27" s="1">
        <v>3</v>
      </c>
      <c r="I27" s="1">
        <f>H27*G27</f>
        <v>3.6733319880828006</v>
      </c>
      <c r="J27" s="1">
        <f>I27/B27</f>
        <v>0.61222199801380006</v>
      </c>
      <c r="K27" s="1"/>
      <c r="L27" s="1"/>
      <c r="M27" s="1">
        <v>7</v>
      </c>
      <c r="N27" s="1">
        <f>G27*M27</f>
        <v>8.5711079721932002</v>
      </c>
      <c r="O27" s="1">
        <f t="shared" si="9"/>
        <v>1.4285179953655334</v>
      </c>
      <c r="P27" s="1"/>
      <c r="Q27" s="1"/>
      <c r="R27" s="1">
        <v>4</v>
      </c>
      <c r="S27" s="1">
        <f>G27*R27</f>
        <v>4.8977759841104005</v>
      </c>
      <c r="T27" s="1">
        <f t="shared" si="10"/>
        <v>0.81629599735173342</v>
      </c>
      <c r="U27" s="1"/>
      <c r="V27" s="1"/>
      <c r="W27" s="1">
        <v>1</v>
      </c>
      <c r="X27" s="1">
        <f>G27*W27</f>
        <v>1.2244439960276001</v>
      </c>
      <c r="Y27" s="1">
        <f t="shared" si="11"/>
        <v>0.20407399933793335</v>
      </c>
      <c r="Z27" s="1"/>
      <c r="AA27" s="1"/>
      <c r="AB27" s="1">
        <v>0</v>
      </c>
      <c r="AC27" s="1">
        <f>G27*AB27</f>
        <v>0</v>
      </c>
      <c r="AD27" s="1">
        <f t="shared" si="12"/>
        <v>0</v>
      </c>
      <c r="AE27" s="1"/>
      <c r="AF27" s="1"/>
    </row>
    <row r="28" spans="1:32" x14ac:dyDescent="0.25">
      <c r="A28" s="1" t="s">
        <v>89</v>
      </c>
      <c r="B28" s="1">
        <v>7</v>
      </c>
      <c r="C28" s="1"/>
      <c r="D28" s="1">
        <v>63</v>
      </c>
      <c r="E28" s="1">
        <f t="shared" si="7"/>
        <v>0.1111111111111111</v>
      </c>
      <c r="F28" s="1"/>
      <c r="G28" s="1"/>
      <c r="H28" s="1">
        <v>2</v>
      </c>
      <c r="I28" s="1">
        <f>H28*G27</f>
        <v>2.4488879920552002</v>
      </c>
      <c r="J28" s="1">
        <f t="shared" si="13"/>
        <v>0.34984114172217146</v>
      </c>
      <c r="K28" s="1"/>
      <c r="L28" s="1"/>
      <c r="M28" s="1">
        <v>2</v>
      </c>
      <c r="N28" s="1">
        <f>G27*M28</f>
        <v>2.4488879920552002</v>
      </c>
      <c r="O28" s="1">
        <f t="shared" si="9"/>
        <v>0.34984114172217146</v>
      </c>
      <c r="P28" s="1"/>
      <c r="Q28" s="1"/>
      <c r="R28" s="1">
        <v>4</v>
      </c>
      <c r="S28" s="1">
        <f>G27*R28</f>
        <v>4.8977759841104005</v>
      </c>
      <c r="T28" s="1">
        <f t="shared" si="10"/>
        <v>0.69968228344434291</v>
      </c>
      <c r="U28" s="1"/>
      <c r="V28" s="1"/>
      <c r="W28" s="1">
        <v>2</v>
      </c>
      <c r="X28" s="1">
        <f>G27*W28</f>
        <v>2.4488879920552002</v>
      </c>
      <c r="Y28" s="1">
        <f t="shared" si="11"/>
        <v>0.34984114172217146</v>
      </c>
      <c r="Z28" s="1"/>
      <c r="AA28" s="1"/>
      <c r="AB28" s="1">
        <v>0</v>
      </c>
      <c r="AC28" s="1">
        <f>G27*AB28</f>
        <v>0</v>
      </c>
      <c r="AD28" s="1">
        <f t="shared" si="12"/>
        <v>0</v>
      </c>
      <c r="AE28" s="1"/>
      <c r="AF28" s="1"/>
    </row>
    <row r="29" spans="1:32" x14ac:dyDescent="0.25">
      <c r="A29" s="1" t="s">
        <v>90</v>
      </c>
      <c r="B29" s="1">
        <v>6</v>
      </c>
      <c r="C29" s="1"/>
      <c r="D29" s="1">
        <v>50</v>
      </c>
      <c r="E29" s="1">
        <f t="shared" si="7"/>
        <v>0.12</v>
      </c>
      <c r="F29" s="1"/>
      <c r="G29" s="1"/>
      <c r="H29" s="1">
        <v>1</v>
      </c>
      <c r="I29" s="1">
        <f>H29*G27</f>
        <v>1.2244439960276001</v>
      </c>
      <c r="J29" s="1">
        <f>I29/B29</f>
        <v>0.20407399933793335</v>
      </c>
      <c r="K29" s="1"/>
      <c r="L29" s="1"/>
      <c r="M29" s="1">
        <v>3</v>
      </c>
      <c r="N29" s="1">
        <f>G27*M29</f>
        <v>3.6733319880828006</v>
      </c>
      <c r="O29" s="1">
        <f t="shared" si="9"/>
        <v>0.61222199801380006</v>
      </c>
      <c r="P29" s="1"/>
      <c r="Q29" s="1"/>
      <c r="R29" s="1">
        <v>3</v>
      </c>
      <c r="S29" s="1">
        <f>G27*R29</f>
        <v>3.6733319880828006</v>
      </c>
      <c r="T29" s="1">
        <f t="shared" si="10"/>
        <v>0.61222199801380006</v>
      </c>
      <c r="U29" s="1"/>
      <c r="V29" s="1"/>
      <c r="W29" s="1">
        <v>2</v>
      </c>
      <c r="X29" s="1">
        <f>G27*W29</f>
        <v>2.4488879920552002</v>
      </c>
      <c r="Y29" s="1">
        <f t="shared" si="11"/>
        <v>0.40814799867586671</v>
      </c>
      <c r="Z29" s="1"/>
      <c r="AA29" s="1"/>
      <c r="AB29" s="1">
        <v>1</v>
      </c>
      <c r="AC29" s="1">
        <f>G27*AB29</f>
        <v>1.2244439960276001</v>
      </c>
      <c r="AD29" s="1">
        <f t="shared" si="12"/>
        <v>0.20407399933793335</v>
      </c>
      <c r="AE29" s="1"/>
      <c r="AF29" s="1"/>
    </row>
    <row r="30" spans="1:32" x14ac:dyDescent="0.25">
      <c r="A30" s="1" t="s">
        <v>91</v>
      </c>
      <c r="B30" s="1">
        <v>6</v>
      </c>
      <c r="C30" s="1"/>
      <c r="D30" s="1">
        <v>46</v>
      </c>
      <c r="E30" s="1">
        <f t="shared" si="7"/>
        <v>0.13043478260869565</v>
      </c>
      <c r="F30" s="1"/>
      <c r="G30" s="1"/>
      <c r="H30" s="1">
        <v>0</v>
      </c>
      <c r="I30" s="1">
        <f>H30*G27</f>
        <v>0</v>
      </c>
      <c r="J30" s="1">
        <f t="shared" si="13"/>
        <v>0</v>
      </c>
      <c r="K30" s="1"/>
      <c r="L30" s="1"/>
      <c r="M30" s="1">
        <v>2</v>
      </c>
      <c r="N30" s="1">
        <f>G27*M30</f>
        <v>2.4488879920552002</v>
      </c>
      <c r="O30" s="1">
        <f t="shared" si="9"/>
        <v>0.40814799867586671</v>
      </c>
      <c r="P30" s="1"/>
      <c r="Q30" s="1"/>
      <c r="R30" s="1">
        <v>1</v>
      </c>
      <c r="S30" s="1">
        <f>G27*R30</f>
        <v>1.2244439960276001</v>
      </c>
      <c r="T30" s="1">
        <f t="shared" si="10"/>
        <v>0.20407399933793335</v>
      </c>
      <c r="U30" s="1"/>
      <c r="V30" s="1"/>
      <c r="W30" s="1">
        <v>0</v>
      </c>
      <c r="X30" s="1">
        <f>G27*W30</f>
        <v>0</v>
      </c>
      <c r="Y30" s="1">
        <f t="shared" si="11"/>
        <v>0</v>
      </c>
      <c r="Z30" s="1"/>
      <c r="AA30" s="1"/>
      <c r="AB30" s="1">
        <v>0</v>
      </c>
      <c r="AC30" s="1">
        <f>G27*AB30</f>
        <v>0</v>
      </c>
      <c r="AD30" s="1">
        <f t="shared" si="12"/>
        <v>0</v>
      </c>
      <c r="AE30" s="1"/>
      <c r="AF30" s="1"/>
    </row>
    <row r="31" spans="1:32" x14ac:dyDescent="0.25">
      <c r="A31" s="1" t="s">
        <v>92</v>
      </c>
      <c r="B31" s="1">
        <v>7</v>
      </c>
      <c r="C31" s="1"/>
      <c r="D31" s="1">
        <v>52</v>
      </c>
      <c r="E31" s="1">
        <f t="shared" si="7"/>
        <v>0.13461538461538461</v>
      </c>
      <c r="F31" s="1"/>
      <c r="G31" s="1"/>
      <c r="H31" s="1">
        <v>3</v>
      </c>
      <c r="I31" s="1">
        <f>H31*G27</f>
        <v>3.6733319880828006</v>
      </c>
      <c r="J31" s="1">
        <f t="shared" si="13"/>
        <v>0.52476171258325721</v>
      </c>
      <c r="K31" s="1"/>
      <c r="L31" s="1"/>
      <c r="M31" s="1">
        <v>2</v>
      </c>
      <c r="N31" s="1">
        <f>G27*M31</f>
        <v>2.4488879920552002</v>
      </c>
      <c r="O31" s="1">
        <f t="shared" si="9"/>
        <v>0.34984114172217146</v>
      </c>
      <c r="P31" s="1"/>
      <c r="Q31" s="1"/>
      <c r="R31" s="1">
        <v>0</v>
      </c>
      <c r="S31" s="1">
        <f>G27*R31</f>
        <v>0</v>
      </c>
      <c r="T31" s="1">
        <f t="shared" si="10"/>
        <v>0</v>
      </c>
      <c r="U31" s="1"/>
      <c r="V31" s="1"/>
      <c r="W31" s="1">
        <v>0</v>
      </c>
      <c r="X31" s="1">
        <f>G27*W31</f>
        <v>0</v>
      </c>
      <c r="Y31" s="1">
        <f t="shared" si="11"/>
        <v>0</v>
      </c>
      <c r="Z31" s="1"/>
      <c r="AA31" s="1"/>
      <c r="AB31" s="1">
        <v>0</v>
      </c>
      <c r="AC31" s="1">
        <f>G27*AB31</f>
        <v>0</v>
      </c>
      <c r="AD31" s="1">
        <f t="shared" si="12"/>
        <v>0</v>
      </c>
      <c r="AE31" s="1"/>
      <c r="AF31" s="1"/>
    </row>
    <row r="32" spans="1:32" x14ac:dyDescent="0.25">
      <c r="A32" s="1" t="s">
        <v>93</v>
      </c>
      <c r="B32" s="1">
        <v>6</v>
      </c>
      <c r="C32" s="1"/>
      <c r="D32" s="1">
        <v>54</v>
      </c>
      <c r="E32" s="1">
        <f t="shared" si="7"/>
        <v>0.1111111111111111</v>
      </c>
      <c r="F32" s="1"/>
      <c r="G32" s="1"/>
      <c r="H32" s="1">
        <v>2</v>
      </c>
      <c r="I32" s="1">
        <f>H32*G27</f>
        <v>2.4488879920552002</v>
      </c>
      <c r="J32" s="1">
        <f>I32/B32</f>
        <v>0.40814799867586671</v>
      </c>
      <c r="K32" s="1"/>
      <c r="L32" s="1"/>
      <c r="M32" s="1">
        <v>5</v>
      </c>
      <c r="N32" s="1">
        <f>G27*M32</f>
        <v>6.1222199801380004</v>
      </c>
      <c r="O32" s="1">
        <f t="shared" si="9"/>
        <v>1.0203699966896667</v>
      </c>
      <c r="P32" s="1"/>
      <c r="Q32" s="1"/>
      <c r="R32" s="1">
        <v>1</v>
      </c>
      <c r="S32" s="1">
        <f>G27*R32</f>
        <v>1.2244439960276001</v>
      </c>
      <c r="T32" s="1">
        <f t="shared" si="10"/>
        <v>0.20407399933793335</v>
      </c>
      <c r="U32" s="1"/>
      <c r="V32" s="1"/>
      <c r="W32" s="1">
        <v>0</v>
      </c>
      <c r="X32" s="1">
        <f>G27*W32</f>
        <v>0</v>
      </c>
      <c r="Y32" s="1">
        <f t="shared" si="11"/>
        <v>0</v>
      </c>
      <c r="Z32" s="1"/>
      <c r="AA32" s="1"/>
      <c r="AB32" s="1">
        <v>0</v>
      </c>
      <c r="AC32" s="1">
        <f>G27*AB32</f>
        <v>0</v>
      </c>
      <c r="AD32" s="1">
        <f t="shared" si="12"/>
        <v>0</v>
      </c>
      <c r="AE32" s="1"/>
      <c r="AF32" s="1"/>
    </row>
    <row r="33" spans="1:32" x14ac:dyDescent="0.25">
      <c r="A33" s="1" t="s">
        <v>94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5">
      <c r="A34" s="1" t="s">
        <v>95</v>
      </c>
      <c r="B34" s="1">
        <v>7</v>
      </c>
      <c r="C34" s="1"/>
      <c r="D34" s="1">
        <v>47</v>
      </c>
      <c r="E34" s="1">
        <f t="shared" ref="E34:E40" si="14">SUM(B34/D34)</f>
        <v>0.14893617021276595</v>
      </c>
      <c r="F34" s="1">
        <f>SUM(E34:E37)</f>
        <v>0.55883876761536333</v>
      </c>
      <c r="G34" s="1"/>
      <c r="H34" s="1">
        <v>2</v>
      </c>
      <c r="I34" s="1">
        <f>H34*G35</f>
        <v>2.3529638514277722</v>
      </c>
      <c r="J34" s="1">
        <f>I34/B34</f>
        <v>0.3361376930611103</v>
      </c>
      <c r="K34" s="1">
        <f>AVERAGE(J34:J37)</f>
        <v>0.36765060178558939</v>
      </c>
      <c r="L34" s="1">
        <f>STDEV(J34:J40)</f>
        <v>0.21803729577604541</v>
      </c>
      <c r="M34" s="1">
        <v>1</v>
      </c>
      <c r="N34" s="1">
        <f>M34*G35</f>
        <v>1.1764819257138861</v>
      </c>
      <c r="O34" s="1">
        <f>N34/B34</f>
        <v>0.16806884653055515</v>
      </c>
      <c r="P34" s="1"/>
      <c r="Q34" s="1"/>
      <c r="R34" s="1">
        <v>0</v>
      </c>
      <c r="S34" s="1">
        <f>G35*R34</f>
        <v>0</v>
      </c>
      <c r="T34" s="1">
        <f>S34/B34</f>
        <v>0</v>
      </c>
      <c r="U34" s="1">
        <f>AVERAGE(T34:T37)</f>
        <v>0</v>
      </c>
      <c r="V34" s="1">
        <f>STDEV(T34:T40)</f>
        <v>4.7761270798746244E-2</v>
      </c>
      <c r="W34" s="1">
        <v>0</v>
      </c>
      <c r="X34" s="1">
        <f>G35*W34</f>
        <v>0</v>
      </c>
      <c r="Y34" s="1">
        <f>X34/B34</f>
        <v>0</v>
      </c>
      <c r="Z34" s="1">
        <f>AVERAGE(Y34:Y40)</f>
        <v>0</v>
      </c>
      <c r="AA34" s="1">
        <f>STDEV(Y34:Y40)</f>
        <v>0</v>
      </c>
      <c r="AB34" s="1">
        <v>0</v>
      </c>
      <c r="AC34" s="1">
        <f>G35*AB34</f>
        <v>0</v>
      </c>
      <c r="AD34" s="1">
        <f>AC34/B34</f>
        <v>0</v>
      </c>
      <c r="AE34" s="1">
        <f>AVERAGE(AD34:AD40)</f>
        <v>0</v>
      </c>
      <c r="AF34" s="1">
        <f>STDEV(AD34:AD40)</f>
        <v>0</v>
      </c>
    </row>
    <row r="35" spans="1:32" x14ac:dyDescent="0.25">
      <c r="A35" s="1" t="s">
        <v>96</v>
      </c>
      <c r="B35" s="1">
        <v>7</v>
      </c>
      <c r="C35" s="1"/>
      <c r="D35" s="1">
        <v>49</v>
      </c>
      <c r="E35" s="1">
        <f t="shared" si="14"/>
        <v>0.14285714285714285</v>
      </c>
      <c r="F35" s="1">
        <f>SUM(F34/4)</f>
        <v>0.13970969190384083</v>
      </c>
      <c r="G35" s="1">
        <f>F19/F35</f>
        <v>1.1764819257138861</v>
      </c>
      <c r="H35" s="1">
        <v>4</v>
      </c>
      <c r="I35" s="1">
        <f>H35*G35</f>
        <v>4.7059277028555444</v>
      </c>
      <c r="J35" s="1">
        <f t="shared" ref="J35:J40" si="15">I35/B35</f>
        <v>0.6722753861222206</v>
      </c>
      <c r="K35" s="1"/>
      <c r="L35" s="1">
        <f>L34/SQRT(7)</f>
        <v>8.2410351594350006E-2</v>
      </c>
      <c r="M35" s="1">
        <v>1</v>
      </c>
      <c r="N35" s="1">
        <f>M35*G35</f>
        <v>1.1764819257138861</v>
      </c>
      <c r="O35" s="1">
        <f t="shared" ref="O35:O40" si="16">N35/B35</f>
        <v>0.16806884653055515</v>
      </c>
      <c r="P35" s="1"/>
      <c r="Q35" s="1">
        <f>Q34/SQRT(7)</f>
        <v>0</v>
      </c>
      <c r="R35" s="1">
        <v>0</v>
      </c>
      <c r="S35" s="1">
        <f>G35*R35</f>
        <v>0</v>
      </c>
      <c r="T35" s="1">
        <f t="shared" ref="T35:T39" si="17">S35/B35</f>
        <v>0</v>
      </c>
      <c r="U35" s="1"/>
      <c r="V35" s="1">
        <f>V34/SQRT(7)</f>
        <v>1.8052063547699115E-2</v>
      </c>
      <c r="W35" s="1">
        <v>0</v>
      </c>
      <c r="X35" s="1">
        <f>G35*W35</f>
        <v>0</v>
      </c>
      <c r="Y35" s="1">
        <f t="shared" ref="Y35:Y40" si="18">X35/B35</f>
        <v>0</v>
      </c>
      <c r="Z35" s="1"/>
      <c r="AA35" s="1"/>
      <c r="AB35" s="1">
        <v>0</v>
      </c>
      <c r="AC35" s="1">
        <f>G35*AB35</f>
        <v>0</v>
      </c>
      <c r="AD35" s="1">
        <f t="shared" ref="AD35:AD40" si="19">AC35/B35</f>
        <v>0</v>
      </c>
      <c r="AE35" s="1"/>
      <c r="AF35" s="1"/>
    </row>
    <row r="36" spans="1:32" x14ac:dyDescent="0.25">
      <c r="A36" s="1" t="s">
        <v>97</v>
      </c>
      <c r="B36" s="1">
        <v>7</v>
      </c>
      <c r="C36" s="1"/>
      <c r="D36" s="1">
        <v>48</v>
      </c>
      <c r="E36" s="1">
        <f t="shared" si="14"/>
        <v>0.14583333333333334</v>
      </c>
      <c r="F36" s="1"/>
      <c r="G36" s="1"/>
      <c r="H36" s="1">
        <v>1</v>
      </c>
      <c r="I36" s="1">
        <f>H36*G35</f>
        <v>1.1764819257138861</v>
      </c>
      <c r="J36" s="1">
        <f t="shared" si="15"/>
        <v>0.16806884653055515</v>
      </c>
      <c r="K36" s="1"/>
      <c r="L36" s="1"/>
      <c r="M36" s="1">
        <v>1</v>
      </c>
      <c r="N36" s="1">
        <f>M36*G35</f>
        <v>1.1764819257138861</v>
      </c>
      <c r="O36" s="1">
        <f t="shared" si="16"/>
        <v>0.16806884653055515</v>
      </c>
      <c r="P36" s="1"/>
      <c r="Q36" s="1"/>
      <c r="R36" s="1">
        <v>0</v>
      </c>
      <c r="S36" s="1">
        <f>G35*R36</f>
        <v>0</v>
      </c>
      <c r="T36" s="1">
        <f t="shared" si="17"/>
        <v>0</v>
      </c>
      <c r="U36" s="1"/>
      <c r="V36" s="1"/>
      <c r="W36" s="1">
        <v>0</v>
      </c>
      <c r="X36" s="1">
        <f>G35*W36</f>
        <v>0</v>
      </c>
      <c r="Y36" s="1">
        <f t="shared" si="18"/>
        <v>0</v>
      </c>
      <c r="Z36" s="1"/>
      <c r="AA36" s="1"/>
      <c r="AB36" s="1">
        <v>0</v>
      </c>
      <c r="AC36" s="1">
        <f>G35*AB36</f>
        <v>0</v>
      </c>
      <c r="AD36" s="1">
        <f t="shared" si="19"/>
        <v>0</v>
      </c>
      <c r="AE36" s="1"/>
      <c r="AF36" s="1"/>
    </row>
    <row r="37" spans="1:32" x14ac:dyDescent="0.25">
      <c r="A37" s="1" t="s">
        <v>98</v>
      </c>
      <c r="B37" s="1">
        <v>8</v>
      </c>
      <c r="C37" s="1">
        <f>AVERAGE(B34:B37)</f>
        <v>7.25</v>
      </c>
      <c r="D37" s="1">
        <v>66</v>
      </c>
      <c r="E37" s="1">
        <f t="shared" si="14"/>
        <v>0.12121212121212122</v>
      </c>
      <c r="F37" s="1"/>
      <c r="G37" s="1"/>
      <c r="H37" s="1">
        <v>2</v>
      </c>
      <c r="I37" s="1">
        <f>H37*G35</f>
        <v>2.3529638514277722</v>
      </c>
      <c r="J37" s="1">
        <f t="shared" si="15"/>
        <v>0.29412048142847153</v>
      </c>
      <c r="K37" s="1"/>
      <c r="L37" s="1"/>
      <c r="M37" s="1">
        <v>0</v>
      </c>
      <c r="N37" s="1">
        <f>M37*G35</f>
        <v>0</v>
      </c>
      <c r="O37" s="1">
        <f t="shared" si="16"/>
        <v>0</v>
      </c>
      <c r="P37" s="1"/>
      <c r="Q37" s="1"/>
      <c r="R37" s="1">
        <v>0</v>
      </c>
      <c r="S37" s="1">
        <f>G35*R37</f>
        <v>0</v>
      </c>
      <c r="T37" s="1">
        <f t="shared" si="17"/>
        <v>0</v>
      </c>
      <c r="U37" s="1"/>
      <c r="V37" s="1"/>
      <c r="W37" s="1">
        <v>0</v>
      </c>
      <c r="X37" s="1">
        <f>G35*W37</f>
        <v>0</v>
      </c>
      <c r="Y37" s="1">
        <f t="shared" si="18"/>
        <v>0</v>
      </c>
      <c r="Z37" s="1"/>
      <c r="AA37" s="1"/>
      <c r="AB37" s="1">
        <v>0</v>
      </c>
      <c r="AC37" s="1">
        <f>G35*AB37</f>
        <v>0</v>
      </c>
      <c r="AD37" s="1">
        <f t="shared" si="19"/>
        <v>0</v>
      </c>
      <c r="AE37" s="1"/>
      <c r="AF37" s="1"/>
    </row>
    <row r="38" spans="1:32" x14ac:dyDescent="0.25">
      <c r="A38" s="1" t="s">
        <v>99</v>
      </c>
      <c r="B38" s="1">
        <v>10</v>
      </c>
      <c r="C38" s="1"/>
      <c r="D38" s="1">
        <v>80</v>
      </c>
      <c r="E38" s="1">
        <f t="shared" si="14"/>
        <v>0.125</v>
      </c>
      <c r="F38" s="1">
        <f>SUM(E38:E40)</f>
        <v>0.39021876981610654</v>
      </c>
      <c r="G38" s="1"/>
      <c r="H38" s="1">
        <v>0</v>
      </c>
      <c r="I38" s="1">
        <f>H38*G39</f>
        <v>0</v>
      </c>
      <c r="J38" s="1">
        <f t="shared" si="15"/>
        <v>0</v>
      </c>
      <c r="K38" s="1">
        <f>AVERAGE(J38:J40)</f>
        <v>0.1646567008441647</v>
      </c>
      <c r="L38" s="1"/>
      <c r="M38" s="1">
        <v>1</v>
      </c>
      <c r="N38" s="1">
        <f>M38*G39</f>
        <v>1.2636444483389384</v>
      </c>
      <c r="O38" s="1">
        <f>N38/B38</f>
        <v>0.12636444483389384</v>
      </c>
      <c r="P38" s="1">
        <f>AVERAGE(O38:O40)</f>
        <v>0.16082747524313759</v>
      </c>
      <c r="Q38" s="1"/>
      <c r="R38" s="1">
        <v>1</v>
      </c>
      <c r="S38" s="1">
        <f>G39*R38</f>
        <v>1.2636444483389384</v>
      </c>
      <c r="T38" s="1">
        <f>S38/B38</f>
        <v>0.12636444483389384</v>
      </c>
      <c r="U38" s="1">
        <f>AVERAGE(T38:T40)</f>
        <v>4.2121481611297945E-2</v>
      </c>
      <c r="V38" s="1"/>
      <c r="W38" s="1">
        <v>0</v>
      </c>
      <c r="X38" s="1">
        <f>G39*W38</f>
        <v>0</v>
      </c>
      <c r="Y38" s="1">
        <f t="shared" si="18"/>
        <v>0</v>
      </c>
      <c r="Z38" s="1">
        <f>AVERAGE(Y38:Y40)</f>
        <v>0</v>
      </c>
      <c r="AA38" s="1"/>
      <c r="AB38" s="1">
        <v>0</v>
      </c>
      <c r="AC38" s="1">
        <f>G35*AB38</f>
        <v>0</v>
      </c>
      <c r="AD38" s="1">
        <f t="shared" si="19"/>
        <v>0</v>
      </c>
      <c r="AE38" s="1">
        <f>AVERAGE(AD38:AD40)</f>
        <v>0</v>
      </c>
      <c r="AF38" s="1"/>
    </row>
    <row r="39" spans="1:32" x14ac:dyDescent="0.25">
      <c r="A39" s="1" t="s">
        <v>100</v>
      </c>
      <c r="B39" s="1">
        <v>11</v>
      </c>
      <c r="C39" s="1"/>
      <c r="D39" s="1">
        <v>76</v>
      </c>
      <c r="E39" s="1">
        <f t="shared" si="14"/>
        <v>0.14473684210526316</v>
      </c>
      <c r="F39" s="1">
        <f>SUM(F38/3)</f>
        <v>0.13007292327203551</v>
      </c>
      <c r="G39" s="1">
        <f>F19/F39</f>
        <v>1.2636444483389384</v>
      </c>
      <c r="H39" s="1">
        <v>1</v>
      </c>
      <c r="I39" s="1">
        <f>H39*G39</f>
        <v>1.2636444483389384</v>
      </c>
      <c r="J39" s="1">
        <f t="shared" si="15"/>
        <v>0.11487676803081258</v>
      </c>
      <c r="K39" s="1"/>
      <c r="L39" s="1"/>
      <c r="M39" s="1">
        <v>2</v>
      </c>
      <c r="N39" s="1">
        <f>M39*G39</f>
        <v>2.5272888966778768</v>
      </c>
      <c r="O39" s="1">
        <f t="shared" si="16"/>
        <v>0.22975353606162516</v>
      </c>
      <c r="P39" s="1"/>
      <c r="Q39" s="1"/>
      <c r="R39" s="1">
        <v>0</v>
      </c>
      <c r="S39" s="1">
        <f>G39*R39</f>
        <v>0</v>
      </c>
      <c r="T39" s="1">
        <f t="shared" si="17"/>
        <v>0</v>
      </c>
      <c r="U39" s="1"/>
      <c r="V39" s="1"/>
      <c r="W39" s="1">
        <v>0</v>
      </c>
      <c r="X39" s="1">
        <f>G39*W39</f>
        <v>0</v>
      </c>
      <c r="Y39" s="1">
        <f t="shared" si="18"/>
        <v>0</v>
      </c>
      <c r="Z39" s="1"/>
      <c r="AA39" s="1"/>
      <c r="AB39" s="1">
        <v>0</v>
      </c>
      <c r="AC39" s="1">
        <f>G35*AB39</f>
        <v>0</v>
      </c>
      <c r="AD39" s="1">
        <f t="shared" si="19"/>
        <v>0</v>
      </c>
      <c r="AE39" s="1"/>
      <c r="AF39" s="1"/>
    </row>
    <row r="40" spans="1:32" x14ac:dyDescent="0.25">
      <c r="A40" s="1" t="s">
        <v>101</v>
      </c>
      <c r="B40" s="1">
        <v>10</v>
      </c>
      <c r="C40" s="1">
        <f>AVERAGE(B38:B40)</f>
        <v>10.333333333333334</v>
      </c>
      <c r="D40" s="1">
        <v>83</v>
      </c>
      <c r="E40" s="1">
        <f t="shared" si="14"/>
        <v>0.12048192771084337</v>
      </c>
      <c r="F40" s="1"/>
      <c r="G40" s="1"/>
      <c r="H40" s="1">
        <v>3</v>
      </c>
      <c r="I40" s="1">
        <f>H40*G39</f>
        <v>3.790933345016815</v>
      </c>
      <c r="J40" s="1">
        <f t="shared" si="15"/>
        <v>0.37909333450168148</v>
      </c>
      <c r="K40" s="1"/>
      <c r="L40" s="1"/>
      <c r="M40" s="1">
        <v>1</v>
      </c>
      <c r="N40" s="1">
        <f>M40*G39</f>
        <v>1.2636444483389384</v>
      </c>
      <c r="O40" s="1">
        <f t="shared" si="16"/>
        <v>0.12636444483389384</v>
      </c>
      <c r="P40" s="1"/>
      <c r="Q40" s="1"/>
      <c r="R40" s="1">
        <v>0</v>
      </c>
      <c r="S40" s="1">
        <f>G39*R40</f>
        <v>0</v>
      </c>
      <c r="T40" s="1">
        <f>S40/B40</f>
        <v>0</v>
      </c>
      <c r="U40" s="1"/>
      <c r="V40" s="1"/>
      <c r="W40" s="1">
        <v>0</v>
      </c>
      <c r="X40" s="1">
        <f>G39*W40</f>
        <v>0</v>
      </c>
      <c r="Y40" s="1">
        <f t="shared" si="18"/>
        <v>0</v>
      </c>
      <c r="Z40" s="1"/>
      <c r="AA40" s="1"/>
      <c r="AB40" s="1">
        <v>0</v>
      </c>
      <c r="AC40" s="1">
        <f>G35*AB40</f>
        <v>0</v>
      </c>
      <c r="AD40" s="1">
        <f t="shared" si="19"/>
        <v>0</v>
      </c>
      <c r="AE40" s="1"/>
      <c r="AF40" s="1"/>
    </row>
    <row r="41" spans="1:32" x14ac:dyDescent="0.25">
      <c r="A41" t="s">
        <v>102</v>
      </c>
    </row>
    <row r="42" spans="1:32" x14ac:dyDescent="0.25">
      <c r="A42" t="s">
        <v>13</v>
      </c>
      <c r="B42">
        <v>10</v>
      </c>
      <c r="D42">
        <v>76</v>
      </c>
      <c r="E42">
        <f>SUM(B42/D42)</f>
        <v>0.13157894736842105</v>
      </c>
      <c r="F42">
        <f>SUM(E42:E47)</f>
        <v>0.77400870605646999</v>
      </c>
      <c r="H42">
        <v>2</v>
      </c>
      <c r="I42">
        <f>H42*G43</f>
        <v>3.3977070508027611</v>
      </c>
      <c r="J42">
        <f>I42/B42</f>
        <v>0.33977070508027613</v>
      </c>
      <c r="K42">
        <f>AVERAGE(J42:J47)</f>
        <v>0.10810886070736059</v>
      </c>
      <c r="L42">
        <f>STDEV(J42:J57)</f>
        <v>0.11052863878137352</v>
      </c>
      <c r="M42">
        <v>0</v>
      </c>
      <c r="N42">
        <f>M42*G43</f>
        <v>0</v>
      </c>
      <c r="O42">
        <f>N42/B42</f>
        <v>0</v>
      </c>
      <c r="P42">
        <f>AVERAGE(O42:O47)</f>
        <v>5.4054430353680294E-2</v>
      </c>
      <c r="Q42">
        <f>STDEV(O42:O57)</f>
        <v>6.2455025504253338E-2</v>
      </c>
      <c r="R42">
        <v>1</v>
      </c>
      <c r="S42">
        <f>R42*G43</f>
        <v>1.6988535254013806</v>
      </c>
      <c r="T42">
        <f>S42/B42</f>
        <v>0.16988535254013806</v>
      </c>
      <c r="U42">
        <f>AVERAGE(T42:T47)</f>
        <v>0.10810886070736059</v>
      </c>
      <c r="V42">
        <f>STDEV(T42:T57)</f>
        <v>7.2631177803654634E-2</v>
      </c>
      <c r="W42">
        <v>0</v>
      </c>
      <c r="X42">
        <f>W42*G43</f>
        <v>0</v>
      </c>
      <c r="Y42">
        <f>X42/B42</f>
        <v>0</v>
      </c>
      <c r="Z42">
        <f>AVERAGE(Y42:Y47)</f>
        <v>0</v>
      </c>
      <c r="AA42">
        <f>STDEV(Y42:Y57)</f>
        <v>0</v>
      </c>
      <c r="AB42">
        <v>0</v>
      </c>
      <c r="AC42">
        <f>AB42*G43</f>
        <v>0</v>
      </c>
      <c r="AD42">
        <f>AC42/B42</f>
        <v>0</v>
      </c>
      <c r="AE42">
        <f>AVERAGE(AD42:AD47)</f>
        <v>0</v>
      </c>
      <c r="AF42">
        <f>STDEV(AD42:AD57)</f>
        <v>0</v>
      </c>
    </row>
    <row r="43" spans="1:32" x14ac:dyDescent="0.25">
      <c r="A43" t="s">
        <v>14</v>
      </c>
      <c r="B43">
        <v>11</v>
      </c>
      <c r="D43">
        <v>80</v>
      </c>
      <c r="E43">
        <f t="shared" ref="E43:E63" si="20">SUM(B43/D43)</f>
        <v>0.13750000000000001</v>
      </c>
      <c r="F43">
        <f>SUM(F42/8)</f>
        <v>9.6751088257058748E-2</v>
      </c>
      <c r="G43">
        <f>F19/F43</f>
        <v>1.6988535254013806</v>
      </c>
      <c r="H43">
        <v>0</v>
      </c>
      <c r="I43">
        <f>H43*G43</f>
        <v>0</v>
      </c>
      <c r="J43">
        <f t="shared" ref="J43:J57" si="21">I43/B43</f>
        <v>0</v>
      </c>
      <c r="L43">
        <f>L42/SQRT(16)</f>
        <v>2.763215969534338E-2</v>
      </c>
      <c r="M43">
        <v>0</v>
      </c>
      <c r="N43">
        <f>M43*G43</f>
        <v>0</v>
      </c>
      <c r="O43">
        <f t="shared" ref="O43:O57" si="22">N43/B43</f>
        <v>0</v>
      </c>
      <c r="Q43">
        <f>Q42/SQRT(16)</f>
        <v>1.5613756376063334E-2</v>
      </c>
      <c r="R43">
        <v>1</v>
      </c>
      <c r="S43">
        <f>R43*G43</f>
        <v>1.6988535254013806</v>
      </c>
      <c r="T43">
        <f t="shared" ref="T43:T57" si="23">S43/B43</f>
        <v>0.1544412295819437</v>
      </c>
      <c r="V43">
        <f>V42/SQRT(16)</f>
        <v>1.8157794450913659E-2</v>
      </c>
      <c r="W43">
        <v>0</v>
      </c>
      <c r="X43">
        <f>W43*G43</f>
        <v>0</v>
      </c>
      <c r="Y43">
        <f t="shared" ref="Y43:Y57" si="24">X43/B43</f>
        <v>0</v>
      </c>
      <c r="AB43">
        <v>0</v>
      </c>
      <c r="AC43">
        <f>AB43*G43</f>
        <v>0</v>
      </c>
      <c r="AD43">
        <f t="shared" ref="AD43:AD57" si="25">AC43/B43</f>
        <v>0</v>
      </c>
    </row>
    <row r="44" spans="1:32" x14ac:dyDescent="0.25">
      <c r="A44" t="s">
        <v>15</v>
      </c>
      <c r="B44">
        <v>10</v>
      </c>
      <c r="D44">
        <v>59</v>
      </c>
      <c r="E44">
        <f t="shared" si="20"/>
        <v>0.16949152542372881</v>
      </c>
      <c r="H44">
        <v>0</v>
      </c>
      <c r="I44">
        <f>H44*G43</f>
        <v>0</v>
      </c>
      <c r="J44">
        <f t="shared" si="21"/>
        <v>0</v>
      </c>
      <c r="M44">
        <v>1</v>
      </c>
      <c r="N44">
        <f>M44*G43</f>
        <v>1.6988535254013806</v>
      </c>
      <c r="O44">
        <f t="shared" si="22"/>
        <v>0.16988535254013806</v>
      </c>
      <c r="R44">
        <v>1</v>
      </c>
      <c r="S44">
        <f>R44*G43</f>
        <v>1.6988535254013806</v>
      </c>
      <c r="T44">
        <f t="shared" si="23"/>
        <v>0.16988535254013806</v>
      </c>
      <c r="W44">
        <v>0</v>
      </c>
      <c r="X44">
        <f>W44*G43</f>
        <v>0</v>
      </c>
      <c r="Y44">
        <f t="shared" si="24"/>
        <v>0</v>
      </c>
      <c r="AB44">
        <v>0</v>
      </c>
      <c r="AC44">
        <f>AB44*G43</f>
        <v>0</v>
      </c>
      <c r="AD44">
        <f t="shared" si="25"/>
        <v>0</v>
      </c>
    </row>
    <row r="45" spans="1:32" x14ac:dyDescent="0.25">
      <c r="A45" t="s">
        <v>16</v>
      </c>
      <c r="B45">
        <v>11</v>
      </c>
      <c r="D45">
        <v>105</v>
      </c>
      <c r="E45">
        <f t="shared" si="20"/>
        <v>0.10476190476190476</v>
      </c>
      <c r="H45">
        <v>1</v>
      </c>
      <c r="I45">
        <f>H45*G43</f>
        <v>1.6988535254013806</v>
      </c>
      <c r="J45">
        <f t="shared" si="21"/>
        <v>0.1544412295819437</v>
      </c>
      <c r="M45">
        <v>0</v>
      </c>
      <c r="N45">
        <f>M45*G43</f>
        <v>0</v>
      </c>
      <c r="O45">
        <f t="shared" si="22"/>
        <v>0</v>
      </c>
      <c r="R45">
        <v>0</v>
      </c>
      <c r="S45">
        <f>R45*G43</f>
        <v>0</v>
      </c>
      <c r="T45">
        <f t="shared" si="23"/>
        <v>0</v>
      </c>
      <c r="W45">
        <v>0</v>
      </c>
      <c r="X45">
        <f>W45*G43</f>
        <v>0</v>
      </c>
      <c r="Y45">
        <f t="shared" si="24"/>
        <v>0</v>
      </c>
      <c r="AB45">
        <v>0</v>
      </c>
      <c r="AC45">
        <f>AB45*G43</f>
        <v>0</v>
      </c>
      <c r="AD45">
        <f t="shared" si="25"/>
        <v>0</v>
      </c>
    </row>
    <row r="46" spans="1:32" x14ac:dyDescent="0.25">
      <c r="A46" t="s">
        <v>17</v>
      </c>
      <c r="B46">
        <v>11</v>
      </c>
      <c r="D46">
        <v>92</v>
      </c>
      <c r="E46">
        <f t="shared" si="20"/>
        <v>0.11956521739130435</v>
      </c>
      <c r="H46">
        <v>1</v>
      </c>
      <c r="I46">
        <f>H46*G43</f>
        <v>1.6988535254013806</v>
      </c>
      <c r="J46">
        <f t="shared" si="21"/>
        <v>0.1544412295819437</v>
      </c>
      <c r="M46">
        <v>1</v>
      </c>
      <c r="N46">
        <f>M46*G43</f>
        <v>1.6988535254013806</v>
      </c>
      <c r="O46">
        <f t="shared" si="22"/>
        <v>0.1544412295819437</v>
      </c>
      <c r="R46">
        <v>1</v>
      </c>
      <c r="S46">
        <f>R46*G43</f>
        <v>1.6988535254013806</v>
      </c>
      <c r="T46">
        <f t="shared" si="23"/>
        <v>0.1544412295819437</v>
      </c>
      <c r="W46">
        <v>0</v>
      </c>
      <c r="X46">
        <f>W46*G43</f>
        <v>0</v>
      </c>
      <c r="Y46">
        <f t="shared" si="24"/>
        <v>0</v>
      </c>
      <c r="AB46">
        <v>0</v>
      </c>
      <c r="AC46">
        <f>AB46*G43</f>
        <v>0</v>
      </c>
      <c r="AD46">
        <f t="shared" si="25"/>
        <v>0</v>
      </c>
    </row>
    <row r="47" spans="1:32" x14ac:dyDescent="0.25">
      <c r="A47" t="s">
        <v>18</v>
      </c>
      <c r="B47">
        <v>6</v>
      </c>
      <c r="C47">
        <f>AVERAGE(B42:B47)</f>
        <v>9.8333333333333339</v>
      </c>
      <c r="D47">
        <v>54</v>
      </c>
      <c r="E47">
        <f t="shared" si="20"/>
        <v>0.1111111111111111</v>
      </c>
      <c r="H47">
        <v>0</v>
      </c>
      <c r="I47">
        <f>H47*G43</f>
        <v>0</v>
      </c>
      <c r="J47">
        <f t="shared" si="21"/>
        <v>0</v>
      </c>
      <c r="M47">
        <v>0</v>
      </c>
      <c r="N47">
        <f>M47*G43</f>
        <v>0</v>
      </c>
      <c r="O47">
        <f t="shared" si="22"/>
        <v>0</v>
      </c>
      <c r="R47">
        <v>0</v>
      </c>
      <c r="S47">
        <f>R47*G43</f>
        <v>0</v>
      </c>
      <c r="T47">
        <f t="shared" si="23"/>
        <v>0</v>
      </c>
      <c r="W47">
        <v>0</v>
      </c>
      <c r="X47">
        <f>W47*G43</f>
        <v>0</v>
      </c>
      <c r="Y47">
        <f t="shared" si="24"/>
        <v>0</v>
      </c>
      <c r="AB47">
        <v>0</v>
      </c>
      <c r="AC47">
        <f>AB47*G43</f>
        <v>0</v>
      </c>
      <c r="AD47">
        <f t="shared" si="25"/>
        <v>0</v>
      </c>
    </row>
    <row r="48" spans="1:32" x14ac:dyDescent="0.25">
      <c r="A48" t="s">
        <v>19</v>
      </c>
      <c r="B48">
        <v>11</v>
      </c>
      <c r="D48">
        <v>107</v>
      </c>
      <c r="E48">
        <f t="shared" si="20"/>
        <v>0.10280373831775701</v>
      </c>
      <c r="F48">
        <f>SUM(E48:E52)</f>
        <v>0.53939787195693967</v>
      </c>
      <c r="H48">
        <v>0</v>
      </c>
      <c r="I48">
        <f>H48*G49</f>
        <v>0</v>
      </c>
      <c r="J48">
        <f t="shared" si="21"/>
        <v>0</v>
      </c>
      <c r="K48">
        <f>AVERAGE(J48:J52)</f>
        <v>0.10931604061701908</v>
      </c>
      <c r="M48">
        <v>0</v>
      </c>
      <c r="N48">
        <f>M48*G49</f>
        <v>0</v>
      </c>
      <c r="O48">
        <f t="shared" si="22"/>
        <v>0</v>
      </c>
      <c r="P48">
        <f>AVERAGE(O48:O52)</f>
        <v>2.770192062419587E-2</v>
      </c>
      <c r="R48">
        <v>0</v>
      </c>
      <c r="S48">
        <f>R48*G49</f>
        <v>0</v>
      </c>
      <c r="T48">
        <f t="shared" si="23"/>
        <v>0</v>
      </c>
      <c r="U48">
        <f>AVERAGE(T48:T52)</f>
        <v>0</v>
      </c>
      <c r="W48">
        <v>0</v>
      </c>
      <c r="X48">
        <f>W48*G49</f>
        <v>0</v>
      </c>
      <c r="Y48">
        <f t="shared" si="24"/>
        <v>0</v>
      </c>
      <c r="Z48">
        <f>AVERAGE(Y48:Y52)</f>
        <v>0</v>
      </c>
      <c r="AB48">
        <v>0</v>
      </c>
      <c r="AC48">
        <f>AB48*G49</f>
        <v>0</v>
      </c>
      <c r="AD48">
        <f t="shared" si="25"/>
        <v>0</v>
      </c>
    </row>
    <row r="49" spans="1:32" x14ac:dyDescent="0.25">
      <c r="A49" t="s">
        <v>20</v>
      </c>
      <c r="B49">
        <v>13</v>
      </c>
      <c r="D49">
        <v>91</v>
      </c>
      <c r="E49">
        <f t="shared" si="20"/>
        <v>0.14285714285714285</v>
      </c>
      <c r="F49">
        <f>SUM(F48/5)</f>
        <v>0.10787957439138793</v>
      </c>
      <c r="G49">
        <f>F19/F49</f>
        <v>1.5236056343307727</v>
      </c>
      <c r="H49">
        <v>1</v>
      </c>
      <c r="I49">
        <f>H49*G49</f>
        <v>1.5236056343307727</v>
      </c>
      <c r="J49">
        <f t="shared" si="21"/>
        <v>0.11720043341005944</v>
      </c>
      <c r="M49">
        <v>0</v>
      </c>
      <c r="N49">
        <f>M49*G49</f>
        <v>0</v>
      </c>
      <c r="O49">
        <f t="shared" si="22"/>
        <v>0</v>
      </c>
      <c r="R49">
        <v>0</v>
      </c>
      <c r="S49">
        <f>R49*G49</f>
        <v>0</v>
      </c>
      <c r="T49">
        <f t="shared" si="23"/>
        <v>0</v>
      </c>
      <c r="W49">
        <v>0</v>
      </c>
      <c r="X49">
        <f>W49*G49</f>
        <v>0</v>
      </c>
      <c r="Y49">
        <f t="shared" si="24"/>
        <v>0</v>
      </c>
      <c r="AB49">
        <v>0</v>
      </c>
      <c r="AC49">
        <f>AB49*G49</f>
        <v>0</v>
      </c>
      <c r="AD49">
        <f t="shared" si="25"/>
        <v>0</v>
      </c>
    </row>
    <row r="50" spans="1:32" x14ac:dyDescent="0.25">
      <c r="A50" t="s">
        <v>21</v>
      </c>
      <c r="B50">
        <v>11</v>
      </c>
      <c r="D50">
        <v>114</v>
      </c>
      <c r="E50">
        <f t="shared" si="20"/>
        <v>9.6491228070175433E-2</v>
      </c>
      <c r="H50">
        <v>2</v>
      </c>
      <c r="I50">
        <f>H50*G49</f>
        <v>3.0472112686615453</v>
      </c>
      <c r="J50">
        <f t="shared" si="21"/>
        <v>0.27701920624195869</v>
      </c>
      <c r="M50">
        <v>1</v>
      </c>
      <c r="N50">
        <f>M50*G49</f>
        <v>1.5236056343307727</v>
      </c>
      <c r="O50">
        <f t="shared" si="22"/>
        <v>0.13850960312097935</v>
      </c>
      <c r="R50">
        <v>0</v>
      </c>
      <c r="S50">
        <f>R50*G49</f>
        <v>0</v>
      </c>
      <c r="T50">
        <f t="shared" si="23"/>
        <v>0</v>
      </c>
      <c r="W50">
        <v>0</v>
      </c>
      <c r="X50">
        <f>W50*G49</f>
        <v>0</v>
      </c>
      <c r="Y50">
        <f t="shared" si="24"/>
        <v>0</v>
      </c>
      <c r="AB50">
        <v>0</v>
      </c>
      <c r="AC50">
        <f>AB50*G49</f>
        <v>0</v>
      </c>
      <c r="AD50">
        <f t="shared" si="25"/>
        <v>0</v>
      </c>
    </row>
    <row r="51" spans="1:32" x14ac:dyDescent="0.25">
      <c r="A51" t="s">
        <v>22</v>
      </c>
      <c r="B51">
        <v>9</v>
      </c>
      <c r="D51">
        <v>80</v>
      </c>
      <c r="E51">
        <f t="shared" si="20"/>
        <v>0.1125</v>
      </c>
      <c r="H51">
        <v>0</v>
      </c>
      <c r="I51">
        <f>H51*G49</f>
        <v>0</v>
      </c>
      <c r="J51">
        <f t="shared" si="21"/>
        <v>0</v>
      </c>
      <c r="M51">
        <v>0</v>
      </c>
      <c r="N51">
        <f>M51*G49</f>
        <v>0</v>
      </c>
      <c r="O51">
        <f t="shared" si="22"/>
        <v>0</v>
      </c>
      <c r="R51">
        <v>0</v>
      </c>
      <c r="S51">
        <f>R51*G49</f>
        <v>0</v>
      </c>
      <c r="T51">
        <f t="shared" si="23"/>
        <v>0</v>
      </c>
      <c r="W51">
        <v>0</v>
      </c>
      <c r="X51">
        <f>W51*G49</f>
        <v>0</v>
      </c>
      <c r="Y51">
        <f t="shared" si="24"/>
        <v>0</v>
      </c>
      <c r="AB51">
        <v>0</v>
      </c>
      <c r="AC51">
        <f>AB51*G49</f>
        <v>0</v>
      </c>
      <c r="AD51">
        <f t="shared" si="25"/>
        <v>0</v>
      </c>
    </row>
    <row r="52" spans="1:32" x14ac:dyDescent="0.25">
      <c r="A52" t="s">
        <v>23</v>
      </c>
      <c r="B52">
        <v>10</v>
      </c>
      <c r="C52">
        <f>AVERAGE(B48:B52)</f>
        <v>10.8</v>
      </c>
      <c r="D52">
        <v>118</v>
      </c>
      <c r="E52">
        <f t="shared" si="20"/>
        <v>8.4745762711864403E-2</v>
      </c>
      <c r="H52">
        <v>1</v>
      </c>
      <c r="I52">
        <f>H52*G49</f>
        <v>1.5236056343307727</v>
      </c>
      <c r="J52">
        <f t="shared" si="21"/>
        <v>0.15236056343307727</v>
      </c>
      <c r="M52">
        <v>0</v>
      </c>
      <c r="N52">
        <f>M52*G49</f>
        <v>0</v>
      </c>
      <c r="O52">
        <f t="shared" si="22"/>
        <v>0</v>
      </c>
      <c r="R52">
        <v>0</v>
      </c>
      <c r="S52">
        <f>R52*G49</f>
        <v>0</v>
      </c>
      <c r="T52">
        <f t="shared" si="23"/>
        <v>0</v>
      </c>
      <c r="W52">
        <v>0</v>
      </c>
      <c r="X52">
        <f>W52*G49</f>
        <v>0</v>
      </c>
      <c r="Y52">
        <f t="shared" si="24"/>
        <v>0</v>
      </c>
      <c r="AB52">
        <v>0</v>
      </c>
      <c r="AC52">
        <f>AB52*G49</f>
        <v>0</v>
      </c>
      <c r="AD52">
        <f t="shared" si="25"/>
        <v>0</v>
      </c>
    </row>
    <row r="53" spans="1:32" x14ac:dyDescent="0.25">
      <c r="A53" t="s">
        <v>24</v>
      </c>
      <c r="B53">
        <v>10</v>
      </c>
      <c r="D53">
        <v>64</v>
      </c>
      <c r="E53">
        <f t="shared" si="20"/>
        <v>0.15625</v>
      </c>
      <c r="F53">
        <f>SUM(E53:E57)</f>
        <v>0.67566089356848269</v>
      </c>
      <c r="H53">
        <v>1</v>
      </c>
      <c r="I53">
        <f>H53*G54</f>
        <v>1.2163344729323513</v>
      </c>
      <c r="J53">
        <f t="shared" si="21"/>
        <v>0.12163344729323514</v>
      </c>
      <c r="K53">
        <f>AVERAGE(J53:J57)</f>
        <v>2.4326689458647029E-2</v>
      </c>
      <c r="M53">
        <v>0</v>
      </c>
      <c r="N53">
        <f>M53*G54</f>
        <v>0</v>
      </c>
      <c r="O53">
        <f t="shared" si="22"/>
        <v>0</v>
      </c>
      <c r="P53">
        <f>AVERAGE(O53:O57)</f>
        <v>0</v>
      </c>
      <c r="R53">
        <v>0</v>
      </c>
      <c r="S53">
        <f>R53*G54</f>
        <v>0</v>
      </c>
      <c r="T53">
        <f t="shared" si="23"/>
        <v>0</v>
      </c>
      <c r="U53">
        <f>AVERAGE(T53:T57)</f>
        <v>0</v>
      </c>
      <c r="W53">
        <v>0</v>
      </c>
      <c r="X53">
        <f>W53*G54</f>
        <v>0</v>
      </c>
      <c r="Y53">
        <f t="shared" si="24"/>
        <v>0</v>
      </c>
      <c r="Z53">
        <f>AVERAGE(Y53:Y57)</f>
        <v>0</v>
      </c>
      <c r="AB53">
        <v>0</v>
      </c>
      <c r="AC53">
        <f>AB53*G54</f>
        <v>0</v>
      </c>
      <c r="AD53">
        <f>AVERAGE(AC53:AC57)</f>
        <v>0</v>
      </c>
    </row>
    <row r="54" spans="1:32" x14ac:dyDescent="0.25">
      <c r="A54" t="s">
        <v>25</v>
      </c>
      <c r="B54">
        <v>11</v>
      </c>
      <c r="D54">
        <v>92</v>
      </c>
      <c r="E54">
        <f t="shared" si="20"/>
        <v>0.11956521739130435</v>
      </c>
      <c r="F54">
        <f>SUM(F53/5)</f>
        <v>0.13513217871369654</v>
      </c>
      <c r="G54">
        <f>F19/F54</f>
        <v>1.2163344729323513</v>
      </c>
      <c r="H54">
        <v>0</v>
      </c>
      <c r="I54">
        <f>H54*G54</f>
        <v>0</v>
      </c>
      <c r="J54">
        <f t="shared" si="21"/>
        <v>0</v>
      </c>
      <c r="M54">
        <v>0</v>
      </c>
      <c r="N54">
        <f>M54*G54</f>
        <v>0</v>
      </c>
      <c r="O54">
        <f t="shared" si="22"/>
        <v>0</v>
      </c>
      <c r="R54">
        <v>0</v>
      </c>
      <c r="S54">
        <f>R54*G54</f>
        <v>0</v>
      </c>
      <c r="T54">
        <f t="shared" si="23"/>
        <v>0</v>
      </c>
      <c r="W54">
        <v>0</v>
      </c>
      <c r="X54">
        <f>W54*G54</f>
        <v>0</v>
      </c>
      <c r="Y54">
        <f t="shared" si="24"/>
        <v>0</v>
      </c>
      <c r="AB54">
        <v>0</v>
      </c>
      <c r="AC54">
        <f>AB54*G54</f>
        <v>0</v>
      </c>
      <c r="AD54">
        <f t="shared" si="25"/>
        <v>0</v>
      </c>
    </row>
    <row r="55" spans="1:32" x14ac:dyDescent="0.25">
      <c r="A55" t="s">
        <v>26</v>
      </c>
      <c r="B55">
        <v>7</v>
      </c>
      <c r="D55">
        <v>53</v>
      </c>
      <c r="E55">
        <f t="shared" si="20"/>
        <v>0.13207547169811321</v>
      </c>
      <c r="H55">
        <v>0</v>
      </c>
      <c r="I55">
        <f>H55*G54</f>
        <v>0</v>
      </c>
      <c r="J55">
        <f t="shared" si="21"/>
        <v>0</v>
      </c>
      <c r="M55">
        <v>0</v>
      </c>
      <c r="N55">
        <f>M55*G54</f>
        <v>0</v>
      </c>
      <c r="O55">
        <f t="shared" si="22"/>
        <v>0</v>
      </c>
      <c r="R55">
        <v>0</v>
      </c>
      <c r="S55">
        <f>R55*G54</f>
        <v>0</v>
      </c>
      <c r="T55">
        <f t="shared" si="23"/>
        <v>0</v>
      </c>
      <c r="W55">
        <v>0</v>
      </c>
      <c r="X55">
        <f>W55*G54</f>
        <v>0</v>
      </c>
      <c r="Y55">
        <f t="shared" si="24"/>
        <v>0</v>
      </c>
      <c r="AB55">
        <v>0</v>
      </c>
      <c r="AC55">
        <f>AB55*G54</f>
        <v>0</v>
      </c>
      <c r="AD55">
        <f t="shared" si="25"/>
        <v>0</v>
      </c>
    </row>
    <row r="56" spans="1:32" x14ac:dyDescent="0.25">
      <c r="A56" t="s">
        <v>27</v>
      </c>
      <c r="B56">
        <v>8</v>
      </c>
      <c r="D56">
        <v>52</v>
      </c>
      <c r="E56">
        <f t="shared" si="20"/>
        <v>0.15384615384615385</v>
      </c>
      <c r="H56">
        <v>0</v>
      </c>
      <c r="I56">
        <f>H56*G54</f>
        <v>0</v>
      </c>
      <c r="J56">
        <f t="shared" si="21"/>
        <v>0</v>
      </c>
      <c r="M56">
        <v>0</v>
      </c>
      <c r="N56">
        <f>M56*G54</f>
        <v>0</v>
      </c>
      <c r="O56">
        <f t="shared" si="22"/>
        <v>0</v>
      </c>
      <c r="R56">
        <v>0</v>
      </c>
      <c r="S56">
        <f>R56*G54</f>
        <v>0</v>
      </c>
      <c r="T56">
        <f t="shared" si="23"/>
        <v>0</v>
      </c>
      <c r="W56">
        <v>0</v>
      </c>
      <c r="X56">
        <f>W56*G54</f>
        <v>0</v>
      </c>
      <c r="Y56">
        <f t="shared" si="24"/>
        <v>0</v>
      </c>
      <c r="AB56">
        <v>0</v>
      </c>
      <c r="AC56">
        <f>AB56*G54</f>
        <v>0</v>
      </c>
      <c r="AD56">
        <f t="shared" si="25"/>
        <v>0</v>
      </c>
    </row>
    <row r="57" spans="1:32" x14ac:dyDescent="0.25">
      <c r="A57" t="s">
        <v>28</v>
      </c>
      <c r="B57">
        <v>9</v>
      </c>
      <c r="C57">
        <f>AVERAGE(B53:B57)</f>
        <v>9</v>
      </c>
      <c r="D57">
        <v>79</v>
      </c>
      <c r="E57">
        <f t="shared" si="20"/>
        <v>0.11392405063291139</v>
      </c>
      <c r="H57">
        <v>0</v>
      </c>
      <c r="I57">
        <f>H57*G54</f>
        <v>0</v>
      </c>
      <c r="J57">
        <f t="shared" si="21"/>
        <v>0</v>
      </c>
      <c r="M57">
        <v>0</v>
      </c>
      <c r="N57">
        <f>M57*G54</f>
        <v>0</v>
      </c>
      <c r="O57">
        <f t="shared" si="22"/>
        <v>0</v>
      </c>
      <c r="R57">
        <v>0</v>
      </c>
      <c r="S57">
        <f>R57*G54</f>
        <v>0</v>
      </c>
      <c r="T57">
        <f t="shared" si="23"/>
        <v>0</v>
      </c>
      <c r="W57">
        <v>0</v>
      </c>
      <c r="X57">
        <f>W57*G54</f>
        <v>0</v>
      </c>
      <c r="Y57">
        <f t="shared" si="24"/>
        <v>0</v>
      </c>
      <c r="AB57">
        <v>0</v>
      </c>
      <c r="AC57">
        <f>AB57*G54</f>
        <v>0</v>
      </c>
      <c r="AD57">
        <f t="shared" si="25"/>
        <v>0</v>
      </c>
    </row>
    <row r="58" spans="1:32" x14ac:dyDescent="0.25">
      <c r="A58" s="1" t="s">
        <v>103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5">
      <c r="A59" s="1" t="s">
        <v>104</v>
      </c>
      <c r="B59" s="1">
        <v>8</v>
      </c>
      <c r="C59" s="1"/>
      <c r="D59" s="1">
        <v>62</v>
      </c>
      <c r="E59" s="1">
        <f>SUM(B59/D59)</f>
        <v>0.12903225806451613</v>
      </c>
      <c r="F59" s="1"/>
      <c r="G59" s="1"/>
      <c r="H59" s="1">
        <v>1</v>
      </c>
      <c r="I59" s="1">
        <f>H59*G61</f>
        <v>1.2336026862061351</v>
      </c>
      <c r="J59" s="1">
        <f>I59/B59</f>
        <v>0.15420033577576689</v>
      </c>
      <c r="K59" s="1"/>
      <c r="L59" s="1"/>
      <c r="M59" s="1">
        <v>0</v>
      </c>
      <c r="N59" s="1">
        <f>M59*G60</f>
        <v>0</v>
      </c>
      <c r="O59" s="1">
        <f>N59/B59</f>
        <v>0</v>
      </c>
      <c r="P59" s="1"/>
      <c r="Q59" s="1"/>
      <c r="R59" s="1">
        <v>0</v>
      </c>
      <c r="S59" s="1">
        <f t="shared" ref="S59:S60" si="26">G59*R59</f>
        <v>0</v>
      </c>
      <c r="T59" s="1">
        <v>0</v>
      </c>
      <c r="U59" s="1"/>
      <c r="V59" s="1"/>
      <c r="W59" s="1">
        <v>0</v>
      </c>
      <c r="X59" s="1">
        <f t="shared" ref="X59:X60" si="27">G59*W59</f>
        <v>0</v>
      </c>
      <c r="Y59" s="1">
        <f t="shared" ref="Y59:Y60" si="28">X59/B59</f>
        <v>0</v>
      </c>
      <c r="Z59" s="1"/>
      <c r="AA59" s="1"/>
      <c r="AB59" s="1">
        <v>0</v>
      </c>
      <c r="AC59" s="1">
        <f>G59*AB59</f>
        <v>0</v>
      </c>
      <c r="AD59" s="1">
        <f>AC59/B59</f>
        <v>0</v>
      </c>
      <c r="AE59" s="1"/>
      <c r="AF59" s="1"/>
    </row>
    <row r="60" spans="1:32" x14ac:dyDescent="0.25">
      <c r="A60" s="1" t="s">
        <v>105</v>
      </c>
      <c r="B60" s="1">
        <v>8</v>
      </c>
      <c r="C60" s="1"/>
      <c r="D60" s="1">
        <v>59</v>
      </c>
      <c r="E60" s="1">
        <f>SUM(B60/D60)</f>
        <v>0.13559322033898305</v>
      </c>
      <c r="F60" s="1">
        <f>SUM(E59:E63)</f>
        <v>0.66620285935588019</v>
      </c>
      <c r="G60" s="1"/>
      <c r="H60" s="1">
        <v>0</v>
      </c>
      <c r="I60" s="1">
        <v>0</v>
      </c>
      <c r="J60" s="1">
        <v>0</v>
      </c>
      <c r="K60" s="1">
        <f>AVERAGE(J59:J63)</f>
        <v>0.16136519986231765</v>
      </c>
      <c r="L60" s="1">
        <f>STDEV(J59:J63)</f>
        <v>0.10346242214786538</v>
      </c>
      <c r="M60" s="1">
        <v>1</v>
      </c>
      <c r="N60" s="1">
        <f>M60*G61</f>
        <v>1.2336026862061351</v>
      </c>
      <c r="O60" s="1">
        <f>N60/B60</f>
        <v>0.15420033577576689</v>
      </c>
      <c r="P60" s="1">
        <f>AVERAGE(O59:O63)</f>
        <v>0.10653841380871168</v>
      </c>
      <c r="Q60" s="1">
        <f>STDEV(O59:O63)</f>
        <v>0.10137794386756722</v>
      </c>
      <c r="R60" s="1">
        <v>0</v>
      </c>
      <c r="S60" s="1">
        <f t="shared" si="26"/>
        <v>0</v>
      </c>
      <c r="T60" s="1">
        <v>0</v>
      </c>
      <c r="U60" s="1">
        <f>AVERAGE(T59:T63)</f>
        <v>3.0840067155153379E-2</v>
      </c>
      <c r="V60" s="1">
        <f>STDEV(T59:T63)</f>
        <v>6.896048658958151E-2</v>
      </c>
      <c r="W60" s="1">
        <v>0</v>
      </c>
      <c r="X60" s="1">
        <f t="shared" si="27"/>
        <v>0</v>
      </c>
      <c r="Y60" s="1">
        <f t="shared" si="28"/>
        <v>0</v>
      </c>
      <c r="Z60" s="1">
        <f>AVERAGE(Y59:Y63)</f>
        <v>0</v>
      </c>
      <c r="AA60" s="1">
        <f>STDEV(Y59:Y63)</f>
        <v>0</v>
      </c>
      <c r="AB60" s="1">
        <v>0</v>
      </c>
      <c r="AC60" s="1">
        <f>G60*AB60</f>
        <v>0</v>
      </c>
      <c r="AD60" s="1">
        <f>AC60/B60</f>
        <v>0</v>
      </c>
      <c r="AE60" s="1">
        <f>AVERAGE(AD59:AD63)</f>
        <v>0</v>
      </c>
      <c r="AF60" s="1">
        <f>STDEV(AD59:AD63)</f>
        <v>0</v>
      </c>
    </row>
    <row r="61" spans="1:32" x14ac:dyDescent="0.25">
      <c r="A61" s="1" t="s">
        <v>106</v>
      </c>
      <c r="B61" s="1">
        <v>11</v>
      </c>
      <c r="C61" s="1"/>
      <c r="D61" s="1">
        <v>75</v>
      </c>
      <c r="E61" s="1">
        <f t="shared" si="20"/>
        <v>0.14666666666666667</v>
      </c>
      <c r="F61" s="1">
        <f>SUM(F60/5)</f>
        <v>0.13324057187117605</v>
      </c>
      <c r="G61" s="1">
        <f>F19/F61</f>
        <v>1.2336026862061351</v>
      </c>
      <c r="H61" s="1">
        <v>2</v>
      </c>
      <c r="I61" s="1">
        <f>H61*G61</f>
        <v>2.4672053724122702</v>
      </c>
      <c r="J61" s="1">
        <f>I61/B61</f>
        <v>0.22429139749202456</v>
      </c>
      <c r="K61" s="1"/>
      <c r="L61" s="1">
        <f>L60/SQRT(5)</f>
        <v>4.6269801807881358E-2</v>
      </c>
      <c r="M61" s="1">
        <v>2</v>
      </c>
      <c r="N61" s="1">
        <f>M61*G61</f>
        <v>2.4672053724122702</v>
      </c>
      <c r="O61" s="1">
        <f>N61/B61</f>
        <v>0.22429139749202456</v>
      </c>
      <c r="P61" s="1"/>
      <c r="Q61" s="1">
        <f>Q60/SQRT(5)</f>
        <v>4.5337594781407649E-2</v>
      </c>
      <c r="R61" s="1">
        <v>0</v>
      </c>
      <c r="S61" s="1">
        <f>G61*R61</f>
        <v>0</v>
      </c>
      <c r="T61" s="1">
        <f>S61/B61</f>
        <v>0</v>
      </c>
      <c r="U61" s="1"/>
      <c r="V61" s="1">
        <f>V60/SQRT(5)</f>
        <v>3.0840067155153379E-2</v>
      </c>
      <c r="W61" s="1">
        <v>0</v>
      </c>
      <c r="X61" s="1">
        <f>G61*W61</f>
        <v>0</v>
      </c>
      <c r="Y61" s="1">
        <f>X61/B61</f>
        <v>0</v>
      </c>
      <c r="Z61" s="1"/>
      <c r="AA61" s="1"/>
      <c r="AB61" s="1">
        <v>0</v>
      </c>
      <c r="AC61" s="1">
        <f>G61*AB61</f>
        <v>0</v>
      </c>
      <c r="AD61" s="1">
        <f>AC61/B61</f>
        <v>0</v>
      </c>
      <c r="AE61" s="1"/>
      <c r="AF61" s="1"/>
    </row>
    <row r="62" spans="1:32" x14ac:dyDescent="0.25">
      <c r="A62" s="1" t="s">
        <v>107</v>
      </c>
      <c r="B62" s="1">
        <v>9</v>
      </c>
      <c r="C62" s="1"/>
      <c r="D62" s="1">
        <v>64</v>
      </c>
      <c r="E62" s="1">
        <f t="shared" si="20"/>
        <v>0.140625</v>
      </c>
      <c r="F62" s="1"/>
      <c r="G62" s="1"/>
      <c r="H62" s="1">
        <v>2</v>
      </c>
      <c r="I62" s="1">
        <f>H62*G61</f>
        <v>2.4672053724122702</v>
      </c>
      <c r="J62" s="1">
        <f t="shared" ref="J62:J84" si="29">I62/B62</f>
        <v>0.27413393026803001</v>
      </c>
      <c r="K62" s="1"/>
      <c r="L62" s="1">
        <f>_xlfn.T.TEST(J59:J63,J42:J57,2,3)</f>
        <v>0.18510210950551381</v>
      </c>
      <c r="M62" s="1">
        <v>0</v>
      </c>
      <c r="N62" s="1">
        <f>M62*G61</f>
        <v>0</v>
      </c>
      <c r="O62" s="1">
        <f>N62/B62</f>
        <v>0</v>
      </c>
      <c r="P62" s="1"/>
      <c r="Q62" s="1">
        <f>P62/E62</f>
        <v>0</v>
      </c>
      <c r="R62" s="1">
        <v>0</v>
      </c>
      <c r="S62" s="1">
        <f>G61*R62</f>
        <v>0</v>
      </c>
      <c r="T62" s="1">
        <f>S62/B62</f>
        <v>0</v>
      </c>
      <c r="U62" s="1"/>
      <c r="V62" s="1">
        <f>_xlfn.T.TEST(T59:T63,T42:T57,2,3)</f>
        <v>0.79413436589063646</v>
      </c>
      <c r="W62" s="1">
        <v>0</v>
      </c>
      <c r="X62" s="1">
        <f>G61*W62</f>
        <v>0</v>
      </c>
      <c r="Y62" s="1">
        <f>X62/B62</f>
        <v>0</v>
      </c>
      <c r="Z62" s="1"/>
      <c r="AA62" s="1"/>
      <c r="AB62" s="1">
        <v>0</v>
      </c>
      <c r="AC62" s="1">
        <f>G61*AB62</f>
        <v>0</v>
      </c>
      <c r="AD62" s="1">
        <f>AC62/B62</f>
        <v>0</v>
      </c>
      <c r="AE62" s="1"/>
      <c r="AF62" s="1"/>
    </row>
    <row r="63" spans="1:32" x14ac:dyDescent="0.25">
      <c r="A63" s="1" t="s">
        <v>108</v>
      </c>
      <c r="B63" s="1">
        <v>8</v>
      </c>
      <c r="C63" s="1">
        <f>AVERAGE(B59:B63)</f>
        <v>8.8000000000000007</v>
      </c>
      <c r="D63" s="1">
        <v>70</v>
      </c>
      <c r="E63" s="1">
        <f t="shared" si="20"/>
        <v>0.11428571428571428</v>
      </c>
      <c r="F63" s="1"/>
      <c r="G63" s="1"/>
      <c r="H63" s="1">
        <v>1</v>
      </c>
      <c r="I63" s="1">
        <f>H63*G61</f>
        <v>1.2336026862061351</v>
      </c>
      <c r="J63" s="1">
        <f t="shared" si="29"/>
        <v>0.15420033577576689</v>
      </c>
      <c r="K63" s="1"/>
      <c r="L63" s="1">
        <f>_xlfn.T.TEST(J59:J63,J4:J16,2,3)</f>
        <v>0.11905839212068348</v>
      </c>
      <c r="M63" s="1">
        <v>1</v>
      </c>
      <c r="N63" s="1">
        <f>M63*G61</f>
        <v>1.2336026862061351</v>
      </c>
      <c r="O63" s="1">
        <f>N63/B63</f>
        <v>0.15420033577576689</v>
      </c>
      <c r="P63" s="1"/>
      <c r="Q63" s="1">
        <f>_xlfn.T.TEST(O59:O63,O4:O16,2,3)</f>
        <v>7.8524680627120133E-2</v>
      </c>
      <c r="R63" s="1">
        <v>1</v>
      </c>
      <c r="S63" s="1">
        <f>G61*R63</f>
        <v>1.2336026862061351</v>
      </c>
      <c r="T63" s="1">
        <f>S63/B63</f>
        <v>0.15420033577576689</v>
      </c>
      <c r="U63" s="1"/>
      <c r="V63" s="1"/>
      <c r="W63" s="1">
        <v>0</v>
      </c>
      <c r="X63" s="1">
        <f>G61*W63</f>
        <v>0</v>
      </c>
      <c r="Y63" s="1">
        <f>X63/B63</f>
        <v>0</v>
      </c>
      <c r="Z63" s="1"/>
      <c r="AA63" s="1"/>
      <c r="AB63" s="1">
        <v>0</v>
      </c>
      <c r="AC63" s="1">
        <f>G61*AB63</f>
        <v>0</v>
      </c>
      <c r="AD63" s="1">
        <f>AC63/B63</f>
        <v>0</v>
      </c>
      <c r="AE63" s="1"/>
      <c r="AF63" s="1"/>
    </row>
    <row r="64" spans="1:32" x14ac:dyDescent="0.25">
      <c r="A64" s="1" t="s">
        <v>109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5">
      <c r="A65" s="1" t="s">
        <v>110</v>
      </c>
      <c r="B65" s="1">
        <v>7</v>
      </c>
      <c r="C65" s="1"/>
      <c r="D65" s="1">
        <v>65</v>
      </c>
      <c r="E65" s="1">
        <f>SUM(B65/D65)</f>
        <v>0.1076923076923077</v>
      </c>
      <c r="F65" s="1">
        <f>SUM(E65:E69)</f>
        <v>0.51686605802962537</v>
      </c>
      <c r="G65" s="1"/>
      <c r="H65" s="1">
        <v>1</v>
      </c>
      <c r="I65" s="1">
        <f>G66*H65</f>
        <v>1.5900243865742811</v>
      </c>
      <c r="J65" s="1">
        <f>I65/B65</f>
        <v>0.22714634093918301</v>
      </c>
      <c r="K65" s="1">
        <f>AVERAGE(J65:J69)</f>
        <v>0.12051375310939987</v>
      </c>
      <c r="L65" s="1">
        <f>STDEV(J65:J74)</f>
        <v>0.21260567616133977</v>
      </c>
      <c r="M65" s="1">
        <v>0</v>
      </c>
      <c r="N65" s="1">
        <f>G66*M65</f>
        <v>0</v>
      </c>
      <c r="O65" s="1">
        <f t="shared" ref="O65:O73" si="30">N65/B65</f>
        <v>0</v>
      </c>
      <c r="P65" s="1">
        <f>AVERAGE(O65:O69)</f>
        <v>7.9501219328714054E-2</v>
      </c>
      <c r="Q65" s="1">
        <f>STDEV(O65:O74)</f>
        <v>0.14033472735984254</v>
      </c>
      <c r="R65" s="1">
        <v>0</v>
      </c>
      <c r="S65" s="1">
        <f>G66*R65</f>
        <v>0</v>
      </c>
      <c r="T65" s="1">
        <f t="shared" ref="T65:T74" si="31">S65/B65</f>
        <v>0</v>
      </c>
      <c r="U65" s="1">
        <f>AVERAGE(T65:T69)</f>
        <v>0</v>
      </c>
      <c r="V65" s="1">
        <f>STDEV(T65:T74)</f>
        <v>0</v>
      </c>
      <c r="W65" s="1">
        <v>0</v>
      </c>
      <c r="X65" s="1">
        <f>G66*W65</f>
        <v>0</v>
      </c>
      <c r="Y65" s="1">
        <f>X65/B65</f>
        <v>0</v>
      </c>
      <c r="Z65" s="1">
        <f>AVERAGE(Y65:Y69)</f>
        <v>0</v>
      </c>
      <c r="AA65" s="1">
        <f>STDEV(Y65:Y74)</f>
        <v>0</v>
      </c>
      <c r="AB65" s="1">
        <v>0</v>
      </c>
      <c r="AC65" s="1">
        <f>G66*AB65</f>
        <v>0</v>
      </c>
      <c r="AD65" s="1">
        <f t="shared" ref="AD65:AD74" si="32">AC65/B65</f>
        <v>0</v>
      </c>
      <c r="AE65" s="1">
        <f>AVERAGE(AD65:AD69)</f>
        <v>0</v>
      </c>
      <c r="AF65" s="1">
        <f>STDEV(AD65:AD74)</f>
        <v>0</v>
      </c>
    </row>
    <row r="66" spans="1:32" x14ac:dyDescent="0.25">
      <c r="A66" s="1" t="s">
        <v>111</v>
      </c>
      <c r="B66" s="1">
        <v>8</v>
      </c>
      <c r="C66" s="1"/>
      <c r="D66" s="1">
        <v>66</v>
      </c>
      <c r="E66" s="1">
        <f>SUM(B66/D66)</f>
        <v>0.12121212121212122</v>
      </c>
      <c r="F66" s="1">
        <f>F65/5</f>
        <v>0.10337321160592508</v>
      </c>
      <c r="G66" s="1">
        <f>F19/F66</f>
        <v>1.5900243865742811</v>
      </c>
      <c r="H66" s="1">
        <v>1</v>
      </c>
      <c r="I66" s="1">
        <f>G66*H66</f>
        <v>1.5900243865742811</v>
      </c>
      <c r="J66" s="1">
        <f>I66/B66</f>
        <v>0.19875304832178514</v>
      </c>
      <c r="K66" s="1"/>
      <c r="L66" s="1">
        <f>L65/SQRT(10)</f>
        <v>6.7231818014999764E-2</v>
      </c>
      <c r="M66" s="1">
        <v>0</v>
      </c>
      <c r="N66" s="1">
        <f>G66*M66</f>
        <v>0</v>
      </c>
      <c r="O66" s="1">
        <f t="shared" si="30"/>
        <v>0</v>
      </c>
      <c r="P66" s="1"/>
      <c r="Q66" s="1">
        <f>Q65/SQRT(10)</f>
        <v>4.4377737327585029E-2</v>
      </c>
      <c r="R66" s="1">
        <v>0</v>
      </c>
      <c r="S66" s="1">
        <f>G66*R66</f>
        <v>0</v>
      </c>
      <c r="T66" s="1">
        <f t="shared" si="31"/>
        <v>0</v>
      </c>
      <c r="U66" s="1"/>
      <c r="V66" s="1"/>
      <c r="W66" s="1">
        <v>0</v>
      </c>
      <c r="X66" s="1">
        <f>G66*W66</f>
        <v>0</v>
      </c>
      <c r="Y66" s="1">
        <f t="shared" ref="Y66:Y74" si="33">X66/B66</f>
        <v>0</v>
      </c>
      <c r="Z66" s="1"/>
      <c r="AA66" s="1"/>
      <c r="AB66" s="1">
        <v>0</v>
      </c>
      <c r="AC66" s="1">
        <f>G66*AB66</f>
        <v>0</v>
      </c>
      <c r="AD66" s="1">
        <f t="shared" si="32"/>
        <v>0</v>
      </c>
      <c r="AE66" s="1"/>
      <c r="AF66" s="1"/>
    </row>
    <row r="67" spans="1:32" x14ac:dyDescent="0.25">
      <c r="A67" s="1" t="s">
        <v>112</v>
      </c>
      <c r="B67" s="1">
        <v>8</v>
      </c>
      <c r="C67" s="1"/>
      <c r="D67" s="1">
        <v>83</v>
      </c>
      <c r="E67" s="1">
        <f>SUM(B67/D67)</f>
        <v>9.6385542168674704E-2</v>
      </c>
      <c r="F67" s="1"/>
      <c r="G67" s="1"/>
      <c r="H67" s="1">
        <v>0</v>
      </c>
      <c r="I67" s="1">
        <f>G66*H67</f>
        <v>0</v>
      </c>
      <c r="J67" s="1">
        <f t="shared" si="29"/>
        <v>0</v>
      </c>
      <c r="K67" s="1"/>
      <c r="L67" s="1">
        <f>_xlfn.T.TEST(J65:J74,J42:J57,2,3)</f>
        <v>3.6220357101042898E-2</v>
      </c>
      <c r="M67" s="1">
        <v>2</v>
      </c>
      <c r="N67" s="1">
        <f>G66*M67</f>
        <v>3.1800487731485623</v>
      </c>
      <c r="O67" s="1">
        <f t="shared" si="30"/>
        <v>0.39750609664357028</v>
      </c>
      <c r="P67" s="1"/>
      <c r="Q67" s="1">
        <f>_xlfn.T.TEST(O65:O74,O42:O57,2,3)</f>
        <v>0.16808709993845627</v>
      </c>
      <c r="R67" s="1">
        <v>0</v>
      </c>
      <c r="S67" s="1">
        <f>G66*R67</f>
        <v>0</v>
      </c>
      <c r="T67" s="1">
        <f t="shared" si="31"/>
        <v>0</v>
      </c>
      <c r="U67" s="1"/>
      <c r="V67" s="1"/>
      <c r="W67" s="1">
        <v>0</v>
      </c>
      <c r="X67" s="1">
        <f>G66*W67</f>
        <v>0</v>
      </c>
      <c r="Y67" s="1">
        <f t="shared" si="33"/>
        <v>0</v>
      </c>
      <c r="Z67" s="1"/>
      <c r="AA67" s="1"/>
      <c r="AB67" s="1">
        <v>0</v>
      </c>
      <c r="AC67" s="1">
        <f>G66*AB67</f>
        <v>0</v>
      </c>
      <c r="AD67" s="1">
        <f t="shared" si="32"/>
        <v>0</v>
      </c>
      <c r="AE67" s="1"/>
      <c r="AF67" s="1"/>
    </row>
    <row r="68" spans="1:32" x14ac:dyDescent="0.25">
      <c r="A68" s="1" t="s">
        <v>113</v>
      </c>
      <c r="B68" s="1">
        <v>9</v>
      </c>
      <c r="C68" s="1"/>
      <c r="D68" s="1">
        <v>96</v>
      </c>
      <c r="E68" s="1">
        <f>SUM(B68/D68)</f>
        <v>9.375E-2</v>
      </c>
      <c r="F68" s="1"/>
      <c r="G68" s="1"/>
      <c r="H68" s="1">
        <v>1</v>
      </c>
      <c r="I68" s="1">
        <f>G66*H68</f>
        <v>1.5900243865742811</v>
      </c>
      <c r="J68" s="1">
        <f>I68/B68</f>
        <v>0.17666937628603124</v>
      </c>
      <c r="K68" s="1"/>
      <c r="L68" s="1">
        <f>_xlfn.T.TEST(J65:J74,J4:J16,2,3)</f>
        <v>2.3768275731386519E-2</v>
      </c>
      <c r="M68" s="1">
        <v>0</v>
      </c>
      <c r="N68" s="1">
        <f>G66*M68</f>
        <v>0</v>
      </c>
      <c r="O68" s="1">
        <f t="shared" si="30"/>
        <v>0</v>
      </c>
      <c r="P68" s="1"/>
      <c r="Q68" s="1">
        <f>_xlfn.T.TEST(O65:O74,O4:O16,2,3)</f>
        <v>5.4129285304938629E-2</v>
      </c>
      <c r="R68" s="1">
        <v>0</v>
      </c>
      <c r="S68" s="1">
        <f>G66*R68</f>
        <v>0</v>
      </c>
      <c r="T68" s="1">
        <f t="shared" si="31"/>
        <v>0</v>
      </c>
      <c r="U68" s="1"/>
      <c r="V68" s="1"/>
      <c r="W68" s="1">
        <v>0</v>
      </c>
      <c r="X68" s="1">
        <f>G66*W68</f>
        <v>0</v>
      </c>
      <c r="Y68" s="1">
        <f t="shared" si="33"/>
        <v>0</v>
      </c>
      <c r="Z68" s="1"/>
      <c r="AA68" s="1"/>
      <c r="AB68" s="1">
        <v>0</v>
      </c>
      <c r="AC68" s="1">
        <f>G66*AB68</f>
        <v>0</v>
      </c>
      <c r="AD68" s="1">
        <f>AC68/B68</f>
        <v>0</v>
      </c>
      <c r="AE68" s="1"/>
      <c r="AF68" s="1"/>
    </row>
    <row r="69" spans="1:32" x14ac:dyDescent="0.25">
      <c r="A69" s="1" t="s">
        <v>114</v>
      </c>
      <c r="B69" s="1">
        <v>9</v>
      </c>
      <c r="C69" s="1">
        <f>AVERAGE(B65:B69)</f>
        <v>8.1999999999999993</v>
      </c>
      <c r="D69" s="1">
        <v>92</v>
      </c>
      <c r="E69" s="1">
        <f t="shared" ref="E69:E74" si="34">SUM(B69/D69)</f>
        <v>9.7826086956521743E-2</v>
      </c>
      <c r="F69" s="1"/>
      <c r="G69" s="1"/>
      <c r="H69" s="1">
        <v>0</v>
      </c>
      <c r="I69" s="1">
        <f>G66*H69</f>
        <v>0</v>
      </c>
      <c r="J69" s="1">
        <f t="shared" si="29"/>
        <v>0</v>
      </c>
      <c r="K69" s="1"/>
      <c r="L69" s="1"/>
      <c r="M69" s="1">
        <v>0</v>
      </c>
      <c r="N69" s="1">
        <f>G66*M69</f>
        <v>0</v>
      </c>
      <c r="O69" s="1">
        <f t="shared" si="30"/>
        <v>0</v>
      </c>
      <c r="P69" s="1"/>
      <c r="Q69" s="1"/>
      <c r="R69" s="1">
        <v>0</v>
      </c>
      <c r="S69" s="1">
        <f>G66*R69</f>
        <v>0</v>
      </c>
      <c r="T69" s="1">
        <f t="shared" si="31"/>
        <v>0</v>
      </c>
      <c r="U69" s="1"/>
      <c r="V69" s="1"/>
      <c r="W69" s="1">
        <v>0</v>
      </c>
      <c r="X69" s="1">
        <f>G66*W69</f>
        <v>0</v>
      </c>
      <c r="Y69" s="1">
        <f t="shared" si="33"/>
        <v>0</v>
      </c>
      <c r="Z69" s="1"/>
      <c r="AA69" s="1"/>
      <c r="AB69" s="1">
        <v>0</v>
      </c>
      <c r="AC69" s="1">
        <f>G66*AB69</f>
        <v>0</v>
      </c>
      <c r="AD69" s="1">
        <f t="shared" si="32"/>
        <v>0</v>
      </c>
      <c r="AE69" s="1"/>
      <c r="AF69" s="1"/>
    </row>
    <row r="70" spans="1:32" x14ac:dyDescent="0.25">
      <c r="A70" s="1" t="s">
        <v>115</v>
      </c>
      <c r="B70" s="1">
        <v>9</v>
      </c>
      <c r="C70" s="1"/>
      <c r="D70" s="1">
        <v>85</v>
      </c>
      <c r="E70" s="1">
        <f t="shared" si="34"/>
        <v>0.10588235294117647</v>
      </c>
      <c r="F70" s="1">
        <f>SUM(E70:E74)</f>
        <v>0.51303049726397476</v>
      </c>
      <c r="G70" s="1"/>
      <c r="H70" s="1">
        <v>1</v>
      </c>
      <c r="I70" s="1">
        <f>G71*H70</f>
        <v>1.6019118575649853</v>
      </c>
      <c r="J70" s="1">
        <f t="shared" si="29"/>
        <v>0.17799020639610949</v>
      </c>
      <c r="K70" s="1">
        <f>AVERAGE(J70:J74)</f>
        <v>0.3864930196029806</v>
      </c>
      <c r="L70" s="1"/>
      <c r="M70" s="1">
        <v>1</v>
      </c>
      <c r="N70" s="1">
        <f>G71*M70</f>
        <v>1.6019118575649853</v>
      </c>
      <c r="O70" s="1">
        <f t="shared" si="30"/>
        <v>0.17799020639610949</v>
      </c>
      <c r="P70" s="1">
        <f>AVERAGE(O70:O74)</f>
        <v>0.11696499277458623</v>
      </c>
      <c r="Q70" s="1"/>
      <c r="R70" s="1">
        <v>0</v>
      </c>
      <c r="S70" s="1">
        <f>G71*R70</f>
        <v>0</v>
      </c>
      <c r="T70" s="1">
        <f t="shared" si="31"/>
        <v>0</v>
      </c>
      <c r="U70" s="1">
        <f>AVERAGE(T70:T74)</f>
        <v>0</v>
      </c>
      <c r="V70" s="1"/>
      <c r="W70" s="1">
        <v>0</v>
      </c>
      <c r="X70" s="1">
        <f>G71*W70</f>
        <v>0</v>
      </c>
      <c r="Y70" s="1">
        <f t="shared" si="33"/>
        <v>0</v>
      </c>
      <c r="Z70" s="1">
        <f>AVERAGE(Y70:Y74)</f>
        <v>0</v>
      </c>
      <c r="AA70" s="1"/>
      <c r="AB70" s="1">
        <v>0</v>
      </c>
      <c r="AC70" s="1">
        <f>G71*AB70</f>
        <v>0</v>
      </c>
      <c r="AD70" s="1">
        <f t="shared" si="32"/>
        <v>0</v>
      </c>
      <c r="AE70" s="1">
        <f>AVERAGE(AD70:AD74)</f>
        <v>0</v>
      </c>
      <c r="AF70" s="1"/>
    </row>
    <row r="71" spans="1:32" x14ac:dyDescent="0.25">
      <c r="A71" s="1" t="s">
        <v>116</v>
      </c>
      <c r="B71" s="1">
        <v>7</v>
      </c>
      <c r="C71" s="1"/>
      <c r="D71" s="1">
        <v>47</v>
      </c>
      <c r="E71" s="1">
        <f t="shared" si="34"/>
        <v>0.14893617021276595</v>
      </c>
      <c r="F71" s="1">
        <f>F70/5</f>
        <v>0.10260609945279495</v>
      </c>
      <c r="G71" s="1">
        <f>F19/F71</f>
        <v>1.6019118575649853</v>
      </c>
      <c r="H71" s="1">
        <v>1</v>
      </c>
      <c r="I71" s="1">
        <f>G71*H71</f>
        <v>1.6019118575649853</v>
      </c>
      <c r="J71" s="1">
        <f t="shared" si="29"/>
        <v>0.22884455108071219</v>
      </c>
      <c r="K71" s="1"/>
      <c r="L71" s="1"/>
      <c r="M71" s="1">
        <v>0</v>
      </c>
      <c r="N71" s="1">
        <f>G71*M71</f>
        <v>0</v>
      </c>
      <c r="O71" s="1">
        <f t="shared" si="30"/>
        <v>0</v>
      </c>
      <c r="P71" s="1"/>
      <c r="Q71" s="1"/>
      <c r="R71" s="1">
        <v>0</v>
      </c>
      <c r="S71" s="1">
        <f>G71*R71</f>
        <v>0</v>
      </c>
      <c r="T71" s="1">
        <f t="shared" si="31"/>
        <v>0</v>
      </c>
      <c r="U71" s="1"/>
      <c r="V71" s="1"/>
      <c r="W71" s="1">
        <v>0</v>
      </c>
      <c r="X71" s="1">
        <f>G71*W71</f>
        <v>0</v>
      </c>
      <c r="Y71" s="1">
        <f t="shared" si="33"/>
        <v>0</v>
      </c>
      <c r="Z71" s="1"/>
      <c r="AA71" s="1"/>
      <c r="AB71" s="1">
        <v>0</v>
      </c>
      <c r="AC71" s="1">
        <f>G71*AB71</f>
        <v>0</v>
      </c>
      <c r="AD71" s="1">
        <f t="shared" si="32"/>
        <v>0</v>
      </c>
      <c r="AE71" s="1"/>
      <c r="AF71" s="1"/>
    </row>
    <row r="72" spans="1:32" x14ac:dyDescent="0.25">
      <c r="A72" s="1" t="s">
        <v>117</v>
      </c>
      <c r="B72" s="1">
        <v>7</v>
      </c>
      <c r="C72" s="1"/>
      <c r="D72" s="1">
        <v>80</v>
      </c>
      <c r="E72" s="1">
        <f t="shared" si="34"/>
        <v>8.7499999999999994E-2</v>
      </c>
      <c r="F72" s="1"/>
      <c r="G72" s="1"/>
      <c r="H72" s="1">
        <v>2</v>
      </c>
      <c r="I72" s="1">
        <f>G71*H72</f>
        <v>3.2038237151299707</v>
      </c>
      <c r="J72" s="1">
        <f t="shared" si="29"/>
        <v>0.45768910216142439</v>
      </c>
      <c r="K72" s="1"/>
      <c r="L72" s="1"/>
      <c r="M72" s="1">
        <v>1</v>
      </c>
      <c r="N72" s="1">
        <f>G71*M72</f>
        <v>1.6019118575649853</v>
      </c>
      <c r="O72" s="1">
        <f t="shared" si="30"/>
        <v>0.22884455108071219</v>
      </c>
      <c r="P72" s="1"/>
      <c r="Q72" s="1"/>
      <c r="R72" s="1">
        <v>0</v>
      </c>
      <c r="S72" s="1">
        <f>G71*R72</f>
        <v>0</v>
      </c>
      <c r="T72" s="1">
        <f t="shared" si="31"/>
        <v>0</v>
      </c>
      <c r="U72" s="1"/>
      <c r="V72" s="1"/>
      <c r="W72" s="1">
        <v>0</v>
      </c>
      <c r="X72" s="1">
        <f>G71*W72</f>
        <v>0</v>
      </c>
      <c r="Y72" s="1">
        <f t="shared" si="33"/>
        <v>0</v>
      </c>
      <c r="Z72" s="1"/>
      <c r="AA72" s="1"/>
      <c r="AB72" s="1">
        <v>0</v>
      </c>
      <c r="AC72" s="1">
        <f>G71*AB72</f>
        <v>0</v>
      </c>
      <c r="AD72" s="1">
        <f t="shared" si="32"/>
        <v>0</v>
      </c>
      <c r="AE72" s="1"/>
      <c r="AF72" s="1"/>
    </row>
    <row r="73" spans="1:32" x14ac:dyDescent="0.25">
      <c r="A73" s="1" t="s">
        <v>118</v>
      </c>
      <c r="B73" s="1">
        <v>9</v>
      </c>
      <c r="C73" s="1"/>
      <c r="D73" s="1">
        <v>103</v>
      </c>
      <c r="E73" s="1">
        <f t="shared" si="34"/>
        <v>8.7378640776699032E-2</v>
      </c>
      <c r="F73" s="1"/>
      <c r="G73" s="1"/>
      <c r="H73" s="1">
        <v>2</v>
      </c>
      <c r="I73" s="1">
        <f>G71*H73</f>
        <v>3.2038237151299707</v>
      </c>
      <c r="J73" s="1">
        <f t="shared" si="29"/>
        <v>0.35598041279221898</v>
      </c>
      <c r="K73" s="1"/>
      <c r="L73" s="1"/>
      <c r="M73" s="1">
        <v>1</v>
      </c>
      <c r="N73" s="1">
        <f>G71*M73</f>
        <v>1.6019118575649853</v>
      </c>
      <c r="O73" s="1">
        <f t="shared" si="30"/>
        <v>0.17799020639610949</v>
      </c>
      <c r="P73" s="1"/>
      <c r="Q73" s="1"/>
      <c r="R73" s="1">
        <v>0</v>
      </c>
      <c r="S73" s="1">
        <f>G71*R73</f>
        <v>0</v>
      </c>
      <c r="T73" s="1">
        <f t="shared" si="31"/>
        <v>0</v>
      </c>
      <c r="U73" s="1"/>
      <c r="V73" s="1"/>
      <c r="W73" s="1">
        <v>0</v>
      </c>
      <c r="X73" s="1">
        <f>G71*W73</f>
        <v>0</v>
      </c>
      <c r="Y73" s="1">
        <f t="shared" si="33"/>
        <v>0</v>
      </c>
      <c r="Z73" s="1"/>
      <c r="AA73" s="1"/>
      <c r="AB73" s="1">
        <v>0</v>
      </c>
      <c r="AC73" s="1">
        <f>G71*AB73</f>
        <v>0</v>
      </c>
      <c r="AD73" s="1">
        <f t="shared" si="32"/>
        <v>0</v>
      </c>
      <c r="AE73" s="1"/>
      <c r="AF73" s="1"/>
    </row>
    <row r="74" spans="1:32" x14ac:dyDescent="0.25">
      <c r="A74" s="1" t="s">
        <v>119</v>
      </c>
      <c r="B74" s="1">
        <v>9</v>
      </c>
      <c r="C74" s="1">
        <f>AVERAGE(B70:B74)</f>
        <v>8.1999999999999993</v>
      </c>
      <c r="D74" s="1">
        <v>108</v>
      </c>
      <c r="E74" s="1">
        <f t="shared" si="34"/>
        <v>8.3333333333333329E-2</v>
      </c>
      <c r="F74" s="1"/>
      <c r="G74" s="1"/>
      <c r="H74" s="1">
        <v>4</v>
      </c>
      <c r="I74" s="1">
        <f>G71*H74</f>
        <v>6.4076474302599413</v>
      </c>
      <c r="J74" s="1">
        <f t="shared" si="29"/>
        <v>0.71196082558443796</v>
      </c>
      <c r="K74" s="1"/>
      <c r="L74" s="1"/>
      <c r="M74" s="1">
        <v>0</v>
      </c>
      <c r="N74" s="1">
        <f>G71*M74</f>
        <v>0</v>
      </c>
      <c r="O74" s="1">
        <f t="shared" ref="O74" si="35">N74/H74</f>
        <v>0</v>
      </c>
      <c r="P74" s="1"/>
      <c r="Q74" s="1"/>
      <c r="R74" s="1">
        <v>0</v>
      </c>
      <c r="S74" s="1">
        <f>G71*R74</f>
        <v>0</v>
      </c>
      <c r="T74" s="1">
        <f t="shared" si="31"/>
        <v>0</v>
      </c>
      <c r="U74" s="1"/>
      <c r="V74" s="1"/>
      <c r="W74" s="1">
        <v>0</v>
      </c>
      <c r="X74" s="1">
        <f>G71*W74</f>
        <v>0</v>
      </c>
      <c r="Y74" s="1">
        <f t="shared" si="33"/>
        <v>0</v>
      </c>
      <c r="Z74" s="1"/>
      <c r="AA74" s="1"/>
      <c r="AB74" s="1">
        <v>0</v>
      </c>
      <c r="AC74" s="1">
        <f>G71*AB74</f>
        <v>0</v>
      </c>
      <c r="AD74" s="1">
        <f t="shared" si="32"/>
        <v>0</v>
      </c>
      <c r="AE74" s="1"/>
      <c r="AF74" s="1"/>
    </row>
    <row r="75" spans="1:32" x14ac:dyDescent="0.25">
      <c r="A75" s="1" t="s">
        <v>120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5">
      <c r="A76" s="1" t="s">
        <v>121</v>
      </c>
      <c r="B76" s="1">
        <v>8</v>
      </c>
      <c r="C76" s="1"/>
      <c r="D76" s="1">
        <v>48</v>
      </c>
      <c r="E76" s="1">
        <f>SUM(B76/D76)</f>
        <v>0.16666666666666666</v>
      </c>
      <c r="F76" s="1">
        <f>SUM(E76:E78)</f>
        <v>0.45662100456621002</v>
      </c>
      <c r="G76" s="1"/>
      <c r="H76" s="1">
        <v>13</v>
      </c>
      <c r="I76" s="1">
        <f>G77*H76</f>
        <v>14.038493856836062</v>
      </c>
      <c r="J76" s="1">
        <f t="shared" si="29"/>
        <v>1.7548117321045078</v>
      </c>
      <c r="K76" s="1">
        <f>AVERAGE(J76:J78)</f>
        <v>1.7666286461254135</v>
      </c>
      <c r="L76" s="1">
        <f>STDEV(J76:J84)</f>
        <v>0.42560239179918136</v>
      </c>
      <c r="M76" s="1">
        <v>16</v>
      </c>
      <c r="N76" s="1">
        <f>G77*M76</f>
        <v>17.278146285336693</v>
      </c>
      <c r="O76" s="1">
        <f t="shared" ref="O76:O84" si="36">N76/B76</f>
        <v>2.1597682856670866</v>
      </c>
      <c r="P76" s="1">
        <f>AVERAGE(O76:O78)</f>
        <v>2.0288732380508994</v>
      </c>
      <c r="Q76" s="1">
        <f>STDEV(O76:O84)</f>
        <v>0.6019776724830872</v>
      </c>
      <c r="R76" s="1">
        <v>15</v>
      </c>
      <c r="S76" s="1">
        <f>G77*R76</f>
        <v>16.19826214250315</v>
      </c>
      <c r="T76" s="1">
        <f>S76/B76</f>
        <v>2.0247827678128938</v>
      </c>
      <c r="U76" s="1">
        <f>AVERAGE(T76:T78)</f>
        <v>1.2312315416397597</v>
      </c>
      <c r="V76" s="1">
        <f>STDEV(T76:T84)</f>
        <v>0.45041215404921586</v>
      </c>
      <c r="W76" s="1">
        <v>3</v>
      </c>
      <c r="X76" s="1">
        <f>G77*W76</f>
        <v>3.2396524285006301</v>
      </c>
      <c r="Y76" s="1">
        <f>X76/B76</f>
        <v>0.40495655356257876</v>
      </c>
      <c r="Z76" s="1">
        <f>AVERAGE(Y76:Y78)</f>
        <v>0.46585911043955464</v>
      </c>
      <c r="AA76" s="1">
        <f>STDEV(Y76:Y84)</f>
        <v>0.15296656661918434</v>
      </c>
      <c r="AB76" s="1">
        <v>0</v>
      </c>
      <c r="AC76" s="1">
        <f>G77*AB76</f>
        <v>0</v>
      </c>
      <c r="AD76" s="1">
        <f t="shared" ref="AD76:AD84" si="37">AC76/B76</f>
        <v>0</v>
      </c>
      <c r="AE76" s="1">
        <f>AVERAGE(AD76:AD78)</f>
        <v>0.17816270369981016</v>
      </c>
      <c r="AF76" s="1">
        <f>STDEV(AD76:AD84)</f>
        <v>0.19762329528552072</v>
      </c>
    </row>
    <row r="77" spans="1:32" x14ac:dyDescent="0.25">
      <c r="A77" s="1" t="s">
        <v>122</v>
      </c>
      <c r="B77" s="1">
        <v>9</v>
      </c>
      <c r="C77" s="1"/>
      <c r="D77" s="1">
        <v>73</v>
      </c>
      <c r="E77" s="1">
        <f t="shared" ref="E77:E84" si="38">SUM(B77/D77)</f>
        <v>0.12328767123287671</v>
      </c>
      <c r="F77" s="1">
        <f>F76/3</f>
        <v>0.15220700152207001</v>
      </c>
      <c r="G77" s="1">
        <f>F19/F77</f>
        <v>1.0798841428335433</v>
      </c>
      <c r="H77" s="1">
        <v>14</v>
      </c>
      <c r="I77" s="1">
        <f>G77*H77</f>
        <v>15.118377999669606</v>
      </c>
      <c r="J77" s="1">
        <f t="shared" si="29"/>
        <v>1.6798197777410673</v>
      </c>
      <c r="K77" s="1"/>
      <c r="L77" s="1">
        <f>L76/SQRT(9)</f>
        <v>0.14186746393306046</v>
      </c>
      <c r="M77" s="1">
        <v>18</v>
      </c>
      <c r="N77" s="1">
        <f>G77*M77</f>
        <v>19.43791457100378</v>
      </c>
      <c r="O77" s="1">
        <f t="shared" si="36"/>
        <v>2.1597682856670866</v>
      </c>
      <c r="P77" s="1"/>
      <c r="Q77" s="1">
        <f>Q76/SQRT(9)</f>
        <v>0.20065922416102908</v>
      </c>
      <c r="R77" s="1">
        <v>9</v>
      </c>
      <c r="S77" s="1">
        <f>G77*R77</f>
        <v>9.7189572855018902</v>
      </c>
      <c r="T77" s="1">
        <f t="shared" ref="T77:T84" si="39">S77/B77</f>
        <v>1.0798841428335433</v>
      </c>
      <c r="U77" s="1"/>
      <c r="V77" s="1">
        <f>V76/SQRT(9)</f>
        <v>0.15013738468307194</v>
      </c>
      <c r="W77" s="1">
        <v>5</v>
      </c>
      <c r="X77" s="1">
        <f>G77*W77</f>
        <v>5.3994207141677162</v>
      </c>
      <c r="Y77" s="1">
        <f>X77/B77</f>
        <v>0.599935634907524</v>
      </c>
      <c r="Z77" s="1"/>
      <c r="AA77" s="1">
        <f>AA76/SQRT(9)</f>
        <v>5.0988855539728116E-2</v>
      </c>
      <c r="AB77" s="1">
        <v>2</v>
      </c>
      <c r="AC77" s="1">
        <f>G77*AB77</f>
        <v>2.1597682856670866</v>
      </c>
      <c r="AD77" s="1">
        <f>AC77/B77</f>
        <v>0.23997425396300961</v>
      </c>
      <c r="AE77" s="1"/>
      <c r="AF77" s="1">
        <f>AF76/SQRT(9)</f>
        <v>6.5874431761840241E-2</v>
      </c>
    </row>
    <row r="78" spans="1:32" x14ac:dyDescent="0.25">
      <c r="A78" s="1" t="s">
        <v>123</v>
      </c>
      <c r="B78" s="1">
        <v>11</v>
      </c>
      <c r="C78" s="1">
        <f>AVERAGE(B76:B78)</f>
        <v>9.3333333333333339</v>
      </c>
      <c r="D78" s="1">
        <v>66</v>
      </c>
      <c r="E78" s="1">
        <f t="shared" si="38"/>
        <v>0.16666666666666666</v>
      </c>
      <c r="F78" s="1"/>
      <c r="G78" s="1"/>
      <c r="H78" s="1">
        <v>19</v>
      </c>
      <c r="I78" s="1">
        <f>G77*H78</f>
        <v>20.517798713837323</v>
      </c>
      <c r="J78" s="1">
        <f t="shared" si="29"/>
        <v>1.8652544285306656</v>
      </c>
      <c r="K78" s="1"/>
      <c r="L78" s="1">
        <f>_xlfn.T.TEST(J76:J84,J34:J40,2,3)</f>
        <v>4.2016476338899106E-6</v>
      </c>
      <c r="M78" s="1">
        <v>18</v>
      </c>
      <c r="N78" s="1">
        <f>G77*M78</f>
        <v>19.43791457100378</v>
      </c>
      <c r="O78" s="1">
        <f t="shared" si="36"/>
        <v>1.7670831428185254</v>
      </c>
      <c r="P78" s="1"/>
      <c r="Q78" s="1">
        <f>_xlfn.T.TEST(O76:O84,O34:O40,2,3)</f>
        <v>4.7383725713204066E-4</v>
      </c>
      <c r="R78" s="1">
        <v>6</v>
      </c>
      <c r="S78" s="1">
        <f>G77*R78</f>
        <v>6.4793048570012601</v>
      </c>
      <c r="T78" s="1">
        <f t="shared" si="39"/>
        <v>0.58902771427284184</v>
      </c>
      <c r="U78" s="1"/>
      <c r="V78" s="1">
        <f>_xlfn.T.TEST(T76:T84,T34:T40,2,3)</f>
        <v>2.2674258424926577E-4</v>
      </c>
      <c r="W78" s="1">
        <v>4</v>
      </c>
      <c r="X78" s="1">
        <f>G77*W78</f>
        <v>4.3195365713341731</v>
      </c>
      <c r="Y78" s="1">
        <f t="shared" ref="Y78:Y84" si="40">X78/B78</f>
        <v>0.39268514284856121</v>
      </c>
      <c r="Z78" s="1"/>
      <c r="AA78" s="1">
        <f>_xlfn.T.TEST(Y76:Y84,Y34:Y40,2,3)</f>
        <v>2.2149548735596385E-5</v>
      </c>
      <c r="AB78" s="1">
        <v>3</v>
      </c>
      <c r="AC78" s="1">
        <f>G77*AB78</f>
        <v>3.2396524285006301</v>
      </c>
      <c r="AD78" s="1">
        <f t="shared" si="37"/>
        <v>0.29451385713642092</v>
      </c>
      <c r="AE78" s="1"/>
      <c r="AF78" s="1">
        <f>_xlfn.T.TEST(AD76:AD84,AD34:AD40,2,3)</f>
        <v>4.7932051349732635E-3</v>
      </c>
    </row>
    <row r="79" spans="1:32" x14ac:dyDescent="0.25">
      <c r="A79" s="1" t="s">
        <v>124</v>
      </c>
      <c r="B79" s="1">
        <v>9</v>
      </c>
      <c r="C79" s="1"/>
      <c r="D79" s="1">
        <v>72</v>
      </c>
      <c r="E79" s="1">
        <f t="shared" si="38"/>
        <v>0.125</v>
      </c>
      <c r="F79" s="1">
        <f>SUM(E79:E84)</f>
        <v>0.72628359890552074</v>
      </c>
      <c r="G79" s="1"/>
      <c r="H79" s="1">
        <v>6</v>
      </c>
      <c r="I79" s="1">
        <f>G80*H79</f>
        <v>8.1471940083821419</v>
      </c>
      <c r="J79" s="1">
        <f t="shared" si="29"/>
        <v>0.90524377870912687</v>
      </c>
      <c r="K79" s="1">
        <f>AVERAGE(J79:J84)</f>
        <v>1.4445698398171871</v>
      </c>
      <c r="L79" s="1"/>
      <c r="M79" s="1">
        <v>6</v>
      </c>
      <c r="N79" s="1">
        <f>G80*M79</f>
        <v>8.1471940083821419</v>
      </c>
      <c r="O79" s="1">
        <f t="shared" si="36"/>
        <v>0.90524377870912687</v>
      </c>
      <c r="P79" s="1">
        <f>AVERAGE(O79:O84)</f>
        <v>0.88459532285929798</v>
      </c>
      <c r="Q79" s="1"/>
      <c r="R79" s="1">
        <v>5</v>
      </c>
      <c r="S79" s="1">
        <f>G80*R79</f>
        <v>6.789328340318451</v>
      </c>
      <c r="T79" s="1">
        <f t="shared" si="39"/>
        <v>0.75436981559093896</v>
      </c>
      <c r="U79" s="1">
        <f>AVERAGE(T79:T84)</f>
        <v>0.82134431524436524</v>
      </c>
      <c r="V79" s="1"/>
      <c r="W79" s="1">
        <v>3</v>
      </c>
      <c r="X79" s="1">
        <f>G80*W79</f>
        <v>4.073597004191071</v>
      </c>
      <c r="Y79" s="1">
        <f>X79/B79</f>
        <v>0.45262188935456343</v>
      </c>
      <c r="Z79" s="1">
        <f>AVERAGE(Y79:Y84)</f>
        <v>0.43888849014765147</v>
      </c>
      <c r="AA79" s="1"/>
      <c r="AB79" s="1">
        <v>3</v>
      </c>
      <c r="AC79" s="1">
        <f>G80*AB79</f>
        <v>4.073597004191071</v>
      </c>
      <c r="AD79" s="1">
        <f t="shared" si="37"/>
        <v>0.45262188935456343</v>
      </c>
      <c r="AE79" s="1">
        <f>AVERAGE(AD79:AD84)</f>
        <v>0.29256008873879363</v>
      </c>
      <c r="AF79" s="1"/>
    </row>
    <row r="80" spans="1:32" x14ac:dyDescent="0.25">
      <c r="A80" s="1" t="s">
        <v>125</v>
      </c>
      <c r="B80" s="1">
        <v>9</v>
      </c>
      <c r="C80" s="1"/>
      <c r="D80" s="1">
        <v>76</v>
      </c>
      <c r="E80" s="1">
        <f t="shared" si="38"/>
        <v>0.11842105263157894</v>
      </c>
      <c r="F80" s="1">
        <f>F79/6</f>
        <v>0.12104726648425346</v>
      </c>
      <c r="G80" s="1">
        <f>F19/F80</f>
        <v>1.3578656680636902</v>
      </c>
      <c r="H80" s="1">
        <v>12</v>
      </c>
      <c r="I80" s="1">
        <f>G80*H80</f>
        <v>16.294388016764284</v>
      </c>
      <c r="J80" s="1">
        <f t="shared" si="29"/>
        <v>1.8104875574182537</v>
      </c>
      <c r="K80" s="1"/>
      <c r="L80" s="1"/>
      <c r="M80" s="1">
        <v>6</v>
      </c>
      <c r="N80" s="1">
        <f>G80*M80</f>
        <v>8.1471940083821419</v>
      </c>
      <c r="O80" s="1">
        <f t="shared" si="36"/>
        <v>0.90524377870912687</v>
      </c>
      <c r="P80" s="1"/>
      <c r="Q80" s="1"/>
      <c r="R80" s="1">
        <v>8</v>
      </c>
      <c r="S80" s="1">
        <f>G80*R80</f>
        <v>10.862925344509522</v>
      </c>
      <c r="T80" s="1">
        <f t="shared" si="39"/>
        <v>1.2069917049455023</v>
      </c>
      <c r="U80" s="1"/>
      <c r="V80" s="1"/>
      <c r="W80" s="1">
        <v>2</v>
      </c>
      <c r="X80" s="1">
        <f>G80*W80</f>
        <v>2.7157313361273805</v>
      </c>
      <c r="Y80" s="1">
        <f t="shared" si="40"/>
        <v>0.30174792623637559</v>
      </c>
      <c r="Z80" s="1"/>
      <c r="AA80" s="1"/>
      <c r="AB80" s="1">
        <v>4</v>
      </c>
      <c r="AC80" s="1">
        <f>G80*AB80</f>
        <v>5.431462672254761</v>
      </c>
      <c r="AD80" s="1">
        <f t="shared" si="37"/>
        <v>0.60349585247275117</v>
      </c>
      <c r="AE80" s="1"/>
      <c r="AF80" s="1"/>
    </row>
    <row r="81" spans="1:32" x14ac:dyDescent="0.25">
      <c r="A81" s="1" t="s">
        <v>126</v>
      </c>
      <c r="B81" s="1">
        <v>8</v>
      </c>
      <c r="C81" s="1"/>
      <c r="D81" s="1">
        <v>76</v>
      </c>
      <c r="E81" s="1">
        <f t="shared" si="38"/>
        <v>0.10526315789473684</v>
      </c>
      <c r="F81" s="1"/>
      <c r="G81" s="1"/>
      <c r="H81" s="1">
        <v>13</v>
      </c>
      <c r="I81" s="1">
        <f>G80*H81</f>
        <v>17.652253684827972</v>
      </c>
      <c r="J81" s="1">
        <f t="shared" si="29"/>
        <v>2.2065317106034965</v>
      </c>
      <c r="K81" s="1"/>
      <c r="L81" s="1"/>
      <c r="M81" s="1">
        <v>5</v>
      </c>
      <c r="N81" s="1">
        <f>G80*M81</f>
        <v>6.789328340318451</v>
      </c>
      <c r="O81" s="1">
        <f t="shared" si="36"/>
        <v>0.84866604253980638</v>
      </c>
      <c r="P81" s="1"/>
      <c r="Q81" s="1"/>
      <c r="R81" s="1">
        <v>5</v>
      </c>
      <c r="S81" s="1">
        <f>G80*R81</f>
        <v>6.789328340318451</v>
      </c>
      <c r="T81" s="1">
        <f>S81/B81</f>
        <v>0.84866604253980638</v>
      </c>
      <c r="U81" s="1"/>
      <c r="V81" s="1"/>
      <c r="W81" s="1">
        <v>4</v>
      </c>
      <c r="X81" s="1">
        <f>G80*W81</f>
        <v>5.431462672254761</v>
      </c>
      <c r="Y81" s="1">
        <f>X81/B81</f>
        <v>0.67893283403184512</v>
      </c>
      <c r="Z81" s="1"/>
      <c r="AA81" s="1"/>
      <c r="AB81" s="1">
        <v>2</v>
      </c>
      <c r="AC81" s="1">
        <f>G80*AB81</f>
        <v>2.7157313361273805</v>
      </c>
      <c r="AD81" s="1">
        <f>AC81/B81</f>
        <v>0.33946641701592256</v>
      </c>
      <c r="AE81" s="1"/>
      <c r="AF81" s="1"/>
    </row>
    <row r="82" spans="1:32" x14ac:dyDescent="0.25">
      <c r="A82" s="1" t="s">
        <v>127</v>
      </c>
      <c r="B82" s="1">
        <v>10</v>
      </c>
      <c r="C82" s="1"/>
      <c r="D82" s="1">
        <v>75</v>
      </c>
      <c r="E82" s="1">
        <f t="shared" si="38"/>
        <v>0.13333333333333333</v>
      </c>
      <c r="F82" s="1"/>
      <c r="G82" s="1"/>
      <c r="H82" s="1">
        <v>11</v>
      </c>
      <c r="I82" s="1">
        <f>G80*H82</f>
        <v>14.936522348700592</v>
      </c>
      <c r="J82" s="1">
        <f t="shared" si="29"/>
        <v>1.4936522348700592</v>
      </c>
      <c r="K82" s="1"/>
      <c r="L82" s="1"/>
      <c r="M82" s="1">
        <v>6</v>
      </c>
      <c r="N82" s="1">
        <f>G80*M82</f>
        <v>8.1471940083821419</v>
      </c>
      <c r="O82" s="1">
        <f t="shared" si="36"/>
        <v>0.81471940083821415</v>
      </c>
      <c r="P82" s="1"/>
      <c r="Q82" s="1"/>
      <c r="R82" s="1">
        <v>5</v>
      </c>
      <c r="S82" s="1">
        <f>G80*R82</f>
        <v>6.789328340318451</v>
      </c>
      <c r="T82" s="1">
        <f t="shared" si="39"/>
        <v>0.67893283403184512</v>
      </c>
      <c r="U82" s="1"/>
      <c r="V82" s="1"/>
      <c r="W82" s="1">
        <v>2</v>
      </c>
      <c r="X82" s="1">
        <f>G80*W82</f>
        <v>2.7157313361273805</v>
      </c>
      <c r="Y82" s="1">
        <f t="shared" si="40"/>
        <v>0.27157313361273805</v>
      </c>
      <c r="Z82" s="1"/>
      <c r="AA82" s="1"/>
      <c r="AB82" s="1">
        <v>0</v>
      </c>
      <c r="AC82" s="1">
        <f>G80*AB82</f>
        <v>0</v>
      </c>
      <c r="AD82" s="1">
        <f t="shared" si="37"/>
        <v>0</v>
      </c>
      <c r="AE82" s="1"/>
      <c r="AF82" s="1"/>
    </row>
    <row r="83" spans="1:32" x14ac:dyDescent="0.25">
      <c r="A83" s="1" t="s">
        <v>128</v>
      </c>
      <c r="B83" s="1">
        <v>9</v>
      </c>
      <c r="C83" s="1"/>
      <c r="D83" s="1">
        <v>72</v>
      </c>
      <c r="E83" s="1">
        <f t="shared" si="38"/>
        <v>0.125</v>
      </c>
      <c r="F83" s="1"/>
      <c r="G83" s="1"/>
      <c r="H83" s="1">
        <v>8</v>
      </c>
      <c r="I83" s="1">
        <f>G80*H83</f>
        <v>10.862925344509522</v>
      </c>
      <c r="J83" s="1">
        <f t="shared" si="29"/>
        <v>1.2069917049455023</v>
      </c>
      <c r="K83" s="1"/>
      <c r="L83" s="1"/>
      <c r="M83" s="1">
        <v>8</v>
      </c>
      <c r="N83" s="1">
        <f>G80*M83</f>
        <v>10.862925344509522</v>
      </c>
      <c r="O83" s="1">
        <f t="shared" si="36"/>
        <v>1.2069917049455023</v>
      </c>
      <c r="P83" s="1"/>
      <c r="Q83" s="1"/>
      <c r="R83" s="1">
        <v>4</v>
      </c>
      <c r="S83" s="1">
        <f>G80*R83</f>
        <v>5.431462672254761</v>
      </c>
      <c r="T83" s="1">
        <f t="shared" si="39"/>
        <v>0.60349585247275117</v>
      </c>
      <c r="U83" s="1"/>
      <c r="V83" s="1"/>
      <c r="W83" s="1">
        <v>2</v>
      </c>
      <c r="X83" s="1">
        <f>G80*W83</f>
        <v>2.7157313361273805</v>
      </c>
      <c r="Y83" s="1">
        <f t="shared" si="40"/>
        <v>0.30174792623637559</v>
      </c>
      <c r="Z83" s="1"/>
      <c r="AA83" s="1"/>
      <c r="AB83" s="1">
        <v>1</v>
      </c>
      <c r="AC83" s="1">
        <f>G80*AB83</f>
        <v>1.3578656680636902</v>
      </c>
      <c r="AD83" s="1">
        <f t="shared" si="37"/>
        <v>0.15087396311818779</v>
      </c>
      <c r="AE83" s="1"/>
      <c r="AF83" s="1"/>
    </row>
    <row r="84" spans="1:32" x14ac:dyDescent="0.25">
      <c r="A84" s="1" t="s">
        <v>129</v>
      </c>
      <c r="B84" s="1">
        <v>13</v>
      </c>
      <c r="C84" s="1">
        <f>AVERAGE(B79:B84)</f>
        <v>9.6666666666666661</v>
      </c>
      <c r="D84" s="1">
        <v>109</v>
      </c>
      <c r="E84" s="1">
        <f t="shared" si="38"/>
        <v>0.11926605504587157</v>
      </c>
      <c r="F84" s="1"/>
      <c r="G84" s="1"/>
      <c r="H84" s="1">
        <v>10</v>
      </c>
      <c r="I84" s="1">
        <f>G80*H84</f>
        <v>13.578656680636902</v>
      </c>
      <c r="J84" s="1">
        <f t="shared" si="29"/>
        <v>1.0445120523566849</v>
      </c>
      <c r="K84" s="1"/>
      <c r="L84" s="1"/>
      <c r="M84" s="1">
        <v>6</v>
      </c>
      <c r="N84" s="1">
        <f>G80*M84</f>
        <v>8.1471940083821419</v>
      </c>
      <c r="O84" s="1">
        <f t="shared" si="36"/>
        <v>0.62670723141401097</v>
      </c>
      <c r="P84" s="1"/>
      <c r="Q84" s="1"/>
      <c r="R84" s="1">
        <v>8</v>
      </c>
      <c r="S84" s="1">
        <f>G80*R84</f>
        <v>10.862925344509522</v>
      </c>
      <c r="T84" s="1">
        <f t="shared" si="39"/>
        <v>0.83560964188534781</v>
      </c>
      <c r="U84" s="1"/>
      <c r="V84" s="1"/>
      <c r="W84" s="1">
        <v>6</v>
      </c>
      <c r="X84" s="1">
        <f>G80*W84</f>
        <v>8.1471940083821419</v>
      </c>
      <c r="Y84" s="1">
        <f t="shared" si="40"/>
        <v>0.62670723141401097</v>
      </c>
      <c r="Z84" s="1"/>
      <c r="AA84" s="1"/>
      <c r="AB84" s="1">
        <v>2</v>
      </c>
      <c r="AC84" s="1">
        <f>G80*AB84</f>
        <v>2.7157313361273805</v>
      </c>
      <c r="AD84" s="1">
        <f t="shared" si="37"/>
        <v>0.20890241047133695</v>
      </c>
      <c r="AE84" s="1"/>
      <c r="AF84" s="1"/>
    </row>
    <row r="85" spans="1:32" x14ac:dyDescent="0.25">
      <c r="A85" t="s">
        <v>130</v>
      </c>
    </row>
    <row r="86" spans="1:32" x14ac:dyDescent="0.25">
      <c r="A86" t="s">
        <v>29</v>
      </c>
      <c r="B86">
        <v>8</v>
      </c>
      <c r="D86">
        <v>55</v>
      </c>
      <c r="E86">
        <f>SUM(B86/D86)</f>
        <v>0.14545454545454545</v>
      </c>
      <c r="F86">
        <f>SUM(E86:E90)</f>
        <v>0.69590643274853803</v>
      </c>
      <c r="H86">
        <v>1</v>
      </c>
      <c r="I86">
        <f>H86*G87</f>
        <v>1.1809484697730701</v>
      </c>
      <c r="J86">
        <f t="shared" ref="J86:J96" si="41">I86/B86</f>
        <v>0.14761855872163376</v>
      </c>
      <c r="K86">
        <f>AVERAGE(J86:J90)</f>
        <v>0.19120118082040183</v>
      </c>
      <c r="L86">
        <f>STDEV(J86:J96)</f>
        <v>9.4993478367227699E-2</v>
      </c>
      <c r="M86">
        <v>0</v>
      </c>
      <c r="N86">
        <f>M86*G87</f>
        <v>0</v>
      </c>
      <c r="O86">
        <f t="shared" ref="O86:O96" si="42">N86/B86</f>
        <v>0</v>
      </c>
      <c r="P86">
        <f>AVERAGE(O86:O90)</f>
        <v>0</v>
      </c>
      <c r="Q86">
        <f>STDEV(O86:O96)</f>
        <v>6.6203737481410507E-2</v>
      </c>
      <c r="R86">
        <v>0</v>
      </c>
      <c r="S86">
        <f>R86*G87</f>
        <v>0</v>
      </c>
      <c r="T86">
        <f t="shared" ref="T86:T96" si="43">S86/B86</f>
        <v>0</v>
      </c>
      <c r="U86">
        <f>AVERAGE(T86:T96)</f>
        <v>0</v>
      </c>
      <c r="V86">
        <f>STDEV(T86:T96)</f>
        <v>0</v>
      </c>
      <c r="W86">
        <v>0</v>
      </c>
      <c r="X86">
        <f>W86*G87</f>
        <v>0</v>
      </c>
      <c r="Y86">
        <f t="shared" ref="Y86:Y96" si="44">X86/B86</f>
        <v>0</v>
      </c>
      <c r="Z86">
        <f>AVERAGE(Y86:Y96)</f>
        <v>0</v>
      </c>
      <c r="AA86">
        <f>STDEV(Y86:Y96)</f>
        <v>0</v>
      </c>
      <c r="AB86">
        <v>0</v>
      </c>
      <c r="AC86">
        <f>AB86*G87</f>
        <v>0</v>
      </c>
      <c r="AD86">
        <f t="shared" ref="AD86:AD96" si="45">AC86/B86</f>
        <v>0</v>
      </c>
      <c r="AE86">
        <f>AVERAGE(AD86:AD96)</f>
        <v>0</v>
      </c>
      <c r="AF86">
        <f>STDEV(AD86:AD96)</f>
        <v>0</v>
      </c>
    </row>
    <row r="87" spans="1:32" x14ac:dyDescent="0.25">
      <c r="A87" t="s">
        <v>30</v>
      </c>
      <c r="B87">
        <v>8</v>
      </c>
      <c r="D87">
        <v>66</v>
      </c>
      <c r="E87">
        <f t="shared" ref="E87:E96" si="46">SUM(B87/D87)</f>
        <v>0.12121212121212122</v>
      </c>
      <c r="F87">
        <f>F86/5</f>
        <v>0.1391812865497076</v>
      </c>
      <c r="G87">
        <f>F19/F87</f>
        <v>1.1809484697730701</v>
      </c>
      <c r="H87">
        <v>2</v>
      </c>
      <c r="I87">
        <f>H87*G87</f>
        <v>2.3618969395461402</v>
      </c>
      <c r="J87">
        <f t="shared" si="41"/>
        <v>0.29523711744326753</v>
      </c>
      <c r="L87">
        <f>L86/SQRT(11)</f>
        <v>2.8641611388621525E-2</v>
      </c>
      <c r="M87">
        <v>0</v>
      </c>
      <c r="N87">
        <f>M87*G87</f>
        <v>0</v>
      </c>
      <c r="O87">
        <f t="shared" si="42"/>
        <v>0</v>
      </c>
      <c r="Q87">
        <f>Q86/SQRT(11)</f>
        <v>1.996117790409337E-2</v>
      </c>
      <c r="R87">
        <v>0</v>
      </c>
      <c r="S87">
        <f>R87*G87</f>
        <v>0</v>
      </c>
      <c r="T87">
        <f t="shared" si="43"/>
        <v>0</v>
      </c>
      <c r="W87">
        <v>0</v>
      </c>
      <c r="X87">
        <f>W87*G87</f>
        <v>0</v>
      </c>
      <c r="Y87">
        <f t="shared" si="44"/>
        <v>0</v>
      </c>
      <c r="AB87">
        <v>0</v>
      </c>
      <c r="AC87">
        <f>AB87*G87</f>
        <v>0</v>
      </c>
      <c r="AD87">
        <f t="shared" si="45"/>
        <v>0</v>
      </c>
    </row>
    <row r="88" spans="1:32" x14ac:dyDescent="0.25">
      <c r="A88" t="s">
        <v>31</v>
      </c>
      <c r="B88">
        <v>6</v>
      </c>
      <c r="D88">
        <v>45</v>
      </c>
      <c r="E88">
        <f t="shared" si="46"/>
        <v>0.13333333333333333</v>
      </c>
      <c r="H88">
        <v>1</v>
      </c>
      <c r="I88">
        <f>H88*G87</f>
        <v>1.1809484697730701</v>
      </c>
      <c r="J88">
        <f t="shared" si="41"/>
        <v>0.19682474496217836</v>
      </c>
      <c r="L88">
        <f>_xlfn.T.TEST(J86:J96,J42:J57,2,3)</f>
        <v>3.7877484896932006E-3</v>
      </c>
      <c r="M88">
        <v>0</v>
      </c>
      <c r="N88">
        <f>M88*G87</f>
        <v>0</v>
      </c>
      <c r="O88">
        <f t="shared" si="42"/>
        <v>0</v>
      </c>
      <c r="Q88">
        <f>_xlfn.T.TEST(O86:O96,O42:O57,2,3)</f>
        <v>0.97671567994048614</v>
      </c>
      <c r="R88">
        <v>0</v>
      </c>
      <c r="S88">
        <f>R88*G87</f>
        <v>0</v>
      </c>
      <c r="T88">
        <f t="shared" si="43"/>
        <v>0</v>
      </c>
      <c r="W88">
        <v>0</v>
      </c>
      <c r="X88">
        <f>W88*G87</f>
        <v>0</v>
      </c>
      <c r="Y88">
        <f t="shared" si="44"/>
        <v>0</v>
      </c>
      <c r="AB88">
        <v>0</v>
      </c>
      <c r="AC88">
        <f>AB88*G87</f>
        <v>0</v>
      </c>
      <c r="AD88">
        <f t="shared" si="45"/>
        <v>0</v>
      </c>
    </row>
    <row r="89" spans="1:32" x14ac:dyDescent="0.25">
      <c r="A89" t="s">
        <v>32</v>
      </c>
      <c r="B89">
        <v>7</v>
      </c>
      <c r="D89">
        <v>45</v>
      </c>
      <c r="E89">
        <f t="shared" si="46"/>
        <v>0.15555555555555556</v>
      </c>
      <c r="H89">
        <v>1</v>
      </c>
      <c r="I89">
        <f>H89*G87</f>
        <v>1.1809484697730701</v>
      </c>
      <c r="J89">
        <f t="shared" si="41"/>
        <v>0.16870692425329573</v>
      </c>
      <c r="L89">
        <f>_xlfn.T.TEST(J86:J96,J4:J16,2,3)</f>
        <v>6.6859022924390939E-4</v>
      </c>
      <c r="M89">
        <v>0</v>
      </c>
      <c r="N89">
        <f>M89*G87</f>
        <v>0</v>
      </c>
      <c r="O89">
        <f t="shared" si="42"/>
        <v>0</v>
      </c>
      <c r="Q89">
        <f>_xlfn.T.TEST(O86:O96,O4:O16,2,3)</f>
        <v>0.16793315167402328</v>
      </c>
      <c r="R89">
        <v>0</v>
      </c>
      <c r="S89">
        <f>R89*G87</f>
        <v>0</v>
      </c>
      <c r="T89">
        <f t="shared" si="43"/>
        <v>0</v>
      </c>
      <c r="W89">
        <v>0</v>
      </c>
      <c r="X89">
        <f>W89*G87</f>
        <v>0</v>
      </c>
      <c r="Y89">
        <f t="shared" si="44"/>
        <v>0</v>
      </c>
      <c r="AB89">
        <v>0</v>
      </c>
      <c r="AC89">
        <f>AB89*G87</f>
        <v>0</v>
      </c>
      <c r="AD89">
        <f t="shared" si="45"/>
        <v>0</v>
      </c>
    </row>
    <row r="90" spans="1:32" x14ac:dyDescent="0.25">
      <c r="A90" t="s">
        <v>33</v>
      </c>
      <c r="B90">
        <v>8</v>
      </c>
      <c r="C90">
        <f>AVERAGE(B86:B90)</f>
        <v>7.4</v>
      </c>
      <c r="D90">
        <v>57</v>
      </c>
      <c r="E90">
        <f t="shared" si="46"/>
        <v>0.14035087719298245</v>
      </c>
      <c r="H90">
        <v>1</v>
      </c>
      <c r="I90">
        <f>H90*G87</f>
        <v>1.1809484697730701</v>
      </c>
      <c r="J90">
        <f t="shared" si="41"/>
        <v>0.14761855872163376</v>
      </c>
      <c r="M90">
        <v>0</v>
      </c>
      <c r="N90">
        <f>M90*G87</f>
        <v>0</v>
      </c>
      <c r="O90">
        <f t="shared" si="42"/>
        <v>0</v>
      </c>
      <c r="R90">
        <v>0</v>
      </c>
      <c r="S90">
        <f>R90*G87</f>
        <v>0</v>
      </c>
      <c r="T90">
        <f t="shared" si="43"/>
        <v>0</v>
      </c>
      <c r="W90">
        <v>0</v>
      </c>
      <c r="X90">
        <f>W90*G87</f>
        <v>0</v>
      </c>
      <c r="Y90">
        <f t="shared" si="44"/>
        <v>0</v>
      </c>
      <c r="AB90">
        <v>0</v>
      </c>
      <c r="AC90">
        <f>AB90*G87</f>
        <v>0</v>
      </c>
      <c r="AD90">
        <f t="shared" si="45"/>
        <v>0</v>
      </c>
    </row>
    <row r="91" spans="1:32" x14ac:dyDescent="0.25">
      <c r="A91" t="s">
        <v>34</v>
      </c>
      <c r="B91">
        <v>6</v>
      </c>
      <c r="D91">
        <v>49</v>
      </c>
      <c r="E91">
        <f t="shared" si="46"/>
        <v>0.12244897959183673</v>
      </c>
      <c r="F91">
        <f>SUM(E91:E96)</f>
        <v>0.80922642548968626</v>
      </c>
      <c r="H91">
        <v>2</v>
      </c>
      <c r="I91">
        <f>H91*G92</f>
        <v>2.4373785461461441</v>
      </c>
      <c r="J91">
        <f t="shared" si="41"/>
        <v>0.40622975769102404</v>
      </c>
      <c r="K91">
        <f>AVERAGE(J91:J96)</f>
        <v>0.22584440100203362</v>
      </c>
      <c r="M91">
        <v>0</v>
      </c>
      <c r="N91">
        <f>M91*G92</f>
        <v>0</v>
      </c>
      <c r="O91">
        <f t="shared" si="42"/>
        <v>0</v>
      </c>
      <c r="P91">
        <f>AVERAGE(O91:O96)</f>
        <v>5.4405771119333569E-2</v>
      </c>
      <c r="R91">
        <v>0</v>
      </c>
      <c r="S91">
        <f>R91*G92</f>
        <v>0</v>
      </c>
      <c r="T91">
        <f t="shared" si="43"/>
        <v>0</v>
      </c>
      <c r="U91">
        <f>AVERAGE(T91:T96)</f>
        <v>0</v>
      </c>
      <c r="W91">
        <v>0</v>
      </c>
      <c r="X91">
        <f>W91*G92</f>
        <v>0</v>
      </c>
      <c r="Y91">
        <f t="shared" si="44"/>
        <v>0</v>
      </c>
      <c r="Z91">
        <f>AVERAGE(Y91:Y96)</f>
        <v>0</v>
      </c>
      <c r="AB91">
        <v>0</v>
      </c>
      <c r="AC91">
        <f>AB91*G92</f>
        <v>0</v>
      </c>
      <c r="AD91">
        <f t="shared" si="45"/>
        <v>0</v>
      </c>
      <c r="AE91">
        <f>AVERAGE(AD91:AD96)</f>
        <v>0</v>
      </c>
    </row>
    <row r="92" spans="1:32" x14ac:dyDescent="0.25">
      <c r="A92" t="s">
        <v>35</v>
      </c>
      <c r="B92">
        <v>8</v>
      </c>
      <c r="D92">
        <v>63</v>
      </c>
      <c r="E92">
        <f t="shared" si="46"/>
        <v>0.12698412698412698</v>
      </c>
      <c r="F92">
        <f>F91/6</f>
        <v>0.13487107091494771</v>
      </c>
      <c r="G92">
        <f>F19/F92</f>
        <v>1.2186892730730721</v>
      </c>
      <c r="H92">
        <v>1</v>
      </c>
      <c r="I92">
        <f>H92*G92</f>
        <v>1.2186892730730721</v>
      </c>
      <c r="J92">
        <f t="shared" si="41"/>
        <v>0.15233615913413401</v>
      </c>
      <c r="M92">
        <v>1</v>
      </c>
      <c r="N92">
        <f>M92*G92</f>
        <v>1.2186892730730721</v>
      </c>
      <c r="O92">
        <f t="shared" si="42"/>
        <v>0.15233615913413401</v>
      </c>
      <c r="R92">
        <v>0</v>
      </c>
      <c r="S92">
        <f>R92*G92</f>
        <v>0</v>
      </c>
      <c r="T92">
        <f t="shared" si="43"/>
        <v>0</v>
      </c>
      <c r="W92">
        <v>0</v>
      </c>
      <c r="X92">
        <f>W92*G92</f>
        <v>0</v>
      </c>
      <c r="Y92">
        <f t="shared" si="44"/>
        <v>0</v>
      </c>
      <c r="AB92">
        <v>0</v>
      </c>
      <c r="AC92">
        <f>AB92*G92</f>
        <v>0</v>
      </c>
      <c r="AD92">
        <f t="shared" si="45"/>
        <v>0</v>
      </c>
    </row>
    <row r="93" spans="1:32" x14ac:dyDescent="0.25">
      <c r="A93" t="s">
        <v>36</v>
      </c>
      <c r="B93">
        <v>7</v>
      </c>
      <c r="D93">
        <v>42</v>
      </c>
      <c r="E93">
        <f t="shared" si="46"/>
        <v>0.16666666666666666</v>
      </c>
      <c r="H93">
        <v>1</v>
      </c>
      <c r="I93">
        <f>H93*G92</f>
        <v>1.2186892730730721</v>
      </c>
      <c r="J93">
        <f t="shared" si="41"/>
        <v>0.17409846758186745</v>
      </c>
      <c r="M93">
        <v>0</v>
      </c>
      <c r="N93">
        <f>M93*G92</f>
        <v>0</v>
      </c>
      <c r="O93">
        <f t="shared" si="42"/>
        <v>0</v>
      </c>
      <c r="R93">
        <v>0</v>
      </c>
      <c r="S93">
        <f>R93*G92</f>
        <v>0</v>
      </c>
      <c r="T93">
        <f t="shared" si="43"/>
        <v>0</v>
      </c>
      <c r="W93">
        <v>0</v>
      </c>
      <c r="X93">
        <f>W93*G92</f>
        <v>0</v>
      </c>
      <c r="Y93">
        <f t="shared" si="44"/>
        <v>0</v>
      </c>
      <c r="AB93">
        <v>0</v>
      </c>
      <c r="AC93">
        <f>AB93*G92</f>
        <v>0</v>
      </c>
      <c r="AD93">
        <f t="shared" si="45"/>
        <v>0</v>
      </c>
    </row>
    <row r="94" spans="1:32" x14ac:dyDescent="0.25">
      <c r="A94" t="s">
        <v>37</v>
      </c>
      <c r="B94">
        <v>7</v>
      </c>
      <c r="D94">
        <v>57</v>
      </c>
      <c r="E94">
        <f t="shared" si="46"/>
        <v>0.12280701754385964</v>
      </c>
      <c r="H94">
        <v>2</v>
      </c>
      <c r="I94">
        <f>H94*G92</f>
        <v>2.4373785461461441</v>
      </c>
      <c r="J94">
        <f t="shared" si="41"/>
        <v>0.3481969351637349</v>
      </c>
      <c r="M94">
        <v>1</v>
      </c>
      <c r="N94">
        <f>M94*G92</f>
        <v>1.2186892730730721</v>
      </c>
      <c r="O94">
        <f t="shared" si="42"/>
        <v>0.17409846758186745</v>
      </c>
      <c r="R94">
        <v>0</v>
      </c>
      <c r="S94">
        <f>R94*G92</f>
        <v>0</v>
      </c>
      <c r="T94">
        <f t="shared" si="43"/>
        <v>0</v>
      </c>
      <c r="W94">
        <v>0</v>
      </c>
      <c r="X94">
        <f>W94*G92</f>
        <v>0</v>
      </c>
      <c r="Y94">
        <f t="shared" si="44"/>
        <v>0</v>
      </c>
      <c r="AB94">
        <v>0</v>
      </c>
      <c r="AC94">
        <f>AB94*G92</f>
        <v>0</v>
      </c>
      <c r="AD94">
        <f t="shared" si="45"/>
        <v>0</v>
      </c>
    </row>
    <row r="95" spans="1:32" x14ac:dyDescent="0.25">
      <c r="A95" t="s">
        <v>38</v>
      </c>
      <c r="B95">
        <v>8</v>
      </c>
      <c r="D95">
        <v>60</v>
      </c>
      <c r="E95">
        <f t="shared" si="46"/>
        <v>0.13333333333333333</v>
      </c>
      <c r="H95">
        <v>1</v>
      </c>
      <c r="I95">
        <f>H95*G92</f>
        <v>1.2186892730730721</v>
      </c>
      <c r="J95">
        <f t="shared" si="41"/>
        <v>0.15233615913413401</v>
      </c>
      <c r="M95">
        <v>0</v>
      </c>
      <c r="N95">
        <f>M95*G92</f>
        <v>0</v>
      </c>
      <c r="O95">
        <f t="shared" si="42"/>
        <v>0</v>
      </c>
      <c r="R95">
        <v>0</v>
      </c>
      <c r="S95">
        <f>R95*G92</f>
        <v>0</v>
      </c>
      <c r="T95">
        <f t="shared" si="43"/>
        <v>0</v>
      </c>
      <c r="W95">
        <v>0</v>
      </c>
      <c r="X95">
        <f>W95*G92</f>
        <v>0</v>
      </c>
      <c r="Y95">
        <f t="shared" si="44"/>
        <v>0</v>
      </c>
      <c r="AB95">
        <v>0</v>
      </c>
      <c r="AC95">
        <f>AB95*G92</f>
        <v>0</v>
      </c>
      <c r="AD95">
        <f t="shared" si="45"/>
        <v>0</v>
      </c>
    </row>
    <row r="96" spans="1:32" x14ac:dyDescent="0.25">
      <c r="A96" t="s">
        <v>39</v>
      </c>
      <c r="B96">
        <v>10</v>
      </c>
      <c r="C96">
        <f>AVERAGE(B91:B96)</f>
        <v>7.666666666666667</v>
      </c>
      <c r="D96">
        <v>73</v>
      </c>
      <c r="E96">
        <f t="shared" si="46"/>
        <v>0.13698630136986301</v>
      </c>
      <c r="H96">
        <v>1</v>
      </c>
      <c r="I96">
        <f>H96*G92</f>
        <v>1.2186892730730721</v>
      </c>
      <c r="J96">
        <f t="shared" si="41"/>
        <v>0.12186892730730721</v>
      </c>
      <c r="M96">
        <v>0</v>
      </c>
      <c r="N96">
        <f>M96*G92</f>
        <v>0</v>
      </c>
      <c r="O96">
        <f t="shared" si="42"/>
        <v>0</v>
      </c>
      <c r="R96">
        <v>0</v>
      </c>
      <c r="S96">
        <f>R96*G92</f>
        <v>0</v>
      </c>
      <c r="T96">
        <f t="shared" si="43"/>
        <v>0</v>
      </c>
      <c r="W96">
        <v>0</v>
      </c>
      <c r="X96">
        <f>W96*G92</f>
        <v>0</v>
      </c>
      <c r="Y96">
        <f t="shared" si="44"/>
        <v>0</v>
      </c>
      <c r="AB96">
        <v>0</v>
      </c>
      <c r="AC96">
        <f>AB96*G92</f>
        <v>0</v>
      </c>
      <c r="AD96">
        <f t="shared" si="45"/>
        <v>0</v>
      </c>
    </row>
    <row r="97" spans="1:32" x14ac:dyDescent="0.25">
      <c r="A97" s="1" t="s">
        <v>131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5">
      <c r="A98" s="1" t="s">
        <v>132</v>
      </c>
      <c r="B98" s="1">
        <v>7</v>
      </c>
      <c r="C98" s="1"/>
      <c r="D98" s="1">
        <v>75</v>
      </c>
      <c r="E98" s="1">
        <f t="shared" ref="E98:E113" si="47">SUM(B98/D98)</f>
        <v>9.3333333333333338E-2</v>
      </c>
      <c r="F98" s="1">
        <f>SUM(E98:E104)</f>
        <v>0.6635838564674883</v>
      </c>
      <c r="G98" s="1"/>
      <c r="H98" s="1">
        <v>10</v>
      </c>
      <c r="I98" s="1">
        <f>H98*G99</f>
        <v>17.338599792471616</v>
      </c>
      <c r="J98" s="1">
        <f>I98/B98</f>
        <v>2.4769428274959453</v>
      </c>
      <c r="K98" s="1">
        <f>AVERAGE(J98:J104)</f>
        <v>1.789886067011951</v>
      </c>
      <c r="L98" s="1">
        <f>STDEV(J98:J113)</f>
        <v>0.62988796725457319</v>
      </c>
      <c r="M98" s="1">
        <v>6</v>
      </c>
      <c r="N98" s="1">
        <f>M98*G99</f>
        <v>10.40315987548297</v>
      </c>
      <c r="O98" s="1">
        <f t="shared" ref="O98:O113" si="48">N98/B98</f>
        <v>1.4861656964975671</v>
      </c>
      <c r="P98" s="1">
        <f>AVERAGE(O98:O104)</f>
        <v>2.1319400765232954</v>
      </c>
      <c r="Q98" s="1">
        <f>STDEV(O98:O113)</f>
        <v>1.1058606173010954</v>
      </c>
      <c r="R98" s="1">
        <v>0</v>
      </c>
      <c r="S98" s="1">
        <f>R98*G99</f>
        <v>0</v>
      </c>
      <c r="T98" s="1">
        <f t="shared" ref="T98:T113" si="49">S98/H98</f>
        <v>0</v>
      </c>
      <c r="U98" s="1">
        <f>AVERAGE(T98:T104)</f>
        <v>4.9538856549918901E-2</v>
      </c>
      <c r="V98" s="1">
        <f>STDEV(T98:T113)</f>
        <v>1.1013246557882543</v>
      </c>
      <c r="W98" s="1">
        <v>0</v>
      </c>
      <c r="X98" s="1">
        <f>W98*G99</f>
        <v>0</v>
      </c>
      <c r="Y98" s="1">
        <f t="shared" ref="Y98:Y113" si="50">X98/B98</f>
        <v>0</v>
      </c>
      <c r="Z98" s="1">
        <f>AVERAGE(Y98:Y104)</f>
        <v>0</v>
      </c>
      <c r="AA98" s="1">
        <f>STDEV(Y98:Y113)</f>
        <v>0.27148381475793776</v>
      </c>
      <c r="AB98" s="1">
        <v>0</v>
      </c>
      <c r="AC98" s="1">
        <f>AB98*G99</f>
        <v>0</v>
      </c>
      <c r="AD98" s="1">
        <f t="shared" ref="AD98:AD113" si="51">AC98/B98</f>
        <v>0</v>
      </c>
      <c r="AE98" s="1">
        <f>AVERAGE(AD98:AD104)</f>
        <v>0</v>
      </c>
      <c r="AF98" s="1">
        <f>STDEV(AD98:AD113)</f>
        <v>0.23514398055756874</v>
      </c>
    </row>
    <row r="99" spans="1:32" x14ac:dyDescent="0.25">
      <c r="A99" s="1" t="s">
        <v>133</v>
      </c>
      <c r="B99" s="1">
        <v>6</v>
      </c>
      <c r="C99" s="1"/>
      <c r="D99" s="1">
        <v>66</v>
      </c>
      <c r="E99" s="1">
        <f>SUM(B99/D99)</f>
        <v>9.0909090909090912E-2</v>
      </c>
      <c r="F99" s="1">
        <f>F98/7</f>
        <v>9.4797693781069753E-2</v>
      </c>
      <c r="G99" s="1">
        <f>F19/F99</f>
        <v>1.7338599792471616</v>
      </c>
      <c r="H99" s="1">
        <v>8</v>
      </c>
      <c r="I99" s="1">
        <f>H99*G99</f>
        <v>13.870879833977293</v>
      </c>
      <c r="J99" s="1">
        <f t="shared" ref="J99:J113" si="52">I99/B99</f>
        <v>2.311813305662882</v>
      </c>
      <c r="K99" s="1"/>
      <c r="L99" s="1">
        <f>L98/SQRT(16)</f>
        <v>0.1574719918136433</v>
      </c>
      <c r="M99" s="1">
        <v>15</v>
      </c>
      <c r="N99" s="1">
        <f>M99*G99</f>
        <v>26.007899688707425</v>
      </c>
      <c r="O99" s="1">
        <f t="shared" si="48"/>
        <v>4.3346499481179039</v>
      </c>
      <c r="P99" s="1"/>
      <c r="Q99" s="1">
        <f>Q98/SQRT(16)</f>
        <v>0.27646515432527385</v>
      </c>
      <c r="R99" s="1">
        <v>0</v>
      </c>
      <c r="S99" s="1">
        <f>R99*G99</f>
        <v>0</v>
      </c>
      <c r="T99" s="1">
        <f t="shared" si="49"/>
        <v>0</v>
      </c>
      <c r="U99" s="1"/>
      <c r="V99" s="1">
        <f>V98/SQRT(16)</f>
        <v>0.27533116394706358</v>
      </c>
      <c r="W99" s="1">
        <v>0</v>
      </c>
      <c r="X99" s="1">
        <f>W99*G99</f>
        <v>0</v>
      </c>
      <c r="Y99" s="1">
        <f t="shared" si="50"/>
        <v>0</v>
      </c>
      <c r="Z99" s="1"/>
      <c r="AA99" s="1">
        <f>AA98/SQRT(16)</f>
        <v>6.787095368948444E-2</v>
      </c>
      <c r="AB99" s="1">
        <v>0</v>
      </c>
      <c r="AC99" s="1">
        <f>AB99*G99</f>
        <v>0</v>
      </c>
      <c r="AD99" s="1">
        <f t="shared" si="51"/>
        <v>0</v>
      </c>
      <c r="AE99" s="1"/>
      <c r="AF99" s="1">
        <f>AF98/SQRT(16)</f>
        <v>5.8785995139392186E-2</v>
      </c>
    </row>
    <row r="100" spans="1:32" x14ac:dyDescent="0.25">
      <c r="A100" s="1" t="s">
        <v>134</v>
      </c>
      <c r="B100" s="1">
        <v>7</v>
      </c>
      <c r="C100" s="1"/>
      <c r="D100" s="1">
        <v>69</v>
      </c>
      <c r="E100" s="1">
        <f t="shared" si="47"/>
        <v>0.10144927536231885</v>
      </c>
      <c r="F100" s="1"/>
      <c r="G100" s="1"/>
      <c r="H100" s="1">
        <v>5</v>
      </c>
      <c r="I100" s="1">
        <f>H100*G99</f>
        <v>8.6692998962358079</v>
      </c>
      <c r="J100" s="1">
        <f t="shared" si="52"/>
        <v>1.2384714137479726</v>
      </c>
      <c r="K100" s="1"/>
      <c r="L100" s="1">
        <f>_xlfn.T.TEST(J98:J113,J18:J32,2,3)</f>
        <v>6.7591265003762218E-5</v>
      </c>
      <c r="M100" s="1">
        <v>13</v>
      </c>
      <c r="N100" s="1">
        <f>M100*G99</f>
        <v>22.540179730213101</v>
      </c>
      <c r="O100" s="1">
        <f t="shared" si="48"/>
        <v>3.2200256757447288</v>
      </c>
      <c r="P100" s="1"/>
      <c r="Q100" s="1">
        <f>_xlfn.T.TEST(O98:O113,O18:O32,2,3)</f>
        <v>7.4329000685215911E-4</v>
      </c>
      <c r="R100" s="1">
        <v>1</v>
      </c>
      <c r="S100" s="1">
        <f>R100*G99</f>
        <v>1.7338599792471616</v>
      </c>
      <c r="T100" s="1">
        <f t="shared" si="49"/>
        <v>0.3467719958494323</v>
      </c>
      <c r="U100" s="1"/>
      <c r="V100" s="1">
        <f>_xlfn.T.TEST(T98:T113,T18:T32,2,3)</f>
        <v>7.3201377041527613E-2</v>
      </c>
      <c r="W100" s="1">
        <v>0</v>
      </c>
      <c r="X100" s="1">
        <f>W100*G99</f>
        <v>0</v>
      </c>
      <c r="Y100" s="1">
        <f t="shared" si="50"/>
        <v>0</v>
      </c>
      <c r="Z100" s="1"/>
      <c r="AA100" s="1">
        <f>_xlfn.T.TEST(Y98:Y113,Y18:Y32,2,3)</f>
        <v>0.25700689082483463</v>
      </c>
      <c r="AB100" s="1">
        <v>0</v>
      </c>
      <c r="AC100" s="1">
        <f>AB100*G99</f>
        <v>0</v>
      </c>
      <c r="AD100" s="1">
        <f t="shared" si="51"/>
        <v>0</v>
      </c>
      <c r="AE100" s="1"/>
      <c r="AF100" s="1">
        <f>_xlfn.T.TEST(AD98:AD113,AD18:AD32,2,3)</f>
        <v>0.28546080029183779</v>
      </c>
    </row>
    <row r="101" spans="1:32" x14ac:dyDescent="0.25">
      <c r="A101" s="1" t="s">
        <v>135</v>
      </c>
      <c r="B101" s="1">
        <v>7</v>
      </c>
      <c r="C101" s="1"/>
      <c r="D101" s="1">
        <v>68</v>
      </c>
      <c r="E101" s="1">
        <f t="shared" si="47"/>
        <v>0.10294117647058823</v>
      </c>
      <c r="F101" s="1"/>
      <c r="G101" s="1"/>
      <c r="H101" s="1">
        <v>7</v>
      </c>
      <c r="I101" s="1">
        <f>H101*G99</f>
        <v>12.137019854730131</v>
      </c>
      <c r="J101" s="1">
        <f t="shared" si="52"/>
        <v>1.7338599792471616</v>
      </c>
      <c r="K101" s="1"/>
      <c r="L101" s="1"/>
      <c r="M101" s="1">
        <v>12</v>
      </c>
      <c r="N101" s="1">
        <f>M101*G99</f>
        <v>20.80631975096594</v>
      </c>
      <c r="O101" s="1">
        <f t="shared" si="48"/>
        <v>2.9723313929951343</v>
      </c>
      <c r="P101" s="1"/>
      <c r="Q101" s="1"/>
      <c r="R101" s="1">
        <v>0</v>
      </c>
      <c r="S101" s="1">
        <f>R101*G99</f>
        <v>0</v>
      </c>
      <c r="T101" s="1">
        <f t="shared" si="49"/>
        <v>0</v>
      </c>
      <c r="U101" s="1"/>
      <c r="V101" s="1"/>
      <c r="W101" s="1">
        <v>0</v>
      </c>
      <c r="X101" s="1">
        <f>W101*G99</f>
        <v>0</v>
      </c>
      <c r="Y101" s="1">
        <f t="shared" si="50"/>
        <v>0</v>
      </c>
      <c r="Z101" s="1"/>
      <c r="AA101" s="1"/>
      <c r="AB101" s="1">
        <v>0</v>
      </c>
      <c r="AC101" s="1">
        <f>AB101*G99</f>
        <v>0</v>
      </c>
      <c r="AD101" s="1">
        <f t="shared" si="51"/>
        <v>0</v>
      </c>
      <c r="AE101" s="1"/>
      <c r="AF101" s="1"/>
    </row>
    <row r="102" spans="1:32" x14ac:dyDescent="0.25">
      <c r="A102" s="1" t="s">
        <v>136</v>
      </c>
      <c r="B102" s="1">
        <v>8</v>
      </c>
      <c r="C102" s="1"/>
      <c r="D102" s="1">
        <v>85</v>
      </c>
      <c r="E102" s="1">
        <f t="shared" si="47"/>
        <v>9.4117647058823528E-2</v>
      </c>
      <c r="F102" s="1"/>
      <c r="G102" s="1"/>
      <c r="H102" s="1">
        <v>6</v>
      </c>
      <c r="I102" s="1">
        <f>H102*G99</f>
        <v>10.40315987548297</v>
      </c>
      <c r="J102" s="1">
        <f>I102/B102</f>
        <v>1.3003949844353713</v>
      </c>
      <c r="K102" s="1"/>
      <c r="L102" s="1"/>
      <c r="M102" s="1">
        <v>10</v>
      </c>
      <c r="N102" s="1">
        <f>M102*G99</f>
        <v>17.338599792471616</v>
      </c>
      <c r="O102" s="1">
        <f t="shared" si="48"/>
        <v>2.167324974058952</v>
      </c>
      <c r="P102" s="1"/>
      <c r="Q102" s="1"/>
      <c r="R102" s="1">
        <v>0</v>
      </c>
      <c r="S102" s="1">
        <f>R102*G99</f>
        <v>0</v>
      </c>
      <c r="T102" s="1">
        <f t="shared" si="49"/>
        <v>0</v>
      </c>
      <c r="U102" s="1"/>
      <c r="V102" s="1"/>
      <c r="W102" s="1">
        <v>0</v>
      </c>
      <c r="X102" s="1">
        <f>W102*G99</f>
        <v>0</v>
      </c>
      <c r="Y102" s="1">
        <f t="shared" si="50"/>
        <v>0</v>
      </c>
      <c r="Z102" s="1"/>
      <c r="AA102" s="1"/>
      <c r="AB102" s="1">
        <v>0</v>
      </c>
      <c r="AC102" s="1">
        <f>AB102*G99</f>
        <v>0</v>
      </c>
      <c r="AD102" s="1">
        <f t="shared" si="51"/>
        <v>0</v>
      </c>
      <c r="AE102" s="1"/>
      <c r="AF102" s="1"/>
    </row>
    <row r="103" spans="1:32" x14ac:dyDescent="0.25">
      <c r="A103" s="1" t="s">
        <v>137</v>
      </c>
      <c r="B103" s="1">
        <v>7</v>
      </c>
      <c r="C103" s="1"/>
      <c r="D103" s="1">
        <v>75</v>
      </c>
      <c r="E103" s="1">
        <f t="shared" si="47"/>
        <v>9.3333333333333338E-2</v>
      </c>
      <c r="F103" s="1"/>
      <c r="G103" s="1"/>
      <c r="H103" s="1">
        <v>7</v>
      </c>
      <c r="I103" s="1">
        <f>H103*G99</f>
        <v>12.137019854730131</v>
      </c>
      <c r="J103" s="1">
        <f t="shared" si="52"/>
        <v>1.7338599792471616</v>
      </c>
      <c r="K103" s="1"/>
      <c r="L103" s="1"/>
      <c r="M103" s="1">
        <v>0</v>
      </c>
      <c r="N103" s="1">
        <f>M103*G99</f>
        <v>0</v>
      </c>
      <c r="O103" s="1">
        <f t="shared" si="48"/>
        <v>0</v>
      </c>
      <c r="P103" s="1"/>
      <c r="Q103" s="1"/>
      <c r="R103" s="1">
        <v>0</v>
      </c>
      <c r="S103" s="1">
        <f>R103*G99</f>
        <v>0</v>
      </c>
      <c r="T103" s="1">
        <f t="shared" si="49"/>
        <v>0</v>
      </c>
      <c r="U103" s="1"/>
      <c r="V103" s="1"/>
      <c r="W103" s="1">
        <v>0</v>
      </c>
      <c r="X103" s="1">
        <f>W103*G99</f>
        <v>0</v>
      </c>
      <c r="Y103" s="1">
        <f t="shared" si="50"/>
        <v>0</v>
      </c>
      <c r="Z103" s="1"/>
      <c r="AA103" s="1"/>
      <c r="AB103" s="1">
        <v>0</v>
      </c>
      <c r="AC103" s="1">
        <f>AB103*G99</f>
        <v>0</v>
      </c>
      <c r="AD103" s="1">
        <f t="shared" si="51"/>
        <v>0</v>
      </c>
      <c r="AE103" s="1"/>
      <c r="AF103" s="1"/>
    </row>
    <row r="104" spans="1:32" x14ac:dyDescent="0.25">
      <c r="A104" s="1" t="s">
        <v>138</v>
      </c>
      <c r="B104" s="1">
        <v>7</v>
      </c>
      <c r="C104" s="1">
        <f>AVERAGE(B98:B104)</f>
        <v>7</v>
      </c>
      <c r="D104" s="1">
        <v>80</v>
      </c>
      <c r="E104" s="1">
        <f t="shared" si="47"/>
        <v>8.7499999999999994E-2</v>
      </c>
      <c r="F104" s="1"/>
      <c r="G104" s="1"/>
      <c r="H104" s="1">
        <v>7</v>
      </c>
      <c r="I104" s="1">
        <f>H104*G99</f>
        <v>12.137019854730131</v>
      </c>
      <c r="J104" s="1">
        <f t="shared" si="52"/>
        <v>1.7338599792471616</v>
      </c>
      <c r="K104" s="1"/>
      <c r="L104" s="1"/>
      <c r="M104" s="1">
        <v>3</v>
      </c>
      <c r="N104" s="1">
        <f>M104*G99</f>
        <v>5.2015799377414851</v>
      </c>
      <c r="O104" s="1">
        <f t="shared" si="48"/>
        <v>0.74308284824878357</v>
      </c>
      <c r="P104" s="1"/>
      <c r="Q104" s="1"/>
      <c r="R104" s="1">
        <v>0</v>
      </c>
      <c r="S104" s="1">
        <f>R104*G99</f>
        <v>0</v>
      </c>
      <c r="T104" s="1">
        <f t="shared" si="49"/>
        <v>0</v>
      </c>
      <c r="U104" s="1"/>
      <c r="V104" s="1"/>
      <c r="W104" s="1">
        <v>0</v>
      </c>
      <c r="X104" s="1">
        <f>W104*G99</f>
        <v>0</v>
      </c>
      <c r="Y104" s="1">
        <f t="shared" si="50"/>
        <v>0</v>
      </c>
      <c r="Z104" s="1"/>
      <c r="AA104" s="1"/>
      <c r="AB104" s="1">
        <v>0</v>
      </c>
      <c r="AC104" s="1">
        <f>AB104*G99</f>
        <v>0</v>
      </c>
      <c r="AD104" s="1">
        <f t="shared" si="51"/>
        <v>0</v>
      </c>
      <c r="AE104" s="1"/>
      <c r="AF104" s="1"/>
    </row>
    <row r="105" spans="1:32" x14ac:dyDescent="0.25">
      <c r="A105" s="1" t="s">
        <v>139</v>
      </c>
      <c r="B105" s="1">
        <v>5</v>
      </c>
      <c r="C105" s="1"/>
      <c r="D105" s="1">
        <v>47</v>
      </c>
      <c r="E105" s="1">
        <f t="shared" si="47"/>
        <v>0.10638297872340426</v>
      </c>
      <c r="F105" s="1">
        <f>SUM(E105:E113)</f>
        <v>1.2773393487338611</v>
      </c>
      <c r="G105" s="1"/>
      <c r="H105" s="1">
        <v>7</v>
      </c>
      <c r="I105" s="1">
        <f t="shared" ref="I105" si="53">H105*G106</f>
        <v>8.1067364241894619</v>
      </c>
      <c r="J105" s="1">
        <f t="shared" si="52"/>
        <v>1.6213472848378925</v>
      </c>
      <c r="K105" s="1">
        <f>AVERAGE(J105:J113)</f>
        <v>0.87485963186972815</v>
      </c>
      <c r="L105" s="1"/>
      <c r="M105" s="1">
        <v>8</v>
      </c>
      <c r="N105" s="1">
        <f>M105*G106</f>
        <v>9.2648416276450991</v>
      </c>
      <c r="O105" s="1">
        <f t="shared" si="48"/>
        <v>1.8529683255290199</v>
      </c>
      <c r="P105" s="1">
        <f>AVERAGE(O105:O113)</f>
        <v>1.2159083379491025</v>
      </c>
      <c r="Q105" s="1"/>
      <c r="R105" s="1">
        <v>7</v>
      </c>
      <c r="S105" s="1">
        <f>R105*G106</f>
        <v>8.1067364241894619</v>
      </c>
      <c r="T105" s="1">
        <f t="shared" si="49"/>
        <v>1.1581052034556374</v>
      </c>
      <c r="U105" s="1">
        <f>AVERAGE(T105:T113)</f>
        <v>1.4283297509286195</v>
      </c>
      <c r="V105" s="1"/>
      <c r="W105" s="1">
        <v>3</v>
      </c>
      <c r="X105" s="1">
        <f>W105*G106</f>
        <v>3.4743156103669124</v>
      </c>
      <c r="Y105" s="1">
        <f t="shared" si="50"/>
        <v>0.69486312207338252</v>
      </c>
      <c r="Z105" s="1">
        <f>AVERAGE(Y105:Y113)</f>
        <v>0.37975433854054569</v>
      </c>
      <c r="AA105" s="1"/>
      <c r="AB105" s="1">
        <v>4</v>
      </c>
      <c r="AC105" s="1">
        <f>AB105*G106</f>
        <v>4.6324208138225496</v>
      </c>
      <c r="AD105" s="1">
        <f t="shared" si="51"/>
        <v>0.92648416276450996</v>
      </c>
      <c r="AE105" s="1">
        <f>AVERAGE(AD105:AD113)</f>
        <v>0.16192026455722339</v>
      </c>
      <c r="AF105" s="1"/>
    </row>
    <row r="106" spans="1:32" x14ac:dyDescent="0.25">
      <c r="A106" s="1" t="s">
        <v>140</v>
      </c>
      <c r="B106" s="1">
        <v>8</v>
      </c>
      <c r="C106" s="1"/>
      <c r="D106" s="1">
        <v>56</v>
      </c>
      <c r="E106" s="1">
        <f t="shared" si="47"/>
        <v>0.14285714285714285</v>
      </c>
      <c r="F106" s="1">
        <f>F105/9</f>
        <v>0.14192659430376234</v>
      </c>
      <c r="G106" s="1">
        <f>F19/F106</f>
        <v>1.1581052034556374</v>
      </c>
      <c r="H106" s="1">
        <v>5</v>
      </c>
      <c r="I106" s="1">
        <f>H106*G106</f>
        <v>5.7905260172781867</v>
      </c>
      <c r="J106" s="1">
        <f t="shared" si="52"/>
        <v>0.72381575215977334</v>
      </c>
      <c r="K106" s="1"/>
      <c r="L106" s="1"/>
      <c r="M106" s="1">
        <v>9</v>
      </c>
      <c r="N106" s="1">
        <f>M106*G106</f>
        <v>10.422946831100736</v>
      </c>
      <c r="O106" s="1">
        <f t="shared" si="48"/>
        <v>1.302868353887592</v>
      </c>
      <c r="P106" s="1"/>
      <c r="Q106" s="1"/>
      <c r="R106" s="1">
        <v>6</v>
      </c>
      <c r="S106" s="1">
        <f>R106*G106</f>
        <v>6.9486312207338248</v>
      </c>
      <c r="T106" s="1">
        <f t="shared" si="49"/>
        <v>1.389726244146765</v>
      </c>
      <c r="U106" s="1"/>
      <c r="V106" s="1"/>
      <c r="W106" s="1">
        <v>3</v>
      </c>
      <c r="X106" s="1">
        <f>W106*G106</f>
        <v>3.4743156103669124</v>
      </c>
      <c r="Y106" s="1">
        <f t="shared" si="50"/>
        <v>0.43428945129586405</v>
      </c>
      <c r="Z106" s="1"/>
      <c r="AA106" s="1"/>
      <c r="AB106" s="1">
        <v>0</v>
      </c>
      <c r="AC106" s="1">
        <f>AB106*G106</f>
        <v>0</v>
      </c>
      <c r="AD106" s="1">
        <f t="shared" si="51"/>
        <v>0</v>
      </c>
      <c r="AE106" s="1"/>
      <c r="AF106" s="1"/>
    </row>
    <row r="107" spans="1:32" x14ac:dyDescent="0.25">
      <c r="A107" s="1" t="s">
        <v>141</v>
      </c>
      <c r="B107" s="1">
        <v>9</v>
      </c>
      <c r="C107" s="1"/>
      <c r="D107" s="1">
        <v>62</v>
      </c>
      <c r="E107" s="1">
        <f t="shared" si="47"/>
        <v>0.14516129032258066</v>
      </c>
      <c r="F107" s="1"/>
      <c r="G107" s="1"/>
      <c r="H107" s="1">
        <v>3</v>
      </c>
      <c r="I107" s="1">
        <f>H107*G106</f>
        <v>3.4743156103669124</v>
      </c>
      <c r="J107" s="1">
        <f>I107/B107</f>
        <v>0.3860350678185458</v>
      </c>
      <c r="K107" s="1"/>
      <c r="L107" s="1"/>
      <c r="M107" s="1">
        <v>10</v>
      </c>
      <c r="N107" s="1">
        <f>M107*G106</f>
        <v>11.581052034556373</v>
      </c>
      <c r="O107" s="1">
        <f t="shared" si="48"/>
        <v>1.2867835593951527</v>
      </c>
      <c r="P107" s="1"/>
      <c r="Q107" s="1"/>
      <c r="R107" s="1">
        <v>9</v>
      </c>
      <c r="S107" s="1">
        <f>R107*G106</f>
        <v>10.422946831100736</v>
      </c>
      <c r="T107" s="1">
        <f t="shared" si="49"/>
        <v>3.4743156103669119</v>
      </c>
      <c r="U107" s="1"/>
      <c r="V107" s="1"/>
      <c r="W107" s="1">
        <v>2</v>
      </c>
      <c r="X107" s="1">
        <f>W107*G106</f>
        <v>2.3162104069112748</v>
      </c>
      <c r="Y107" s="1">
        <f t="shared" si="50"/>
        <v>0.25735671187903053</v>
      </c>
      <c r="Z107" s="1"/>
      <c r="AA107" s="1"/>
      <c r="AB107" s="1">
        <v>2</v>
      </c>
      <c r="AC107" s="1">
        <f>AB107*G106</f>
        <v>2.3162104069112748</v>
      </c>
      <c r="AD107" s="1">
        <f t="shared" si="51"/>
        <v>0.25735671187903053</v>
      </c>
      <c r="AE107" s="1"/>
      <c r="AF107" s="1"/>
    </row>
    <row r="108" spans="1:32" x14ac:dyDescent="0.25">
      <c r="A108" s="1" t="s">
        <v>142</v>
      </c>
      <c r="B108" s="1">
        <v>8</v>
      </c>
      <c r="C108" s="1"/>
      <c r="D108" s="1">
        <v>57</v>
      </c>
      <c r="E108" s="1">
        <f t="shared" si="47"/>
        <v>0.14035087719298245</v>
      </c>
      <c r="F108" s="1"/>
      <c r="G108" s="1"/>
      <c r="H108" s="1">
        <v>4</v>
      </c>
      <c r="I108" s="1">
        <f>H108*G106</f>
        <v>4.6324208138225496</v>
      </c>
      <c r="J108" s="1">
        <f t="shared" si="52"/>
        <v>0.57905260172781869</v>
      </c>
      <c r="K108" s="1"/>
      <c r="L108" s="1"/>
      <c r="M108" s="1">
        <v>10</v>
      </c>
      <c r="N108" s="1">
        <f>M108*G106</f>
        <v>11.581052034556373</v>
      </c>
      <c r="O108" s="1">
        <f t="shared" si="48"/>
        <v>1.4476315043195467</v>
      </c>
      <c r="P108" s="1"/>
      <c r="Q108" s="1"/>
      <c r="R108" s="1">
        <v>11</v>
      </c>
      <c r="S108" s="1">
        <f>R108*G106</f>
        <v>12.739157238012011</v>
      </c>
      <c r="T108" s="1">
        <f t="shared" si="49"/>
        <v>3.1847893095030027</v>
      </c>
      <c r="U108" s="1"/>
      <c r="V108" s="1"/>
      <c r="W108" s="1">
        <v>3</v>
      </c>
      <c r="X108" s="1">
        <f>W108*G106</f>
        <v>3.4743156103669124</v>
      </c>
      <c r="Y108" s="1">
        <f t="shared" si="50"/>
        <v>0.43428945129586405</v>
      </c>
      <c r="Z108" s="1"/>
      <c r="AA108" s="1"/>
      <c r="AB108" s="1">
        <v>1</v>
      </c>
      <c r="AC108" s="1">
        <f>AB108*G106</f>
        <v>1.1581052034556374</v>
      </c>
      <c r="AD108" s="1">
        <f t="shared" si="51"/>
        <v>0.14476315043195467</v>
      </c>
      <c r="AE108" s="1"/>
      <c r="AF108" s="1"/>
    </row>
    <row r="109" spans="1:32" x14ac:dyDescent="0.25">
      <c r="A109" s="1" t="s">
        <v>143</v>
      </c>
      <c r="B109" s="1">
        <v>9</v>
      </c>
      <c r="C109" s="1"/>
      <c r="D109" s="1">
        <v>62</v>
      </c>
      <c r="E109" s="1">
        <f t="shared" si="47"/>
        <v>0.14516129032258066</v>
      </c>
      <c r="F109" s="1"/>
      <c r="G109" s="1"/>
      <c r="H109" s="1">
        <v>6</v>
      </c>
      <c r="I109" s="1">
        <f>H109*G106</f>
        <v>6.9486312207338248</v>
      </c>
      <c r="J109" s="1">
        <f t="shared" si="52"/>
        <v>0.77207013563709159</v>
      </c>
      <c r="K109" s="1"/>
      <c r="L109" s="1"/>
      <c r="M109" s="1">
        <v>11</v>
      </c>
      <c r="N109" s="1">
        <f>M109*G106</f>
        <v>12.739157238012011</v>
      </c>
      <c r="O109" s="1">
        <f t="shared" si="48"/>
        <v>1.4154619153346679</v>
      </c>
      <c r="P109" s="1"/>
      <c r="Q109" s="1"/>
      <c r="R109" s="1">
        <v>6</v>
      </c>
      <c r="S109" s="1">
        <f>R109*G106</f>
        <v>6.9486312207338248</v>
      </c>
      <c r="T109" s="1">
        <f t="shared" si="49"/>
        <v>1.1581052034556374</v>
      </c>
      <c r="U109" s="1"/>
      <c r="V109" s="1"/>
      <c r="W109" s="1">
        <v>4</v>
      </c>
      <c r="X109" s="1">
        <f>W109*G106</f>
        <v>4.6324208138225496</v>
      </c>
      <c r="Y109" s="1">
        <f t="shared" si="50"/>
        <v>0.51471342375806106</v>
      </c>
      <c r="Z109" s="1"/>
      <c r="AA109" s="1"/>
      <c r="AB109" s="1">
        <v>1</v>
      </c>
      <c r="AC109" s="1">
        <f>AB109*G106</f>
        <v>1.1581052034556374</v>
      </c>
      <c r="AD109" s="1">
        <f t="shared" si="51"/>
        <v>0.12867835593951527</v>
      </c>
      <c r="AE109" s="1"/>
      <c r="AF109" s="1"/>
    </row>
    <row r="110" spans="1:32" x14ac:dyDescent="0.25">
      <c r="A110" s="1" t="s">
        <v>144</v>
      </c>
      <c r="B110" s="1">
        <v>8</v>
      </c>
      <c r="C110" s="1"/>
      <c r="D110" s="1">
        <v>62</v>
      </c>
      <c r="E110" s="1">
        <f t="shared" si="47"/>
        <v>0.12903225806451613</v>
      </c>
      <c r="F110" s="1"/>
      <c r="G110" s="1"/>
      <c r="H110" s="1">
        <v>10</v>
      </c>
      <c r="I110" s="1">
        <f>H110*G106</f>
        <v>11.581052034556373</v>
      </c>
      <c r="J110" s="1">
        <f t="shared" si="52"/>
        <v>1.4476315043195467</v>
      </c>
      <c r="K110" s="1"/>
      <c r="L110" s="1"/>
      <c r="M110" s="1">
        <v>10</v>
      </c>
      <c r="N110" s="1">
        <f>M110*G106</f>
        <v>11.581052034556373</v>
      </c>
      <c r="O110" s="1">
        <f t="shared" si="48"/>
        <v>1.4476315043195467</v>
      </c>
      <c r="P110" s="1"/>
      <c r="Q110" s="1"/>
      <c r="R110" s="1">
        <v>9</v>
      </c>
      <c r="S110" s="1">
        <f>R110*G106</f>
        <v>10.422946831100736</v>
      </c>
      <c r="T110" s="1">
        <f t="shared" si="49"/>
        <v>1.0422946831100737</v>
      </c>
      <c r="U110" s="1"/>
      <c r="V110" s="1"/>
      <c r="W110" s="1">
        <v>1</v>
      </c>
      <c r="X110" s="1">
        <f>W110*G106</f>
        <v>1.1581052034556374</v>
      </c>
      <c r="Y110" s="1">
        <f t="shared" si="50"/>
        <v>0.14476315043195467</v>
      </c>
      <c r="Z110" s="1"/>
      <c r="AA110" s="1"/>
      <c r="AB110" s="1">
        <v>0</v>
      </c>
      <c r="AC110" s="1">
        <f>AB110*G106</f>
        <v>0</v>
      </c>
      <c r="AD110" s="1">
        <f t="shared" si="51"/>
        <v>0</v>
      </c>
      <c r="AE110" s="1"/>
      <c r="AF110" s="1"/>
    </row>
    <row r="111" spans="1:32" x14ac:dyDescent="0.25">
      <c r="A111" s="1" t="s">
        <v>145</v>
      </c>
      <c r="B111" s="1">
        <v>9</v>
      </c>
      <c r="C111" s="1"/>
      <c r="D111" s="1">
        <v>65</v>
      </c>
      <c r="E111" s="1">
        <f t="shared" si="47"/>
        <v>0.13846153846153847</v>
      </c>
      <c r="F111" s="1"/>
      <c r="G111" s="1"/>
      <c r="H111" s="1">
        <v>6</v>
      </c>
      <c r="I111" s="1">
        <f>H111*G106</f>
        <v>6.9486312207338248</v>
      </c>
      <c r="J111" s="1">
        <f t="shared" si="52"/>
        <v>0.77207013563709159</v>
      </c>
      <c r="K111" s="1"/>
      <c r="L111" s="1"/>
      <c r="M111" s="1">
        <v>4</v>
      </c>
      <c r="N111" s="1">
        <f>M111*G106</f>
        <v>4.6324208138225496</v>
      </c>
      <c r="O111" s="1">
        <f t="shared" si="48"/>
        <v>0.51471342375806106</v>
      </c>
      <c r="P111" s="1"/>
      <c r="Q111" s="1"/>
      <c r="R111" s="1">
        <v>5</v>
      </c>
      <c r="S111" s="1">
        <f>R111*G106</f>
        <v>5.7905260172781867</v>
      </c>
      <c r="T111" s="1">
        <f t="shared" si="49"/>
        <v>0.96508766954636449</v>
      </c>
      <c r="U111" s="1"/>
      <c r="V111" s="1"/>
      <c r="W111" s="1">
        <v>6</v>
      </c>
      <c r="X111" s="1">
        <f>W111*G106</f>
        <v>6.9486312207338248</v>
      </c>
      <c r="Y111" s="1">
        <f t="shared" si="50"/>
        <v>0.77207013563709159</v>
      </c>
      <c r="Z111" s="1"/>
      <c r="AA111" s="1"/>
      <c r="AB111" s="1">
        <v>0</v>
      </c>
      <c r="AC111" s="1">
        <f>AB111*G106</f>
        <v>0</v>
      </c>
      <c r="AD111" s="1">
        <f t="shared" si="51"/>
        <v>0</v>
      </c>
      <c r="AE111" s="1"/>
      <c r="AF111" s="1"/>
    </row>
    <row r="112" spans="1:32" x14ac:dyDescent="0.25">
      <c r="A112" s="1" t="s">
        <v>146</v>
      </c>
      <c r="B112" s="1">
        <v>7</v>
      </c>
      <c r="C112" s="1"/>
      <c r="D112" s="1">
        <v>42</v>
      </c>
      <c r="E112" s="1">
        <f t="shared" si="47"/>
        <v>0.16666666666666666</v>
      </c>
      <c r="F112" s="1"/>
      <c r="G112" s="1"/>
      <c r="H112" s="1">
        <v>6</v>
      </c>
      <c r="I112" s="1">
        <f>H112*G106</f>
        <v>6.9486312207338248</v>
      </c>
      <c r="J112" s="1">
        <f t="shared" si="52"/>
        <v>0.99266160296197492</v>
      </c>
      <c r="K112" s="1"/>
      <c r="L112" s="1"/>
      <c r="M112" s="1">
        <v>4</v>
      </c>
      <c r="N112" s="1">
        <f>M112*G106</f>
        <v>4.6324208138225496</v>
      </c>
      <c r="O112" s="1">
        <f t="shared" si="48"/>
        <v>0.66177440197464998</v>
      </c>
      <c r="P112" s="1"/>
      <c r="Q112" s="1"/>
      <c r="R112" s="1">
        <v>1</v>
      </c>
      <c r="S112" s="1">
        <f>R112*G106</f>
        <v>1.1581052034556374</v>
      </c>
      <c r="T112" s="1">
        <f t="shared" si="49"/>
        <v>0.1930175339092729</v>
      </c>
      <c r="U112" s="1"/>
      <c r="V112" s="1"/>
      <c r="W112" s="1">
        <v>1</v>
      </c>
      <c r="X112" s="1">
        <f>W112*G106</f>
        <v>1.1581052034556374</v>
      </c>
      <c r="Y112" s="1">
        <f t="shared" si="50"/>
        <v>0.1654436004936625</v>
      </c>
      <c r="Z112" s="1"/>
      <c r="AA112" s="1"/>
      <c r="AB112" s="1">
        <v>0</v>
      </c>
      <c r="AC112" s="1">
        <f>AB112*G106</f>
        <v>0</v>
      </c>
      <c r="AD112" s="1">
        <f t="shared" si="51"/>
        <v>0</v>
      </c>
      <c r="AE112" s="1"/>
      <c r="AF112" s="1"/>
    </row>
    <row r="113" spans="1:32" x14ac:dyDescent="0.25">
      <c r="A113" s="1" t="s">
        <v>147</v>
      </c>
      <c r="B113" s="1">
        <v>8</v>
      </c>
      <c r="C113" s="1">
        <f>AVERAGE(B105:B113)</f>
        <v>7.8888888888888893</v>
      </c>
      <c r="D113" s="1">
        <v>49</v>
      </c>
      <c r="E113" s="1">
        <f t="shared" si="47"/>
        <v>0.16326530612244897</v>
      </c>
      <c r="F113" s="1"/>
      <c r="G113" s="1"/>
      <c r="H113" s="1">
        <v>4</v>
      </c>
      <c r="I113" s="1">
        <f>H113*G106</f>
        <v>4.6324208138225496</v>
      </c>
      <c r="J113" s="1">
        <f t="shared" si="52"/>
        <v>0.57905260172781869</v>
      </c>
      <c r="K113" s="1"/>
      <c r="L113" s="1"/>
      <c r="M113" s="1">
        <v>7</v>
      </c>
      <c r="N113" s="1">
        <f>M113*G106</f>
        <v>8.1067364241894619</v>
      </c>
      <c r="O113" s="1">
        <f t="shared" si="48"/>
        <v>1.0133420530236827</v>
      </c>
      <c r="P113" s="1"/>
      <c r="Q113" s="1"/>
      <c r="R113" s="1">
        <v>1</v>
      </c>
      <c r="S113" s="1">
        <f>R113*G106</f>
        <v>1.1581052034556374</v>
      </c>
      <c r="T113" s="1">
        <f t="shared" si="49"/>
        <v>0.28952630086390935</v>
      </c>
      <c r="U113" s="1"/>
      <c r="V113" s="1"/>
      <c r="W113" s="1">
        <v>0</v>
      </c>
      <c r="X113" s="1">
        <f>W113*G106</f>
        <v>0</v>
      </c>
      <c r="Y113" s="1">
        <f t="shared" si="50"/>
        <v>0</v>
      </c>
      <c r="Z113" s="1"/>
      <c r="AA113" s="1"/>
      <c r="AB113" s="1">
        <v>0</v>
      </c>
      <c r="AC113" s="1">
        <f>AB113*G106</f>
        <v>0</v>
      </c>
      <c r="AD113" s="1">
        <f t="shared" si="51"/>
        <v>0</v>
      </c>
      <c r="AE113" s="1"/>
      <c r="AF1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Fig6F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2021-04-15T16:29:27Z</dcterms:created>
  <dcterms:modified xsi:type="dcterms:W3CDTF">2021-04-15T18:31:09Z</dcterms:modified>
</cp:coreProperties>
</file>