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8_{A10D385E-289D-244C-9BFA-103854CC05AB}" xr6:coauthVersionLast="36" xr6:coauthVersionMax="36" xr10:uidLastSave="{00000000-0000-0000-0000-000000000000}"/>
  <bookViews>
    <workbookView xWindow="780" yWindow="940" windowWidth="27640" windowHeight="15780" xr2:uid="{0A4482D7-1D6B-6045-B149-D2AE4517B3E5}"/>
  </bookViews>
  <sheets>
    <sheet name="Figure 6J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<sst xmlns="http://schemas.openxmlformats.org/spreadsheetml/2006/main" count="13" uniqueCount="13">
  <si>
    <t>PC2 IF</t>
  </si>
  <si>
    <t>Signal intensity</t>
  </si>
  <si>
    <t>Embryo</t>
  </si>
  <si>
    <t>File</t>
  </si>
  <si>
    <t>Apical</t>
  </si>
  <si>
    <t>Basal a</t>
  </si>
  <si>
    <t>Basal b</t>
  </si>
  <si>
    <t>Unpaired t-test</t>
  </si>
  <si>
    <t>Apical v Basal b</t>
  </si>
  <si>
    <t>Basal a v Basal b</t>
  </si>
  <si>
    <t>p-values</t>
  </si>
  <si>
    <t>0.025</t>
  </si>
  <si>
    <t>0.0803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</si>
</sst>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28F18-A229-DD45-A3FF-833DA2E1B5A0}">
  <dimension ref="A1:J37"/>
  <sheetViews>
    <sheetView tabSelected="1" workbookViewId="0">
      <selection activeCell="G20" sqref="G20"/>
    </sheetView>
  </sheetViews>
  <sheetFormatPr baseColWidth="10" defaultRowHeight="16" x14ac:dyDescent="0.2"/>
  <sheetData>
    <row r="1" spans="1:10" x14ac:dyDescent="0.2">
      <c r="A1" s="1" t="s">
        <v>0</v>
      </c>
      <c r="C1" s="2" t="s">
        <v>1</v>
      </c>
      <c r="D1" s="2"/>
      <c r="E1" s="2"/>
      <c r="I1" s="3"/>
      <c r="J1" s="3"/>
    </row>
    <row r="2" spans="1:10" ht="17" thickBot="1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G2" s="1" t="s">
        <v>7</v>
      </c>
      <c r="I2" t="s">
        <v>8</v>
      </c>
      <c r="J2" t="s">
        <v>9</v>
      </c>
    </row>
    <row r="3" spans="1:10" x14ac:dyDescent="0.2">
      <c r="A3" s="4">
        <v>1</v>
      </c>
      <c r="B3" s="5">
        <v>1</v>
      </c>
      <c r="C3" s="6">
        <f>3671.528-2996.484</f>
        <v>675.04399999999987</v>
      </c>
      <c r="D3" s="6">
        <f>3444.942-2996.484</f>
        <v>448.45800000000008</v>
      </c>
      <c r="E3" s="7">
        <f>3392.552-2996.484</f>
        <v>396.06800000000021</v>
      </c>
      <c r="H3" t="s">
        <v>10</v>
      </c>
      <c r="I3" t="s">
        <v>11</v>
      </c>
      <c r="J3" t="s">
        <v>12</v>
      </c>
    </row>
    <row r="4" spans="1:10" x14ac:dyDescent="0.2">
      <c r="A4" s="4"/>
      <c r="B4" s="8">
        <v>2</v>
      </c>
      <c r="C4" s="9">
        <f>4556.212-2941.204</f>
        <v>1615.0080000000003</v>
      </c>
      <c r="D4" s="9">
        <f>3633.505-2941.204</f>
        <v>692.30099999999993</v>
      </c>
      <c r="E4" s="10">
        <f>4039.808-2941.204</f>
        <v>1098.6039999999998</v>
      </c>
    </row>
    <row r="5" spans="1:10" x14ac:dyDescent="0.2">
      <c r="A5" s="4"/>
      <c r="B5" s="8">
        <v>3</v>
      </c>
      <c r="C5" s="9">
        <f>3566.827-2203.54</f>
        <v>1363.2870000000003</v>
      </c>
      <c r="D5" s="9">
        <f>2887.917-2203.54</f>
        <v>684.37699999999995</v>
      </c>
      <c r="E5" s="10">
        <f>3065.674-2203.54</f>
        <v>862.13400000000001</v>
      </c>
    </row>
    <row r="6" spans="1:10" x14ac:dyDescent="0.2">
      <c r="A6" s="4"/>
      <c r="B6" s="8">
        <v>4</v>
      </c>
      <c r="C6" s="9">
        <f>5793.911-3460.549</f>
        <v>2333.3620000000001</v>
      </c>
      <c r="D6" s="9">
        <f>4881.822-3460.549</f>
        <v>1421.2730000000001</v>
      </c>
      <c r="E6" s="10">
        <f>5396.727-3460.549</f>
        <v>1936.1779999999999</v>
      </c>
    </row>
    <row r="7" spans="1:10" x14ac:dyDescent="0.2">
      <c r="A7" s="4"/>
      <c r="B7" s="8">
        <v>5</v>
      </c>
      <c r="C7" s="9">
        <f>3086.16-2423.079</f>
        <v>663.08099999999968</v>
      </c>
      <c r="D7" s="9">
        <f>2735.925-2423.079</f>
        <v>312.846</v>
      </c>
      <c r="E7" s="10">
        <f>2967.921-2423.079</f>
        <v>544.84199999999964</v>
      </c>
    </row>
    <row r="8" spans="1:10" x14ac:dyDescent="0.2">
      <c r="A8" s="4"/>
      <c r="B8" s="8">
        <v>6</v>
      </c>
      <c r="C8" s="9">
        <f>5674.943-3988.083</f>
        <v>1686.8600000000001</v>
      </c>
      <c r="D8" s="9">
        <f>4583.824-3988.083</f>
        <v>595.74099999999953</v>
      </c>
      <c r="E8" s="10">
        <f>5059.281-3988.083</f>
        <v>1071.1979999999999</v>
      </c>
    </row>
    <row r="9" spans="1:10" x14ac:dyDescent="0.2">
      <c r="A9" s="4"/>
      <c r="B9" s="8">
        <v>7</v>
      </c>
      <c r="C9" s="9">
        <f>3745.448-2713.584</f>
        <v>1031.864</v>
      </c>
      <c r="D9" s="9">
        <f>2932.643-2713.584</f>
        <v>219.0590000000002</v>
      </c>
      <c r="E9" s="10">
        <f>3326.533-2713.584</f>
        <v>612.94900000000007</v>
      </c>
    </row>
    <row r="10" spans="1:10" x14ac:dyDescent="0.2">
      <c r="A10" s="4"/>
      <c r="B10" s="8">
        <v>8</v>
      </c>
      <c r="C10" s="9">
        <f>4975.931-4133.971</f>
        <v>841.96</v>
      </c>
      <c r="D10" s="9">
        <f>4718.838-4133.971</f>
        <v>584.86700000000019</v>
      </c>
      <c r="E10" s="10">
        <f>4822.709-4133.971</f>
        <v>688.73800000000028</v>
      </c>
    </row>
    <row r="11" spans="1:10" x14ac:dyDescent="0.2">
      <c r="A11" s="4"/>
      <c r="B11" s="8">
        <v>9</v>
      </c>
      <c r="C11" s="9">
        <f>3048.34-2726.924</f>
        <v>321.41600000000017</v>
      </c>
      <c r="D11" s="9">
        <f>3040.358-2726.924</f>
        <v>313.4340000000002</v>
      </c>
      <c r="E11" s="10">
        <f>2845.608-2726.924</f>
        <v>118.6840000000002</v>
      </c>
    </row>
    <row r="12" spans="1:10" ht="17" thickBot="1" x14ac:dyDescent="0.25">
      <c r="A12" s="4"/>
      <c r="B12" s="11">
        <v>10</v>
      </c>
      <c r="C12" s="12">
        <f>4980.389-4623.028</f>
        <v>357.36099999999988</v>
      </c>
      <c r="D12" s="12">
        <f>4686.72-4623.028</f>
        <v>63.692000000000007</v>
      </c>
      <c r="E12" s="13">
        <f>4875.373-4623.028</f>
        <v>252.34499999999935</v>
      </c>
    </row>
    <row r="13" spans="1:10" x14ac:dyDescent="0.2">
      <c r="A13" s="4">
        <v>2</v>
      </c>
      <c r="B13" s="5">
        <v>1</v>
      </c>
      <c r="C13" s="6">
        <f>1868.189-1068.54</f>
        <v>799.64900000000011</v>
      </c>
      <c r="D13" s="6">
        <f>2126.59-1068.54</f>
        <v>1058.0500000000002</v>
      </c>
      <c r="E13" s="7">
        <f>1397.259-1068.54</f>
        <v>328.71900000000005</v>
      </c>
    </row>
    <row r="14" spans="1:10" x14ac:dyDescent="0.2">
      <c r="A14" s="4"/>
      <c r="B14" s="8">
        <v>2</v>
      </c>
      <c r="C14" s="9">
        <f>1308.669-589.404</f>
        <v>719.2650000000001</v>
      </c>
      <c r="D14" s="9">
        <f>1760.684-589.404</f>
        <v>1171.28</v>
      </c>
      <c r="E14" s="10">
        <f>1072.904-589.404</f>
        <v>483.5</v>
      </c>
    </row>
    <row r="15" spans="1:10" x14ac:dyDescent="0.2">
      <c r="A15" s="4"/>
      <c r="B15" s="8">
        <v>3</v>
      </c>
      <c r="C15" s="9">
        <f>1752.002-890.976</f>
        <v>861.02599999999995</v>
      </c>
      <c r="D15" s="9">
        <f>1835.598-890.976</f>
        <v>944.62199999999996</v>
      </c>
      <c r="E15" s="10">
        <f>1285.735-890.976</f>
        <v>394.7589999999999</v>
      </c>
    </row>
    <row r="16" spans="1:10" x14ac:dyDescent="0.2">
      <c r="A16" s="4"/>
      <c r="B16" s="8">
        <v>4</v>
      </c>
      <c r="C16" s="9">
        <f>2007.026-1060.177</f>
        <v>946.84900000000016</v>
      </c>
      <c r="D16" s="9">
        <f>2093.072-1060.177</f>
        <v>1032.8950000000002</v>
      </c>
      <c r="E16" s="10">
        <f>1857.901-1060.177</f>
        <v>797.72400000000016</v>
      </c>
    </row>
    <row r="17" spans="1:5" x14ac:dyDescent="0.2">
      <c r="A17" s="4"/>
      <c r="B17" s="8">
        <v>5</v>
      </c>
      <c r="C17" s="9">
        <f>1226.342-560.257</f>
        <v>666.08500000000015</v>
      </c>
      <c r="D17" s="9">
        <f>1298.949-560.257</f>
        <v>738.69200000000012</v>
      </c>
      <c r="E17" s="10">
        <f>1055.866-560.257</f>
        <v>495.60900000000004</v>
      </c>
    </row>
    <row r="18" spans="1:5" x14ac:dyDescent="0.2">
      <c r="A18" s="4"/>
      <c r="B18" s="8">
        <v>6</v>
      </c>
      <c r="C18" s="9">
        <f>1327.105-573.584</f>
        <v>753.52100000000007</v>
      </c>
      <c r="D18" s="9">
        <f>1292.083-573.584</f>
        <v>718.49900000000014</v>
      </c>
      <c r="E18" s="10">
        <f>949.557-573.584</f>
        <v>375.97300000000007</v>
      </c>
    </row>
    <row r="19" spans="1:5" x14ac:dyDescent="0.2">
      <c r="A19" s="4"/>
      <c r="B19" s="8">
        <v>7</v>
      </c>
      <c r="C19" s="9">
        <f>1098.626-431.175</f>
        <v>667.45100000000002</v>
      </c>
      <c r="D19" s="9">
        <f>1044.604-431.175</f>
        <v>613.42900000000009</v>
      </c>
      <c r="E19" s="10">
        <f>1013.294-431.175</f>
        <v>582.11899999999991</v>
      </c>
    </row>
    <row r="20" spans="1:5" x14ac:dyDescent="0.2">
      <c r="A20" s="4"/>
      <c r="B20" s="8">
        <v>8</v>
      </c>
      <c r="C20" s="9">
        <f>1779.818-950.938</f>
        <v>828.88</v>
      </c>
      <c r="D20" s="9">
        <f>1682.685-950.938</f>
        <v>731.74699999999996</v>
      </c>
      <c r="E20" s="10">
        <f>1112.355-950.938</f>
        <v>161.41700000000003</v>
      </c>
    </row>
    <row r="21" spans="1:5" x14ac:dyDescent="0.2">
      <c r="A21" s="4"/>
      <c r="B21" s="8">
        <v>9</v>
      </c>
      <c r="C21" s="9">
        <f>1305.393-544.173</f>
        <v>761.22</v>
      </c>
      <c r="D21" s="9">
        <f>1333.501-544.173</f>
        <v>789.32799999999997</v>
      </c>
      <c r="E21" s="10">
        <f>1123.649-544.173</f>
        <v>579.47599999999989</v>
      </c>
    </row>
    <row r="22" spans="1:5" x14ac:dyDescent="0.2">
      <c r="A22" s="4"/>
      <c r="B22" s="8">
        <v>10</v>
      </c>
      <c r="C22" s="9">
        <f>1664.391-784.711</f>
        <v>879.68000000000006</v>
      </c>
      <c r="D22" s="9">
        <f>1530.29-784.711</f>
        <v>745.57899999999995</v>
      </c>
      <c r="E22" s="10">
        <f>911.425-784.711</f>
        <v>126.71399999999994</v>
      </c>
    </row>
    <row r="23" spans="1:5" x14ac:dyDescent="0.2">
      <c r="A23" s="4"/>
      <c r="B23" s="8">
        <v>11</v>
      </c>
      <c r="C23" s="9">
        <f>1905.663-750.646</f>
        <v>1155.0170000000001</v>
      </c>
      <c r="D23" s="9">
        <f>1778.698-750.646</f>
        <v>1028.0520000000001</v>
      </c>
      <c r="E23" s="10">
        <f>842.179-750.646</f>
        <v>91.533000000000015</v>
      </c>
    </row>
    <row r="24" spans="1:5" ht="17" thickBot="1" x14ac:dyDescent="0.25">
      <c r="A24" s="4"/>
      <c r="B24" s="11">
        <v>12</v>
      </c>
      <c r="C24" s="12">
        <f>1198.709-603.112</f>
        <v>595.59700000000009</v>
      </c>
      <c r="D24" s="12">
        <f>1393.178-603.112</f>
        <v>790.06600000000014</v>
      </c>
      <c r="E24" s="13">
        <f>833.921-603.112</f>
        <v>230.80900000000008</v>
      </c>
    </row>
    <row r="25" spans="1:5" x14ac:dyDescent="0.2">
      <c r="A25" s="4">
        <v>3</v>
      </c>
      <c r="B25" s="5">
        <v>1</v>
      </c>
      <c r="C25" s="6">
        <f>1606.98-605.911</f>
        <v>1001.0690000000001</v>
      </c>
      <c r="D25" s="6">
        <f>1900.913-605.911</f>
        <v>1295.002</v>
      </c>
      <c r="E25" s="7">
        <f>1555.967-605.911</f>
        <v>950.05600000000015</v>
      </c>
    </row>
    <row r="26" spans="1:5" x14ac:dyDescent="0.2">
      <c r="A26" s="4"/>
      <c r="B26" s="8">
        <v>2</v>
      </c>
      <c r="C26" s="9">
        <f>739.269-462.577</f>
        <v>276.69200000000001</v>
      </c>
      <c r="D26" s="9">
        <f>977.295-462.577</f>
        <v>514.71799999999996</v>
      </c>
      <c r="E26" s="10">
        <f>921.683-462.577</f>
        <v>459.10599999999999</v>
      </c>
    </row>
    <row r="27" spans="1:5" x14ac:dyDescent="0.2">
      <c r="A27" s="4"/>
      <c r="B27" s="8">
        <v>3</v>
      </c>
      <c r="C27" s="9">
        <f>877.678-579.722</f>
        <v>297.95600000000002</v>
      </c>
      <c r="D27" s="9">
        <f>927.867-579.722</f>
        <v>348.14499999999998</v>
      </c>
      <c r="E27" s="10">
        <f>955.952-579.722</f>
        <v>376.23</v>
      </c>
    </row>
    <row r="28" spans="1:5" x14ac:dyDescent="0.2">
      <c r="A28" s="4"/>
      <c r="B28" s="8">
        <v>4</v>
      </c>
      <c r="C28" s="9">
        <f>1374.789-706.301</f>
        <v>668.48799999999994</v>
      </c>
      <c r="D28" s="9">
        <f>1744.124-706.301</f>
        <v>1037.8229999999999</v>
      </c>
      <c r="E28" s="10">
        <f>1364.317-706.301</f>
        <v>658.01599999999996</v>
      </c>
    </row>
    <row r="29" spans="1:5" x14ac:dyDescent="0.2">
      <c r="A29" s="4"/>
      <c r="B29" s="8">
        <v>5</v>
      </c>
      <c r="C29" s="9">
        <f>954.194-486.215</f>
        <v>467.97899999999998</v>
      </c>
      <c r="D29" s="9">
        <f>1151.862-486.215</f>
        <v>665.64700000000016</v>
      </c>
      <c r="E29" s="10">
        <f>887.879-486.215</f>
        <v>401.66400000000004</v>
      </c>
    </row>
    <row r="30" spans="1:5" x14ac:dyDescent="0.2">
      <c r="A30" s="4"/>
      <c r="B30" s="8">
        <v>6</v>
      </c>
      <c r="C30" s="9">
        <f>656.493-337.195</f>
        <v>319.29800000000006</v>
      </c>
      <c r="D30" s="9">
        <f>733.573-337.195</f>
        <v>396.37799999999999</v>
      </c>
      <c r="E30" s="10">
        <f>681.444-337.195</f>
        <v>344.24899999999997</v>
      </c>
    </row>
    <row r="31" spans="1:5" x14ac:dyDescent="0.2">
      <c r="A31" s="4"/>
      <c r="B31" s="8">
        <v>7</v>
      </c>
      <c r="C31" s="9">
        <f>512.879-267.618</f>
        <v>245.26100000000002</v>
      </c>
      <c r="D31" s="9">
        <f>505.949-267.618</f>
        <v>238.33100000000002</v>
      </c>
      <c r="E31" s="10">
        <f>471.988-267.618</f>
        <v>204.37</v>
      </c>
    </row>
    <row r="32" spans="1:5" x14ac:dyDescent="0.2">
      <c r="A32" s="4"/>
      <c r="B32" s="8">
        <v>8</v>
      </c>
      <c r="C32" s="9">
        <f>1350.77-644.193</f>
        <v>706.577</v>
      </c>
      <c r="D32" s="9">
        <f>1548.413-644.193</f>
        <v>904.22</v>
      </c>
      <c r="E32" s="10">
        <f>1306.226-644.193</f>
        <v>662.03300000000013</v>
      </c>
    </row>
    <row r="33" spans="1:5" x14ac:dyDescent="0.2">
      <c r="A33" s="4"/>
      <c r="B33" s="8">
        <v>9</v>
      </c>
      <c r="C33" s="9">
        <f>874.119-636.17</f>
        <v>237.94900000000007</v>
      </c>
      <c r="D33" s="9">
        <f>904.393-636.17</f>
        <v>268.22300000000007</v>
      </c>
      <c r="E33" s="10">
        <f>1007.261-636.17</f>
        <v>371.09100000000001</v>
      </c>
    </row>
    <row r="34" spans="1:5" x14ac:dyDescent="0.2">
      <c r="A34" s="4"/>
      <c r="B34" s="8">
        <v>10</v>
      </c>
      <c r="C34" s="9">
        <f>1113.854-623.968</f>
        <v>489.88600000000008</v>
      </c>
      <c r="D34" s="9">
        <f>1336.229-623.968</f>
        <v>712.26100000000008</v>
      </c>
      <c r="E34" s="10">
        <f>1281.733-623.968</f>
        <v>657.76499999999999</v>
      </c>
    </row>
    <row r="35" spans="1:5" x14ac:dyDescent="0.2">
      <c r="A35" s="4"/>
      <c r="B35" s="8">
        <v>11</v>
      </c>
      <c r="C35" s="9">
        <f>1600.275-1073.24</f>
        <v>527.03500000000008</v>
      </c>
      <c r="D35" s="9">
        <f>1647.841-1073.24</f>
        <v>574.60099999999989</v>
      </c>
      <c r="E35" s="10">
        <f>1600.296-1073.24</f>
        <v>527.05600000000004</v>
      </c>
    </row>
    <row r="36" spans="1:5" x14ac:dyDescent="0.2">
      <c r="A36" s="4"/>
      <c r="B36" s="8">
        <v>12</v>
      </c>
      <c r="C36" s="9">
        <f>866.007-490.807</f>
        <v>375.19999999999993</v>
      </c>
      <c r="D36" s="9">
        <f>1072.566-490.807</f>
        <v>581.75900000000001</v>
      </c>
      <c r="E36" s="10">
        <f>928.073-490.807</f>
        <v>437.26599999999996</v>
      </c>
    </row>
    <row r="37" spans="1:5" ht="17" thickBot="1" x14ac:dyDescent="0.25">
      <c r="A37" s="4"/>
      <c r="B37" s="11">
        <v>13</v>
      </c>
      <c r="C37" s="12">
        <f>726.899-456.755</f>
        <v>270.14400000000001</v>
      </c>
      <c r="D37" s="12">
        <f>834.655-456.755</f>
        <v>377.9</v>
      </c>
      <c r="E37" s="13">
        <f>792.917-456.755</f>
        <v>336.16200000000003</v>
      </c>
    </row>
  </sheetData>
  <mergeCells count="4">
    <mergeCell ref="C1:E1"/>
    <mergeCell ref="A3:A12"/>
    <mergeCell ref="A13:A24"/>
    <mergeCell ref="A25:A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6J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2020-12-14T18:11:14Z</dcterms:created>
  <dcterms:modified xsi:type="dcterms:W3CDTF">2020-12-14T18:11:17Z</dcterms:modified>
</cp:coreProperties>
</file>