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ie\Dropbox\Manuscripts\eLife submission\Accepted with minor revisions\Organized by figure\Figure 1 files (rabies + HCR)\"/>
    </mc:Choice>
  </mc:AlternateContent>
  <xr:revisionPtr revIDLastSave="0" documentId="8_{E196F61E-9850-4F37-99AE-2CE0CFB302D5}" xr6:coauthVersionLast="45" xr6:coauthVersionMax="45" xr10:uidLastSave="{00000000-0000-0000-0000-000000000000}"/>
  <bookViews>
    <workbookView xWindow="-110" yWindow="-110" windowWidth="19420" windowHeight="10420" xr2:uid="{683B904D-0915-48A1-A9FA-A437B6623213}"/>
  </bookViews>
  <sheets>
    <sheet name="ISH Scoring Summary" sheetId="5" r:id="rId1"/>
    <sheet name="tracing from PAG-USV (N=2)" sheetId="2" r:id="rId2"/>
    <sheet name="tracing from PAG-GABA (N=2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5" l="1"/>
  <c r="J23" i="4"/>
  <c r="I24" i="4" s="1"/>
  <c r="I23" i="4"/>
  <c r="I11" i="4"/>
  <c r="H10" i="4"/>
  <c r="H11" i="4" s="1"/>
  <c r="J10" i="4"/>
  <c r="I10" i="4"/>
  <c r="D23" i="2"/>
  <c r="I23" i="2"/>
  <c r="D24" i="2"/>
  <c r="I24" i="2"/>
  <c r="D25" i="2"/>
  <c r="I25" i="2"/>
  <c r="D26" i="2"/>
  <c r="I26" i="2"/>
  <c r="D27" i="2"/>
  <c r="I27" i="2"/>
  <c r="D28" i="2"/>
  <c r="I28" i="2"/>
  <c r="D29" i="2"/>
  <c r="I29" i="2"/>
  <c r="D30" i="2"/>
  <c r="I30" i="2"/>
  <c r="I31" i="2"/>
  <c r="B32" i="2"/>
  <c r="C32" i="2"/>
  <c r="C33" i="2" s="1"/>
  <c r="D32" i="2"/>
  <c r="G33" i="2"/>
  <c r="H33" i="2"/>
  <c r="D6" i="2"/>
  <c r="I33" i="2" l="1"/>
  <c r="B33" i="2"/>
  <c r="G34" i="2"/>
  <c r="I24" i="5"/>
  <c r="D50" i="5"/>
  <c r="D51" i="5" s="1"/>
  <c r="E50" i="5"/>
  <c r="F50" i="5"/>
  <c r="I50" i="5"/>
  <c r="J50" i="5"/>
  <c r="K50" i="5"/>
  <c r="C6" i="4"/>
  <c r="C9" i="4" s="1"/>
  <c r="C19" i="4"/>
  <c r="C21" i="4" s="1"/>
  <c r="D21" i="4"/>
  <c r="E21" i="4"/>
  <c r="J14" i="5" s="1"/>
  <c r="D9" i="4"/>
  <c r="I13" i="5" s="1"/>
  <c r="I16" i="5" s="1"/>
  <c r="E9" i="4"/>
  <c r="H19" i="4"/>
  <c r="H23" i="4" s="1"/>
  <c r="H24" i="4" s="1"/>
  <c r="C14" i="5"/>
  <c r="C22" i="5"/>
  <c r="D22" i="5"/>
  <c r="D7" i="2"/>
  <c r="D8" i="2"/>
  <c r="D9" i="2"/>
  <c r="D10" i="2"/>
  <c r="D11" i="2"/>
  <c r="B13" i="2"/>
  <c r="C13" i="2"/>
  <c r="D13" i="5" s="1"/>
  <c r="I13" i="2"/>
  <c r="I15" i="2" s="1"/>
  <c r="G15" i="2"/>
  <c r="C21" i="5" s="1"/>
  <c r="H15" i="2"/>
  <c r="D21" i="5" s="1"/>
  <c r="D22" i="4" l="1"/>
  <c r="C10" i="4"/>
  <c r="H13" i="5"/>
  <c r="J13" i="5" s="1"/>
  <c r="J16" i="5" s="1"/>
  <c r="I17" i="5" s="1"/>
  <c r="C22" i="4"/>
  <c r="D13" i="2"/>
  <c r="B14" i="2" s="1"/>
  <c r="E22" i="5"/>
  <c r="I51" i="5"/>
  <c r="C24" i="5"/>
  <c r="E21" i="5"/>
  <c r="H24" i="5"/>
  <c r="E14" i="5"/>
  <c r="J24" i="5"/>
  <c r="I25" i="5" s="1"/>
  <c r="D24" i="5"/>
  <c r="C13" i="5"/>
  <c r="D14" i="5"/>
  <c r="D16" i="5" s="1"/>
  <c r="G16" i="2"/>
  <c r="D10" i="4"/>
  <c r="H16" i="5" l="1"/>
  <c r="C14" i="2"/>
  <c r="E24" i="5"/>
  <c r="C25" i="5" s="1"/>
  <c r="D25" i="5"/>
  <c r="H17" i="5"/>
  <c r="H25" i="5"/>
  <c r="E13" i="5"/>
  <c r="E16" i="5" s="1"/>
  <c r="D17" i="5" s="1"/>
  <c r="C17" i="5" l="1"/>
</calcChain>
</file>

<file path=xl/sharedStrings.xml><?xml version="1.0" encoding="utf-8"?>
<sst xmlns="http://schemas.openxmlformats.org/spreadsheetml/2006/main" count="170" uniqueCount="61">
  <si>
    <t>Vglut</t>
  </si>
  <si>
    <t>VGAT</t>
  </si>
  <si>
    <t>total</t>
  </si>
  <si>
    <t>slide 1 section 015</t>
  </si>
  <si>
    <t>slide 1 section 014</t>
  </si>
  <si>
    <t>slide 1 section 013</t>
  </si>
  <si>
    <t>slide 1 section 012</t>
  </si>
  <si>
    <t>slide 1 section 011</t>
  </si>
  <si>
    <t>slide 1 section 009</t>
  </si>
  <si>
    <t>section 011</t>
  </si>
  <si>
    <t>slide 1 section 008</t>
  </si>
  <si>
    <t>minus three</t>
  </si>
  <si>
    <t>slide 1 section 007</t>
  </si>
  <si>
    <t>minus two</t>
  </si>
  <si>
    <t>minus one</t>
  </si>
  <si>
    <t>last section 10x</t>
  </si>
  <si>
    <t>slide 1 section 010</t>
  </si>
  <si>
    <t>slide 2 section 015</t>
  </si>
  <si>
    <t>slide 2 section 014</t>
  </si>
  <si>
    <t>slide 2 section 013</t>
  </si>
  <si>
    <t>slide 2 section 012</t>
  </si>
  <si>
    <t>slide 2 section 011</t>
  </si>
  <si>
    <t>slide 2 section 007</t>
  </si>
  <si>
    <t>slide 2 section 006</t>
  </si>
  <si>
    <t>slide 2 section 005</t>
  </si>
  <si>
    <t>slide 2 section 002</t>
  </si>
  <si>
    <t>slide 2 section 008</t>
  </si>
  <si>
    <t>vglut2</t>
  </si>
  <si>
    <t>slide 2 section 010</t>
  </si>
  <si>
    <t>slide 2 section 001</t>
  </si>
  <si>
    <t>slide 1 section 001</t>
  </si>
  <si>
    <t>slide 2 section 003</t>
  </si>
  <si>
    <t>VM112</t>
  </si>
  <si>
    <t>VM111</t>
  </si>
  <si>
    <t>TVA 127</t>
  </si>
  <si>
    <t>TVA126</t>
  </si>
  <si>
    <t>CeA and EA neurons</t>
  </si>
  <si>
    <t>POA neurons</t>
  </si>
  <si>
    <t>summary across tracing from both cell types</t>
  </si>
  <si>
    <t>POA</t>
  </si>
  <si>
    <t>for stacked bar chart</t>
  </si>
  <si>
    <t>tracing from PAG-USV neurons</t>
  </si>
  <si>
    <t>VGAT+</t>
  </si>
  <si>
    <t>vglut2+</t>
  </si>
  <si>
    <t>amygdala neurons</t>
  </si>
  <si>
    <t>proportion of total</t>
  </si>
  <si>
    <t>mouse ID</t>
  </si>
  <si>
    <t>tracing from GABAergic PAG neurons</t>
  </si>
  <si>
    <t>amygdala</t>
  </si>
  <si>
    <t>from PAG-USV</t>
  </si>
  <si>
    <t>from PAG-GABA</t>
  </si>
  <si>
    <t>section number</t>
  </si>
  <si>
    <t xml:space="preserve">section 004 </t>
  </si>
  <si>
    <t>Vglut+</t>
  </si>
  <si>
    <t>proportion total</t>
  </si>
  <si>
    <t>total neurons scored</t>
  </si>
  <si>
    <t>mouse 2, TVA 127</t>
  </si>
  <si>
    <t>mouse 1, TVA 126</t>
  </si>
  <si>
    <t xml:space="preserve">total </t>
  </si>
  <si>
    <t>mouse 1, VM111</t>
  </si>
  <si>
    <t>mouse 1, VM112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</si>
</sst>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17B27-E057-45FE-92BE-34F881651B51}">
  <dimension ref="B5:T51"/>
  <sheetViews>
    <sheetView tabSelected="1" topLeftCell="A7" zoomScale="73" zoomScaleNormal="73" workbookViewId="0">
      <selection activeCell="I32" sqref="I32"/>
    </sheetView>
  </sheetViews>
  <sheetFormatPr defaultRowHeight="14.5" x14ac:dyDescent="0.35"/>
  <cols>
    <col min="2" max="2" width="18.90625" customWidth="1"/>
    <col min="4" max="4" width="11.54296875" customWidth="1"/>
    <col min="7" max="7" width="21.81640625" customWidth="1"/>
    <col min="9" max="9" width="12.7265625" customWidth="1"/>
    <col min="12" max="12" width="18" customWidth="1"/>
    <col min="13" max="13" width="13" customWidth="1"/>
    <col min="16" max="16" width="14.81640625" customWidth="1"/>
  </cols>
  <sheetData>
    <row r="5" spans="2:20" x14ac:dyDescent="0.35">
      <c r="T5" s="1"/>
    </row>
    <row r="9" spans="2:20" x14ac:dyDescent="0.35">
      <c r="B9" s="3" t="s">
        <v>41</v>
      </c>
      <c r="C9" s="2"/>
      <c r="G9" s="3" t="s">
        <v>47</v>
      </c>
      <c r="H9" s="3"/>
    </row>
    <row r="11" spans="2:20" x14ac:dyDescent="0.35">
      <c r="B11" s="1" t="s">
        <v>37</v>
      </c>
      <c r="G11" s="1" t="s">
        <v>37</v>
      </c>
    </row>
    <row r="12" spans="2:20" x14ac:dyDescent="0.35">
      <c r="B12" t="s">
        <v>46</v>
      </c>
      <c r="C12" t="s">
        <v>42</v>
      </c>
      <c r="D12" t="s">
        <v>43</v>
      </c>
      <c r="E12" t="s">
        <v>2</v>
      </c>
      <c r="G12" t="s">
        <v>46</v>
      </c>
      <c r="H12" t="s">
        <v>42</v>
      </c>
      <c r="I12" t="s">
        <v>43</v>
      </c>
      <c r="J12" t="s">
        <v>2</v>
      </c>
      <c r="M12" t="s">
        <v>40</v>
      </c>
    </row>
    <row r="13" spans="2:20" x14ac:dyDescent="0.35">
      <c r="B13" t="s">
        <v>35</v>
      </c>
      <c r="C13">
        <f>'tracing from PAG-USV (N=2)'!B13</f>
        <v>38</v>
      </c>
      <c r="D13">
        <f>'tracing from PAG-USV (N=2)'!C13</f>
        <v>16</v>
      </c>
      <c r="E13">
        <f>SUM(C13:D13)</f>
        <v>54</v>
      </c>
      <c r="G13" t="s">
        <v>33</v>
      </c>
      <c r="H13">
        <f>'tracing from PAG-GABA (N=2)'!C9</f>
        <v>150</v>
      </c>
      <c r="I13">
        <f>'tracing from PAG-GABA (N=2)'!D9</f>
        <v>29</v>
      </c>
      <c r="J13">
        <f>SUM(H13:I13)</f>
        <v>179</v>
      </c>
    </row>
    <row r="14" spans="2:20" x14ac:dyDescent="0.35">
      <c r="B14" t="s">
        <v>34</v>
      </c>
      <c r="C14">
        <f>'tracing from PAG-USV (N=2)'!B32</f>
        <v>43</v>
      </c>
      <c r="D14">
        <f>'tracing from PAG-USV (N=2)'!C32</f>
        <v>6</v>
      </c>
      <c r="E14">
        <f>'tracing from PAG-USV (N=2)'!D32</f>
        <v>49</v>
      </c>
      <c r="G14" t="s">
        <v>32</v>
      </c>
      <c r="H14">
        <v>167</v>
      </c>
      <c r="I14">
        <v>26</v>
      </c>
      <c r="J14">
        <f>'tracing from PAG-GABA (N=2)'!E21</f>
        <v>193</v>
      </c>
      <c r="N14" t="s">
        <v>1</v>
      </c>
      <c r="O14" t="s">
        <v>0</v>
      </c>
    </row>
    <row r="15" spans="2:20" x14ac:dyDescent="0.35">
      <c r="L15" t="s">
        <v>49</v>
      </c>
      <c r="M15" t="s">
        <v>39</v>
      </c>
      <c r="N15">
        <v>0.78640776699029102</v>
      </c>
      <c r="O15">
        <v>0.21359223300970873</v>
      </c>
    </row>
    <row r="16" spans="2:20" x14ac:dyDescent="0.35">
      <c r="B16" s="2"/>
      <c r="C16" s="2">
        <f>SUM(C13:C14)</f>
        <v>81</v>
      </c>
      <c r="D16" s="2">
        <f>SUM(D13:D14)</f>
        <v>22</v>
      </c>
      <c r="E16" s="2">
        <f>SUM(E13:E14)</f>
        <v>103</v>
      </c>
      <c r="H16" s="2">
        <f>SUM(H13:H14)</f>
        <v>317</v>
      </c>
      <c r="I16" s="2">
        <f>SUM(I13:I14)</f>
        <v>55</v>
      </c>
      <c r="J16" s="2">
        <f>SUM(J13:J14)</f>
        <v>372</v>
      </c>
      <c r="M16" t="s">
        <v>48</v>
      </c>
      <c r="N16">
        <v>1</v>
      </c>
      <c r="O16">
        <v>0</v>
      </c>
    </row>
    <row r="17" spans="2:15" x14ac:dyDescent="0.35">
      <c r="B17" s="2" t="s">
        <v>45</v>
      </c>
      <c r="C17" s="2">
        <f>C16/E16</f>
        <v>0.78640776699029125</v>
      </c>
      <c r="D17" s="2">
        <f>D16/E16</f>
        <v>0.21359223300970873</v>
      </c>
      <c r="E17" s="2"/>
      <c r="G17" s="2" t="s">
        <v>45</v>
      </c>
      <c r="H17" s="2">
        <f>H16/J16</f>
        <v>0.85215053763440862</v>
      </c>
      <c r="I17" s="2">
        <f>I16/J16</f>
        <v>0.14784946236559141</v>
      </c>
      <c r="J17" s="2"/>
      <c r="L17" t="s">
        <v>50</v>
      </c>
      <c r="M17" t="s">
        <v>39</v>
      </c>
      <c r="N17">
        <v>0.85215053763440862</v>
      </c>
      <c r="O17">
        <v>0.14784946236559141</v>
      </c>
    </row>
    <row r="18" spans="2:15" x14ac:dyDescent="0.35">
      <c r="H18" s="2"/>
      <c r="I18" s="2"/>
      <c r="J18" s="2"/>
      <c r="M18" t="s">
        <v>48</v>
      </c>
      <c r="N18">
        <v>0.98598130841121501</v>
      </c>
      <c r="O18">
        <v>1.4018691588785047E-2</v>
      </c>
    </row>
    <row r="19" spans="2:15" x14ac:dyDescent="0.35">
      <c r="B19" s="1" t="s">
        <v>44</v>
      </c>
      <c r="G19" s="1" t="s">
        <v>44</v>
      </c>
      <c r="H19" s="2"/>
      <c r="I19" s="2"/>
      <c r="J19" s="2"/>
    </row>
    <row r="20" spans="2:15" x14ac:dyDescent="0.35">
      <c r="B20" t="s">
        <v>46</v>
      </c>
      <c r="C20" t="s">
        <v>1</v>
      </c>
      <c r="D20" t="s">
        <v>27</v>
      </c>
      <c r="E20" t="s">
        <v>2</v>
      </c>
      <c r="G20" t="s">
        <v>46</v>
      </c>
      <c r="H20" s="2" t="s">
        <v>42</v>
      </c>
      <c r="I20" s="2" t="s">
        <v>43</v>
      </c>
      <c r="J20" s="2" t="s">
        <v>2</v>
      </c>
    </row>
    <row r="21" spans="2:15" x14ac:dyDescent="0.35">
      <c r="B21" t="s">
        <v>35</v>
      </c>
      <c r="C21">
        <f>'tracing from PAG-USV (N=2)'!G15</f>
        <v>36</v>
      </c>
      <c r="D21">
        <f>'tracing from PAG-USV (N=2)'!H15</f>
        <v>0</v>
      </c>
      <c r="E21">
        <f>SUM(C21:D21)</f>
        <v>36</v>
      </c>
      <c r="G21" t="s">
        <v>33</v>
      </c>
      <c r="H21" s="2">
        <v>198</v>
      </c>
      <c r="I21" s="2">
        <v>6</v>
      </c>
      <c r="J21" s="2">
        <v>204</v>
      </c>
    </row>
    <row r="22" spans="2:15" x14ac:dyDescent="0.35">
      <c r="B22" t="s">
        <v>34</v>
      </c>
      <c r="C22">
        <f>'tracing from PAG-USV (N=2)'!G33</f>
        <v>53</v>
      </c>
      <c r="D22">
        <f>'tracing from PAG-USV (N=2)'!H33</f>
        <v>0</v>
      </c>
      <c r="E22">
        <f>SUM(C22:D22)</f>
        <v>53</v>
      </c>
      <c r="G22" t="s">
        <v>32</v>
      </c>
      <c r="H22" s="2">
        <v>236</v>
      </c>
      <c r="I22" s="2">
        <v>6</v>
      </c>
      <c r="J22" s="2">
        <v>242</v>
      </c>
    </row>
    <row r="23" spans="2:15" x14ac:dyDescent="0.35">
      <c r="C23" s="2"/>
      <c r="D23" s="2"/>
      <c r="E23" s="2"/>
      <c r="H23" s="2"/>
      <c r="I23" s="2"/>
      <c r="J23" s="2"/>
    </row>
    <row r="24" spans="2:15" x14ac:dyDescent="0.35">
      <c r="C24" s="2">
        <f>SUM(C21:C22)</f>
        <v>89</v>
      </c>
      <c r="D24" s="2">
        <f>SUM(D21:D22)</f>
        <v>0</v>
      </c>
      <c r="E24" s="2">
        <f>SUM(E21:E22)</f>
        <v>89</v>
      </c>
      <c r="H24" s="2">
        <f>SUM(H21:H22)</f>
        <v>434</v>
      </c>
      <c r="I24" s="2">
        <f>SUM(I21:I22)</f>
        <v>12</v>
      </c>
      <c r="J24" s="2">
        <f>SUM(J21:J22)</f>
        <v>446</v>
      </c>
    </row>
    <row r="25" spans="2:15" x14ac:dyDescent="0.35">
      <c r="B25" s="2" t="s">
        <v>45</v>
      </c>
      <c r="C25" s="2">
        <f>C24/E24</f>
        <v>1</v>
      </c>
      <c r="D25" s="2">
        <f>D24/E24</f>
        <v>0</v>
      </c>
      <c r="E25" s="2"/>
      <c r="G25" s="2" t="s">
        <v>45</v>
      </c>
      <c r="H25" s="2">
        <f>H24/J24</f>
        <v>0.97309417040358748</v>
      </c>
      <c r="I25" s="2">
        <f>I24/J24</f>
        <v>2.6905829596412557E-2</v>
      </c>
      <c r="J25" s="2"/>
    </row>
    <row r="40" spans="3:11" x14ac:dyDescent="0.35">
      <c r="C40" t="s">
        <v>38</v>
      </c>
    </row>
    <row r="42" spans="3:11" x14ac:dyDescent="0.35">
      <c r="C42" t="s">
        <v>37</v>
      </c>
      <c r="H42" t="s">
        <v>36</v>
      </c>
    </row>
    <row r="43" spans="3:11" x14ac:dyDescent="0.35">
      <c r="D43" t="s">
        <v>1</v>
      </c>
      <c r="E43" t="s">
        <v>27</v>
      </c>
      <c r="F43" t="s">
        <v>2</v>
      </c>
      <c r="I43" t="s">
        <v>1</v>
      </c>
      <c r="J43" t="s">
        <v>27</v>
      </c>
      <c r="K43" t="s">
        <v>2</v>
      </c>
    </row>
    <row r="44" spans="3:11" x14ac:dyDescent="0.35">
      <c r="C44" t="s">
        <v>35</v>
      </c>
      <c r="D44">
        <v>38</v>
      </c>
      <c r="E44">
        <v>16</v>
      </c>
      <c r="F44">
        <v>54</v>
      </c>
      <c r="H44" t="s">
        <v>35</v>
      </c>
      <c r="I44">
        <v>36</v>
      </c>
      <c r="J44">
        <v>0</v>
      </c>
      <c r="K44">
        <v>36</v>
      </c>
    </row>
    <row r="45" spans="3:11" x14ac:dyDescent="0.35">
      <c r="C45" t="s">
        <v>34</v>
      </c>
      <c r="D45">
        <v>43</v>
      </c>
      <c r="E45">
        <v>6</v>
      </c>
      <c r="F45">
        <v>49</v>
      </c>
      <c r="H45" t="s">
        <v>34</v>
      </c>
      <c r="I45">
        <v>53</v>
      </c>
      <c r="J45">
        <v>0</v>
      </c>
      <c r="K45">
        <v>53</v>
      </c>
    </row>
    <row r="46" spans="3:11" x14ac:dyDescent="0.35">
      <c r="D46" t="s">
        <v>1</v>
      </c>
      <c r="E46" t="s">
        <v>27</v>
      </c>
      <c r="F46" t="s">
        <v>2</v>
      </c>
      <c r="I46" t="s">
        <v>1</v>
      </c>
      <c r="J46" t="s">
        <v>27</v>
      </c>
      <c r="K46" t="s">
        <v>2</v>
      </c>
    </row>
    <row r="47" spans="3:11" x14ac:dyDescent="0.35">
      <c r="C47" t="s">
        <v>33</v>
      </c>
      <c r="D47">
        <v>150</v>
      </c>
      <c r="E47">
        <v>29</v>
      </c>
      <c r="F47">
        <v>179</v>
      </c>
      <c r="H47" t="s">
        <v>33</v>
      </c>
      <c r="I47">
        <v>198</v>
      </c>
      <c r="J47">
        <v>6</v>
      </c>
      <c r="K47">
        <v>204</v>
      </c>
    </row>
    <row r="48" spans="3:11" x14ac:dyDescent="0.35">
      <c r="C48" t="s">
        <v>32</v>
      </c>
      <c r="D48">
        <v>167</v>
      </c>
      <c r="E48">
        <v>26</v>
      </c>
      <c r="F48">
        <v>193</v>
      </c>
      <c r="H48" t="s">
        <v>32</v>
      </c>
      <c r="I48">
        <v>236</v>
      </c>
      <c r="J48">
        <v>6</v>
      </c>
      <c r="K48">
        <v>242</v>
      </c>
    </row>
    <row r="50" spans="4:11" x14ac:dyDescent="0.35">
      <c r="D50">
        <f>SUM(D44:D45,D47:D48)</f>
        <v>398</v>
      </c>
      <c r="E50">
        <f>SUM(E44:E45,E47:E48)</f>
        <v>77</v>
      </c>
      <c r="F50">
        <f>SUM(F44:F45,F47:F48)</f>
        <v>475</v>
      </c>
      <c r="I50">
        <f>SUM(I44:I45,I47:I48)</f>
        <v>523</v>
      </c>
      <c r="J50">
        <f>SUM(J44:J45,J47:J48)</f>
        <v>12</v>
      </c>
      <c r="K50">
        <f>SUM(K44:K45,K47:K48)</f>
        <v>535</v>
      </c>
    </row>
    <row r="51" spans="4:11" x14ac:dyDescent="0.35">
      <c r="D51">
        <f>D50/F50</f>
        <v>0.83789473684210525</v>
      </c>
      <c r="I51">
        <f>I50/K50</f>
        <v>0.97757009345794388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71125-A16B-4D3F-A590-56B1AC33A843}">
  <dimension ref="A2:I34"/>
  <sheetViews>
    <sheetView topLeftCell="A13" zoomScale="71" zoomScaleNormal="71" workbookViewId="0">
      <selection activeCell="B13" sqref="B13:D13"/>
    </sheetView>
  </sheetViews>
  <sheetFormatPr defaultRowHeight="14.5" x14ac:dyDescent="0.35"/>
  <cols>
    <col min="1" max="1" width="18.81640625" customWidth="1"/>
    <col min="3" max="3" width="10.453125" customWidth="1"/>
    <col min="4" max="4" width="18.7265625" customWidth="1"/>
    <col min="5" max="5" width="12.26953125" customWidth="1"/>
    <col min="6" max="6" width="22.90625" customWidth="1"/>
    <col min="7" max="7" width="14.453125" customWidth="1"/>
    <col min="8" max="8" width="8.453125" customWidth="1"/>
    <col min="9" max="9" width="17.90625" customWidth="1"/>
    <col min="11" max="11" width="20" customWidth="1"/>
  </cols>
  <sheetData>
    <row r="2" spans="1:9" x14ac:dyDescent="0.35">
      <c r="A2" s="1" t="s">
        <v>57</v>
      </c>
      <c r="B2" s="1"/>
    </row>
    <row r="4" spans="1:9" x14ac:dyDescent="0.35">
      <c r="A4" s="1" t="s">
        <v>37</v>
      </c>
      <c r="F4" s="1" t="s">
        <v>44</v>
      </c>
    </row>
    <row r="5" spans="1:9" x14ac:dyDescent="0.35">
      <c r="A5" t="s">
        <v>51</v>
      </c>
      <c r="B5" t="s">
        <v>42</v>
      </c>
      <c r="C5" t="s">
        <v>53</v>
      </c>
      <c r="D5" t="s">
        <v>55</v>
      </c>
      <c r="F5" t="s">
        <v>51</v>
      </c>
      <c r="G5" t="s">
        <v>42</v>
      </c>
      <c r="H5" t="s">
        <v>53</v>
      </c>
      <c r="I5" t="s">
        <v>55</v>
      </c>
    </row>
    <row r="6" spans="1:9" x14ac:dyDescent="0.35">
      <c r="A6" t="s">
        <v>15</v>
      </c>
      <c r="B6">
        <v>12</v>
      </c>
      <c r="C6">
        <v>4</v>
      </c>
      <c r="D6">
        <f>SUM(B6:C6)</f>
        <v>16</v>
      </c>
      <c r="F6" t="s">
        <v>12</v>
      </c>
      <c r="G6">
        <v>2</v>
      </c>
      <c r="H6">
        <v>0</v>
      </c>
      <c r="I6">
        <v>2</v>
      </c>
    </row>
    <row r="7" spans="1:9" x14ac:dyDescent="0.35">
      <c r="A7" t="s">
        <v>14</v>
      </c>
      <c r="B7">
        <v>5</v>
      </c>
      <c r="C7">
        <v>7</v>
      </c>
      <c r="D7">
        <f t="shared" ref="D7:D11" si="0">SUM(B7:C7)</f>
        <v>12</v>
      </c>
      <c r="F7" t="s">
        <v>10</v>
      </c>
      <c r="G7">
        <v>5</v>
      </c>
      <c r="H7">
        <v>0</v>
      </c>
      <c r="I7">
        <v>5</v>
      </c>
    </row>
    <row r="8" spans="1:9" x14ac:dyDescent="0.35">
      <c r="A8" t="s">
        <v>13</v>
      </c>
      <c r="B8">
        <v>5</v>
      </c>
      <c r="C8">
        <v>1</v>
      </c>
      <c r="D8">
        <f t="shared" si="0"/>
        <v>6</v>
      </c>
      <c r="F8" t="s">
        <v>8</v>
      </c>
      <c r="G8">
        <v>5</v>
      </c>
      <c r="H8">
        <v>0</v>
      </c>
      <c r="I8">
        <v>5</v>
      </c>
    </row>
    <row r="9" spans="1:9" x14ac:dyDescent="0.35">
      <c r="A9" t="s">
        <v>11</v>
      </c>
      <c r="B9">
        <v>7</v>
      </c>
      <c r="C9">
        <v>4</v>
      </c>
      <c r="D9">
        <f t="shared" si="0"/>
        <v>11</v>
      </c>
      <c r="F9" t="s">
        <v>7</v>
      </c>
      <c r="G9">
        <v>5</v>
      </c>
      <c r="H9">
        <v>0</v>
      </c>
      <c r="I9">
        <v>5</v>
      </c>
    </row>
    <row r="10" spans="1:9" x14ac:dyDescent="0.35">
      <c r="A10" t="s">
        <v>9</v>
      </c>
      <c r="B10">
        <v>5</v>
      </c>
      <c r="C10">
        <v>0</v>
      </c>
      <c r="D10">
        <f t="shared" si="0"/>
        <v>5</v>
      </c>
      <c r="F10" t="s">
        <v>6</v>
      </c>
      <c r="G10">
        <v>1</v>
      </c>
      <c r="H10">
        <v>0</v>
      </c>
      <c r="I10">
        <v>1</v>
      </c>
    </row>
    <row r="11" spans="1:9" x14ac:dyDescent="0.35">
      <c r="A11" t="s">
        <v>52</v>
      </c>
      <c r="B11">
        <v>4</v>
      </c>
      <c r="C11">
        <v>0</v>
      </c>
      <c r="D11">
        <f t="shared" si="0"/>
        <v>4</v>
      </c>
      <c r="F11" t="s">
        <v>5</v>
      </c>
      <c r="G11">
        <v>11</v>
      </c>
      <c r="H11">
        <v>0</v>
      </c>
      <c r="I11">
        <v>11</v>
      </c>
    </row>
    <row r="12" spans="1:9" x14ac:dyDescent="0.35">
      <c r="F12" t="s">
        <v>4</v>
      </c>
      <c r="G12">
        <v>4</v>
      </c>
      <c r="H12">
        <v>0</v>
      </c>
      <c r="I12">
        <v>4</v>
      </c>
    </row>
    <row r="13" spans="1:9" x14ac:dyDescent="0.35">
      <c r="A13" t="s">
        <v>58</v>
      </c>
      <c r="B13" s="2">
        <f>SUM(B6:B12)</f>
        <v>38</v>
      </c>
      <c r="C13" s="2">
        <f>SUM(C6:C12)</f>
        <v>16</v>
      </c>
      <c r="D13" s="2">
        <f>SUM(D6:D12)</f>
        <v>54</v>
      </c>
      <c r="F13" t="s">
        <v>3</v>
      </c>
      <c r="G13">
        <v>3</v>
      </c>
      <c r="H13">
        <v>0</v>
      </c>
      <c r="I13">
        <f>SUM(G13:H13)</f>
        <v>3</v>
      </c>
    </row>
    <row r="14" spans="1:9" x14ac:dyDescent="0.35">
      <c r="A14" t="s">
        <v>54</v>
      </c>
      <c r="B14" s="2">
        <f>B13/D13</f>
        <v>0.70370370370370372</v>
      </c>
      <c r="C14" s="2">
        <f>C13/D13</f>
        <v>0.29629629629629628</v>
      </c>
      <c r="D14" s="2"/>
    </row>
    <row r="15" spans="1:9" x14ac:dyDescent="0.35">
      <c r="F15" t="s">
        <v>2</v>
      </c>
      <c r="G15">
        <f>SUM(G6:G13)</f>
        <v>36</v>
      </c>
      <c r="H15">
        <f>SUM(H6:H13)</f>
        <v>0</v>
      </c>
      <c r="I15">
        <f>SUM(I6:I13)</f>
        <v>36</v>
      </c>
    </row>
    <row r="16" spans="1:9" x14ac:dyDescent="0.35">
      <c r="F16" t="s">
        <v>54</v>
      </c>
      <c r="G16" s="2">
        <f>G15/I15</f>
        <v>1</v>
      </c>
    </row>
    <row r="19" spans="1:9" x14ac:dyDescent="0.35">
      <c r="A19" s="1" t="s">
        <v>56</v>
      </c>
    </row>
    <row r="21" spans="1:9" x14ac:dyDescent="0.35">
      <c r="A21" s="1" t="s">
        <v>37</v>
      </c>
      <c r="F21" s="1" t="s">
        <v>44</v>
      </c>
    </row>
    <row r="22" spans="1:9" x14ac:dyDescent="0.35">
      <c r="A22" t="s">
        <v>51</v>
      </c>
      <c r="B22" t="s">
        <v>42</v>
      </c>
      <c r="C22" t="s">
        <v>53</v>
      </c>
      <c r="D22" t="s">
        <v>55</v>
      </c>
      <c r="F22" t="s">
        <v>51</v>
      </c>
      <c r="G22" t="s">
        <v>42</v>
      </c>
      <c r="H22" t="s">
        <v>53</v>
      </c>
      <c r="I22" t="s">
        <v>55</v>
      </c>
    </row>
    <row r="23" spans="1:9" x14ac:dyDescent="0.35">
      <c r="A23" t="s">
        <v>12</v>
      </c>
      <c r="B23">
        <v>2</v>
      </c>
      <c r="C23">
        <v>0</v>
      </c>
      <c r="D23">
        <f>SUM(B23:C23)</f>
        <v>2</v>
      </c>
      <c r="F23" t="s">
        <v>25</v>
      </c>
      <c r="G23">
        <v>1</v>
      </c>
      <c r="H23">
        <v>0</v>
      </c>
      <c r="I23">
        <f>SUM(G23:H23)</f>
        <v>1</v>
      </c>
    </row>
    <row r="24" spans="1:9" x14ac:dyDescent="0.35">
      <c r="A24" t="s">
        <v>10</v>
      </c>
      <c r="B24">
        <v>2</v>
      </c>
      <c r="C24">
        <v>4</v>
      </c>
      <c r="D24">
        <f>SUM(B24:C24)</f>
        <v>6</v>
      </c>
      <c r="F24" t="s">
        <v>24</v>
      </c>
      <c r="G24">
        <v>1</v>
      </c>
      <c r="H24">
        <v>0</v>
      </c>
      <c r="I24">
        <f>SUM(G24:H24)</f>
        <v>1</v>
      </c>
    </row>
    <row r="25" spans="1:9" x14ac:dyDescent="0.35">
      <c r="A25" t="s">
        <v>8</v>
      </c>
      <c r="B25">
        <v>2</v>
      </c>
      <c r="C25">
        <v>1</v>
      </c>
      <c r="D25">
        <f>SUM(B25:C25)</f>
        <v>3</v>
      </c>
      <c r="F25" t="s">
        <v>23</v>
      </c>
      <c r="G25">
        <v>2</v>
      </c>
      <c r="H25">
        <v>0</v>
      </c>
      <c r="I25">
        <f>SUM(G25:H25)</f>
        <v>2</v>
      </c>
    </row>
    <row r="26" spans="1:9" x14ac:dyDescent="0.35">
      <c r="A26" t="s">
        <v>16</v>
      </c>
      <c r="B26">
        <v>0</v>
      </c>
      <c r="C26">
        <v>0</v>
      </c>
      <c r="D26">
        <f>SUM(B26:C26)</f>
        <v>0</v>
      </c>
      <c r="F26" t="s">
        <v>22</v>
      </c>
      <c r="G26">
        <v>1</v>
      </c>
      <c r="H26">
        <v>0</v>
      </c>
      <c r="I26">
        <f>SUM(G26:H26)</f>
        <v>1</v>
      </c>
    </row>
    <row r="27" spans="1:9" x14ac:dyDescent="0.35">
      <c r="A27" t="s">
        <v>7</v>
      </c>
      <c r="B27">
        <v>9</v>
      </c>
      <c r="C27">
        <v>0</v>
      </c>
      <c r="D27">
        <f>SUM(B27:C27)</f>
        <v>9</v>
      </c>
      <c r="F27" t="s">
        <v>21</v>
      </c>
      <c r="G27">
        <v>14</v>
      </c>
      <c r="H27">
        <v>0</v>
      </c>
      <c r="I27">
        <f>SUM(G27:H27)</f>
        <v>14</v>
      </c>
    </row>
    <row r="28" spans="1:9" x14ac:dyDescent="0.35">
      <c r="A28" t="s">
        <v>6</v>
      </c>
      <c r="B28">
        <v>11</v>
      </c>
      <c r="C28">
        <v>1</v>
      </c>
      <c r="D28">
        <f>SUM(B28:C28)</f>
        <v>12</v>
      </c>
      <c r="F28" t="s">
        <v>20</v>
      </c>
      <c r="G28">
        <v>6</v>
      </c>
      <c r="H28">
        <v>0</v>
      </c>
      <c r="I28">
        <f>SUM(G28:H28)</f>
        <v>6</v>
      </c>
    </row>
    <row r="29" spans="1:9" x14ac:dyDescent="0.35">
      <c r="A29" t="s">
        <v>5</v>
      </c>
      <c r="B29">
        <v>5</v>
      </c>
      <c r="C29">
        <v>0</v>
      </c>
      <c r="D29">
        <f>SUM(B29:C29)</f>
        <v>5</v>
      </c>
      <c r="F29" t="s">
        <v>19</v>
      </c>
      <c r="G29">
        <v>12</v>
      </c>
      <c r="H29">
        <v>0</v>
      </c>
      <c r="I29">
        <f>SUM(G29:H29)</f>
        <v>12</v>
      </c>
    </row>
    <row r="30" spans="1:9" x14ac:dyDescent="0.35">
      <c r="A30" t="s">
        <v>4</v>
      </c>
      <c r="B30">
        <v>12</v>
      </c>
      <c r="C30">
        <v>0</v>
      </c>
      <c r="D30">
        <f>SUM(B30:C30)</f>
        <v>12</v>
      </c>
      <c r="F30" t="s">
        <v>18</v>
      </c>
      <c r="G30">
        <v>13</v>
      </c>
      <c r="H30">
        <v>0</v>
      </c>
      <c r="I30">
        <f>SUM(G30:H30)</f>
        <v>13</v>
      </c>
    </row>
    <row r="31" spans="1:9" x14ac:dyDescent="0.35">
      <c r="F31" t="s">
        <v>17</v>
      </c>
      <c r="G31">
        <v>3</v>
      </c>
      <c r="H31">
        <v>0</v>
      </c>
      <c r="I31">
        <f>SUM(G31:H31)</f>
        <v>3</v>
      </c>
    </row>
    <row r="32" spans="1:9" x14ac:dyDescent="0.35">
      <c r="A32" t="s">
        <v>58</v>
      </c>
      <c r="B32">
        <f>SUM(B23:B30)</f>
        <v>43</v>
      </c>
      <c r="C32">
        <f>SUM(C23:C30)</f>
        <v>6</v>
      </c>
      <c r="D32">
        <f>SUM(D23:D30)</f>
        <v>49</v>
      </c>
    </row>
    <row r="33" spans="1:9" x14ac:dyDescent="0.35">
      <c r="A33" t="s">
        <v>54</v>
      </c>
      <c r="B33">
        <f>B32/D32</f>
        <v>0.87755102040816324</v>
      </c>
      <c r="C33">
        <f>C32/D32</f>
        <v>0.12244897959183673</v>
      </c>
      <c r="F33" t="s">
        <v>58</v>
      </c>
      <c r="G33">
        <f>SUM(G23:G31)</f>
        <v>53</v>
      </c>
      <c r="H33">
        <f>SUM(H23:H31)</f>
        <v>0</v>
      </c>
      <c r="I33">
        <f>SUM(I23:I31)</f>
        <v>53</v>
      </c>
    </row>
    <row r="34" spans="1:9" x14ac:dyDescent="0.35">
      <c r="F34" t="s">
        <v>54</v>
      </c>
      <c r="G34">
        <f>G33/I33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9FD28-65FB-4EB6-8C87-416ADF2DCBA2}">
  <dimension ref="B1:J24"/>
  <sheetViews>
    <sheetView zoomScale="68" zoomScaleNormal="68" workbookViewId="0">
      <selection activeCell="H23" sqref="H23:J23"/>
    </sheetView>
  </sheetViews>
  <sheetFormatPr defaultRowHeight="14.5" x14ac:dyDescent="0.35"/>
  <cols>
    <col min="2" max="2" width="18.54296875" customWidth="1"/>
    <col min="5" max="5" width="17.7265625" customWidth="1"/>
    <col min="7" max="7" width="18.90625" customWidth="1"/>
    <col min="8" max="8" width="16" customWidth="1"/>
    <col min="9" max="9" width="17.81640625" customWidth="1"/>
    <col min="10" max="10" width="19.54296875" customWidth="1"/>
  </cols>
  <sheetData>
    <row r="1" spans="2:10" x14ac:dyDescent="0.35">
      <c r="B1" s="1" t="s">
        <v>59</v>
      </c>
      <c r="C1" s="1"/>
    </row>
    <row r="3" spans="2:10" x14ac:dyDescent="0.35">
      <c r="B3" s="1" t="s">
        <v>37</v>
      </c>
      <c r="G3" s="1" t="s">
        <v>44</v>
      </c>
    </row>
    <row r="4" spans="2:10" x14ac:dyDescent="0.35">
      <c r="B4" t="s">
        <v>51</v>
      </c>
      <c r="C4" t="s">
        <v>42</v>
      </c>
      <c r="D4" t="s">
        <v>53</v>
      </c>
      <c r="E4" t="s">
        <v>55</v>
      </c>
      <c r="G4" t="s">
        <v>51</v>
      </c>
      <c r="H4" t="s">
        <v>42</v>
      </c>
      <c r="I4" t="s">
        <v>53</v>
      </c>
      <c r="J4" t="s">
        <v>55</v>
      </c>
    </row>
    <row r="5" spans="2:10" x14ac:dyDescent="0.35">
      <c r="B5" t="s">
        <v>29</v>
      </c>
      <c r="C5">
        <v>80</v>
      </c>
      <c r="D5">
        <v>9</v>
      </c>
      <c r="E5">
        <v>89</v>
      </c>
      <c r="G5" t="s">
        <v>22</v>
      </c>
      <c r="H5">
        <v>37</v>
      </c>
      <c r="I5">
        <v>3</v>
      </c>
      <c r="J5">
        <v>40</v>
      </c>
    </row>
    <row r="6" spans="2:10" x14ac:dyDescent="0.35">
      <c r="B6" t="s">
        <v>31</v>
      </c>
      <c r="C6">
        <f>E6-D6</f>
        <v>40</v>
      </c>
      <c r="D6">
        <v>12</v>
      </c>
      <c r="E6">
        <v>52</v>
      </c>
      <c r="G6" t="s">
        <v>28</v>
      </c>
      <c r="H6">
        <v>34</v>
      </c>
      <c r="I6">
        <v>3</v>
      </c>
      <c r="J6">
        <v>37</v>
      </c>
    </row>
    <row r="7" spans="2:10" x14ac:dyDescent="0.35">
      <c r="B7" t="s">
        <v>6</v>
      </c>
      <c r="C7">
        <v>30</v>
      </c>
      <c r="D7">
        <v>8</v>
      </c>
      <c r="E7">
        <v>38</v>
      </c>
      <c r="G7" t="s">
        <v>19</v>
      </c>
      <c r="H7">
        <v>75</v>
      </c>
      <c r="I7">
        <v>0</v>
      </c>
      <c r="J7">
        <v>75</v>
      </c>
    </row>
    <row r="8" spans="2:10" x14ac:dyDescent="0.35">
      <c r="G8" t="s">
        <v>17</v>
      </c>
      <c r="H8">
        <v>52</v>
      </c>
      <c r="I8">
        <v>0</v>
      </c>
      <c r="J8">
        <v>52</v>
      </c>
    </row>
    <row r="9" spans="2:10" x14ac:dyDescent="0.35">
      <c r="B9" t="s">
        <v>2</v>
      </c>
      <c r="C9">
        <f>SUM(C5:C7)</f>
        <v>150</v>
      </c>
      <c r="D9">
        <f>SUM(D5:D7)</f>
        <v>29</v>
      </c>
      <c r="E9">
        <f>SUM(E5:E7)</f>
        <v>179</v>
      </c>
    </row>
    <row r="10" spans="2:10" x14ac:dyDescent="0.35">
      <c r="B10" t="s">
        <v>54</v>
      </c>
      <c r="C10">
        <f>C9/E9</f>
        <v>0.83798882681564246</v>
      </c>
      <c r="D10">
        <f>D9/E9</f>
        <v>0.16201117318435754</v>
      </c>
      <c r="G10" t="s">
        <v>2</v>
      </c>
      <c r="H10">
        <f>SUM(H5:H8)</f>
        <v>198</v>
      </c>
      <c r="I10">
        <f>SUM(I5:I8)</f>
        <v>6</v>
      </c>
      <c r="J10">
        <f t="shared" ref="I10:J10" si="0">SUM(J5:J8)</f>
        <v>204</v>
      </c>
    </row>
    <row r="11" spans="2:10" x14ac:dyDescent="0.35">
      <c r="G11" t="s">
        <v>54</v>
      </c>
      <c r="H11">
        <f>H10/J10</f>
        <v>0.97058823529411764</v>
      </c>
      <c r="I11">
        <f>I10/J10</f>
        <v>2.9411764705882353E-2</v>
      </c>
    </row>
    <row r="14" spans="2:10" x14ac:dyDescent="0.35">
      <c r="B14" s="1" t="s">
        <v>60</v>
      </c>
    </row>
    <row r="16" spans="2:10" x14ac:dyDescent="0.35">
      <c r="B16" s="1" t="s">
        <v>37</v>
      </c>
      <c r="G16" s="1" t="s">
        <v>44</v>
      </c>
    </row>
    <row r="17" spans="2:10" x14ac:dyDescent="0.35">
      <c r="B17" t="s">
        <v>51</v>
      </c>
      <c r="C17" t="s">
        <v>42</v>
      </c>
      <c r="D17" t="s">
        <v>53</v>
      </c>
      <c r="E17" t="s">
        <v>55</v>
      </c>
      <c r="G17" t="s">
        <v>51</v>
      </c>
      <c r="H17" t="s">
        <v>42</v>
      </c>
      <c r="I17" t="s">
        <v>53</v>
      </c>
      <c r="J17" t="s">
        <v>55</v>
      </c>
    </row>
    <row r="18" spans="2:10" x14ac:dyDescent="0.35">
      <c r="B18" t="s">
        <v>10</v>
      </c>
      <c r="C18">
        <v>86</v>
      </c>
      <c r="D18">
        <v>14</v>
      </c>
      <c r="E18">
        <v>100</v>
      </c>
      <c r="G18" t="s">
        <v>29</v>
      </c>
      <c r="H18">
        <v>55</v>
      </c>
      <c r="I18">
        <v>2</v>
      </c>
      <c r="J18">
        <v>57</v>
      </c>
    </row>
    <row r="19" spans="2:10" x14ac:dyDescent="0.35">
      <c r="B19" t="s">
        <v>30</v>
      </c>
      <c r="C19">
        <f>E19-D19</f>
        <v>81</v>
      </c>
      <c r="D19">
        <v>12</v>
      </c>
      <c r="E19">
        <v>93</v>
      </c>
      <c r="G19" t="s">
        <v>25</v>
      </c>
      <c r="H19">
        <f>J19-I19</f>
        <v>68</v>
      </c>
      <c r="I19">
        <v>4</v>
      </c>
      <c r="J19">
        <v>72</v>
      </c>
    </row>
    <row r="20" spans="2:10" x14ac:dyDescent="0.35">
      <c r="G20" t="s">
        <v>22</v>
      </c>
      <c r="H20">
        <v>55</v>
      </c>
      <c r="I20">
        <v>0</v>
      </c>
      <c r="J20">
        <v>55</v>
      </c>
    </row>
    <row r="21" spans="2:10" x14ac:dyDescent="0.35">
      <c r="B21" t="s">
        <v>2</v>
      </c>
      <c r="C21">
        <f>SUM(C18:C19)</f>
        <v>167</v>
      </c>
      <c r="D21">
        <f>SUM(D18:D19)</f>
        <v>26</v>
      </c>
      <c r="E21">
        <f>SUM(E18:E19)</f>
        <v>193</v>
      </c>
      <c r="G21" t="s">
        <v>26</v>
      </c>
      <c r="H21">
        <v>58</v>
      </c>
      <c r="I21">
        <v>0</v>
      </c>
      <c r="J21">
        <v>58</v>
      </c>
    </row>
    <row r="22" spans="2:10" x14ac:dyDescent="0.35">
      <c r="B22" t="s">
        <v>54</v>
      </c>
      <c r="C22">
        <f>C21/E21</f>
        <v>0.86528497409326421</v>
      </c>
      <c r="D22">
        <f>D21/E21</f>
        <v>0.13471502590673576</v>
      </c>
    </row>
    <row r="23" spans="2:10" x14ac:dyDescent="0.35">
      <c r="G23" t="s">
        <v>2</v>
      </c>
      <c r="H23">
        <f>SUM(H18:H21)</f>
        <v>236</v>
      </c>
      <c r="I23">
        <f>SUM(I18:I21)</f>
        <v>6</v>
      </c>
      <c r="J23">
        <f t="shared" ref="I23:J23" si="1">SUM(J18:J21)</f>
        <v>242</v>
      </c>
    </row>
    <row r="24" spans="2:10" x14ac:dyDescent="0.35">
      <c r="G24" t="s">
        <v>54</v>
      </c>
      <c r="H24">
        <f>H23/J23</f>
        <v>0.97520661157024791</v>
      </c>
      <c r="I24">
        <f>I23/J23</f>
        <v>2.4793388429752067E-2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ISH Scoring Summary</vt:lpstr>
      <vt:lpstr>tracing from PAG-USV (N=2)</vt:lpstr>
      <vt:lpstr>tracing from PAG-GABA (N=2)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Mooney_Lab</dc:creator>
  <cp:lastModifiedBy>Katie</cp:lastModifiedBy>
  <dcterms:created xsi:type="dcterms:W3CDTF">2020-12-08T19:11:11Z</dcterms:created>
  <dcterms:modified xsi:type="dcterms:W3CDTF">2020-12-09T17:01:41Z</dcterms:modified>
</cp:coreProperties>
</file>