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ie\Dropbox\Manuscripts\eLife submission\Accepted with minor revisions\Organized by figure\Figure 4 files (amygdala)\"/>
    </mc:Choice>
  </mc:AlternateContent>
  <xr:revisionPtr revIDLastSave="0" documentId="8_{F637E1E4-8DE4-485A-88DE-3540EF5EB9C8}" xr6:coauthVersionLast="45" xr6:coauthVersionMax="45" xr10:uidLastSave="{00000000-0000-0000-0000-000000000000}"/>
  <bookViews>
    <workbookView xWindow="-110" yWindow="-110" windowWidth="19420" windowHeight="10420" activeTab="1" xr2:uid="{5F813C8F-6528-4EC9-9B90-949A59DD3846}"/>
  </bookViews>
  <sheets>
    <sheet name="ISH (Fig 4C, N=2 mice)" sheetId="4" r:id="rId1"/>
    <sheet name="Opto Summary (Fig 4D)" sheetId="6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6" l="1"/>
  <c r="J64" i="6"/>
  <c r="K64" i="6"/>
  <c r="I64" i="6"/>
  <c r="J55" i="6"/>
  <c r="C55" i="6"/>
  <c r="C54" i="6"/>
  <c r="C48" i="6" l="1"/>
  <c r="C47" i="6"/>
  <c r="C82" i="6" l="1"/>
  <c r="I63" i="6"/>
  <c r="I45" i="6"/>
  <c r="K61" i="6"/>
  <c r="J61" i="6"/>
  <c r="I44" i="6"/>
  <c r="K60" i="6"/>
  <c r="J60" i="6"/>
  <c r="I56" i="6"/>
  <c r="K59" i="6"/>
  <c r="J59" i="6"/>
  <c r="I55" i="6"/>
  <c r="K58" i="6"/>
  <c r="J58" i="6"/>
  <c r="K53" i="6"/>
  <c r="J53" i="6"/>
  <c r="K42" i="6"/>
  <c r="J42" i="6"/>
  <c r="E52" i="6"/>
  <c r="D52" i="6"/>
  <c r="K41" i="6"/>
  <c r="J41" i="6"/>
  <c r="K52" i="6"/>
  <c r="J52" i="6"/>
  <c r="E51" i="6"/>
  <c r="D51" i="6"/>
  <c r="K40" i="6"/>
  <c r="J40" i="6"/>
  <c r="K51" i="6"/>
  <c r="J51" i="6"/>
  <c r="E50" i="6"/>
  <c r="D50" i="6"/>
  <c r="K50" i="6"/>
  <c r="J50" i="6"/>
  <c r="K39" i="6"/>
  <c r="J39" i="6"/>
  <c r="K49" i="6"/>
  <c r="J49" i="6"/>
  <c r="E40" i="6"/>
  <c r="D40" i="6"/>
  <c r="K38" i="6"/>
  <c r="J38" i="6"/>
  <c r="E39" i="6"/>
  <c r="D39" i="6"/>
  <c r="K48" i="6"/>
  <c r="J48" i="6"/>
  <c r="E38" i="6"/>
  <c r="D38" i="6"/>
  <c r="K37" i="6"/>
  <c r="J37" i="6"/>
  <c r="E37" i="6"/>
  <c r="D37" i="6"/>
  <c r="K47" i="6"/>
  <c r="J47" i="6"/>
  <c r="K36" i="6"/>
  <c r="J36" i="6"/>
  <c r="E36" i="6"/>
  <c r="D36" i="6"/>
  <c r="K35" i="6"/>
  <c r="J35" i="6"/>
  <c r="E35" i="6"/>
  <c r="D35" i="6"/>
  <c r="K34" i="6"/>
  <c r="J34" i="6"/>
  <c r="E34" i="6"/>
  <c r="D34" i="6"/>
  <c r="E48" i="6" l="1"/>
  <c r="E47" i="6"/>
  <c r="E54" i="6"/>
  <c r="E55" i="6"/>
  <c r="D47" i="6"/>
  <c r="D48" i="6"/>
  <c r="D55" i="6"/>
  <c r="D54" i="6"/>
  <c r="K63" i="6"/>
  <c r="K45" i="6"/>
  <c r="K56" i="6"/>
  <c r="K55" i="6"/>
  <c r="E82" i="6"/>
  <c r="D82" i="6"/>
  <c r="J44" i="6"/>
  <c r="J56" i="6"/>
  <c r="J63" i="6"/>
  <c r="K44" i="6"/>
  <c r="D6" i="4" l="1"/>
  <c r="D14" i="4"/>
  <c r="B9" i="4"/>
  <c r="C21" i="4" l="1"/>
  <c r="B21" i="4"/>
  <c r="D19" i="4"/>
  <c r="D18" i="4"/>
  <c r="D17" i="4"/>
  <c r="D16" i="4"/>
  <c r="D15" i="4"/>
  <c r="C9" i="4"/>
  <c r="D7" i="4"/>
  <c r="D5" i="4"/>
  <c r="D4" i="4"/>
  <c r="D9" i="4" s="1"/>
  <c r="B10" i="4" s="1"/>
  <c r="C10" i="4" l="1"/>
  <c r="D21" i="4"/>
  <c r="C22" i="4" s="1"/>
  <c r="I6" i="4"/>
  <c r="I8" i="4" s="1"/>
  <c r="H6" i="4"/>
  <c r="H8" i="4" s="1"/>
  <c r="J5" i="4"/>
  <c r="B22" i="4" l="1"/>
  <c r="J6" i="4"/>
  <c r="J8" i="4" s="1"/>
  <c r="H9" i="4" l="1"/>
  <c r="I9" i="4"/>
</calcChain>
</file>

<file path=xl/sharedStrings.xml><?xml version="1.0" encoding="utf-8"?>
<sst xmlns="http://schemas.openxmlformats.org/spreadsheetml/2006/main" count="210" uniqueCount="59">
  <si>
    <t>VM116</t>
  </si>
  <si>
    <t>total</t>
  </si>
  <si>
    <t>VGAT</t>
  </si>
  <si>
    <t>section 001</t>
  </si>
  <si>
    <t>section 002</t>
  </si>
  <si>
    <t>section 003</t>
  </si>
  <si>
    <t>section 004</t>
  </si>
  <si>
    <t>section 005</t>
  </si>
  <si>
    <t>section 006</t>
  </si>
  <si>
    <t>vglut2</t>
  </si>
  <si>
    <t>VM115</t>
  </si>
  <si>
    <t>retro-Cre</t>
  </si>
  <si>
    <t>VM118</t>
  </si>
  <si>
    <t>dummy cable</t>
  </si>
  <si>
    <t>VM159</t>
  </si>
  <si>
    <t>GFP controls</t>
  </si>
  <si>
    <t>VM218</t>
  </si>
  <si>
    <t>retro-ChR2</t>
  </si>
  <si>
    <t>VM169</t>
  </si>
  <si>
    <t>VM170</t>
  </si>
  <si>
    <t>VM185</t>
  </si>
  <si>
    <t>VM200</t>
  </si>
  <si>
    <t>VM176</t>
  </si>
  <si>
    <t>VGAT terminals</t>
  </si>
  <si>
    <t>VM181</t>
  </si>
  <si>
    <t>VM193</t>
  </si>
  <si>
    <t>VM202</t>
  </si>
  <si>
    <t>VM205</t>
  </si>
  <si>
    <t>VM208</t>
  </si>
  <si>
    <t>VM209</t>
  </si>
  <si>
    <t>VM220</t>
  </si>
  <si>
    <t>normalized light only</t>
  </si>
  <si>
    <t>VM46</t>
  </si>
  <si>
    <t>VM 69</t>
  </si>
  <si>
    <t>VM 72</t>
  </si>
  <si>
    <t>VM 73</t>
  </si>
  <si>
    <t>mouse 1 (VM115)</t>
  </si>
  <si>
    <t>VGAT+</t>
  </si>
  <si>
    <t>Vglut+</t>
  </si>
  <si>
    <t>proportion of total</t>
  </si>
  <si>
    <t>total scored</t>
  </si>
  <si>
    <t>section info</t>
  </si>
  <si>
    <t>mouse 2 (VM116)</t>
  </si>
  <si>
    <t>summary</t>
  </si>
  <si>
    <t>viral strategy</t>
  </si>
  <si>
    <t>mouse ID</t>
  </si>
  <si>
    <t>pre</t>
  </si>
  <si>
    <t>laser</t>
  </si>
  <si>
    <t>post</t>
  </si>
  <si>
    <t>experimental animals</t>
  </si>
  <si>
    <t>type of control</t>
  </si>
  <si>
    <t>no laser</t>
  </si>
  <si>
    <t>Amg;Ai14</t>
  </si>
  <si>
    <t>control animals</t>
  </si>
  <si>
    <t>data normalized to pre-laser baseline for plotting</t>
  </si>
  <si>
    <t xml:space="preserve">mean usv counts </t>
  </si>
  <si>
    <t>mean</t>
  </si>
  <si>
    <t>stdev</t>
  </si>
  <si>
    <t>GFP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</si>
</sst>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Fill="1"/>
    <xf numFmtId="0" fontId="2" fillId="0" borderId="0" xfId="0" applyFont="1" applyFill="1"/>
    <xf numFmtId="0" fontId="4" fillId="0" borderId="0" xfId="0" applyFont="1" applyFill="1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0" borderId="0" xfId="0" applyFont="1"/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2A-4068-A2E7-40AB73EE885C}"/>
              </c:ext>
            </c:extLst>
          </c:dPt>
          <c:val>
            <c:numRef>
              <c:f>'HCR scoring'!#REF!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2A-4068-A2E7-40AB73EE8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133350</xdr:rowOff>
    </xdr:from>
    <xdr:to>
      <xdr:col>10</xdr:col>
      <xdr:colOff>0</xdr:colOff>
      <xdr:row>8</xdr:row>
      <xdr:rowOff>109537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EEF22C1-4156-4F45-B14C-9C6E2734CF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atieTschida\Upstream%20Story\HCR%20scor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use list"/>
      <sheetName val="VM160 and 229"/>
      <sheetName val="KAT027, VM192"/>
      <sheetName val="TVA 126 "/>
      <sheetName val="TVA 127"/>
      <sheetName val="VM116"/>
      <sheetName val="VM115"/>
      <sheetName val="PAG Esr1+"/>
      <sheetName val="VM111 and 112"/>
      <sheetName val="summary"/>
      <sheetName val="images for figures"/>
    </sheetNames>
    <sheetDataSet>
      <sheetData sheetId="0"/>
      <sheetData sheetId="1"/>
      <sheetData sheetId="2"/>
      <sheetData sheetId="3"/>
      <sheetData sheetId="4"/>
      <sheetData sheetId="5">
        <row r="19">
          <cell r="D19">
            <v>200</v>
          </cell>
          <cell r="E19">
            <v>16</v>
          </cell>
        </row>
      </sheetData>
      <sheetData sheetId="6"/>
      <sheetData sheetId="7"/>
      <sheetData sheetId="8"/>
      <sheetData sheetId="9">
        <row r="9">
          <cell r="D9">
            <v>0.91588785046728971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o Summary"/>
      <sheetName val="HCR scoring"/>
    </sheetNames>
    <sheetDataSet>
      <sheetData sheetId="0">
        <row r="1">
          <cell r="H1">
            <v>1</v>
          </cell>
          <cell r="I1">
            <v>2</v>
          </cell>
          <cell r="J1">
            <v>3</v>
          </cell>
          <cell r="L1">
            <v>1</v>
          </cell>
          <cell r="M1">
            <v>2</v>
          </cell>
          <cell r="N1">
            <v>3</v>
          </cell>
        </row>
        <row r="53">
          <cell r="H53">
            <v>1</v>
          </cell>
          <cell r="I53">
            <v>0.19673701663463142</v>
          </cell>
          <cell r="J53">
            <v>0.58456439823664263</v>
          </cell>
        </row>
        <row r="54">
          <cell r="H54">
            <v>0</v>
          </cell>
          <cell r="I54">
            <v>0.12169762478438111</v>
          </cell>
          <cell r="J54">
            <v>0.20381680687736869</v>
          </cell>
        </row>
        <row r="73">
          <cell r="H73">
            <v>1</v>
          </cell>
          <cell r="I73">
            <v>0.22553175515869997</v>
          </cell>
          <cell r="J73">
            <v>0.33045697557463766</v>
          </cell>
        </row>
        <row r="74">
          <cell r="H74">
            <v>0</v>
          </cell>
          <cell r="I74">
            <v>7.2009621423254996E-2</v>
          </cell>
          <cell r="J74">
            <v>8.9756399606080242E-2</v>
          </cell>
        </row>
        <row r="77">
          <cell r="L77">
            <v>1</v>
          </cell>
          <cell r="M77">
            <v>0.77401971912949885</v>
          </cell>
          <cell r="N77">
            <v>0.61620146790227559</v>
          </cell>
        </row>
        <row r="78">
          <cell r="L78">
            <v>0</v>
          </cell>
          <cell r="M78">
            <v>0.14775443232276875</v>
          </cell>
          <cell r="N78">
            <v>0.21090421544929686</v>
          </cell>
        </row>
        <row r="79">
          <cell r="L79">
            <v>1</v>
          </cell>
          <cell r="M79">
            <v>0.61355596561687387</v>
          </cell>
          <cell r="N79">
            <v>0.56558741476730801</v>
          </cell>
        </row>
        <row r="80">
          <cell r="L80">
            <v>0</v>
          </cell>
          <cell r="M80">
            <v>7.0292832180665246E-2</v>
          </cell>
          <cell r="N80">
            <v>9.5529463345728385E-2</v>
          </cell>
        </row>
        <row r="82">
          <cell r="H82">
            <v>1</v>
          </cell>
          <cell r="I82">
            <v>0.64677247135821958</v>
          </cell>
          <cell r="J82">
            <v>0.51339628898032541</v>
          </cell>
        </row>
        <row r="83">
          <cell r="H83">
            <v>0</v>
          </cell>
          <cell r="I83">
            <v>9.1530082453783718E-2</v>
          </cell>
          <cell r="J83">
            <v>0.12540458346972055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A3992-2476-4425-8953-0018DAA6E33F}">
  <dimension ref="A2:J22"/>
  <sheetViews>
    <sheetView zoomScale="73" zoomScaleNormal="73" workbookViewId="0">
      <selection activeCell="I22" sqref="I22"/>
    </sheetView>
  </sheetViews>
  <sheetFormatPr defaultRowHeight="14.5" x14ac:dyDescent="0.35"/>
  <cols>
    <col min="1" max="1" width="18.1796875" customWidth="1"/>
    <col min="4" max="4" width="14" customWidth="1"/>
    <col min="5" max="5" width="11.36328125" customWidth="1"/>
    <col min="9" max="9" width="12.7265625" customWidth="1"/>
  </cols>
  <sheetData>
    <row r="2" spans="1:10" x14ac:dyDescent="0.35">
      <c r="A2" s="1" t="s">
        <v>36</v>
      </c>
    </row>
    <row r="3" spans="1:10" x14ac:dyDescent="0.35">
      <c r="A3" t="s">
        <v>41</v>
      </c>
      <c r="B3" t="s">
        <v>37</v>
      </c>
      <c r="C3" t="s">
        <v>38</v>
      </c>
      <c r="D3" t="s">
        <v>40</v>
      </c>
      <c r="G3" s="7" t="s">
        <v>43</v>
      </c>
      <c r="H3" s="6"/>
    </row>
    <row r="4" spans="1:10" x14ac:dyDescent="0.35">
      <c r="A4" t="s">
        <v>3</v>
      </c>
      <c r="B4">
        <v>13</v>
      </c>
      <c r="C4">
        <v>4</v>
      </c>
      <c r="D4">
        <f>SUM(B4:C4)</f>
        <v>17</v>
      </c>
      <c r="H4" t="s">
        <v>2</v>
      </c>
      <c r="I4" t="s">
        <v>9</v>
      </c>
      <c r="J4" t="s">
        <v>1</v>
      </c>
    </row>
    <row r="5" spans="1:10" x14ac:dyDescent="0.35">
      <c r="A5" t="s">
        <v>4</v>
      </c>
      <c r="B5">
        <v>22</v>
      </c>
      <c r="C5">
        <v>4</v>
      </c>
      <c r="D5">
        <f>SUM(B5:C5)</f>
        <v>26</v>
      </c>
      <c r="G5" t="s">
        <v>10</v>
      </c>
      <c r="H5">
        <v>192</v>
      </c>
      <c r="I5">
        <v>20</v>
      </c>
      <c r="J5">
        <f>SUM(H5:I5)</f>
        <v>212</v>
      </c>
    </row>
    <row r="6" spans="1:10" x14ac:dyDescent="0.35">
      <c r="A6" t="s">
        <v>5</v>
      </c>
      <c r="B6">
        <v>53</v>
      </c>
      <c r="C6">
        <v>8</v>
      </c>
      <c r="D6">
        <f>SUM(B6:C6)</f>
        <v>61</v>
      </c>
      <c r="G6" t="s">
        <v>0</v>
      </c>
      <c r="H6">
        <f>[1]VM116!D19</f>
        <v>200</v>
      </c>
      <c r="I6">
        <f>[1]VM116!E19</f>
        <v>16</v>
      </c>
      <c r="J6">
        <f>SUM(H6:I6)</f>
        <v>216</v>
      </c>
    </row>
    <row r="7" spans="1:10" x14ac:dyDescent="0.35">
      <c r="A7" t="s">
        <v>6</v>
      </c>
      <c r="B7">
        <v>104</v>
      </c>
      <c r="C7">
        <v>4</v>
      </c>
      <c r="D7">
        <f>SUM(B7:C7)</f>
        <v>108</v>
      </c>
    </row>
    <row r="8" spans="1:10" x14ac:dyDescent="0.35">
      <c r="H8" s="6">
        <f>SUM(H5:H6)</f>
        <v>392</v>
      </c>
      <c r="I8" s="6">
        <f t="shared" ref="I8:J8" si="0">SUM(I5:I6)</f>
        <v>36</v>
      </c>
      <c r="J8">
        <f t="shared" si="0"/>
        <v>428</v>
      </c>
    </row>
    <row r="9" spans="1:10" x14ac:dyDescent="0.35">
      <c r="A9" s="6" t="s">
        <v>1</v>
      </c>
      <c r="B9" s="6">
        <f>SUM(B4:B7)</f>
        <v>192</v>
      </c>
      <c r="C9" s="6">
        <f>SUM(C4:C7)</f>
        <v>20</v>
      </c>
      <c r="D9" s="6">
        <f>SUM(D4:D7)</f>
        <v>212</v>
      </c>
      <c r="H9" s="6">
        <f>H8/J8</f>
        <v>0.91588785046728971</v>
      </c>
      <c r="I9" s="6">
        <f>I8/J8</f>
        <v>8.4112149532710276E-2</v>
      </c>
    </row>
    <row r="10" spans="1:10" x14ac:dyDescent="0.35">
      <c r="A10" s="6" t="s">
        <v>39</v>
      </c>
      <c r="B10" s="6">
        <f>B9/D9</f>
        <v>0.90566037735849059</v>
      </c>
      <c r="C10" s="6">
        <f>C9/D9</f>
        <v>9.4339622641509441E-2</v>
      </c>
      <c r="D10" s="6"/>
      <c r="E10" s="6"/>
      <c r="F10" s="2"/>
      <c r="G10" s="2"/>
      <c r="H10" s="2"/>
    </row>
    <row r="12" spans="1:10" x14ac:dyDescent="0.35">
      <c r="A12" s="1" t="s">
        <v>42</v>
      </c>
    </row>
    <row r="13" spans="1:10" x14ac:dyDescent="0.35">
      <c r="A13" t="s">
        <v>41</v>
      </c>
      <c r="B13" t="s">
        <v>37</v>
      </c>
      <c r="C13" t="s">
        <v>38</v>
      </c>
      <c r="D13" t="s">
        <v>40</v>
      </c>
    </row>
    <row r="14" spans="1:10" x14ac:dyDescent="0.35">
      <c r="A14" t="s">
        <v>3</v>
      </c>
      <c r="B14">
        <v>34</v>
      </c>
      <c r="C14">
        <v>7</v>
      </c>
      <c r="D14">
        <f>SUM(B14:C14)</f>
        <v>41</v>
      </c>
    </row>
    <row r="15" spans="1:10" x14ac:dyDescent="0.35">
      <c r="A15" t="s">
        <v>4</v>
      </c>
      <c r="B15">
        <v>31</v>
      </c>
      <c r="C15">
        <v>2</v>
      </c>
      <c r="D15">
        <f>SUM(B15:C15)</f>
        <v>33</v>
      </c>
    </row>
    <row r="16" spans="1:10" x14ac:dyDescent="0.35">
      <c r="A16" t="s">
        <v>5</v>
      </c>
      <c r="B16">
        <v>18</v>
      </c>
      <c r="C16">
        <v>4</v>
      </c>
      <c r="D16">
        <f>SUM(B16:C16)</f>
        <v>22</v>
      </c>
    </row>
    <row r="17" spans="1:4" x14ac:dyDescent="0.35">
      <c r="A17" t="s">
        <v>6</v>
      </c>
      <c r="B17">
        <v>49</v>
      </c>
      <c r="C17">
        <v>2</v>
      </c>
      <c r="D17">
        <f>SUM(B17:C17)</f>
        <v>51</v>
      </c>
    </row>
    <row r="18" spans="1:4" x14ac:dyDescent="0.35">
      <c r="A18" t="s">
        <v>7</v>
      </c>
      <c r="B18">
        <v>35</v>
      </c>
      <c r="C18">
        <v>1</v>
      </c>
      <c r="D18">
        <f>SUM(B18:C18)</f>
        <v>36</v>
      </c>
    </row>
    <row r="19" spans="1:4" x14ac:dyDescent="0.35">
      <c r="A19" t="s">
        <v>8</v>
      </c>
      <c r="B19">
        <v>33</v>
      </c>
      <c r="C19">
        <v>0</v>
      </c>
      <c r="D19">
        <f>SUM(B19:C19)</f>
        <v>33</v>
      </c>
    </row>
    <row r="21" spans="1:4" x14ac:dyDescent="0.35">
      <c r="A21" s="6" t="s">
        <v>1</v>
      </c>
      <c r="B21" s="6">
        <f>SUM(B14:B19)</f>
        <v>200</v>
      </c>
      <c r="C21" s="6">
        <f>SUM(C14:C19)</f>
        <v>16</v>
      </c>
      <c r="D21" s="6">
        <f>SUM(D14:D19)</f>
        <v>216</v>
      </c>
    </row>
    <row r="22" spans="1:4" x14ac:dyDescent="0.35">
      <c r="A22" s="6" t="s">
        <v>39</v>
      </c>
      <c r="B22" s="6">
        <f>B21/D21</f>
        <v>0.92592592592592593</v>
      </c>
      <c r="C22" s="6">
        <f>C21/D21</f>
        <v>7.407407407407407E-2</v>
      </c>
      <c r="D22" s="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F503-F7B2-4D7B-93E7-A04A6A918389}">
  <dimension ref="A1:R82"/>
  <sheetViews>
    <sheetView tabSelected="1" zoomScale="80" zoomScaleNormal="80" workbookViewId="0">
      <selection activeCell="A24" sqref="A24"/>
    </sheetView>
  </sheetViews>
  <sheetFormatPr defaultRowHeight="14.5" x14ac:dyDescent="0.35"/>
  <cols>
    <col min="1" max="1" width="18.7265625" customWidth="1"/>
    <col min="2" max="2" width="12.36328125" customWidth="1"/>
    <col min="6" max="6" width="20.1796875" customWidth="1"/>
    <col min="7" max="7" width="19.90625" customWidth="1"/>
    <col min="8" max="8" width="21.453125" customWidth="1"/>
    <col min="10" max="10" width="11.81640625" customWidth="1"/>
    <col min="15" max="15" width="28" customWidth="1"/>
    <col min="20" max="20" width="13.81640625" customWidth="1"/>
  </cols>
  <sheetData>
    <row r="1" spans="1:18" x14ac:dyDescent="0.35">
      <c r="A1" s="1" t="s">
        <v>49</v>
      </c>
      <c r="G1" s="1" t="s">
        <v>53</v>
      </c>
      <c r="P1">
        <v>1</v>
      </c>
      <c r="Q1">
        <v>2</v>
      </c>
      <c r="R1">
        <v>3</v>
      </c>
    </row>
    <row r="3" spans="1:18" x14ac:dyDescent="0.35">
      <c r="A3" t="s">
        <v>44</v>
      </c>
      <c r="C3" s="1" t="s">
        <v>55</v>
      </c>
      <c r="G3" t="s">
        <v>50</v>
      </c>
      <c r="I3" s="1" t="s">
        <v>55</v>
      </c>
    </row>
    <row r="4" spans="1:18" x14ac:dyDescent="0.35">
      <c r="B4" t="s">
        <v>45</v>
      </c>
      <c r="C4" t="s">
        <v>46</v>
      </c>
      <c r="D4" t="s">
        <v>47</v>
      </c>
      <c r="E4" t="s">
        <v>48</v>
      </c>
      <c r="H4" t="s">
        <v>45</v>
      </c>
      <c r="I4" t="s">
        <v>46</v>
      </c>
      <c r="J4" t="s">
        <v>47</v>
      </c>
      <c r="K4" t="s">
        <v>48</v>
      </c>
    </row>
    <row r="5" spans="1:18" x14ac:dyDescent="0.35">
      <c r="A5" t="s">
        <v>11</v>
      </c>
      <c r="B5" s="3" t="s">
        <v>12</v>
      </c>
      <c r="C5">
        <v>6.2142857142857144</v>
      </c>
      <c r="D5">
        <v>2.4285714285714284</v>
      </c>
      <c r="E5">
        <v>4.8571428571428568</v>
      </c>
      <c r="G5" t="s">
        <v>13</v>
      </c>
      <c r="H5" s="3" t="s">
        <v>12</v>
      </c>
      <c r="I5">
        <v>5.5714285714285712</v>
      </c>
      <c r="J5">
        <v>3.5714285714285716</v>
      </c>
      <c r="K5">
        <v>3.0952380952380953</v>
      </c>
    </row>
    <row r="6" spans="1:18" x14ac:dyDescent="0.35">
      <c r="A6" t="s">
        <v>11</v>
      </c>
      <c r="B6" s="3" t="s">
        <v>14</v>
      </c>
      <c r="C6">
        <v>6.4857142857142858</v>
      </c>
      <c r="D6">
        <v>0.34285714285714286</v>
      </c>
      <c r="E6">
        <v>1.1142857142857143</v>
      </c>
      <c r="G6" t="s">
        <v>13</v>
      </c>
      <c r="H6" s="3" t="s">
        <v>14</v>
      </c>
      <c r="I6">
        <v>5.6896551724137927</v>
      </c>
      <c r="J6">
        <v>4</v>
      </c>
      <c r="K6">
        <v>3.1724137931034484</v>
      </c>
    </row>
    <row r="7" spans="1:18" x14ac:dyDescent="0.35">
      <c r="A7" t="s">
        <v>11</v>
      </c>
      <c r="B7" s="3" t="s">
        <v>16</v>
      </c>
      <c r="C7">
        <v>5.5438596491228074</v>
      </c>
      <c r="D7">
        <v>1.9298245614035088</v>
      </c>
      <c r="E7">
        <v>3.3508771929824563</v>
      </c>
      <c r="G7" t="s">
        <v>13</v>
      </c>
      <c r="H7" s="3" t="s">
        <v>16</v>
      </c>
      <c r="I7">
        <v>6.2142857142857144</v>
      </c>
      <c r="J7">
        <v>3.8214285714285716</v>
      </c>
      <c r="K7">
        <v>4.25</v>
      </c>
    </row>
    <row r="8" spans="1:18" x14ac:dyDescent="0.35">
      <c r="A8" t="s">
        <v>11</v>
      </c>
      <c r="B8" s="3" t="s">
        <v>52</v>
      </c>
      <c r="C8">
        <v>4.8068181818181817</v>
      </c>
      <c r="D8">
        <v>1.4659090909090908</v>
      </c>
      <c r="E8">
        <v>4.25</v>
      </c>
      <c r="G8" t="s">
        <v>13</v>
      </c>
      <c r="H8" s="3" t="s">
        <v>18</v>
      </c>
      <c r="I8">
        <v>6.9047619047619051</v>
      </c>
      <c r="J8">
        <v>4.166666666666667</v>
      </c>
      <c r="K8">
        <v>3.9285714285714284</v>
      </c>
    </row>
    <row r="9" spans="1:18" x14ac:dyDescent="0.35">
      <c r="A9" t="s">
        <v>11</v>
      </c>
      <c r="B9" s="3" t="s">
        <v>32</v>
      </c>
      <c r="C9">
        <v>7.1538461538461542</v>
      </c>
      <c r="D9">
        <v>0.30769230769230771</v>
      </c>
      <c r="E9">
        <v>4</v>
      </c>
      <c r="G9" t="s">
        <v>13</v>
      </c>
      <c r="H9" s="3" t="s">
        <v>20</v>
      </c>
      <c r="I9">
        <v>7.0487804878048781</v>
      </c>
      <c r="J9">
        <v>3.7560975609756095</v>
      </c>
      <c r="K9">
        <v>4</v>
      </c>
    </row>
    <row r="10" spans="1:18" x14ac:dyDescent="0.35">
      <c r="A10" t="s">
        <v>11</v>
      </c>
      <c r="B10" s="3" t="s">
        <v>33</v>
      </c>
      <c r="C10">
        <v>7.8536585365853657</v>
      </c>
      <c r="D10">
        <v>1.2439024390243902</v>
      </c>
      <c r="E10">
        <v>6.6585365853658534</v>
      </c>
      <c r="G10" t="s">
        <v>13</v>
      </c>
      <c r="H10" s="3" t="s">
        <v>21</v>
      </c>
      <c r="I10">
        <v>6.3414634146341466</v>
      </c>
      <c r="J10">
        <v>3.0975609756097562</v>
      </c>
      <c r="K10">
        <v>2.1707317073170733</v>
      </c>
    </row>
    <row r="11" spans="1:18" x14ac:dyDescent="0.35">
      <c r="A11" t="s">
        <v>11</v>
      </c>
      <c r="B11" s="3" t="s">
        <v>34</v>
      </c>
      <c r="C11">
        <v>3</v>
      </c>
      <c r="D11">
        <v>0.2857142857142857</v>
      </c>
      <c r="E11">
        <v>1.2857142857142858</v>
      </c>
      <c r="G11" t="s">
        <v>13</v>
      </c>
      <c r="H11" s="1" t="s">
        <v>24</v>
      </c>
      <c r="I11">
        <v>8.5</v>
      </c>
      <c r="J11">
        <v>5.875</v>
      </c>
      <c r="K11">
        <v>5.5625</v>
      </c>
    </row>
    <row r="12" spans="1:18" x14ac:dyDescent="0.35">
      <c r="A12" t="s">
        <v>11</v>
      </c>
      <c r="B12" s="3" t="s">
        <v>35</v>
      </c>
      <c r="C12">
        <v>5.2333333333333334</v>
      </c>
      <c r="D12">
        <v>0.66666666666666663</v>
      </c>
      <c r="E12">
        <v>2.0333333333333332</v>
      </c>
      <c r="G12" t="s">
        <v>13</v>
      </c>
      <c r="H12" s="1" t="s">
        <v>25</v>
      </c>
      <c r="I12">
        <v>7.416666666666667</v>
      </c>
      <c r="J12">
        <v>4.875</v>
      </c>
      <c r="K12">
        <v>4.166666666666667</v>
      </c>
    </row>
    <row r="13" spans="1:18" x14ac:dyDescent="0.35">
      <c r="A13" t="s">
        <v>17</v>
      </c>
      <c r="B13" s="3" t="s">
        <v>18</v>
      </c>
      <c r="C13">
        <v>6.5277777777777777</v>
      </c>
      <c r="D13">
        <v>0.63888888888888884</v>
      </c>
      <c r="E13">
        <v>3.4166666666666665</v>
      </c>
      <c r="G13" t="s">
        <v>13</v>
      </c>
      <c r="H13" s="1" t="s">
        <v>26</v>
      </c>
      <c r="I13">
        <v>5.85</v>
      </c>
      <c r="J13">
        <v>3.45</v>
      </c>
      <c r="K13">
        <v>3.5</v>
      </c>
    </row>
    <row r="14" spans="1:18" x14ac:dyDescent="0.35">
      <c r="A14" t="s">
        <v>17</v>
      </c>
      <c r="B14" s="3" t="s">
        <v>19</v>
      </c>
      <c r="C14">
        <v>6.3783783783783781</v>
      </c>
      <c r="D14">
        <v>2.0270270270270272</v>
      </c>
      <c r="E14">
        <v>4.0810810810810807</v>
      </c>
    </row>
    <row r="15" spans="1:18" x14ac:dyDescent="0.35">
      <c r="A15" t="s">
        <v>17</v>
      </c>
      <c r="B15" s="3" t="s">
        <v>20</v>
      </c>
      <c r="C15">
        <v>6.6216216216216219</v>
      </c>
      <c r="D15">
        <v>1.7297297297297298</v>
      </c>
      <c r="E15">
        <v>3.2972972972972974</v>
      </c>
      <c r="G15" t="s">
        <v>51</v>
      </c>
      <c r="H15" s="3" t="s">
        <v>16</v>
      </c>
      <c r="I15">
        <v>5.4814814814814818</v>
      </c>
      <c r="J15">
        <v>4.333333333333333</v>
      </c>
      <c r="K15">
        <v>3.1111111111111112</v>
      </c>
    </row>
    <row r="16" spans="1:18" x14ac:dyDescent="0.35">
      <c r="A16" t="s">
        <v>17</v>
      </c>
      <c r="B16" s="3" t="s">
        <v>21</v>
      </c>
      <c r="C16">
        <v>6.4</v>
      </c>
      <c r="D16">
        <v>1.0444444444444445</v>
      </c>
      <c r="E16">
        <v>4.4000000000000004</v>
      </c>
      <c r="G16" t="s">
        <v>51</v>
      </c>
      <c r="H16" s="3" t="s">
        <v>19</v>
      </c>
      <c r="I16">
        <v>6.0370370370370372</v>
      </c>
      <c r="J16">
        <v>4.5555555555555554</v>
      </c>
      <c r="K16">
        <v>3.6666666666666665</v>
      </c>
    </row>
    <row r="17" spans="1:13" x14ac:dyDescent="0.35">
      <c r="G17" t="s">
        <v>51</v>
      </c>
      <c r="H17" s="3" t="s">
        <v>21</v>
      </c>
      <c r="I17">
        <v>7.384615384615385</v>
      </c>
      <c r="J17">
        <v>5.1923076923076925</v>
      </c>
      <c r="K17">
        <v>4.6538461538461542</v>
      </c>
    </row>
    <row r="18" spans="1:13" x14ac:dyDescent="0.35">
      <c r="G18" t="s">
        <v>51</v>
      </c>
      <c r="H18" s="8" t="s">
        <v>22</v>
      </c>
      <c r="I18">
        <v>6.2758620689655169</v>
      </c>
      <c r="J18">
        <v>4.7586206896551726</v>
      </c>
      <c r="K18">
        <v>3.4482758620689653</v>
      </c>
    </row>
    <row r="19" spans="1:13" x14ac:dyDescent="0.35">
      <c r="A19" t="s">
        <v>23</v>
      </c>
      <c r="B19" s="1" t="s">
        <v>24</v>
      </c>
      <c r="C19">
        <v>7.3636363636363633</v>
      </c>
      <c r="D19">
        <v>1.5606060606060606</v>
      </c>
      <c r="E19">
        <v>1.8787878787878789</v>
      </c>
      <c r="G19" t="s">
        <v>51</v>
      </c>
      <c r="H19" s="1" t="s">
        <v>24</v>
      </c>
      <c r="I19">
        <v>7.1538461538461542</v>
      </c>
      <c r="J19">
        <v>6.6923076923076925</v>
      </c>
      <c r="K19">
        <v>5.3076923076923075</v>
      </c>
    </row>
    <row r="20" spans="1:13" x14ac:dyDescent="0.35">
      <c r="A20" t="s">
        <v>23</v>
      </c>
      <c r="B20" s="1" t="s">
        <v>25</v>
      </c>
      <c r="C20">
        <v>6.3571428571428568</v>
      </c>
      <c r="D20">
        <v>1.9285714285714286</v>
      </c>
      <c r="E20">
        <v>2.7321428571428572</v>
      </c>
      <c r="G20" t="s">
        <v>51</v>
      </c>
      <c r="H20" s="1" t="s">
        <v>25</v>
      </c>
      <c r="I20">
        <v>5.3636363636363633</v>
      </c>
      <c r="J20">
        <v>5.1363636363636367</v>
      </c>
      <c r="K20">
        <v>5.1363636363636367</v>
      </c>
    </row>
    <row r="21" spans="1:13" x14ac:dyDescent="0.35">
      <c r="A21" t="s">
        <v>23</v>
      </c>
      <c r="B21" s="1" t="s">
        <v>26</v>
      </c>
      <c r="C21">
        <v>6.5263157894736841</v>
      </c>
      <c r="D21">
        <v>1.0526315789473684</v>
      </c>
      <c r="E21">
        <v>2</v>
      </c>
      <c r="G21" t="s">
        <v>51</v>
      </c>
      <c r="H21" s="1" t="s">
        <v>26</v>
      </c>
      <c r="I21">
        <v>4.9090909090909092</v>
      </c>
      <c r="J21">
        <v>2.5454545454545454</v>
      </c>
      <c r="K21">
        <v>1.2727272727272727</v>
      </c>
    </row>
    <row r="23" spans="1:13" x14ac:dyDescent="0.35">
      <c r="G23" t="s">
        <v>58</v>
      </c>
      <c r="H23" s="1" t="s">
        <v>27</v>
      </c>
      <c r="I23">
        <v>6.2162162162162158</v>
      </c>
      <c r="J23">
        <v>4.6486486486486482</v>
      </c>
      <c r="K23">
        <v>3.7567567567567566</v>
      </c>
    </row>
    <row r="24" spans="1:13" x14ac:dyDescent="0.35">
      <c r="G24" t="s">
        <v>58</v>
      </c>
      <c r="H24" s="1" t="s">
        <v>28</v>
      </c>
      <c r="I24">
        <v>6.7</v>
      </c>
      <c r="J24">
        <v>3.625</v>
      </c>
      <c r="K24">
        <v>2.2000000000000002</v>
      </c>
    </row>
    <row r="25" spans="1:13" x14ac:dyDescent="0.35">
      <c r="G25" t="s">
        <v>58</v>
      </c>
      <c r="H25" s="1" t="s">
        <v>29</v>
      </c>
      <c r="I25">
        <v>6.0666666666666664</v>
      </c>
      <c r="J25">
        <v>4.2</v>
      </c>
      <c r="K25">
        <v>3.3333333333333335</v>
      </c>
    </row>
    <row r="26" spans="1:13" x14ac:dyDescent="0.35">
      <c r="G26" t="s">
        <v>58</v>
      </c>
      <c r="H26" s="1" t="s">
        <v>30</v>
      </c>
      <c r="I26">
        <v>6.34375</v>
      </c>
      <c r="J26">
        <v>3.84375</v>
      </c>
      <c r="K26">
        <v>3.625</v>
      </c>
    </row>
    <row r="29" spans="1:13" x14ac:dyDescent="0.35">
      <c r="A29" s="9" t="s">
        <v>54</v>
      </c>
      <c r="B29" s="10"/>
      <c r="C29" s="11"/>
      <c r="D29" s="9"/>
      <c r="E29" s="9"/>
      <c r="F29" s="9"/>
      <c r="G29" s="9"/>
      <c r="H29" s="11" t="s">
        <v>31</v>
      </c>
      <c r="I29" s="9"/>
      <c r="J29" s="9"/>
      <c r="K29" s="9"/>
      <c r="L29" s="9"/>
      <c r="M29" s="9"/>
    </row>
    <row r="30" spans="1:13" x14ac:dyDescent="0.35">
      <c r="A30" s="1" t="s">
        <v>49</v>
      </c>
      <c r="G30" s="1" t="s">
        <v>53</v>
      </c>
    </row>
    <row r="32" spans="1:13" x14ac:dyDescent="0.35">
      <c r="A32" t="s">
        <v>44</v>
      </c>
      <c r="C32" s="1" t="s">
        <v>55</v>
      </c>
      <c r="G32" t="s">
        <v>50</v>
      </c>
      <c r="I32" s="1" t="s">
        <v>55</v>
      </c>
    </row>
    <row r="33" spans="1:12" x14ac:dyDescent="0.35">
      <c r="B33" t="s">
        <v>45</v>
      </c>
      <c r="C33" t="s">
        <v>46</v>
      </c>
      <c r="D33" t="s">
        <v>47</v>
      </c>
      <c r="E33" t="s">
        <v>48</v>
      </c>
      <c r="H33" t="s">
        <v>45</v>
      </c>
      <c r="I33" t="s">
        <v>46</v>
      </c>
      <c r="J33" t="s">
        <v>47</v>
      </c>
      <c r="K33" t="s">
        <v>48</v>
      </c>
    </row>
    <row r="34" spans="1:12" x14ac:dyDescent="0.35">
      <c r="A34" t="s">
        <v>11</v>
      </c>
      <c r="B34" s="5" t="s">
        <v>12</v>
      </c>
      <c r="C34">
        <v>1</v>
      </c>
      <c r="D34">
        <f>D5/C5</f>
        <v>0.39080459770114939</v>
      </c>
      <c r="E34">
        <f>E5/C5</f>
        <v>0.78160919540229878</v>
      </c>
      <c r="G34" t="s">
        <v>13</v>
      </c>
      <c r="H34" s="5" t="s">
        <v>12</v>
      </c>
      <c r="I34">
        <v>1</v>
      </c>
      <c r="J34">
        <f>J5/I5</f>
        <v>0.64102564102564108</v>
      </c>
      <c r="K34">
        <f>K5/I5</f>
        <v>0.55555555555555558</v>
      </c>
    </row>
    <row r="35" spans="1:12" x14ac:dyDescent="0.35">
      <c r="A35" t="s">
        <v>11</v>
      </c>
      <c r="B35" s="5" t="s">
        <v>14</v>
      </c>
      <c r="C35">
        <v>1</v>
      </c>
      <c r="D35">
        <f>D6/C6</f>
        <v>5.2863436123348019E-2</v>
      </c>
      <c r="E35">
        <f>E6/C6</f>
        <v>0.17180616740088106</v>
      </c>
      <c r="G35" t="s">
        <v>13</v>
      </c>
      <c r="H35" s="5" t="s">
        <v>14</v>
      </c>
      <c r="I35">
        <v>1</v>
      </c>
      <c r="J35">
        <f>J6/I6</f>
        <v>0.70303030303030312</v>
      </c>
      <c r="K35">
        <f>K6/I6</f>
        <v>0.55757575757575761</v>
      </c>
    </row>
    <row r="36" spans="1:12" x14ac:dyDescent="0.35">
      <c r="A36" t="s">
        <v>11</v>
      </c>
      <c r="B36" s="5" t="s">
        <v>16</v>
      </c>
      <c r="C36">
        <v>1</v>
      </c>
      <c r="D36">
        <f>D7/C7</f>
        <v>0.34810126582278478</v>
      </c>
      <c r="E36">
        <f>E7/C7</f>
        <v>0.60443037974683544</v>
      </c>
      <c r="G36" t="s">
        <v>13</v>
      </c>
      <c r="H36" s="5" t="s">
        <v>16</v>
      </c>
      <c r="I36">
        <v>1</v>
      </c>
      <c r="J36">
        <f>J7/I7</f>
        <v>0.61494252873563215</v>
      </c>
      <c r="K36">
        <f>K7/I7</f>
        <v>0.68390804597701149</v>
      </c>
    </row>
    <row r="37" spans="1:12" x14ac:dyDescent="0.35">
      <c r="A37" t="s">
        <v>11</v>
      </c>
      <c r="B37" s="5" t="s">
        <v>18</v>
      </c>
      <c r="C37">
        <v>1</v>
      </c>
      <c r="D37">
        <f>D13/C13</f>
        <v>9.7872340425531903E-2</v>
      </c>
      <c r="E37">
        <f>E13/C13</f>
        <v>0.52340425531914891</v>
      </c>
      <c r="G37" t="s">
        <v>13</v>
      </c>
      <c r="H37" s="5" t="s">
        <v>18</v>
      </c>
      <c r="I37">
        <v>1</v>
      </c>
      <c r="J37">
        <f>J8/I8</f>
        <v>0.60344827586206895</v>
      </c>
      <c r="K37">
        <f>K8/I8</f>
        <v>0.56896551724137923</v>
      </c>
    </row>
    <row r="38" spans="1:12" x14ac:dyDescent="0.35">
      <c r="A38" t="s">
        <v>11</v>
      </c>
      <c r="B38" s="5" t="s">
        <v>19</v>
      </c>
      <c r="C38">
        <v>1</v>
      </c>
      <c r="D38">
        <f>D14/C14</f>
        <v>0.31779661016949157</v>
      </c>
      <c r="E38">
        <f>E14/C14</f>
        <v>0.63983050847457623</v>
      </c>
      <c r="G38" t="s">
        <v>13</v>
      </c>
      <c r="H38" s="5" t="s">
        <v>20</v>
      </c>
      <c r="I38">
        <v>1</v>
      </c>
      <c r="J38">
        <f>J9/I9</f>
        <v>0.53287197231833905</v>
      </c>
      <c r="K38">
        <f>K9/I9</f>
        <v>0.56747404844290661</v>
      </c>
    </row>
    <row r="39" spans="1:12" x14ac:dyDescent="0.35">
      <c r="A39" t="s">
        <v>11</v>
      </c>
      <c r="B39" s="5" t="s">
        <v>20</v>
      </c>
      <c r="C39">
        <v>1</v>
      </c>
      <c r="D39">
        <f>D15/C15</f>
        <v>0.26122448979591839</v>
      </c>
      <c r="E39">
        <f>E15/C15</f>
        <v>0.49795918367346936</v>
      </c>
      <c r="G39" t="s">
        <v>13</v>
      </c>
      <c r="H39" s="5" t="s">
        <v>21</v>
      </c>
      <c r="I39">
        <v>1</v>
      </c>
      <c r="J39">
        <f>J10/I10</f>
        <v>0.48846153846153845</v>
      </c>
      <c r="K39">
        <f>K10/I10</f>
        <v>0.34230769230769231</v>
      </c>
    </row>
    <row r="40" spans="1:12" x14ac:dyDescent="0.35">
      <c r="A40" t="s">
        <v>11</v>
      </c>
      <c r="B40" s="5" t="s">
        <v>21</v>
      </c>
      <c r="C40">
        <v>1</v>
      </c>
      <c r="D40">
        <f>D16/C16</f>
        <v>0.16319444444444445</v>
      </c>
      <c r="E40">
        <f>E16/C16</f>
        <v>0.6875</v>
      </c>
      <c r="G40" t="s">
        <v>13</v>
      </c>
      <c r="H40" s="12" t="s">
        <v>24</v>
      </c>
      <c r="I40">
        <v>1</v>
      </c>
      <c r="J40">
        <f>J11/I11</f>
        <v>0.69117647058823528</v>
      </c>
      <c r="K40">
        <f>K11/I11</f>
        <v>0.65441176470588236</v>
      </c>
    </row>
    <row r="41" spans="1:12" x14ac:dyDescent="0.35">
      <c r="A41" t="s">
        <v>11</v>
      </c>
      <c r="B41" s="12" t="s">
        <v>52</v>
      </c>
      <c r="C41">
        <v>1</v>
      </c>
      <c r="D41">
        <v>0.30496453900709219</v>
      </c>
      <c r="E41">
        <v>0.88416075650118209</v>
      </c>
      <c r="G41" t="s">
        <v>13</v>
      </c>
      <c r="H41" s="12" t="s">
        <v>25</v>
      </c>
      <c r="I41">
        <v>1</v>
      </c>
      <c r="J41">
        <f>J12/I12</f>
        <v>0.65730337078651679</v>
      </c>
      <c r="K41">
        <f>K12/I12</f>
        <v>0.5617977528089888</v>
      </c>
    </row>
    <row r="42" spans="1:12" x14ac:dyDescent="0.35">
      <c r="A42" t="s">
        <v>17</v>
      </c>
      <c r="B42" t="s">
        <v>32</v>
      </c>
      <c r="C42">
        <v>1</v>
      </c>
      <c r="D42">
        <v>4.3010752688172046E-2</v>
      </c>
      <c r="E42">
        <v>0.55913978494623651</v>
      </c>
      <c r="G42" t="s">
        <v>13</v>
      </c>
      <c r="H42" s="12" t="s">
        <v>26</v>
      </c>
      <c r="I42">
        <v>1</v>
      </c>
      <c r="J42">
        <f>J13/I13</f>
        <v>0.58974358974358976</v>
      </c>
      <c r="K42">
        <f>K13/I13</f>
        <v>0.59829059829059827</v>
      </c>
    </row>
    <row r="43" spans="1:12" x14ac:dyDescent="0.35">
      <c r="A43" t="s">
        <v>17</v>
      </c>
      <c r="B43" t="s">
        <v>33</v>
      </c>
      <c r="C43">
        <v>1</v>
      </c>
      <c r="D43">
        <v>0.15838509316770186</v>
      </c>
      <c r="E43">
        <v>0.84782608695652173</v>
      </c>
      <c r="L43" s="4"/>
    </row>
    <row r="44" spans="1:12" x14ac:dyDescent="0.35">
      <c r="A44" t="s">
        <v>17</v>
      </c>
      <c r="B44" t="s">
        <v>34</v>
      </c>
      <c r="C44">
        <v>1</v>
      </c>
      <c r="D44">
        <v>9.5238095238095233E-2</v>
      </c>
      <c r="E44">
        <v>0.4285714285714286</v>
      </c>
      <c r="H44" s="1" t="s">
        <v>56</v>
      </c>
      <c r="I44" s="6">
        <f>AVERAGE(I34:I36,I37,I38,I40,I39,I41,I42)</f>
        <v>1</v>
      </c>
      <c r="J44" s="6">
        <f>AVERAGE(J34:J36,J37,J38,J40,J39,J41,J42)</f>
        <v>0.61355596561687387</v>
      </c>
      <c r="K44" s="6">
        <f>AVERAGE(K34:K36,K37,K38,K40,K39,K41,K42)</f>
        <v>0.56558741476730801</v>
      </c>
    </row>
    <row r="45" spans="1:12" x14ac:dyDescent="0.35">
      <c r="A45" t="s">
        <v>17</v>
      </c>
      <c r="B45" t="s">
        <v>35</v>
      </c>
      <c r="C45">
        <v>1</v>
      </c>
      <c r="D45">
        <v>0.12738853503184713</v>
      </c>
      <c r="E45">
        <v>0.38853503184713373</v>
      </c>
      <c r="H45" s="1" t="s">
        <v>57</v>
      </c>
      <c r="I45">
        <f>STDEV(I34,I35:I36,I37,I38,I39,I40,I41,I42)</f>
        <v>0</v>
      </c>
      <c r="J45">
        <f>STDEV(J34,J35:J36,J37,J38,J39,J40,J41,J42)</f>
        <v>7.0292832180665246E-2</v>
      </c>
      <c r="K45">
        <f>STDEV(K34,K35:K36,K37,K38,K39,K40,K41,K42)</f>
        <v>9.5529463345728385E-2</v>
      </c>
    </row>
    <row r="47" spans="1:12" x14ac:dyDescent="0.35">
      <c r="B47" s="1" t="s">
        <v>56</v>
      </c>
      <c r="C47">
        <f>AVERAGE(C34:C45)</f>
        <v>1</v>
      </c>
      <c r="D47">
        <f t="shared" ref="D47:E47" si="0">AVERAGE(D34:D45)</f>
        <v>0.19673701663463142</v>
      </c>
      <c r="E47">
        <f t="shared" si="0"/>
        <v>0.58456439823664263</v>
      </c>
      <c r="G47" t="s">
        <v>51</v>
      </c>
      <c r="H47" s="5" t="s">
        <v>16</v>
      </c>
      <c r="I47">
        <v>1</v>
      </c>
      <c r="J47">
        <f>J15/I15</f>
        <v>0.79054054054054046</v>
      </c>
      <c r="K47">
        <f>K15/I15</f>
        <v>0.56756756756756754</v>
      </c>
    </row>
    <row r="48" spans="1:12" x14ac:dyDescent="0.35">
      <c r="B48" s="1" t="s">
        <v>57</v>
      </c>
      <c r="C48">
        <f>STDEV(C34:C45)</f>
        <v>0</v>
      </c>
      <c r="D48">
        <f t="shared" ref="D48:E48" si="1">STDEV(D34:D45)</f>
        <v>0.12169762478438111</v>
      </c>
      <c r="E48">
        <f t="shared" si="1"/>
        <v>0.20381680687736869</v>
      </c>
      <c r="G48" t="s">
        <v>51</v>
      </c>
      <c r="H48" s="5" t="s">
        <v>19</v>
      </c>
      <c r="I48" s="5">
        <v>1</v>
      </c>
      <c r="J48" s="5">
        <f>J16/I16</f>
        <v>0.754601226993865</v>
      </c>
      <c r="K48" s="5">
        <f>K16/I16</f>
        <v>0.60736196319018398</v>
      </c>
      <c r="L48" s="4"/>
    </row>
    <row r="49" spans="1:12" x14ac:dyDescent="0.35">
      <c r="G49" t="s">
        <v>51</v>
      </c>
      <c r="H49" s="5" t="s">
        <v>21</v>
      </c>
      <c r="I49" s="5">
        <v>1</v>
      </c>
      <c r="J49" s="5">
        <f>J17/I17</f>
        <v>0.703125</v>
      </c>
      <c r="K49" s="5">
        <f>K17/I17</f>
        <v>0.63020833333333337</v>
      </c>
      <c r="L49" s="4"/>
    </row>
    <row r="50" spans="1:12" x14ac:dyDescent="0.35">
      <c r="A50" t="s">
        <v>23</v>
      </c>
      <c r="B50" s="12" t="s">
        <v>24</v>
      </c>
      <c r="C50">
        <v>1</v>
      </c>
      <c r="D50">
        <f>D19/C19</f>
        <v>0.21193415637860083</v>
      </c>
      <c r="E50">
        <f>E19/C19</f>
        <v>0.2551440329218107</v>
      </c>
      <c r="G50" t="s">
        <v>51</v>
      </c>
      <c r="H50" s="13" t="s">
        <v>22</v>
      </c>
      <c r="I50" s="5">
        <v>1</v>
      </c>
      <c r="J50" s="5">
        <f>J18/I18</f>
        <v>0.75824175824175832</v>
      </c>
      <c r="K50" s="5">
        <f>K18/I18</f>
        <v>0.5494505494505495</v>
      </c>
      <c r="L50" s="4"/>
    </row>
    <row r="51" spans="1:12" x14ac:dyDescent="0.35">
      <c r="A51" t="s">
        <v>23</v>
      </c>
      <c r="B51" s="12" t="s">
        <v>25</v>
      </c>
      <c r="C51">
        <v>1</v>
      </c>
      <c r="D51">
        <f>D20/C20</f>
        <v>0.30337078651685395</v>
      </c>
      <c r="E51">
        <f>E20/C20</f>
        <v>0.42977528089887646</v>
      </c>
      <c r="G51" t="s">
        <v>51</v>
      </c>
      <c r="H51" s="12" t="s">
        <v>24</v>
      </c>
      <c r="I51" s="5">
        <v>1</v>
      </c>
      <c r="J51" s="5">
        <f>J19/I19</f>
        <v>0.93548387096774188</v>
      </c>
      <c r="K51" s="5">
        <f>K19/I19</f>
        <v>0.74193548387096764</v>
      </c>
    </row>
    <row r="52" spans="1:12" x14ac:dyDescent="0.35">
      <c r="A52" t="s">
        <v>23</v>
      </c>
      <c r="B52" s="12" t="s">
        <v>26</v>
      </c>
      <c r="C52">
        <v>1</v>
      </c>
      <c r="D52">
        <f>D21/C21</f>
        <v>0.16129032258064516</v>
      </c>
      <c r="E52">
        <f>E21/C21</f>
        <v>0.30645161290322581</v>
      </c>
      <c r="G52" t="s">
        <v>51</v>
      </c>
      <c r="H52" s="12" t="s">
        <v>25</v>
      </c>
      <c r="I52" s="5">
        <v>1</v>
      </c>
      <c r="J52" s="5">
        <f>J20/I20</f>
        <v>0.95762711864406791</v>
      </c>
      <c r="K52" s="5">
        <f>K20/I20</f>
        <v>0.95762711864406791</v>
      </c>
    </row>
    <row r="53" spans="1:12" x14ac:dyDescent="0.35">
      <c r="G53" t="s">
        <v>51</v>
      </c>
      <c r="H53" s="12" t="s">
        <v>26</v>
      </c>
      <c r="I53" s="5">
        <v>1</v>
      </c>
      <c r="J53" s="5">
        <f>J21/I21</f>
        <v>0.51851851851851849</v>
      </c>
      <c r="K53" s="5">
        <f>K21/I21</f>
        <v>0.25925925925925924</v>
      </c>
    </row>
    <row r="54" spans="1:12" x14ac:dyDescent="0.35">
      <c r="B54" s="1" t="s">
        <v>56</v>
      </c>
      <c r="C54" s="6">
        <f>AVERAGE(C50:C52)</f>
        <v>1</v>
      </c>
      <c r="D54" s="6">
        <f t="shared" ref="D54:E54" si="2">AVERAGE(D50:D52)</f>
        <v>0.22553175515869997</v>
      </c>
      <c r="E54" s="6">
        <f t="shared" si="2"/>
        <v>0.33045697557463766</v>
      </c>
    </row>
    <row r="55" spans="1:12" x14ac:dyDescent="0.35">
      <c r="B55" s="1" t="s">
        <v>57</v>
      </c>
      <c r="C55">
        <f>STDEV(C50,C51,C52)</f>
        <v>0</v>
      </c>
      <c r="D55">
        <f t="shared" ref="D55:E55" si="3">STDEV(D50,D51,D52)</f>
        <v>7.2009621423254996E-2</v>
      </c>
      <c r="E55">
        <f t="shared" si="3"/>
        <v>8.9756399606080242E-2</v>
      </c>
      <c r="H55" s="1" t="s">
        <v>56</v>
      </c>
      <c r="I55" s="6">
        <f>AVERAGE(I48,I50,I51,I52,I49,I53,I47)</f>
        <v>1</v>
      </c>
      <c r="J55" s="6">
        <f>AVERAGE(J48,J50,J51,J52,J49,J53,J47)</f>
        <v>0.77401971912949885</v>
      </c>
      <c r="K55" s="6">
        <f>AVERAGE(K48,K50,K51,K52,K49,K53,K47)</f>
        <v>0.61620146790227559</v>
      </c>
    </row>
    <row r="56" spans="1:12" x14ac:dyDescent="0.35">
      <c r="H56" s="1" t="s">
        <v>57</v>
      </c>
      <c r="I56">
        <f>STDEV(I48,I50,I51,I52,I49,I53,I47)</f>
        <v>0</v>
      </c>
      <c r="J56">
        <f>STDEV(J48,J50,J51,J52,J49,J53,J47)</f>
        <v>0.14775443232276875</v>
      </c>
      <c r="K56">
        <f>STDEV(K48,K50,K51,K52,K49,K53,K47)</f>
        <v>0.21090421544929686</v>
      </c>
    </row>
    <row r="58" spans="1:12" x14ac:dyDescent="0.35">
      <c r="G58" t="s">
        <v>15</v>
      </c>
      <c r="H58" s="12" t="s">
        <v>27</v>
      </c>
      <c r="I58">
        <v>1</v>
      </c>
      <c r="J58">
        <f>J23/I23</f>
        <v>0.74782608695652175</v>
      </c>
      <c r="K58">
        <f>K23/I23</f>
        <v>0.60434782608695659</v>
      </c>
    </row>
    <row r="59" spans="1:12" x14ac:dyDescent="0.35">
      <c r="G59" t="s">
        <v>15</v>
      </c>
      <c r="H59" s="12" t="s">
        <v>28</v>
      </c>
      <c r="I59">
        <v>1</v>
      </c>
      <c r="J59">
        <f>J24/I24</f>
        <v>0.54104477611940294</v>
      </c>
      <c r="K59">
        <f>K24/I24</f>
        <v>0.32835820895522388</v>
      </c>
    </row>
    <row r="60" spans="1:12" x14ac:dyDescent="0.35">
      <c r="G60" t="s">
        <v>15</v>
      </c>
      <c r="H60" s="12" t="s">
        <v>29</v>
      </c>
      <c r="I60">
        <v>1</v>
      </c>
      <c r="J60">
        <f>J25/I25</f>
        <v>0.6923076923076924</v>
      </c>
      <c r="K60">
        <f>K25/I25</f>
        <v>0.5494505494505495</v>
      </c>
    </row>
    <row r="61" spans="1:12" x14ac:dyDescent="0.35">
      <c r="G61" t="s">
        <v>15</v>
      </c>
      <c r="H61" s="12" t="s">
        <v>30</v>
      </c>
      <c r="I61">
        <v>1</v>
      </c>
      <c r="J61">
        <f>J26/I26</f>
        <v>0.60591133004926112</v>
      </c>
      <c r="K61">
        <f>K26/I26</f>
        <v>0.5714285714285714</v>
      </c>
    </row>
    <row r="63" spans="1:12" x14ac:dyDescent="0.35">
      <c r="H63" s="1" t="s">
        <v>56</v>
      </c>
      <c r="I63" s="6">
        <f>AVERAGE(I58:I61)</f>
        <v>1</v>
      </c>
      <c r="J63" s="6">
        <f>AVERAGE(J58:J61)</f>
        <v>0.64677247135821958</v>
      </c>
      <c r="K63" s="6">
        <f t="shared" ref="K63" si="4">AVERAGE(K58:K61)</f>
        <v>0.51339628898032541</v>
      </c>
    </row>
    <row r="64" spans="1:12" x14ac:dyDescent="0.35">
      <c r="H64" s="1" t="s">
        <v>57</v>
      </c>
      <c r="I64">
        <f>STDEV(I58:I61)</f>
        <v>0</v>
      </c>
      <c r="J64">
        <f t="shared" ref="J64:K64" si="5">STDEV(J58:J61)</f>
        <v>9.1530082453783718E-2</v>
      </c>
      <c r="K64">
        <f t="shared" si="5"/>
        <v>0.12540458346972055</v>
      </c>
    </row>
    <row r="82" spans="3:5" x14ac:dyDescent="0.35">
      <c r="C82">
        <f>STDEV(I58:I61)</f>
        <v>0</v>
      </c>
      <c r="D82">
        <f>STDEV(J58:J61)</f>
        <v>9.1530082453783718E-2</v>
      </c>
      <c r="E82">
        <f>STDEV(K58:K61)</f>
        <v>0.12540458346972055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ISH (Fig 4C, N=2 mice)</vt:lpstr>
      <vt:lpstr>Opto Summary (Fig 4D)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Mooney_Lab</dc:creator>
  <cp:lastModifiedBy>Katie</cp:lastModifiedBy>
  <dcterms:created xsi:type="dcterms:W3CDTF">2020-12-08T19:16:08Z</dcterms:created>
  <dcterms:modified xsi:type="dcterms:W3CDTF">2020-12-09T21:56:32Z</dcterms:modified>
</cp:coreProperties>
</file>