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ie\Dropbox\Manuscripts\eLife submission\Accepted with minor revisions\Organized by figure\Figure 6 (slice)\"/>
    </mc:Choice>
  </mc:AlternateContent>
  <xr:revisionPtr revIDLastSave="0" documentId="13_ncr:1_{C1626678-9668-447A-9A6D-A931B4BD56DE}" xr6:coauthVersionLast="45" xr6:coauthVersionMax="45" xr10:uidLastSave="{00000000-0000-0000-0000-000000000000}"/>
  <bookViews>
    <workbookView xWindow="-110" yWindow="-110" windowWidth="19420" windowHeight="10420" xr2:uid="{CF0AE083-D9B7-455A-8506-F03AF168AF13}"/>
  </bookViews>
  <sheets>
    <sheet name="IPSC Amplitudes (Fig. 6D)" sheetId="4" r:id="rId1"/>
    <sheet name="Connected vs Uncon (Fig. 6D)" sheetId="5" r:id="rId2"/>
    <sheet name="IPSC Amplitudes (Fig. 6H)" sheetId="2" r:id="rId3"/>
    <sheet name="Connected vs Uncon (Fig. 6H)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4" l="1"/>
  <c r="I4" i="4"/>
  <c r="I3" i="4"/>
  <c r="I2" i="4"/>
  <c r="H4" i="4"/>
  <c r="H3" i="4"/>
  <c r="H2" i="4"/>
  <c r="C15" i="5" l="1"/>
  <c r="B15" i="5"/>
  <c r="C8" i="3" l="1"/>
  <c r="B8" i="3"/>
  <c r="B9" i="3"/>
  <c r="C14" i="5" l="1"/>
  <c r="B16" i="5" s="1"/>
  <c r="B14" i="5"/>
  <c r="J3" i="4"/>
  <c r="K3" i="4"/>
  <c r="J2" i="4"/>
  <c r="L8" i="4"/>
  <c r="M8" i="4" s="1"/>
  <c r="N8" i="4" s="1"/>
  <c r="O8" i="4" s="1"/>
  <c r="P8" i="4" s="1"/>
  <c r="Q8" i="4" s="1"/>
  <c r="R8" i="4" s="1"/>
  <c r="S8" i="4" s="1"/>
  <c r="T8" i="4" s="1"/>
  <c r="U8" i="4" s="1"/>
  <c r="V8" i="4" s="1"/>
  <c r="W8" i="4" s="1"/>
  <c r="X8" i="4" s="1"/>
  <c r="K4" i="4" l="1"/>
  <c r="K2" i="4"/>
  <c r="C7" i="3"/>
  <c r="B7" i="3"/>
  <c r="J4" i="2"/>
  <c r="I4" i="2"/>
  <c r="K4" i="2" s="1"/>
  <c r="H4" i="2"/>
  <c r="J3" i="2"/>
  <c r="I3" i="2"/>
  <c r="K3" i="2" s="1"/>
  <c r="H3" i="2"/>
  <c r="I7" i="2"/>
  <c r="J7" i="2" s="1"/>
  <c r="K7" i="2" s="1"/>
  <c r="L7" i="2" s="1"/>
  <c r="M7" i="2" s="1"/>
  <c r="N7" i="2" s="1"/>
  <c r="O7" i="2" s="1"/>
  <c r="P7" i="2" s="1"/>
  <c r="Q7" i="2" s="1"/>
  <c r="R7" i="2" s="1"/>
  <c r="S7" i="2" s="1"/>
  <c r="T7" i="2" s="1"/>
</calcChain>
</file>

<file path=xl/sharedStrings.xml><?xml version="1.0" encoding="utf-8"?>
<sst xmlns="http://schemas.openxmlformats.org/spreadsheetml/2006/main" count="136" uniqueCount="45">
  <si>
    <t>Animal</t>
  </si>
  <si>
    <t>Pharm</t>
  </si>
  <si>
    <t>Current at 0mv</t>
  </si>
  <si>
    <t>Summary</t>
  </si>
  <si>
    <t>Mean</t>
  </si>
  <si>
    <t>Stdev</t>
  </si>
  <si>
    <t>Count</t>
  </si>
  <si>
    <t>Sterror</t>
  </si>
  <si>
    <t>VM194</t>
  </si>
  <si>
    <t>TTX+4AP</t>
  </si>
  <si>
    <t>SR</t>
  </si>
  <si>
    <t>SR-95531</t>
  </si>
  <si>
    <t>NBQX/AP5</t>
  </si>
  <si>
    <t>VM195</t>
  </si>
  <si>
    <t>Washout</t>
  </si>
  <si>
    <t>VM196</t>
  </si>
  <si>
    <t>VM197</t>
  </si>
  <si>
    <t>Connected</t>
  </si>
  <si>
    <t>Not connected</t>
  </si>
  <si>
    <t>Pharmacology</t>
  </si>
  <si>
    <t>Current at 0 mV</t>
  </si>
  <si>
    <t>VM96</t>
  </si>
  <si>
    <t>Cntrl</t>
  </si>
  <si>
    <t>Baseline</t>
  </si>
  <si>
    <t>VM95</t>
  </si>
  <si>
    <t>VM110</t>
  </si>
  <si>
    <t>VM124</t>
  </si>
  <si>
    <t>VM119</t>
  </si>
  <si>
    <t>VM120</t>
  </si>
  <si>
    <t>VM139</t>
  </si>
  <si>
    <t>VM140</t>
  </si>
  <si>
    <t>VM277</t>
  </si>
  <si>
    <t>VM278</t>
  </si>
  <si>
    <t>VM279</t>
  </si>
  <si>
    <t>Unconnected</t>
  </si>
  <si>
    <t>count</t>
  </si>
  <si>
    <t>total cells</t>
  </si>
  <si>
    <t>proportion</t>
  </si>
  <si>
    <t>Cell #</t>
  </si>
  <si>
    <t>data re-organized for summary</t>
  </si>
  <si>
    <t>cell number</t>
  </si>
  <si>
    <t>TTX+4AP current</t>
  </si>
  <si>
    <t>SR current</t>
  </si>
  <si>
    <t>total</t>
  </si>
  <si>
    <t>cell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</si>
</sst>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0" xfId="0" applyFont="1" applyFill="1"/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21EF7-C4A9-4C35-B719-F6655CCD76D2}">
  <dimension ref="A1:AH74"/>
  <sheetViews>
    <sheetView tabSelected="1" topLeftCell="A40" zoomScale="60" zoomScaleNormal="60" workbookViewId="0">
      <selection activeCell="F49" sqref="F49"/>
    </sheetView>
  </sheetViews>
  <sheetFormatPr defaultRowHeight="14.5" x14ac:dyDescent="0.35"/>
  <cols>
    <col min="3" max="3" width="12.81640625" style="2" customWidth="1"/>
    <col min="20" max="20" width="9.26953125" bestFit="1" customWidth="1"/>
    <col min="21" max="21" width="10.26953125" bestFit="1" customWidth="1"/>
    <col min="22" max="22" width="9.26953125" bestFit="1" customWidth="1"/>
  </cols>
  <sheetData>
    <row r="1" spans="1:34" x14ac:dyDescent="0.35">
      <c r="A1" t="s">
        <v>0</v>
      </c>
      <c r="B1" t="s">
        <v>38</v>
      </c>
      <c r="C1" s="2" t="s">
        <v>19</v>
      </c>
      <c r="D1" t="s">
        <v>20</v>
      </c>
      <c r="G1" t="s">
        <v>3</v>
      </c>
      <c r="H1" t="s">
        <v>4</v>
      </c>
      <c r="I1" t="s">
        <v>5</v>
      </c>
      <c r="J1" t="s">
        <v>6</v>
      </c>
      <c r="K1" t="s">
        <v>7</v>
      </c>
    </row>
    <row r="2" spans="1:34" x14ac:dyDescent="0.35">
      <c r="A2" t="s">
        <v>21</v>
      </c>
      <c r="B2">
        <v>1</v>
      </c>
      <c r="C2" s="3" t="s">
        <v>22</v>
      </c>
      <c r="D2" s="1">
        <v>370.111470540364</v>
      </c>
      <c r="G2" t="s">
        <v>23</v>
      </c>
      <c r="H2">
        <f>AVERAGEIF(C:C,"=Cntrl",D:D)</f>
        <v>300.92748570996048</v>
      </c>
      <c r="I2">
        <f>_xlfn.STDEV.P(H9:Y9)</f>
        <v>227.5511057146627</v>
      </c>
      <c r="J2">
        <f>COUNTIF(C:C,"=Cntrl")</f>
        <v>10</v>
      </c>
      <c r="K2">
        <f>I2/SQRT(J2)</f>
        <v>71.957977814809098</v>
      </c>
    </row>
    <row r="3" spans="1:34" x14ac:dyDescent="0.35">
      <c r="C3" s="3" t="s">
        <v>9</v>
      </c>
      <c r="D3">
        <v>375.99394734700502</v>
      </c>
      <c r="G3" t="s">
        <v>9</v>
      </c>
      <c r="H3">
        <f>AVERAGEIF(C:C,"=TTX+4AP",D:D)</f>
        <v>404.85509614895824</v>
      </c>
      <c r="I3">
        <f>_xlfn.STDEV.P(H10:AG10)</f>
        <v>541.06478259547293</v>
      </c>
      <c r="J3">
        <f>COUNTIF(C:C,"=TTX+4AP")</f>
        <v>22</v>
      </c>
      <c r="K3">
        <f>I3/SQRT(J3)</f>
        <v>115.35539924414745</v>
      </c>
    </row>
    <row r="4" spans="1:34" x14ac:dyDescent="0.35">
      <c r="C4" s="3" t="s">
        <v>10</v>
      </c>
      <c r="D4">
        <v>-9.1904538472493496</v>
      </c>
      <c r="G4" t="s">
        <v>11</v>
      </c>
      <c r="H4">
        <f>AVERAGEIF(C:C,"=SR",D:D)</f>
        <v>18.447058433141443</v>
      </c>
      <c r="I4">
        <f>_xlfn.STDEV.P(H11:AG11)</f>
        <v>31.414857973164754</v>
      </c>
      <c r="J4">
        <f>COUNTIF(C:C,"=SR")</f>
        <v>13</v>
      </c>
      <c r="K4">
        <f>I4/SQRT(J4)</f>
        <v>8.712913941051097</v>
      </c>
    </row>
    <row r="5" spans="1:34" x14ac:dyDescent="0.35">
      <c r="C5" s="3"/>
    </row>
    <row r="6" spans="1:34" x14ac:dyDescent="0.35">
      <c r="B6">
        <v>2</v>
      </c>
      <c r="C6" s="3" t="s">
        <v>22</v>
      </c>
      <c r="D6">
        <v>201.87802632649701</v>
      </c>
    </row>
    <row r="7" spans="1:34" x14ac:dyDescent="0.35">
      <c r="C7" s="8" t="s">
        <v>12</v>
      </c>
      <c r="D7">
        <v>195.63155110676999</v>
      </c>
      <c r="G7" t="s">
        <v>39</v>
      </c>
    </row>
    <row r="8" spans="1:34" x14ac:dyDescent="0.35">
      <c r="C8" s="3" t="s">
        <v>10</v>
      </c>
      <c r="D8">
        <v>10.657817840576101</v>
      </c>
      <c r="G8" t="s">
        <v>44</v>
      </c>
      <c r="H8">
        <v>1</v>
      </c>
      <c r="I8">
        <v>2</v>
      </c>
      <c r="J8">
        <v>3</v>
      </c>
      <c r="K8">
        <v>4</v>
      </c>
      <c r="L8">
        <f>K8+1</f>
        <v>5</v>
      </c>
      <c r="M8">
        <f t="shared" ref="M8:X8" si="0">L8+1</f>
        <v>6</v>
      </c>
      <c r="N8" s="2">
        <f>M8+1</f>
        <v>7</v>
      </c>
      <c r="O8" s="2">
        <f t="shared" si="0"/>
        <v>8</v>
      </c>
      <c r="P8" s="2">
        <f t="shared" si="0"/>
        <v>9</v>
      </c>
      <c r="Q8">
        <f t="shared" si="0"/>
        <v>10</v>
      </c>
      <c r="R8">
        <f t="shared" si="0"/>
        <v>11</v>
      </c>
      <c r="S8">
        <f t="shared" si="0"/>
        <v>12</v>
      </c>
      <c r="T8">
        <f t="shared" si="0"/>
        <v>13</v>
      </c>
      <c r="U8">
        <f t="shared" si="0"/>
        <v>14</v>
      </c>
      <c r="V8">
        <f t="shared" si="0"/>
        <v>15</v>
      </c>
      <c r="W8">
        <f t="shared" si="0"/>
        <v>16</v>
      </c>
      <c r="X8">
        <f t="shared" si="0"/>
        <v>17</v>
      </c>
      <c r="Y8" s="4">
        <v>18</v>
      </c>
      <c r="Z8">
        <v>19</v>
      </c>
      <c r="AA8">
        <v>20</v>
      </c>
      <c r="AB8">
        <v>21</v>
      </c>
      <c r="AC8">
        <v>22</v>
      </c>
      <c r="AD8">
        <v>23</v>
      </c>
      <c r="AE8">
        <v>24</v>
      </c>
      <c r="AF8">
        <v>25</v>
      </c>
      <c r="AG8">
        <v>26</v>
      </c>
    </row>
    <row r="9" spans="1:34" x14ac:dyDescent="0.35">
      <c r="C9" s="3"/>
      <c r="G9" s="4" t="s">
        <v>22</v>
      </c>
      <c r="H9" s="5">
        <v>370.111470540364</v>
      </c>
      <c r="I9" s="4">
        <v>201.87802632649701</v>
      </c>
      <c r="J9" s="4">
        <v>451.95135498046801</v>
      </c>
      <c r="K9" s="4">
        <v>179.650777180989</v>
      </c>
      <c r="L9" s="4">
        <v>190.016581217447</v>
      </c>
      <c r="M9" s="4">
        <v>152.06802622477201</v>
      </c>
      <c r="N9" s="4">
        <v>66.736142476399706</v>
      </c>
      <c r="O9" s="4">
        <v>216.70957999999999</v>
      </c>
      <c r="P9" s="4">
        <v>907.93548583984295</v>
      </c>
      <c r="Q9" s="4">
        <v>272.21741231282499</v>
      </c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10" spans="1:34" x14ac:dyDescent="0.35">
      <c r="A10" t="s">
        <v>24</v>
      </c>
      <c r="B10">
        <v>3</v>
      </c>
      <c r="C10" s="3" t="s">
        <v>22</v>
      </c>
      <c r="D10">
        <v>451.95135498046801</v>
      </c>
      <c r="G10" s="6" t="s">
        <v>9</v>
      </c>
      <c r="H10" s="4">
        <v>375.99394734700502</v>
      </c>
      <c r="I10" s="4"/>
      <c r="J10" s="4"/>
      <c r="K10" s="4">
        <v>56.512270609537701</v>
      </c>
      <c r="L10" s="4"/>
      <c r="M10" s="4">
        <v>191.17058817545501</v>
      </c>
      <c r="N10" s="4">
        <v>59.159567515055301</v>
      </c>
      <c r="O10" s="4">
        <v>157.12327999999999</v>
      </c>
      <c r="P10" s="4">
        <v>1294.4784749348901</v>
      </c>
      <c r="Q10" s="4"/>
      <c r="R10" s="4">
        <v>463.41176999999999</v>
      </c>
      <c r="S10" s="4">
        <v>213.841639200846</v>
      </c>
      <c r="T10" s="4">
        <v>725.94472249348905</v>
      </c>
      <c r="U10" s="4">
        <v>381.89035034179602</v>
      </c>
      <c r="V10" s="4">
        <v>98.042510986328097</v>
      </c>
      <c r="W10" s="4">
        <v>110.885414123535</v>
      </c>
      <c r="X10" s="4">
        <v>103.67324066162099</v>
      </c>
      <c r="Y10" s="4">
        <v>116.26429494222</v>
      </c>
      <c r="Z10" s="4">
        <v>55.583984375</v>
      </c>
      <c r="AA10" s="4">
        <v>2492.48950195312</v>
      </c>
      <c r="AB10" s="4">
        <v>289.07441202799401</v>
      </c>
      <c r="AC10" s="4">
        <v>248.741185506184</v>
      </c>
      <c r="AD10" s="4">
        <v>125.616205851237</v>
      </c>
      <c r="AE10" s="4">
        <v>361.98016357421801</v>
      </c>
      <c r="AF10" s="4">
        <v>799.99299112955703</v>
      </c>
      <c r="AG10" s="4">
        <v>184.94159952799399</v>
      </c>
      <c r="AH10" s="4"/>
    </row>
    <row r="11" spans="1:34" x14ac:dyDescent="0.35">
      <c r="C11" s="8" t="s">
        <v>12</v>
      </c>
      <c r="D11">
        <v>233.17147827148401</v>
      </c>
      <c r="G11" s="6" t="s">
        <v>10</v>
      </c>
      <c r="H11" s="4">
        <v>-9.1904538472493496</v>
      </c>
      <c r="I11" s="4">
        <v>10.657817840576101</v>
      </c>
      <c r="J11" s="4">
        <v>12.182934443155901</v>
      </c>
      <c r="K11" s="4"/>
      <c r="L11" s="4"/>
      <c r="M11" s="4"/>
      <c r="O11" s="4"/>
      <c r="P11" s="7"/>
      <c r="Q11" s="4"/>
      <c r="R11" s="4"/>
      <c r="S11" s="4"/>
      <c r="T11" s="4"/>
      <c r="U11" s="4"/>
      <c r="V11" s="4"/>
      <c r="W11" s="4">
        <v>26.673827171325598</v>
      </c>
      <c r="X11" s="4">
        <v>-36.159594853719</v>
      </c>
      <c r="Y11" s="4">
        <v>-27.816901524861599</v>
      </c>
      <c r="Z11" s="4">
        <v>38.514144897460902</v>
      </c>
      <c r="AA11" s="4">
        <v>-16.251537322998001</v>
      </c>
      <c r="AB11" s="4"/>
      <c r="AC11" s="4">
        <v>36.230663299560497</v>
      </c>
      <c r="AD11" s="4">
        <v>35.798243204752602</v>
      </c>
      <c r="AE11" s="4">
        <v>47.2809448242187</v>
      </c>
      <c r="AF11" s="4">
        <v>68.303251902262303</v>
      </c>
      <c r="AG11" s="4">
        <v>53.5884195963541</v>
      </c>
      <c r="AH11" s="4"/>
    </row>
    <row r="12" spans="1:34" x14ac:dyDescent="0.35">
      <c r="C12" s="3" t="s">
        <v>10</v>
      </c>
      <c r="D12">
        <v>12.182934443155901</v>
      </c>
      <c r="G12" s="4"/>
      <c r="H12" s="4"/>
      <c r="I12" s="4"/>
      <c r="J12" s="4"/>
      <c r="K12" s="4"/>
      <c r="L12" s="4"/>
      <c r="M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</row>
    <row r="13" spans="1:34" x14ac:dyDescent="0.35">
      <c r="C13" s="3"/>
    </row>
    <row r="14" spans="1:34" x14ac:dyDescent="0.35">
      <c r="A14" t="s">
        <v>25</v>
      </c>
      <c r="B14">
        <v>4</v>
      </c>
      <c r="C14" s="3" t="s">
        <v>22</v>
      </c>
      <c r="D14">
        <v>179.650777180989</v>
      </c>
    </row>
    <row r="15" spans="1:34" x14ac:dyDescent="0.35">
      <c r="C15" s="3" t="s">
        <v>9</v>
      </c>
      <c r="D15">
        <v>56.512270609537701</v>
      </c>
    </row>
    <row r="16" spans="1:34" x14ac:dyDescent="0.35">
      <c r="C16" s="3"/>
    </row>
    <row r="17" spans="1:4" x14ac:dyDescent="0.35">
      <c r="A17" t="s">
        <v>26</v>
      </c>
      <c r="B17">
        <v>5</v>
      </c>
      <c r="C17" s="3" t="s">
        <v>22</v>
      </c>
      <c r="D17">
        <v>190.016581217447</v>
      </c>
    </row>
    <row r="18" spans="1:4" x14ac:dyDescent="0.35">
      <c r="C18" s="3"/>
      <c r="D18" s="4"/>
    </row>
    <row r="19" spans="1:4" x14ac:dyDescent="0.35">
      <c r="A19" t="s">
        <v>27</v>
      </c>
      <c r="B19">
        <v>6</v>
      </c>
      <c r="C19" s="3" t="s">
        <v>22</v>
      </c>
      <c r="D19" s="4">
        <v>152.06802622477201</v>
      </c>
    </row>
    <row r="20" spans="1:4" x14ac:dyDescent="0.35">
      <c r="C20" s="3" t="s">
        <v>9</v>
      </c>
      <c r="D20" s="4">
        <v>191.17058817545501</v>
      </c>
    </row>
    <row r="21" spans="1:4" x14ac:dyDescent="0.35">
      <c r="C21" s="3"/>
      <c r="D21" s="4"/>
    </row>
    <row r="22" spans="1:4" x14ac:dyDescent="0.35">
      <c r="B22" s="4">
        <v>7</v>
      </c>
      <c r="C22" s="6" t="s">
        <v>22</v>
      </c>
      <c r="D22" s="4">
        <v>66.736142476399706</v>
      </c>
    </row>
    <row r="23" spans="1:4" x14ac:dyDescent="0.35">
      <c r="B23" s="4"/>
      <c r="C23" s="6" t="s">
        <v>9</v>
      </c>
      <c r="D23" s="4">
        <v>59.159567515055301</v>
      </c>
    </row>
    <row r="24" spans="1:4" x14ac:dyDescent="0.35">
      <c r="C24" s="3"/>
      <c r="D24" s="4"/>
    </row>
    <row r="25" spans="1:4" x14ac:dyDescent="0.35">
      <c r="B25">
        <v>8</v>
      </c>
      <c r="C25" s="3" t="s">
        <v>22</v>
      </c>
      <c r="D25" s="4">
        <v>216.70957999999999</v>
      </c>
    </row>
    <row r="26" spans="1:4" x14ac:dyDescent="0.35">
      <c r="C26" s="3" t="s">
        <v>9</v>
      </c>
      <c r="D26" s="4">
        <v>157.12327999999999</v>
      </c>
    </row>
    <row r="27" spans="1:4" x14ac:dyDescent="0.35">
      <c r="C27" s="3"/>
      <c r="D27" s="4"/>
    </row>
    <row r="28" spans="1:4" x14ac:dyDescent="0.35">
      <c r="A28" t="s">
        <v>28</v>
      </c>
      <c r="B28">
        <v>9</v>
      </c>
      <c r="C28" s="3" t="s">
        <v>22</v>
      </c>
      <c r="D28" s="4">
        <v>907.93548583984295</v>
      </c>
    </row>
    <row r="29" spans="1:4" x14ac:dyDescent="0.35">
      <c r="C29" s="3" t="s">
        <v>9</v>
      </c>
      <c r="D29" s="4">
        <v>1294.4784749348901</v>
      </c>
    </row>
    <row r="30" spans="1:4" x14ac:dyDescent="0.35">
      <c r="C30" s="3"/>
      <c r="D30" s="4"/>
    </row>
    <row r="31" spans="1:4" x14ac:dyDescent="0.35">
      <c r="B31">
        <v>10</v>
      </c>
      <c r="C31" s="3" t="s">
        <v>22</v>
      </c>
      <c r="D31">
        <v>272.21741231282499</v>
      </c>
    </row>
    <row r="32" spans="1:4" x14ac:dyDescent="0.35">
      <c r="C32" s="3"/>
    </row>
    <row r="33" spans="1:4" x14ac:dyDescent="0.35">
      <c r="A33" t="s">
        <v>29</v>
      </c>
      <c r="B33">
        <v>11</v>
      </c>
      <c r="C33" s="3" t="s">
        <v>9</v>
      </c>
      <c r="D33">
        <v>463.41176999999999</v>
      </c>
    </row>
    <row r="34" spans="1:4" x14ac:dyDescent="0.35">
      <c r="C34" s="3"/>
    </row>
    <row r="35" spans="1:4" x14ac:dyDescent="0.35">
      <c r="B35">
        <v>12</v>
      </c>
      <c r="C35" s="3" t="s">
        <v>9</v>
      </c>
      <c r="D35">
        <v>213.841639200846</v>
      </c>
    </row>
    <row r="36" spans="1:4" x14ac:dyDescent="0.35">
      <c r="C36" s="3"/>
    </row>
    <row r="37" spans="1:4" x14ac:dyDescent="0.35">
      <c r="B37">
        <v>13</v>
      </c>
      <c r="C37" s="3" t="s">
        <v>9</v>
      </c>
      <c r="D37">
        <v>725.94472249348905</v>
      </c>
    </row>
    <row r="38" spans="1:4" x14ac:dyDescent="0.35">
      <c r="C38" s="3"/>
    </row>
    <row r="39" spans="1:4" x14ac:dyDescent="0.35">
      <c r="B39">
        <v>14</v>
      </c>
      <c r="C39" s="3" t="s">
        <v>9</v>
      </c>
      <c r="D39">
        <v>381.89035034179602</v>
      </c>
    </row>
    <row r="40" spans="1:4" x14ac:dyDescent="0.35">
      <c r="C40" s="3"/>
    </row>
    <row r="41" spans="1:4" x14ac:dyDescent="0.35">
      <c r="B41">
        <v>15</v>
      </c>
      <c r="C41" s="3" t="s">
        <v>9</v>
      </c>
      <c r="D41">
        <v>98.042510986328097</v>
      </c>
    </row>
    <row r="42" spans="1:4" x14ac:dyDescent="0.35">
      <c r="C42" s="3"/>
    </row>
    <row r="43" spans="1:4" x14ac:dyDescent="0.35">
      <c r="A43" t="s">
        <v>30</v>
      </c>
      <c r="B43">
        <v>16</v>
      </c>
      <c r="C43" s="3" t="s">
        <v>9</v>
      </c>
      <c r="D43">
        <v>110.885414123535</v>
      </c>
    </row>
    <row r="44" spans="1:4" x14ac:dyDescent="0.35">
      <c r="C44" s="3" t="s">
        <v>10</v>
      </c>
      <c r="D44">
        <v>26.673827171325598</v>
      </c>
    </row>
    <row r="45" spans="1:4" x14ac:dyDescent="0.35">
      <c r="C45" s="3"/>
    </row>
    <row r="46" spans="1:4" x14ac:dyDescent="0.35">
      <c r="B46">
        <v>17</v>
      </c>
      <c r="C46" s="3" t="s">
        <v>9</v>
      </c>
      <c r="D46">
        <v>103.67324066162099</v>
      </c>
    </row>
    <row r="47" spans="1:4" x14ac:dyDescent="0.35">
      <c r="C47" s="3" t="s">
        <v>10</v>
      </c>
      <c r="D47">
        <v>-36.159594853719</v>
      </c>
    </row>
    <row r="48" spans="1:4" x14ac:dyDescent="0.35">
      <c r="C48" s="3"/>
    </row>
    <row r="49" spans="1:4" x14ac:dyDescent="0.35">
      <c r="B49">
        <v>18</v>
      </c>
      <c r="C49" s="3" t="s">
        <v>9</v>
      </c>
      <c r="D49">
        <v>116.26429494222</v>
      </c>
    </row>
    <row r="50" spans="1:4" x14ac:dyDescent="0.35">
      <c r="C50" s="3" t="s">
        <v>10</v>
      </c>
      <c r="D50" s="4">
        <v>-27.816901524861599</v>
      </c>
    </row>
    <row r="51" spans="1:4" x14ac:dyDescent="0.35">
      <c r="C51" s="3"/>
      <c r="D51" s="4"/>
    </row>
    <row r="52" spans="1:4" x14ac:dyDescent="0.35">
      <c r="A52" t="s">
        <v>31</v>
      </c>
      <c r="B52">
        <v>19</v>
      </c>
      <c r="C52" s="3" t="s">
        <v>9</v>
      </c>
      <c r="D52" s="4">
        <v>55.583984375</v>
      </c>
    </row>
    <row r="53" spans="1:4" x14ac:dyDescent="0.35">
      <c r="C53" s="3" t="s">
        <v>10</v>
      </c>
      <c r="D53" s="4">
        <v>38.514144897460902</v>
      </c>
    </row>
    <row r="54" spans="1:4" x14ac:dyDescent="0.35">
      <c r="C54" s="3"/>
      <c r="D54" s="4"/>
    </row>
    <row r="55" spans="1:4" x14ac:dyDescent="0.35">
      <c r="B55">
        <v>20</v>
      </c>
      <c r="C55" s="3" t="s">
        <v>9</v>
      </c>
      <c r="D55" s="4">
        <v>2492.48950195312</v>
      </c>
    </row>
    <row r="56" spans="1:4" x14ac:dyDescent="0.35">
      <c r="C56" s="3" t="s">
        <v>10</v>
      </c>
      <c r="D56" s="4">
        <v>-16.251537322998001</v>
      </c>
    </row>
    <row r="57" spans="1:4" x14ac:dyDescent="0.35">
      <c r="C57" s="3"/>
      <c r="D57" s="4"/>
    </row>
    <row r="58" spans="1:4" x14ac:dyDescent="0.35">
      <c r="A58" t="s">
        <v>32</v>
      </c>
      <c r="B58">
        <v>21</v>
      </c>
      <c r="C58" s="3" t="s">
        <v>9</v>
      </c>
      <c r="D58" s="4">
        <v>289.07441202799401</v>
      </c>
    </row>
    <row r="59" spans="1:4" x14ac:dyDescent="0.35">
      <c r="C59" s="3"/>
      <c r="D59" s="4"/>
    </row>
    <row r="60" spans="1:4" x14ac:dyDescent="0.35">
      <c r="B60">
        <v>22</v>
      </c>
      <c r="C60" s="3" t="s">
        <v>9</v>
      </c>
      <c r="D60" s="4">
        <v>248.741185506184</v>
      </c>
    </row>
    <row r="61" spans="1:4" x14ac:dyDescent="0.35">
      <c r="C61" s="3" t="s">
        <v>10</v>
      </c>
      <c r="D61" s="4">
        <v>36.230663299560497</v>
      </c>
    </row>
    <row r="62" spans="1:4" x14ac:dyDescent="0.35">
      <c r="C62" s="3"/>
      <c r="D62" s="4"/>
    </row>
    <row r="63" spans="1:4" x14ac:dyDescent="0.35">
      <c r="B63">
        <v>23</v>
      </c>
      <c r="C63" s="3" t="s">
        <v>9</v>
      </c>
      <c r="D63" s="4">
        <v>125.616205851237</v>
      </c>
    </row>
    <row r="64" spans="1:4" x14ac:dyDescent="0.35">
      <c r="C64" s="3" t="s">
        <v>10</v>
      </c>
      <c r="D64" s="4">
        <v>35.798243204752602</v>
      </c>
    </row>
    <row r="65" spans="1:4" x14ac:dyDescent="0.35">
      <c r="C65" s="3"/>
      <c r="D65" s="4"/>
    </row>
    <row r="66" spans="1:4" x14ac:dyDescent="0.35">
      <c r="B66">
        <v>24</v>
      </c>
      <c r="C66" s="3" t="s">
        <v>9</v>
      </c>
      <c r="D66" s="4">
        <v>361.98016357421801</v>
      </c>
    </row>
    <row r="67" spans="1:4" x14ac:dyDescent="0.35">
      <c r="C67" s="3" t="s">
        <v>10</v>
      </c>
      <c r="D67" s="4">
        <v>47.2809448242187</v>
      </c>
    </row>
    <row r="68" spans="1:4" x14ac:dyDescent="0.35">
      <c r="D68" s="4"/>
    </row>
    <row r="69" spans="1:4" x14ac:dyDescent="0.35">
      <c r="A69" t="s">
        <v>33</v>
      </c>
      <c r="B69">
        <v>25</v>
      </c>
      <c r="C69" s="3" t="s">
        <v>9</v>
      </c>
      <c r="D69" s="4">
        <v>799.99299112955703</v>
      </c>
    </row>
    <row r="70" spans="1:4" x14ac:dyDescent="0.35">
      <c r="C70" s="3" t="s">
        <v>10</v>
      </c>
      <c r="D70" s="4">
        <v>68.303251902262303</v>
      </c>
    </row>
    <row r="71" spans="1:4" x14ac:dyDescent="0.35">
      <c r="D71" s="4"/>
    </row>
    <row r="72" spans="1:4" x14ac:dyDescent="0.35">
      <c r="B72">
        <v>26</v>
      </c>
      <c r="C72" s="3" t="s">
        <v>9</v>
      </c>
      <c r="D72" s="4">
        <v>184.94159952799399</v>
      </c>
    </row>
    <row r="73" spans="1:4" x14ac:dyDescent="0.35">
      <c r="C73" s="3" t="s">
        <v>10</v>
      </c>
      <c r="D73" s="4">
        <v>53.5884195963541</v>
      </c>
    </row>
    <row r="74" spans="1:4" x14ac:dyDescent="0.35">
      <c r="D74" s="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410D7-0C02-4C9D-8B0A-1C3F0ADCA4FB}">
  <dimension ref="A1:C16"/>
  <sheetViews>
    <sheetView workbookViewId="0">
      <selection activeCell="C16" sqref="C16"/>
    </sheetView>
  </sheetViews>
  <sheetFormatPr defaultRowHeight="14.5" x14ac:dyDescent="0.35"/>
  <cols>
    <col min="1" max="1" width="13.26953125" customWidth="1"/>
    <col min="2" max="2" width="12.26953125" customWidth="1"/>
    <col min="3" max="3" width="13.26953125" customWidth="1"/>
  </cols>
  <sheetData>
    <row r="1" spans="1:3" x14ac:dyDescent="0.35">
      <c r="A1" t="s">
        <v>0</v>
      </c>
      <c r="B1" t="s">
        <v>17</v>
      </c>
      <c r="C1" t="s">
        <v>34</v>
      </c>
    </row>
    <row r="2" spans="1:3" x14ac:dyDescent="0.35">
      <c r="A2">
        <v>96</v>
      </c>
      <c r="B2">
        <v>2</v>
      </c>
      <c r="C2">
        <v>0</v>
      </c>
    </row>
    <row r="3" spans="1:3" x14ac:dyDescent="0.35">
      <c r="A3">
        <v>95</v>
      </c>
      <c r="B3">
        <v>1</v>
      </c>
      <c r="C3">
        <v>0</v>
      </c>
    </row>
    <row r="4" spans="1:3" x14ac:dyDescent="0.35">
      <c r="A4">
        <v>110</v>
      </c>
      <c r="B4">
        <v>1</v>
      </c>
      <c r="C4">
        <v>0</v>
      </c>
    </row>
    <row r="5" spans="1:3" x14ac:dyDescent="0.35">
      <c r="A5">
        <v>124</v>
      </c>
      <c r="B5">
        <v>1</v>
      </c>
      <c r="C5">
        <v>4</v>
      </c>
    </row>
    <row r="6" spans="1:3" x14ac:dyDescent="0.35">
      <c r="A6">
        <v>119</v>
      </c>
      <c r="B6">
        <v>3</v>
      </c>
      <c r="C6">
        <v>0</v>
      </c>
    </row>
    <row r="7" spans="1:3" x14ac:dyDescent="0.35">
      <c r="A7">
        <v>120</v>
      </c>
      <c r="B7">
        <v>2</v>
      </c>
      <c r="C7">
        <v>2</v>
      </c>
    </row>
    <row r="8" spans="1:3" x14ac:dyDescent="0.35">
      <c r="A8">
        <v>139</v>
      </c>
      <c r="B8">
        <v>5</v>
      </c>
      <c r="C8">
        <v>1</v>
      </c>
    </row>
    <row r="9" spans="1:3" x14ac:dyDescent="0.35">
      <c r="A9">
        <v>140</v>
      </c>
      <c r="B9">
        <v>3</v>
      </c>
      <c r="C9">
        <v>2</v>
      </c>
    </row>
    <row r="10" spans="1:3" x14ac:dyDescent="0.35">
      <c r="A10">
        <v>277</v>
      </c>
      <c r="B10">
        <v>2</v>
      </c>
      <c r="C10">
        <v>0</v>
      </c>
    </row>
    <row r="11" spans="1:3" x14ac:dyDescent="0.35">
      <c r="A11">
        <v>278</v>
      </c>
      <c r="B11">
        <v>4</v>
      </c>
      <c r="C11">
        <v>1</v>
      </c>
    </row>
    <row r="12" spans="1:3" x14ac:dyDescent="0.35">
      <c r="A12">
        <v>279</v>
      </c>
      <c r="B12">
        <v>2</v>
      </c>
      <c r="C12">
        <v>0</v>
      </c>
    </row>
    <row r="14" spans="1:3" x14ac:dyDescent="0.35">
      <c r="A14" t="s">
        <v>35</v>
      </c>
      <c r="B14">
        <f>SUM(B2:B12)</f>
        <v>26</v>
      </c>
      <c r="C14">
        <f>SUM(C2:C12)</f>
        <v>10</v>
      </c>
    </row>
    <row r="15" spans="1:3" x14ac:dyDescent="0.35">
      <c r="A15" t="s">
        <v>37</v>
      </c>
      <c r="B15">
        <f>B14/B16</f>
        <v>0.72222222222222221</v>
      </c>
      <c r="C15">
        <f>C14/B16</f>
        <v>0.27777777777777779</v>
      </c>
    </row>
    <row r="16" spans="1:3" x14ac:dyDescent="0.35">
      <c r="A16" t="s">
        <v>43</v>
      </c>
      <c r="B16">
        <f>SUM(B14:C14)</f>
        <v>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89CAC-1A8A-48B7-AB40-71ABFAD2483F}">
  <dimension ref="A1:T40"/>
  <sheetViews>
    <sheetView zoomScale="80" zoomScaleNormal="80" workbookViewId="0">
      <selection activeCell="G35" sqref="G35"/>
    </sheetView>
  </sheetViews>
  <sheetFormatPr defaultRowHeight="14.5" x14ac:dyDescent="0.35"/>
  <cols>
    <col min="3" max="3" width="8.7265625" style="2"/>
    <col min="7" max="7" width="15.08984375" customWidth="1"/>
  </cols>
  <sheetData>
    <row r="1" spans="1:20" x14ac:dyDescent="0.35">
      <c r="A1" t="s">
        <v>0</v>
      </c>
      <c r="B1" t="s">
        <v>38</v>
      </c>
      <c r="C1" s="2" t="s">
        <v>1</v>
      </c>
      <c r="D1" t="s">
        <v>2</v>
      </c>
      <c r="G1" t="s">
        <v>3</v>
      </c>
    </row>
    <row r="2" spans="1:20" x14ac:dyDescent="0.35">
      <c r="A2" t="s">
        <v>8</v>
      </c>
      <c r="B2">
        <v>1</v>
      </c>
      <c r="C2" s="3" t="s">
        <v>9</v>
      </c>
      <c r="D2">
        <v>688.32344563801996</v>
      </c>
      <c r="G2" t="s">
        <v>1</v>
      </c>
      <c r="H2" t="s">
        <v>4</v>
      </c>
      <c r="I2" t="s">
        <v>5</v>
      </c>
      <c r="J2" t="s">
        <v>6</v>
      </c>
      <c r="K2" t="s">
        <v>7</v>
      </c>
    </row>
    <row r="3" spans="1:20" x14ac:dyDescent="0.35">
      <c r="C3" s="3" t="s">
        <v>10</v>
      </c>
      <c r="D3">
        <v>59.021494547525997</v>
      </c>
      <c r="G3" t="s">
        <v>9</v>
      </c>
      <c r="H3">
        <f>AVERAGEIF(C:C,"=TTX+4AP",D:D)</f>
        <v>579.9680873160795</v>
      </c>
      <c r="I3">
        <f>_xlfn.STDEV.P(H8:T8)</f>
        <v>308.40854529549682</v>
      </c>
      <c r="J3">
        <f>COUNTIF(C:C,"=TTX+4AP")</f>
        <v>13</v>
      </c>
      <c r="K3">
        <f>I3/SQRT(J3)</f>
        <v>85.537140296474774</v>
      </c>
    </row>
    <row r="4" spans="1:20" x14ac:dyDescent="0.35">
      <c r="G4" t="s">
        <v>11</v>
      </c>
      <c r="H4">
        <f>AVERAGEIF(C:C,"=SR",D:D)</f>
        <v>34.546592775980599</v>
      </c>
      <c r="I4">
        <f>_xlfn.STDEV.P(H9:T9)</f>
        <v>24.797637297971345</v>
      </c>
      <c r="J4">
        <f>COUNTIF(C:C,"=SR")</f>
        <v>10</v>
      </c>
      <c r="K4">
        <f>I4/SQRT(J4)</f>
        <v>7.8417014452332952</v>
      </c>
    </row>
    <row r="5" spans="1:20" x14ac:dyDescent="0.35">
      <c r="B5">
        <v>2</v>
      </c>
      <c r="C5" s="3" t="s">
        <v>9</v>
      </c>
      <c r="D5">
        <v>382.44243999999998</v>
      </c>
    </row>
    <row r="6" spans="1:20" x14ac:dyDescent="0.35">
      <c r="G6" t="s">
        <v>39</v>
      </c>
    </row>
    <row r="7" spans="1:20" x14ac:dyDescent="0.35">
      <c r="B7">
        <v>3</v>
      </c>
      <c r="C7" s="3" t="s">
        <v>9</v>
      </c>
      <c r="D7">
        <v>1131.2754720052001</v>
      </c>
      <c r="G7" t="s">
        <v>40</v>
      </c>
      <c r="H7">
        <v>1</v>
      </c>
      <c r="I7">
        <f>H7+1</f>
        <v>2</v>
      </c>
      <c r="J7">
        <f t="shared" ref="J7:T7" si="0">I7+1</f>
        <v>3</v>
      </c>
      <c r="K7">
        <f t="shared" si="0"/>
        <v>4</v>
      </c>
      <c r="L7">
        <f t="shared" si="0"/>
        <v>5</v>
      </c>
      <c r="M7">
        <f t="shared" si="0"/>
        <v>6</v>
      </c>
      <c r="N7">
        <f t="shared" si="0"/>
        <v>7</v>
      </c>
      <c r="O7">
        <f t="shared" si="0"/>
        <v>8</v>
      </c>
      <c r="P7">
        <f t="shared" si="0"/>
        <v>9</v>
      </c>
      <c r="Q7">
        <f t="shared" si="0"/>
        <v>10</v>
      </c>
      <c r="R7">
        <f t="shared" si="0"/>
        <v>11</v>
      </c>
      <c r="S7">
        <f t="shared" si="0"/>
        <v>12</v>
      </c>
      <c r="T7">
        <f t="shared" si="0"/>
        <v>13</v>
      </c>
    </row>
    <row r="8" spans="1:20" x14ac:dyDescent="0.35">
      <c r="C8" s="3" t="s">
        <v>12</v>
      </c>
      <c r="D8">
        <v>1273.9068196614501</v>
      </c>
      <c r="G8" s="3" t="s">
        <v>41</v>
      </c>
      <c r="H8">
        <v>688.32344563801996</v>
      </c>
      <c r="I8">
        <v>382.44243999999998</v>
      </c>
      <c r="J8">
        <v>1131.2754720052001</v>
      </c>
      <c r="K8">
        <v>681.73278808593705</v>
      </c>
      <c r="L8">
        <v>261.43971252441401</v>
      </c>
      <c r="M8">
        <v>414.76385498046801</v>
      </c>
      <c r="N8">
        <v>684.02964274088504</v>
      </c>
      <c r="O8">
        <v>90.854944864908802</v>
      </c>
      <c r="P8">
        <v>251.280512491862</v>
      </c>
      <c r="Q8">
        <v>801.26544189453102</v>
      </c>
      <c r="R8">
        <v>619.65244547526004</v>
      </c>
      <c r="S8">
        <v>402.50026448567701</v>
      </c>
      <c r="T8">
        <v>1130.02416992187</v>
      </c>
    </row>
    <row r="9" spans="1:20" x14ac:dyDescent="0.35">
      <c r="C9" s="3" t="s">
        <v>10</v>
      </c>
      <c r="D9">
        <v>28.923119862874302</v>
      </c>
      <c r="G9" s="3" t="s">
        <v>42</v>
      </c>
      <c r="H9">
        <v>59.021494547525997</v>
      </c>
      <c r="J9">
        <v>28.923119862874302</v>
      </c>
      <c r="K9">
        <v>-21.835599263509099</v>
      </c>
      <c r="L9">
        <v>46.352759043375599</v>
      </c>
      <c r="M9">
        <v>14.611864725748701</v>
      </c>
      <c r="N9">
        <v>20.870912551879801</v>
      </c>
      <c r="O9">
        <v>34.801223754882798</v>
      </c>
      <c r="P9">
        <v>71.603602091471302</v>
      </c>
      <c r="R9">
        <v>45.676726023356103</v>
      </c>
      <c r="T9">
        <v>45.439824422200502</v>
      </c>
    </row>
    <row r="11" spans="1:20" x14ac:dyDescent="0.35">
      <c r="A11" t="s">
        <v>13</v>
      </c>
      <c r="B11">
        <v>4</v>
      </c>
      <c r="C11" s="3" t="s">
        <v>9</v>
      </c>
      <c r="D11">
        <v>681.73278808593705</v>
      </c>
    </row>
    <row r="12" spans="1:20" x14ac:dyDescent="0.35">
      <c r="C12" s="3" t="s">
        <v>10</v>
      </c>
      <c r="D12">
        <v>-21.835599263509099</v>
      </c>
    </row>
    <row r="14" spans="1:20" x14ac:dyDescent="0.35">
      <c r="B14">
        <v>5</v>
      </c>
      <c r="C14" s="3" t="s">
        <v>9</v>
      </c>
      <c r="D14">
        <v>261.43971252441401</v>
      </c>
    </row>
    <row r="15" spans="1:20" x14ac:dyDescent="0.35">
      <c r="C15" s="3" t="s">
        <v>10</v>
      </c>
      <c r="D15">
        <v>46.352759043375599</v>
      </c>
    </row>
    <row r="17" spans="1:4" x14ac:dyDescent="0.35">
      <c r="B17">
        <v>6</v>
      </c>
      <c r="C17" s="3" t="s">
        <v>9</v>
      </c>
      <c r="D17">
        <v>414.76385498046801</v>
      </c>
    </row>
    <row r="18" spans="1:4" x14ac:dyDescent="0.35">
      <c r="C18" s="3" t="s">
        <v>10</v>
      </c>
      <c r="D18">
        <v>14.611864725748701</v>
      </c>
    </row>
    <row r="19" spans="1:4" x14ac:dyDescent="0.35">
      <c r="C19" s="2" t="s">
        <v>14</v>
      </c>
      <c r="D19">
        <v>93.721450805664006</v>
      </c>
    </row>
    <row r="21" spans="1:4" x14ac:dyDescent="0.35">
      <c r="A21" t="s">
        <v>15</v>
      </c>
      <c r="B21">
        <v>7</v>
      </c>
      <c r="C21" s="3" t="s">
        <v>9</v>
      </c>
      <c r="D21">
        <v>684.02964274088504</v>
      </c>
    </row>
    <row r="22" spans="1:4" x14ac:dyDescent="0.35">
      <c r="C22" s="3" t="s">
        <v>10</v>
      </c>
      <c r="D22">
        <v>20.870912551879801</v>
      </c>
    </row>
    <row r="24" spans="1:4" x14ac:dyDescent="0.35">
      <c r="B24">
        <v>8</v>
      </c>
      <c r="C24" s="3" t="s">
        <v>9</v>
      </c>
      <c r="D24">
        <v>90.854944864908802</v>
      </c>
    </row>
    <row r="25" spans="1:4" x14ac:dyDescent="0.35">
      <c r="C25" s="3" t="s">
        <v>10</v>
      </c>
      <c r="D25">
        <v>34.801223754882798</v>
      </c>
    </row>
    <row r="27" spans="1:4" x14ac:dyDescent="0.35">
      <c r="B27">
        <v>9</v>
      </c>
      <c r="C27" s="3" t="s">
        <v>9</v>
      </c>
      <c r="D27">
        <v>251.280512491862</v>
      </c>
    </row>
    <row r="28" spans="1:4" x14ac:dyDescent="0.35">
      <c r="C28" s="3" t="s">
        <v>10</v>
      </c>
      <c r="D28">
        <v>71.603602091471302</v>
      </c>
    </row>
    <row r="29" spans="1:4" x14ac:dyDescent="0.35">
      <c r="C29" s="3"/>
    </row>
    <row r="30" spans="1:4" x14ac:dyDescent="0.35">
      <c r="A30" t="s">
        <v>16</v>
      </c>
      <c r="B30">
        <v>10</v>
      </c>
      <c r="C30" s="3" t="s">
        <v>9</v>
      </c>
      <c r="D30">
        <v>801.26544189453102</v>
      </c>
    </row>
    <row r="31" spans="1:4" x14ac:dyDescent="0.35">
      <c r="C31" s="3"/>
    </row>
    <row r="33" spans="2:4" x14ac:dyDescent="0.35">
      <c r="B33">
        <v>11</v>
      </c>
      <c r="C33" s="3" t="s">
        <v>9</v>
      </c>
      <c r="D33">
        <v>619.65244547526004</v>
      </c>
    </row>
    <row r="34" spans="2:4" x14ac:dyDescent="0.35">
      <c r="C34" s="3" t="s">
        <v>10</v>
      </c>
      <c r="D34">
        <v>45.676726023356103</v>
      </c>
    </row>
    <row r="36" spans="2:4" x14ac:dyDescent="0.35">
      <c r="B36">
        <v>12</v>
      </c>
      <c r="C36" s="3" t="s">
        <v>9</v>
      </c>
      <c r="D36">
        <v>402.50026448567701</v>
      </c>
    </row>
    <row r="37" spans="2:4" x14ac:dyDescent="0.35">
      <c r="C37" s="3"/>
    </row>
    <row r="39" spans="2:4" x14ac:dyDescent="0.35">
      <c r="B39">
        <v>13</v>
      </c>
      <c r="C39" s="3" t="s">
        <v>9</v>
      </c>
      <c r="D39">
        <v>1130.02416992187</v>
      </c>
    </row>
    <row r="40" spans="2:4" x14ac:dyDescent="0.35">
      <c r="C40" s="3" t="s">
        <v>10</v>
      </c>
      <c r="D40">
        <v>45.439824422200502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62D3E-CA92-4FA6-97BC-33E9E9514F85}">
  <dimension ref="A1:C9"/>
  <sheetViews>
    <sheetView workbookViewId="0">
      <selection activeCell="G18" sqref="G18"/>
    </sheetView>
  </sheetViews>
  <sheetFormatPr defaultRowHeight="14.5" x14ac:dyDescent="0.35"/>
  <cols>
    <col min="1" max="1" width="12.6328125" customWidth="1"/>
    <col min="2" max="2" width="12" customWidth="1"/>
    <col min="3" max="3" width="14.1796875" customWidth="1"/>
  </cols>
  <sheetData>
    <row r="1" spans="1:3" x14ac:dyDescent="0.35">
      <c r="A1" t="s">
        <v>0</v>
      </c>
      <c r="B1" t="s">
        <v>17</v>
      </c>
      <c r="C1" t="s">
        <v>18</v>
      </c>
    </row>
    <row r="2" spans="1:3" x14ac:dyDescent="0.35">
      <c r="A2" t="s">
        <v>8</v>
      </c>
      <c r="B2">
        <v>3</v>
      </c>
      <c r="C2">
        <v>0</v>
      </c>
    </row>
    <row r="3" spans="1:3" x14ac:dyDescent="0.35">
      <c r="A3" t="s">
        <v>13</v>
      </c>
      <c r="B3">
        <v>3</v>
      </c>
      <c r="C3">
        <v>1</v>
      </c>
    </row>
    <row r="4" spans="1:3" x14ac:dyDescent="0.35">
      <c r="A4" t="s">
        <v>15</v>
      </c>
      <c r="B4">
        <v>3</v>
      </c>
      <c r="C4">
        <v>1</v>
      </c>
    </row>
    <row r="5" spans="1:3" x14ac:dyDescent="0.35">
      <c r="A5" t="s">
        <v>16</v>
      </c>
      <c r="B5">
        <v>4</v>
      </c>
      <c r="C5">
        <v>1</v>
      </c>
    </row>
    <row r="7" spans="1:3" x14ac:dyDescent="0.35">
      <c r="A7" t="s">
        <v>35</v>
      </c>
      <c r="B7">
        <f>SUM(B2:B5)</f>
        <v>13</v>
      </c>
      <c r="C7">
        <f>SUM(C2:C5)</f>
        <v>3</v>
      </c>
    </row>
    <row r="8" spans="1:3" x14ac:dyDescent="0.35">
      <c r="A8" t="s">
        <v>37</v>
      </c>
      <c r="B8">
        <f>B7/B9</f>
        <v>0.8125</v>
      </c>
      <c r="C8">
        <f>C7/B9</f>
        <v>0.1875</v>
      </c>
    </row>
    <row r="9" spans="1:3" x14ac:dyDescent="0.35">
      <c r="A9" t="s">
        <v>36</v>
      </c>
      <c r="B9">
        <f>SUM(B7:C7)</f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IPSC Amplitudes (Fig. 6D)</vt:lpstr>
      <vt:lpstr>Connected vs Uncon (Fig. 6D)</vt:lpstr>
      <vt:lpstr>IPSC Amplitudes (Fig. 6H)</vt:lpstr>
      <vt:lpstr>Connected vs Uncon (Fig. 6H)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Mooney_Lab</dc:creator>
  <cp:lastModifiedBy>Katie</cp:lastModifiedBy>
  <dcterms:created xsi:type="dcterms:W3CDTF">2020-12-08T20:53:25Z</dcterms:created>
  <dcterms:modified xsi:type="dcterms:W3CDTF">2020-12-11T11:39:21Z</dcterms:modified>
</cp:coreProperties>
</file>