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Cell Path\Lidke Lab\Rachel\RonEGFR_Colocalization\figures\Revised Figures - Final\SourceData\Excel\"/>
    </mc:Choice>
  </mc:AlternateContent>
  <bookViews>
    <workbookView xWindow="0" yWindow="0" windowWidth="23055" windowHeight="10440" activeTab="4"/>
  </bookViews>
  <sheets>
    <sheet name="Figure 1C" sheetId="2" r:id="rId1"/>
    <sheet name="Figure 1D" sheetId="3" r:id="rId2"/>
    <sheet name="Figure 1C 1D Statistics" sheetId="5" r:id="rId3"/>
    <sheet name="Figure 1E" sheetId="4" r:id="rId4"/>
    <sheet name="Figure 1E Statistics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0" i="4" l="1"/>
  <c r="K30" i="4"/>
  <c r="D30" i="4"/>
  <c r="R29" i="4"/>
  <c r="K29" i="4"/>
  <c r="D29" i="4"/>
  <c r="R28" i="4"/>
  <c r="K28" i="4"/>
  <c r="D28" i="4"/>
  <c r="R27" i="4"/>
  <c r="K27" i="4"/>
  <c r="D27" i="4"/>
  <c r="R26" i="4"/>
  <c r="K26" i="4"/>
  <c r="D26" i="4"/>
  <c r="R25" i="4"/>
  <c r="K25" i="4"/>
  <c r="D25" i="4"/>
  <c r="R18" i="4"/>
  <c r="K18" i="4"/>
  <c r="D18" i="4"/>
  <c r="R17" i="4"/>
  <c r="K17" i="4"/>
  <c r="D17" i="4"/>
  <c r="R16" i="4"/>
  <c r="K16" i="4"/>
  <c r="D16" i="4"/>
  <c r="R15" i="4"/>
  <c r="K15" i="4"/>
  <c r="D15" i="4"/>
  <c r="R14" i="4"/>
  <c r="K14" i="4"/>
  <c r="D14" i="4"/>
  <c r="R13" i="4"/>
  <c r="K13" i="4"/>
  <c r="L18" i="4" s="1"/>
  <c r="D13" i="4"/>
  <c r="R12" i="4"/>
  <c r="K12" i="4"/>
  <c r="D12" i="4"/>
  <c r="R11" i="4"/>
  <c r="K11" i="4"/>
  <c r="D11" i="4"/>
  <c r="R10" i="4"/>
  <c r="K10" i="4"/>
  <c r="D10" i="4"/>
  <c r="R9" i="4"/>
  <c r="K9" i="4"/>
  <c r="D9" i="4"/>
  <c r="R8" i="4"/>
  <c r="K8" i="4"/>
  <c r="D8" i="4"/>
  <c r="R7" i="4"/>
  <c r="K7" i="4"/>
  <c r="D7" i="4"/>
  <c r="S9" i="4" l="1"/>
  <c r="E15" i="4"/>
  <c r="L12" i="4"/>
  <c r="S17" i="4"/>
  <c r="L27" i="4"/>
  <c r="L29" i="4"/>
  <c r="E8" i="4"/>
  <c r="E30" i="4"/>
  <c r="E11" i="4"/>
  <c r="E12" i="4"/>
  <c r="E18" i="4"/>
  <c r="S26" i="4"/>
  <c r="S10" i="4"/>
  <c r="T10" i="4" s="1"/>
  <c r="E16" i="4"/>
  <c r="F16" i="4" s="1"/>
  <c r="S18" i="4"/>
  <c r="T18" i="4" s="1"/>
  <c r="S8" i="4"/>
  <c r="E14" i="4"/>
  <c r="S11" i="4"/>
  <c r="E7" i="4"/>
  <c r="E9" i="4"/>
  <c r="L11" i="4"/>
  <c r="L13" i="4"/>
  <c r="L16" i="4"/>
  <c r="S7" i="4"/>
  <c r="E10" i="4"/>
  <c r="L14" i="4"/>
  <c r="S16" i="4"/>
  <c r="T16" i="4" s="1"/>
  <c r="E29" i="4"/>
  <c r="T9" i="4"/>
  <c r="S12" i="4"/>
  <c r="E17" i="4"/>
  <c r="L26" i="4"/>
  <c r="S27" i="4"/>
  <c r="T27" i="4" s="1"/>
  <c r="S29" i="4"/>
  <c r="E28" i="4"/>
  <c r="L30" i="4"/>
  <c r="L8" i="4"/>
  <c r="E13" i="4"/>
  <c r="L15" i="4"/>
  <c r="L28" i="4"/>
  <c r="M28" i="4" s="1"/>
  <c r="S30" i="4"/>
  <c r="S25" i="4"/>
  <c r="L7" i="4"/>
  <c r="S13" i="4"/>
  <c r="E25" i="4"/>
  <c r="L9" i="4"/>
  <c r="S14" i="4"/>
  <c r="L17" i="4"/>
  <c r="M17" i="4" s="1"/>
  <c r="E26" i="4"/>
  <c r="S28" i="4"/>
  <c r="L10" i="4"/>
  <c r="M10" i="4" s="1"/>
  <c r="S15" i="4"/>
  <c r="E27" i="4"/>
  <c r="F27" i="4" s="1"/>
  <c r="L25" i="4"/>
  <c r="P9" i="3"/>
  <c r="J9" i="3"/>
  <c r="D9" i="3"/>
  <c r="P8" i="3"/>
  <c r="J8" i="3"/>
  <c r="D8" i="3"/>
  <c r="E8" i="3" s="1"/>
  <c r="P7" i="3"/>
  <c r="J7" i="3"/>
  <c r="D7" i="3"/>
  <c r="P6" i="3"/>
  <c r="J6" i="3"/>
  <c r="D6" i="3"/>
  <c r="T11" i="4" l="1"/>
  <c r="T29" i="4"/>
  <c r="F11" i="4"/>
  <c r="F15" i="4"/>
  <c r="F18" i="4"/>
  <c r="F13" i="4"/>
  <c r="F17" i="4"/>
  <c r="M9" i="4"/>
  <c r="F14" i="4"/>
  <c r="M30" i="4"/>
  <c r="F30" i="4"/>
  <c r="T26" i="4"/>
  <c r="M25" i="4"/>
  <c r="T30" i="4"/>
  <c r="M14" i="4"/>
  <c r="T7" i="4"/>
  <c r="F7" i="4"/>
  <c r="T8" i="4"/>
  <c r="M27" i="4"/>
  <c r="T28" i="4"/>
  <c r="T25" i="4"/>
  <c r="T12" i="4"/>
  <c r="F8" i="4"/>
  <c r="T15" i="4"/>
  <c r="T13" i="4"/>
  <c r="F10" i="4"/>
  <c r="M7" i="4"/>
  <c r="M18" i="4"/>
  <c r="M26" i="4"/>
  <c r="F9" i="4"/>
  <c r="M29" i="4"/>
  <c r="F12" i="4"/>
  <c r="M8" i="4"/>
  <c r="T14" i="4"/>
  <c r="M11" i="4"/>
  <c r="T17" i="4"/>
  <c r="F25" i="4"/>
  <c r="F28" i="4"/>
  <c r="M13" i="4"/>
  <c r="F29" i="4"/>
  <c r="F26" i="4"/>
  <c r="M15" i="4"/>
  <c r="M12" i="4"/>
  <c r="M16" i="4"/>
  <c r="Q6" i="3"/>
  <c r="Q7" i="3"/>
  <c r="E7" i="3"/>
  <c r="K6" i="3"/>
  <c r="K8" i="3"/>
  <c r="K7" i="3"/>
  <c r="E6" i="3"/>
  <c r="T6" i="3" s="1"/>
  <c r="Q9" i="3"/>
  <c r="Q8" i="3"/>
  <c r="T8" i="3" s="1"/>
  <c r="E9" i="3"/>
  <c r="K9" i="3"/>
  <c r="R9" i="2"/>
  <c r="R8" i="2"/>
  <c r="R7" i="2"/>
  <c r="S7" i="2" s="1"/>
  <c r="R6" i="2"/>
  <c r="K9" i="2"/>
  <c r="K8" i="2"/>
  <c r="K7" i="2"/>
  <c r="L7" i="2" s="1"/>
  <c r="K6" i="2"/>
  <c r="D9" i="2"/>
  <c r="D8" i="2"/>
  <c r="D7" i="2"/>
  <c r="E7" i="2" s="1"/>
  <c r="W7" i="2" s="1"/>
  <c r="D6" i="2"/>
  <c r="S6" i="3" l="1"/>
  <c r="U6" i="3"/>
  <c r="S7" i="3"/>
  <c r="T7" i="3"/>
  <c r="U7" i="3"/>
  <c r="S8" i="3"/>
  <c r="U8" i="3"/>
  <c r="U9" i="3"/>
  <c r="T9" i="3"/>
  <c r="S9" i="3"/>
  <c r="E6" i="2"/>
  <c r="V7" i="2"/>
  <c r="U7" i="2"/>
  <c r="L6" i="2"/>
  <c r="W6" i="2" s="1"/>
  <c r="S6" i="2"/>
  <c r="E8" i="2"/>
  <c r="L8" i="2"/>
  <c r="S8" i="2"/>
  <c r="E9" i="2"/>
  <c r="L9" i="2"/>
  <c r="S9" i="2"/>
  <c r="V6" i="2" l="1"/>
  <c r="U6" i="2"/>
  <c r="V9" i="2"/>
  <c r="W9" i="2"/>
  <c r="U9" i="2"/>
  <c r="V8" i="2"/>
  <c r="W8" i="2"/>
  <c r="U8" i="2"/>
</calcChain>
</file>

<file path=xl/sharedStrings.xml><?xml version="1.0" encoding="utf-8"?>
<sst xmlns="http://schemas.openxmlformats.org/spreadsheetml/2006/main" count="584" uniqueCount="129">
  <si>
    <t>No Tx</t>
  </si>
  <si>
    <t>20 nM EGF</t>
  </si>
  <si>
    <t>20 nM MSP</t>
  </si>
  <si>
    <t>PY1068</t>
  </si>
  <si>
    <t>EGFR</t>
  </si>
  <si>
    <t>PY1068/EGFR</t>
  </si>
  <si>
    <t>PY20+PY99</t>
  </si>
  <si>
    <t>RON</t>
  </si>
  <si>
    <t>PY/RON</t>
  </si>
  <si>
    <t>20 nM EGF+MSP</t>
  </si>
  <si>
    <t>EGF + MSP</t>
  </si>
  <si>
    <t>normalized</t>
  </si>
  <si>
    <t>average</t>
  </si>
  <si>
    <t>std dev (S)</t>
  </si>
  <si>
    <t>std dev (P)</t>
  </si>
  <si>
    <t>normalized to MSP</t>
  </si>
  <si>
    <t>Replicate 1</t>
  </si>
  <si>
    <t>Replicate 2</t>
  </si>
  <si>
    <t>Replicate 3</t>
  </si>
  <si>
    <t>Figure 1 - Source Data 1C</t>
  </si>
  <si>
    <t>Figure 1 - Source Data 1D</t>
  </si>
  <si>
    <t>Figure 1 - Data Source 1E</t>
  </si>
  <si>
    <t>Replicate1</t>
  </si>
  <si>
    <t>Replicate2</t>
  </si>
  <si>
    <t>Replicate3</t>
  </si>
  <si>
    <t>% activation</t>
  </si>
  <si>
    <t>No Tx (EGF)</t>
  </si>
  <si>
    <t>30 sec EGF</t>
  </si>
  <si>
    <t>1 min EGF</t>
  </si>
  <si>
    <t>2 min EGF</t>
  </si>
  <si>
    <t>5 min EGF</t>
  </si>
  <si>
    <t>10 min EGF</t>
  </si>
  <si>
    <t>No Tx (MSP)</t>
  </si>
  <si>
    <t>30 sec MSP</t>
  </si>
  <si>
    <t>1 min MSP</t>
  </si>
  <si>
    <t>2 min MSP</t>
  </si>
  <si>
    <t>5 min MSP</t>
  </si>
  <si>
    <t>10 min MSP</t>
  </si>
  <si>
    <t>Table Analyzed</t>
  </si>
  <si>
    <t>Copy of PY1068/EGFR</t>
  </si>
  <si>
    <t>Two-way ANOVA</t>
  </si>
  <si>
    <t>Source of Variation</t>
  </si>
  <si>
    <t>% of total variation</t>
  </si>
  <si>
    <t>P value</t>
  </si>
  <si>
    <t>Interaction</t>
  </si>
  <si>
    <t>&lt; 0.0001</t>
  </si>
  <si>
    <t>Column Factor</t>
  </si>
  <si>
    <t>Row Factor</t>
  </si>
  <si>
    <t>P value summary</t>
  </si>
  <si>
    <t>Significant?</t>
  </si>
  <si>
    <t>***</t>
  </si>
  <si>
    <t>Yes</t>
  </si>
  <si>
    <t>Df</t>
  </si>
  <si>
    <t>Sum-of-squares</t>
  </si>
  <si>
    <t>Mean square</t>
  </si>
  <si>
    <t>F</t>
  </si>
  <si>
    <t>Residual</t>
  </si>
  <si>
    <t>Number of missing values</t>
  </si>
  <si>
    <t>Bonferroni posttests</t>
  </si>
  <si>
    <t>No Treatment vs 20 nM EGF</t>
  </si>
  <si>
    <t>No Treatment</t>
  </si>
  <si>
    <t>Difference</t>
  </si>
  <si>
    <t>95% CI of diff.</t>
  </si>
  <si>
    <t>0.06583 to 0.9875</t>
  </si>
  <si>
    <t>0.08764 to 1.009</t>
  </si>
  <si>
    <t>t</t>
  </si>
  <si>
    <t>Summary</t>
  </si>
  <si>
    <t>P&lt;0.01</t>
  </si>
  <si>
    <t>**</t>
  </si>
  <si>
    <t>No Treatment vs 20 nM MSP</t>
  </si>
  <si>
    <t>-0.4407 to 0.4810</t>
  </si>
  <si>
    <t>0.4982 to 1.420</t>
  </si>
  <si>
    <t>P &gt; 0.05</t>
  </si>
  <si>
    <t>ns</t>
  </si>
  <si>
    <t>P&lt;0.001</t>
  </si>
  <si>
    <t>No Treatment vs 20 nM EGF + 20 nM MSP</t>
  </si>
  <si>
    <t>20 nM EGF + 20 nM MSP</t>
  </si>
  <si>
    <t>0.01954 to 0.9412</t>
  </si>
  <si>
    <t>2.307 to 3.229</t>
  </si>
  <si>
    <t>P &lt; 0.05</t>
  </si>
  <si>
    <t>*</t>
  </si>
  <si>
    <t>Compared to NO Treatment</t>
  </si>
  <si>
    <t>20 nM EGF vs No Treatment</t>
  </si>
  <si>
    <t>-0.9875 to -0.06583</t>
  </si>
  <si>
    <t>-1.009 to -0.08764</t>
  </si>
  <si>
    <t>20 nM EGF vs 20 nM MSP</t>
  </si>
  <si>
    <t>-0.9673 to -0.04565</t>
  </si>
  <si>
    <t>-0.05024 to 0.8714</t>
  </si>
  <si>
    <t>20 nM EGF vs 20 nM EGF + 20 nM MSP</t>
  </si>
  <si>
    <t>-0.5071 to 0.4146</t>
  </si>
  <si>
    <t>1.759 to 2.681</t>
  </si>
  <si>
    <t>Compared to 20 nM EGF</t>
  </si>
  <si>
    <t>ligand</t>
  </si>
  <si>
    <t>Phosphorylation</t>
  </si>
  <si>
    <t>20 nM MSP vs No Treatment</t>
  </si>
  <si>
    <t>-0.4810 to 0.4407</t>
  </si>
  <si>
    <t>-1.420 to -0.4982</t>
  </si>
  <si>
    <t>20 nM MSP vs 20 nM EGF</t>
  </si>
  <si>
    <t>0.04565 to 0.9673</t>
  </si>
  <si>
    <t>-0.8714 to 0.05024</t>
  </si>
  <si>
    <t>20 nM MSP vs 20 nM EGF + 20 nM MSP</t>
  </si>
  <si>
    <t>-0.0006384 to 0.9210</t>
  </si>
  <si>
    <t>1.348 to 2.270</t>
  </si>
  <si>
    <t>Compared to 20 nM MSP</t>
  </si>
  <si>
    <t>5nM EGF and 5 nM MSP</t>
  </si>
  <si>
    <t>5 nM EGF - PY/RON vs 5 nM MSP - PY/RON</t>
  </si>
  <si>
    <t>5 nM EGF - PY/RON</t>
  </si>
  <si>
    <t>5 nM MSP - PY/RON</t>
  </si>
  <si>
    <t xml:space="preserve">  0.0</t>
  </si>
  <si>
    <t>-28.76 to 28.76</t>
  </si>
  <si>
    <t xml:space="preserve">  0.5000</t>
  </si>
  <si>
    <t>-34.09 to 23.42</t>
  </si>
  <si>
    <t xml:space="preserve">  1.000</t>
  </si>
  <si>
    <t>-72.09 to -14.58</t>
  </si>
  <si>
    <t xml:space="preserve">  2.000</t>
  </si>
  <si>
    <t>-28.09 to 29.42</t>
  </si>
  <si>
    <t xml:space="preserve">  5.000</t>
  </si>
  <si>
    <t>-13.09 to 44.42</t>
  </si>
  <si>
    <t>5 nM EGF - PY/RON vs 5 nM EGF - PY1068/EGFR</t>
  </si>
  <si>
    <t>5 nM EGF - PY1068/EGFR</t>
  </si>
  <si>
    <t>13.24 to 70.76</t>
  </si>
  <si>
    <t>-23.09 to 34.42</t>
  </si>
  <si>
    <t>-28.42 to 29.09</t>
  </si>
  <si>
    <t>-19.09 to 38.42</t>
  </si>
  <si>
    <t>5 nM MSP - PY/RON vs 5 nM EGF - PY1068/EGFR</t>
  </si>
  <si>
    <t>18.58 to 76.09</t>
  </si>
  <si>
    <t>20.24 to 77.76</t>
  </si>
  <si>
    <t>-29.09 to 28.42</t>
  </si>
  <si>
    <t>-34.76 to 22.76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</si>
</sst>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Fill="1"/>
    <xf numFmtId="9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zoomScaleNormal="100" workbookViewId="0">
      <selection activeCell="R27" sqref="R27"/>
    </sheetView>
  </sheetViews>
  <sheetFormatPr defaultRowHeight="15" x14ac:dyDescent="0.25"/>
  <sheetData>
    <row r="1" spans="1:23" ht="15.75" thickBot="1" x14ac:dyDescent="0.3">
      <c r="A1" s="6" t="s">
        <v>19</v>
      </c>
      <c r="B1" s="7"/>
      <c r="C1" s="7"/>
      <c r="D1" s="7"/>
      <c r="E1" s="8"/>
    </row>
    <row r="3" spans="1:23" x14ac:dyDescent="0.25">
      <c r="A3" t="s">
        <v>16</v>
      </c>
      <c r="H3" t="s">
        <v>17</v>
      </c>
      <c r="O3" t="s">
        <v>18</v>
      </c>
    </row>
    <row r="5" spans="1:23" x14ac:dyDescent="0.25">
      <c r="B5" t="s">
        <v>3</v>
      </c>
      <c r="C5" t="s">
        <v>4</v>
      </c>
      <c r="D5" t="s">
        <v>5</v>
      </c>
      <c r="E5" t="s">
        <v>11</v>
      </c>
      <c r="I5" t="s">
        <v>3</v>
      </c>
      <c r="J5" t="s">
        <v>4</v>
      </c>
      <c r="K5" t="s">
        <v>5</v>
      </c>
      <c r="L5" t="s">
        <v>11</v>
      </c>
      <c r="P5" t="s">
        <v>3</v>
      </c>
      <c r="Q5" t="s">
        <v>4</v>
      </c>
      <c r="R5" t="s">
        <v>5</v>
      </c>
      <c r="S5" t="s">
        <v>11</v>
      </c>
      <c r="U5" t="s">
        <v>12</v>
      </c>
      <c r="V5" t="s">
        <v>13</v>
      </c>
      <c r="W5" t="s">
        <v>14</v>
      </c>
    </row>
    <row r="6" spans="1:23" x14ac:dyDescent="0.25">
      <c r="A6" t="s">
        <v>0</v>
      </c>
      <c r="B6">
        <v>28</v>
      </c>
      <c r="C6">
        <v>6.74</v>
      </c>
      <c r="D6">
        <f>B6/C6</f>
        <v>4.154302670623145</v>
      </c>
      <c r="E6">
        <f>D6/$D$7</f>
        <v>0.42927794263105828</v>
      </c>
      <c r="H6" t="s">
        <v>0</v>
      </c>
      <c r="I6">
        <v>40.700000000000003</v>
      </c>
      <c r="J6">
        <v>7.11</v>
      </c>
      <c r="K6">
        <f>I6/J6</f>
        <v>5.7243319268635728</v>
      </c>
      <c r="L6">
        <f>K6/$K$7</f>
        <v>0.3834746630617345</v>
      </c>
      <c r="O6" t="s">
        <v>0</v>
      </c>
      <c r="P6">
        <v>43.9</v>
      </c>
      <c r="Q6">
        <v>6.45</v>
      </c>
      <c r="R6">
        <f>P6/Q6</f>
        <v>6.8062015503875966</v>
      </c>
      <c r="S6">
        <f>R6/$R$7</f>
        <v>0.60723792808040278</v>
      </c>
      <c r="U6">
        <f>AVERAGE(E6,L6,S6)</f>
        <v>0.47333017792439852</v>
      </c>
      <c r="V6">
        <f>_xlfn.STDEV.S(E6,L6,S6)</f>
        <v>0.11820723018795687</v>
      </c>
      <c r="W6">
        <f>_xlfn.STDEV.P(E6,L6,S6)</f>
        <v>9.6515799289403473E-2</v>
      </c>
    </row>
    <row r="7" spans="1:23" x14ac:dyDescent="0.25">
      <c r="A7" t="s">
        <v>1</v>
      </c>
      <c r="B7">
        <v>60</v>
      </c>
      <c r="C7">
        <v>6.2</v>
      </c>
      <c r="D7">
        <f t="shared" ref="D7:D9" si="0">B7/C7</f>
        <v>9.67741935483871</v>
      </c>
      <c r="E7">
        <f t="shared" ref="E7:E9" si="1">D7/$D$7</f>
        <v>1</v>
      </c>
      <c r="H7" t="s">
        <v>1</v>
      </c>
      <c r="I7">
        <v>92.7</v>
      </c>
      <c r="J7">
        <v>6.21</v>
      </c>
      <c r="K7">
        <f>I7/J7</f>
        <v>14.927536231884059</v>
      </c>
      <c r="L7">
        <f t="shared" ref="L7:L9" si="2">K7/$K$7</f>
        <v>1</v>
      </c>
      <c r="O7" t="s">
        <v>1</v>
      </c>
      <c r="P7">
        <v>74.2</v>
      </c>
      <c r="Q7">
        <v>6.62</v>
      </c>
      <c r="R7">
        <f t="shared" ref="R7:R9" si="3">P7/Q7</f>
        <v>11.208459214501511</v>
      </c>
      <c r="S7">
        <f t="shared" ref="S7:S9" si="4">R7/$R$7</f>
        <v>1</v>
      </c>
      <c r="U7">
        <f t="shared" ref="U7:U9" si="5">AVERAGE(E7,L7,S7)</f>
        <v>1</v>
      </c>
      <c r="V7">
        <f t="shared" ref="V7:V9" si="6">_xlfn.STDEV.S(E7,L7,S7)</f>
        <v>0</v>
      </c>
      <c r="W7">
        <f t="shared" ref="W7:W9" si="7">_xlfn.STDEV.P(E7,L7,S7)</f>
        <v>0</v>
      </c>
    </row>
    <row r="8" spans="1:23" x14ac:dyDescent="0.25">
      <c r="A8" t="s">
        <v>2</v>
      </c>
      <c r="B8">
        <v>28.2</v>
      </c>
      <c r="C8">
        <v>7.5</v>
      </c>
      <c r="D8">
        <f t="shared" si="0"/>
        <v>3.76</v>
      </c>
      <c r="E8">
        <f t="shared" si="1"/>
        <v>0.38853333333333329</v>
      </c>
      <c r="H8" t="s">
        <v>2</v>
      </c>
      <c r="I8">
        <v>44.9</v>
      </c>
      <c r="J8">
        <v>7.09</v>
      </c>
      <c r="K8">
        <f>I8/J8</f>
        <v>6.3328631875881518</v>
      </c>
      <c r="L8">
        <f t="shared" si="2"/>
        <v>0.42424034945978878</v>
      </c>
      <c r="O8" t="s">
        <v>2</v>
      </c>
      <c r="P8">
        <v>48.5</v>
      </c>
      <c r="Q8">
        <v>6.48</v>
      </c>
      <c r="R8">
        <f t="shared" si="3"/>
        <v>7.4845679012345672</v>
      </c>
      <c r="S8">
        <f t="shared" si="4"/>
        <v>0.66776064024491688</v>
      </c>
      <c r="U8">
        <f t="shared" si="5"/>
        <v>0.49351144101267969</v>
      </c>
      <c r="V8">
        <f t="shared" si="6"/>
        <v>0.15195668897738801</v>
      </c>
      <c r="W8">
        <f t="shared" si="7"/>
        <v>0.12407211699913524</v>
      </c>
    </row>
    <row r="9" spans="1:23" x14ac:dyDescent="0.25">
      <c r="A9" t="s">
        <v>10</v>
      </c>
      <c r="B9">
        <v>78.099999999999994</v>
      </c>
      <c r="C9">
        <v>7.88</v>
      </c>
      <c r="D9">
        <f t="shared" si="0"/>
        <v>9.9111675126903549</v>
      </c>
      <c r="E9">
        <f t="shared" si="1"/>
        <v>1.0241539763113365</v>
      </c>
      <c r="H9" t="s">
        <v>9</v>
      </c>
      <c r="I9">
        <v>68.2</v>
      </c>
      <c r="J9">
        <v>5.16</v>
      </c>
      <c r="K9">
        <f>I9/J9</f>
        <v>13.217054263565892</v>
      </c>
      <c r="L9">
        <f t="shared" si="2"/>
        <v>0.88541431474373444</v>
      </c>
      <c r="O9" t="s">
        <v>10</v>
      </c>
      <c r="P9">
        <v>68.900000000000006</v>
      </c>
      <c r="Q9">
        <v>6.46</v>
      </c>
      <c r="R9">
        <f t="shared" si="3"/>
        <v>10.665634674922602</v>
      </c>
      <c r="S9">
        <f t="shared" si="4"/>
        <v>0.95157010172490053</v>
      </c>
      <c r="U9">
        <f t="shared" si="5"/>
        <v>0.95371279759332384</v>
      </c>
      <c r="V9">
        <f t="shared" si="6"/>
        <v>6.939464519803823E-2</v>
      </c>
      <c r="W9">
        <f t="shared" si="7"/>
        <v>5.6660490538890849E-2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workbookViewId="0">
      <selection activeCell="E44" sqref="E44"/>
    </sheetView>
  </sheetViews>
  <sheetFormatPr defaultRowHeight="15" x14ac:dyDescent="0.25"/>
  <sheetData>
    <row r="1" spans="1:21" ht="15.75" thickBot="1" x14ac:dyDescent="0.3">
      <c r="A1" s="6" t="s">
        <v>20</v>
      </c>
      <c r="B1" s="7"/>
      <c r="C1" s="7"/>
      <c r="D1" s="7"/>
      <c r="E1" s="8"/>
    </row>
    <row r="2" spans="1:21" x14ac:dyDescent="0.25">
      <c r="A2" s="1"/>
    </row>
    <row r="3" spans="1:21" x14ac:dyDescent="0.25">
      <c r="A3" t="s">
        <v>16</v>
      </c>
      <c r="G3" t="s">
        <v>17</v>
      </c>
      <c r="M3" t="s">
        <v>18</v>
      </c>
    </row>
    <row r="4" spans="1:21" x14ac:dyDescent="0.25">
      <c r="S4" t="s">
        <v>15</v>
      </c>
    </row>
    <row r="5" spans="1:21" x14ac:dyDescent="0.25">
      <c r="B5" t="s">
        <v>6</v>
      </c>
      <c r="C5" t="s">
        <v>7</v>
      </c>
      <c r="D5" t="s">
        <v>8</v>
      </c>
      <c r="E5" t="s">
        <v>11</v>
      </c>
      <c r="H5" t="s">
        <v>6</v>
      </c>
      <c r="I5" t="s">
        <v>7</v>
      </c>
      <c r="J5" t="s">
        <v>8</v>
      </c>
      <c r="K5" t="s">
        <v>11</v>
      </c>
      <c r="N5" t="s">
        <v>6</v>
      </c>
      <c r="O5" t="s">
        <v>7</v>
      </c>
      <c r="P5" t="s">
        <v>8</v>
      </c>
      <c r="Q5" t="s">
        <v>11</v>
      </c>
      <c r="S5" t="s">
        <v>12</v>
      </c>
      <c r="T5" t="s">
        <v>13</v>
      </c>
      <c r="U5" t="s">
        <v>14</v>
      </c>
    </row>
    <row r="6" spans="1:21" x14ac:dyDescent="0.25">
      <c r="A6" t="s">
        <v>0</v>
      </c>
      <c r="B6">
        <v>0.11700000000000001</v>
      </c>
      <c r="C6">
        <v>1.1399999999999999</v>
      </c>
      <c r="D6">
        <f>B6/C6</f>
        <v>0.10263157894736843</v>
      </c>
      <c r="E6" s="2">
        <f>D6/$D$8</f>
        <v>5.8074454428754835E-2</v>
      </c>
      <c r="G6" t="s">
        <v>0</v>
      </c>
      <c r="H6">
        <v>1.9900000000000001E-2</v>
      </c>
      <c r="I6">
        <v>0.373</v>
      </c>
      <c r="J6">
        <f>H6/I6</f>
        <v>5.3351206434316359E-2</v>
      </c>
      <c r="K6">
        <f>J6/$J$8</f>
        <v>3.3931367292225206E-2</v>
      </c>
      <c r="M6" t="s">
        <v>0</v>
      </c>
      <c r="N6">
        <v>1.34E-2</v>
      </c>
      <c r="O6">
        <v>0.317</v>
      </c>
      <c r="P6">
        <f>N6/O6</f>
        <v>4.2271293375394321E-2</v>
      </c>
      <c r="Q6">
        <f>P6/$P$8</f>
        <v>3.0765497545405335E-2</v>
      </c>
      <c r="S6">
        <f>AVERAGE(E6,K6,Q6)</f>
        <v>4.0923773088795128E-2</v>
      </c>
      <c r="T6">
        <f>_xlfn.STDEV.S(E6,K6,Q6)</f>
        <v>1.4937037378010706E-2</v>
      </c>
      <c r="U6">
        <f>_xlfn.STDEV.P(E6,K6,Q6)</f>
        <v>1.2196039948335383E-2</v>
      </c>
    </row>
    <row r="7" spans="1:21" x14ac:dyDescent="0.25">
      <c r="A7" t="s">
        <v>1</v>
      </c>
      <c r="B7">
        <v>0.84499999999999997</v>
      </c>
      <c r="C7">
        <v>0.66700000000000004</v>
      </c>
      <c r="D7">
        <f t="shared" ref="D7:D9" si="0">B7/C7</f>
        <v>1.2668665667166417</v>
      </c>
      <c r="E7" s="2">
        <f t="shared" ref="E7:E9" si="1">D7/$D$8</f>
        <v>0.71686108165429496</v>
      </c>
      <c r="G7" t="s">
        <v>1</v>
      </c>
      <c r="H7">
        <v>8.72E-2</v>
      </c>
      <c r="I7">
        <v>0.218</v>
      </c>
      <c r="J7">
        <f>H7/I7</f>
        <v>0.4</v>
      </c>
      <c r="K7">
        <f t="shared" ref="K7:K9" si="2">J7/$J$8</f>
        <v>0.25440000000000002</v>
      </c>
      <c r="M7" t="s">
        <v>1</v>
      </c>
      <c r="N7">
        <v>0.41499999999999998</v>
      </c>
      <c r="O7">
        <v>0.379</v>
      </c>
      <c r="P7">
        <f t="shared" ref="P7:P9" si="3">N7/O7</f>
        <v>1.0949868073878628</v>
      </c>
      <c r="Q7">
        <f t="shared" ref="Q7:Q9" si="4">P7/$P$8</f>
        <v>0.79694306099826695</v>
      </c>
      <c r="S7">
        <f>AVERAGE(E7,K7,Q7)</f>
        <v>0.58940138088418736</v>
      </c>
      <c r="T7">
        <f>_xlfn.STDEV.S(E7,K7,Q7)</f>
        <v>0.29286980853212979</v>
      </c>
      <c r="U7">
        <f>_xlfn.STDEV.P(E7,K7,Q7)</f>
        <v>0.2391271973234417</v>
      </c>
    </row>
    <row r="8" spans="1:21" x14ac:dyDescent="0.25">
      <c r="A8" t="s">
        <v>2</v>
      </c>
      <c r="B8">
        <v>1.64</v>
      </c>
      <c r="C8">
        <v>0.92800000000000005</v>
      </c>
      <c r="D8">
        <f t="shared" si="0"/>
        <v>1.7672413793103445</v>
      </c>
      <c r="E8" s="2">
        <f t="shared" si="1"/>
        <v>1</v>
      </c>
      <c r="G8" t="s">
        <v>2</v>
      </c>
      <c r="H8">
        <v>0.5</v>
      </c>
      <c r="I8">
        <v>0.318</v>
      </c>
      <c r="J8">
        <f>H8/I8</f>
        <v>1.5723270440251571</v>
      </c>
      <c r="K8">
        <f t="shared" si="2"/>
        <v>1</v>
      </c>
      <c r="M8" t="s">
        <v>2</v>
      </c>
      <c r="N8">
        <v>0.50700000000000001</v>
      </c>
      <c r="O8">
        <v>0.36899999999999999</v>
      </c>
      <c r="P8">
        <f t="shared" si="3"/>
        <v>1.3739837398373984</v>
      </c>
      <c r="Q8">
        <f t="shared" si="4"/>
        <v>1</v>
      </c>
      <c r="S8">
        <f>AVERAGE(E8,K8,Q8)</f>
        <v>1</v>
      </c>
      <c r="T8">
        <f>_xlfn.STDEV.S(E8,K8,Q8)</f>
        <v>0</v>
      </c>
      <c r="U8">
        <f>_xlfn.STDEV.P(E8,K8,Q8)</f>
        <v>0</v>
      </c>
    </row>
    <row r="9" spans="1:21" x14ac:dyDescent="0.25">
      <c r="A9" t="s">
        <v>10</v>
      </c>
      <c r="B9">
        <v>4.6900000000000004</v>
      </c>
      <c r="C9">
        <v>1.1200000000000001</v>
      </c>
      <c r="D9">
        <f t="shared" si="0"/>
        <v>4.1875</v>
      </c>
      <c r="E9" s="2">
        <f t="shared" si="1"/>
        <v>2.3695121951219518</v>
      </c>
      <c r="G9" t="s">
        <v>9</v>
      </c>
      <c r="H9">
        <v>0.93700000000000006</v>
      </c>
      <c r="I9">
        <v>0.20300000000000001</v>
      </c>
      <c r="J9">
        <f>H9/I9</f>
        <v>4.6157635467980294</v>
      </c>
      <c r="K9">
        <f t="shared" si="2"/>
        <v>2.9356256157635467</v>
      </c>
      <c r="M9" t="s">
        <v>10</v>
      </c>
      <c r="N9">
        <v>1.36</v>
      </c>
      <c r="O9">
        <v>0.317</v>
      </c>
      <c r="P9">
        <f t="shared" si="3"/>
        <v>4.2902208201892744</v>
      </c>
      <c r="Q9">
        <f t="shared" si="4"/>
        <v>3.1224684075933773</v>
      </c>
      <c r="S9">
        <f>AVERAGE(E9,K9,Q9)</f>
        <v>2.8092020728262916</v>
      </c>
      <c r="T9">
        <f>_xlfn.STDEV.S(E9,K9,Q9)</f>
        <v>0.39207518237123656</v>
      </c>
      <c r="U9">
        <f>_xlfn.STDEV.P(E9,K9,Q9)</f>
        <v>0.32012804587272869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54"/>
  <sheetViews>
    <sheetView workbookViewId="0">
      <selection sqref="A1:XFD1048576"/>
    </sheetView>
  </sheetViews>
  <sheetFormatPr defaultRowHeight="15" x14ac:dyDescent="0.25"/>
  <cols>
    <col min="1" max="16384" width="9.140625" style="2"/>
  </cols>
  <sheetData>
    <row r="3" spans="1:20" x14ac:dyDescent="0.25">
      <c r="A3" s="2" t="s">
        <v>81</v>
      </c>
      <c r="I3" s="2" t="s">
        <v>91</v>
      </c>
      <c r="P3" s="2" t="s">
        <v>103</v>
      </c>
    </row>
    <row r="5" spans="1:20" x14ac:dyDescent="0.25">
      <c r="A5" s="9" t="s">
        <v>38</v>
      </c>
      <c r="B5" s="10" t="s">
        <v>39</v>
      </c>
      <c r="C5" s="10"/>
      <c r="D5" s="10"/>
      <c r="E5" s="10"/>
      <c r="I5" s="9" t="s">
        <v>38</v>
      </c>
      <c r="J5" s="10" t="s">
        <v>39</v>
      </c>
      <c r="K5" s="10"/>
      <c r="L5" s="10"/>
      <c r="M5" s="10"/>
      <c r="P5" s="11" t="s">
        <v>38</v>
      </c>
      <c r="Q5" s="12" t="s">
        <v>39</v>
      </c>
      <c r="R5" s="12"/>
      <c r="S5" s="12"/>
      <c r="T5" s="12"/>
    </row>
    <row r="6" spans="1:20" x14ac:dyDescent="0.25">
      <c r="A6" s="9"/>
      <c r="B6" s="10"/>
      <c r="C6" s="10"/>
      <c r="D6" s="10"/>
      <c r="E6" s="10"/>
      <c r="I6" s="9"/>
      <c r="J6" s="10"/>
      <c r="K6" s="10"/>
      <c r="L6" s="10"/>
      <c r="M6" s="10"/>
      <c r="P6" s="11"/>
      <c r="Q6" s="12"/>
      <c r="R6" s="12"/>
      <c r="S6" s="12"/>
      <c r="T6" s="12"/>
    </row>
    <row r="7" spans="1:20" x14ac:dyDescent="0.25">
      <c r="A7" s="9" t="s">
        <v>40</v>
      </c>
      <c r="B7" s="10"/>
      <c r="C7" s="10"/>
      <c r="D7" s="10"/>
      <c r="E7" s="10"/>
      <c r="I7" s="9" t="s">
        <v>40</v>
      </c>
      <c r="J7" s="10"/>
      <c r="K7" s="10"/>
      <c r="L7" s="10"/>
      <c r="M7" s="10"/>
      <c r="P7" s="11" t="s">
        <v>40</v>
      </c>
      <c r="Q7" s="12"/>
      <c r="R7" s="12"/>
      <c r="S7" s="12"/>
      <c r="T7" s="12"/>
    </row>
    <row r="8" spans="1:20" x14ac:dyDescent="0.25">
      <c r="A8" s="9"/>
      <c r="B8" s="10"/>
      <c r="C8" s="10"/>
      <c r="D8" s="10"/>
      <c r="E8" s="10"/>
      <c r="I8" s="9"/>
      <c r="J8" s="10"/>
      <c r="K8" s="10"/>
      <c r="L8" s="10"/>
      <c r="M8" s="10"/>
      <c r="P8" s="11"/>
      <c r="Q8" s="12"/>
      <c r="R8" s="12"/>
      <c r="S8" s="12"/>
      <c r="T8" s="12"/>
    </row>
    <row r="9" spans="1:20" x14ac:dyDescent="0.25">
      <c r="A9" s="9" t="s">
        <v>41</v>
      </c>
      <c r="B9" s="10" t="s">
        <v>42</v>
      </c>
      <c r="C9" s="10" t="s">
        <v>43</v>
      </c>
      <c r="D9" s="10"/>
      <c r="E9" s="10"/>
      <c r="I9" s="9" t="s">
        <v>41</v>
      </c>
      <c r="J9" s="10" t="s">
        <v>42</v>
      </c>
      <c r="K9" s="10" t="s">
        <v>43</v>
      </c>
      <c r="L9" s="10"/>
      <c r="M9" s="10"/>
      <c r="P9" s="11" t="s">
        <v>41</v>
      </c>
      <c r="Q9" s="12" t="s">
        <v>42</v>
      </c>
      <c r="R9" s="12" t="s">
        <v>43</v>
      </c>
      <c r="S9" s="12"/>
      <c r="T9" s="12"/>
    </row>
    <row r="10" spans="1:20" x14ac:dyDescent="0.25">
      <c r="A10" s="9" t="s">
        <v>44</v>
      </c>
      <c r="B10" s="10">
        <v>34.54</v>
      </c>
      <c r="C10" s="10" t="s">
        <v>45</v>
      </c>
      <c r="D10" s="10"/>
      <c r="E10" s="10"/>
      <c r="I10" s="9" t="s">
        <v>44</v>
      </c>
      <c r="J10" s="10">
        <v>34.54</v>
      </c>
      <c r="K10" s="10" t="s">
        <v>45</v>
      </c>
      <c r="L10" s="10"/>
      <c r="M10" s="10"/>
      <c r="P10" s="11" t="s">
        <v>44</v>
      </c>
      <c r="Q10" s="12">
        <v>34.54</v>
      </c>
      <c r="R10" s="12" t="s">
        <v>45</v>
      </c>
      <c r="S10" s="12"/>
      <c r="T10" s="12"/>
    </row>
    <row r="11" spans="1:20" x14ac:dyDescent="0.25">
      <c r="A11" s="9" t="s">
        <v>46</v>
      </c>
      <c r="B11" s="10">
        <v>56</v>
      </c>
      <c r="C11" s="10" t="s">
        <v>45</v>
      </c>
      <c r="D11" s="10"/>
      <c r="E11" s="10"/>
      <c r="I11" s="9" t="s">
        <v>46</v>
      </c>
      <c r="J11" s="10">
        <v>56</v>
      </c>
      <c r="K11" s="10" t="s">
        <v>45</v>
      </c>
      <c r="L11" s="10"/>
      <c r="M11" s="10"/>
      <c r="P11" s="11" t="s">
        <v>92</v>
      </c>
      <c r="Q11" s="12">
        <v>56</v>
      </c>
      <c r="R11" s="12" t="s">
        <v>45</v>
      </c>
      <c r="S11" s="12"/>
      <c r="T11" s="12"/>
    </row>
    <row r="12" spans="1:20" x14ac:dyDescent="0.25">
      <c r="A12" s="9" t="s">
        <v>47</v>
      </c>
      <c r="B12" s="10">
        <v>5.73</v>
      </c>
      <c r="C12" s="10">
        <v>1E-4</v>
      </c>
      <c r="D12" s="10"/>
      <c r="E12" s="10"/>
      <c r="I12" s="9" t="s">
        <v>47</v>
      </c>
      <c r="J12" s="10">
        <v>5.73</v>
      </c>
      <c r="K12" s="10">
        <v>1E-4</v>
      </c>
      <c r="L12" s="10"/>
      <c r="M12" s="10"/>
      <c r="P12" s="11" t="s">
        <v>93</v>
      </c>
      <c r="Q12" s="12">
        <v>5.73</v>
      </c>
      <c r="R12" s="12">
        <v>1E-4</v>
      </c>
      <c r="S12" s="12"/>
      <c r="T12" s="12"/>
    </row>
    <row r="13" spans="1:20" x14ac:dyDescent="0.25">
      <c r="A13" s="9"/>
      <c r="B13" s="10"/>
      <c r="C13" s="10"/>
      <c r="D13" s="10"/>
      <c r="E13" s="10"/>
      <c r="I13" s="9"/>
      <c r="J13" s="10"/>
      <c r="K13" s="10"/>
      <c r="L13" s="10"/>
      <c r="M13" s="10"/>
      <c r="P13" s="11"/>
      <c r="Q13" s="12"/>
      <c r="R13" s="12"/>
      <c r="S13" s="12"/>
      <c r="T13" s="12"/>
    </row>
    <row r="14" spans="1:20" x14ac:dyDescent="0.25">
      <c r="A14" s="9" t="s">
        <v>41</v>
      </c>
      <c r="B14" s="10" t="s">
        <v>48</v>
      </c>
      <c r="C14" s="10" t="s">
        <v>49</v>
      </c>
      <c r="D14" s="10"/>
      <c r="E14" s="10"/>
      <c r="I14" s="9" t="s">
        <v>41</v>
      </c>
      <c r="J14" s="10" t="s">
        <v>48</v>
      </c>
      <c r="K14" s="10" t="s">
        <v>49</v>
      </c>
      <c r="L14" s="10"/>
      <c r="M14" s="10"/>
      <c r="P14" s="11" t="s">
        <v>41</v>
      </c>
      <c r="Q14" s="12" t="s">
        <v>48</v>
      </c>
      <c r="R14" s="12" t="s">
        <v>49</v>
      </c>
      <c r="S14" s="12"/>
      <c r="T14" s="12"/>
    </row>
    <row r="15" spans="1:20" x14ac:dyDescent="0.25">
      <c r="A15" s="9" t="s">
        <v>44</v>
      </c>
      <c r="B15" s="10" t="s">
        <v>50</v>
      </c>
      <c r="C15" s="10" t="s">
        <v>51</v>
      </c>
      <c r="D15" s="10"/>
      <c r="E15" s="10"/>
      <c r="I15" s="9" t="s">
        <v>44</v>
      </c>
      <c r="J15" s="10" t="s">
        <v>50</v>
      </c>
      <c r="K15" s="10" t="s">
        <v>51</v>
      </c>
      <c r="L15" s="10"/>
      <c r="M15" s="10"/>
      <c r="P15" s="11" t="s">
        <v>44</v>
      </c>
      <c r="Q15" s="12" t="s">
        <v>50</v>
      </c>
      <c r="R15" s="12" t="s">
        <v>51</v>
      </c>
      <c r="S15" s="12"/>
      <c r="T15" s="12"/>
    </row>
    <row r="16" spans="1:20" x14ac:dyDescent="0.25">
      <c r="A16" s="9" t="s">
        <v>46</v>
      </c>
      <c r="B16" s="10" t="s">
        <v>50</v>
      </c>
      <c r="C16" s="10" t="s">
        <v>51</v>
      </c>
      <c r="D16" s="10"/>
      <c r="E16" s="10"/>
      <c r="I16" s="9" t="s">
        <v>46</v>
      </c>
      <c r="J16" s="10" t="s">
        <v>50</v>
      </c>
      <c r="K16" s="10" t="s">
        <v>51</v>
      </c>
      <c r="L16" s="10"/>
      <c r="M16" s="10"/>
      <c r="P16" s="11" t="s">
        <v>92</v>
      </c>
      <c r="Q16" s="12" t="s">
        <v>50</v>
      </c>
      <c r="R16" s="12" t="s">
        <v>51</v>
      </c>
      <c r="S16" s="12"/>
      <c r="T16" s="12"/>
    </row>
    <row r="17" spans="1:20" x14ac:dyDescent="0.25">
      <c r="A17" s="9" t="s">
        <v>47</v>
      </c>
      <c r="B17" s="10" t="s">
        <v>50</v>
      </c>
      <c r="C17" s="10" t="s">
        <v>51</v>
      </c>
      <c r="D17" s="10"/>
      <c r="E17" s="10"/>
      <c r="I17" s="9" t="s">
        <v>47</v>
      </c>
      <c r="J17" s="10" t="s">
        <v>50</v>
      </c>
      <c r="K17" s="10" t="s">
        <v>51</v>
      </c>
      <c r="L17" s="10"/>
      <c r="M17" s="10"/>
      <c r="P17" s="11" t="s">
        <v>93</v>
      </c>
      <c r="Q17" s="12" t="s">
        <v>50</v>
      </c>
      <c r="R17" s="12" t="s">
        <v>51</v>
      </c>
      <c r="S17" s="12"/>
      <c r="T17" s="12"/>
    </row>
    <row r="18" spans="1:20" x14ac:dyDescent="0.25">
      <c r="A18" s="9"/>
      <c r="B18" s="10"/>
      <c r="C18" s="10"/>
      <c r="D18" s="10"/>
      <c r="E18" s="10"/>
      <c r="I18" s="9"/>
      <c r="J18" s="10"/>
      <c r="K18" s="10"/>
      <c r="L18" s="10"/>
      <c r="M18" s="10"/>
      <c r="P18" s="11"/>
      <c r="Q18" s="12"/>
      <c r="R18" s="12"/>
      <c r="S18" s="12"/>
      <c r="T18" s="12"/>
    </row>
    <row r="19" spans="1:20" x14ac:dyDescent="0.25">
      <c r="A19" s="9" t="s">
        <v>41</v>
      </c>
      <c r="B19" s="10" t="s">
        <v>52</v>
      </c>
      <c r="C19" s="10" t="s">
        <v>53</v>
      </c>
      <c r="D19" s="10" t="s">
        <v>54</v>
      </c>
      <c r="E19" s="10" t="s">
        <v>55</v>
      </c>
      <c r="I19" s="9" t="s">
        <v>41</v>
      </c>
      <c r="J19" s="10" t="s">
        <v>52</v>
      </c>
      <c r="K19" s="10" t="s">
        <v>53</v>
      </c>
      <c r="L19" s="10" t="s">
        <v>54</v>
      </c>
      <c r="M19" s="10" t="s">
        <v>55</v>
      </c>
      <c r="P19" s="11" t="s">
        <v>41</v>
      </c>
      <c r="Q19" s="12" t="s">
        <v>52</v>
      </c>
      <c r="R19" s="12" t="s">
        <v>53</v>
      </c>
      <c r="S19" s="12" t="s">
        <v>54</v>
      </c>
      <c r="T19" s="12" t="s">
        <v>55</v>
      </c>
    </row>
    <row r="20" spans="1:20" x14ac:dyDescent="0.25">
      <c r="A20" s="9" t="s">
        <v>44</v>
      </c>
      <c r="B20" s="10">
        <v>3</v>
      </c>
      <c r="C20" s="10">
        <v>5.2169999999999996</v>
      </c>
      <c r="D20" s="10">
        <v>1.7390000000000001</v>
      </c>
      <c r="E20" s="10">
        <v>49.41</v>
      </c>
      <c r="I20" s="9" t="s">
        <v>44</v>
      </c>
      <c r="J20" s="10">
        <v>3</v>
      </c>
      <c r="K20" s="10">
        <v>5.2169999999999996</v>
      </c>
      <c r="L20" s="10">
        <v>1.7390000000000001</v>
      </c>
      <c r="M20" s="10">
        <v>49.41</v>
      </c>
      <c r="P20" s="11" t="s">
        <v>44</v>
      </c>
      <c r="Q20" s="12">
        <v>3</v>
      </c>
      <c r="R20" s="12">
        <v>5.2169999999999996</v>
      </c>
      <c r="S20" s="12">
        <v>1.7390000000000001</v>
      </c>
      <c r="T20" s="12">
        <v>49.41</v>
      </c>
    </row>
    <row r="21" spans="1:20" x14ac:dyDescent="0.25">
      <c r="A21" s="9" t="s">
        <v>46</v>
      </c>
      <c r="B21" s="10">
        <v>3</v>
      </c>
      <c r="C21" s="10">
        <v>8.4570000000000007</v>
      </c>
      <c r="D21" s="10">
        <v>2.819</v>
      </c>
      <c r="E21" s="10">
        <v>80.09</v>
      </c>
      <c r="I21" s="9" t="s">
        <v>46</v>
      </c>
      <c r="J21" s="10">
        <v>3</v>
      </c>
      <c r="K21" s="10">
        <v>8.4570000000000007</v>
      </c>
      <c r="L21" s="10">
        <v>2.819</v>
      </c>
      <c r="M21" s="10">
        <v>80.09</v>
      </c>
      <c r="P21" s="11" t="s">
        <v>92</v>
      </c>
      <c r="Q21" s="12">
        <v>3</v>
      </c>
      <c r="R21" s="12">
        <v>8.4570000000000007</v>
      </c>
      <c r="S21" s="12">
        <v>2.819</v>
      </c>
      <c r="T21" s="12">
        <v>80.09</v>
      </c>
    </row>
    <row r="22" spans="1:20" x14ac:dyDescent="0.25">
      <c r="A22" s="9" t="s">
        <v>47</v>
      </c>
      <c r="B22" s="10">
        <v>1</v>
      </c>
      <c r="C22" s="10">
        <v>0.86519999999999997</v>
      </c>
      <c r="D22" s="10">
        <v>0.86519999999999997</v>
      </c>
      <c r="E22" s="10">
        <v>24.58</v>
      </c>
      <c r="I22" s="9" t="s">
        <v>47</v>
      </c>
      <c r="J22" s="10">
        <v>1</v>
      </c>
      <c r="K22" s="10">
        <v>0.86519999999999997</v>
      </c>
      <c r="L22" s="10">
        <v>0.86519999999999997</v>
      </c>
      <c r="M22" s="10">
        <v>24.58</v>
      </c>
      <c r="P22" s="11" t="s">
        <v>93</v>
      </c>
      <c r="Q22" s="12">
        <v>1</v>
      </c>
      <c r="R22" s="12">
        <v>0.86519999999999997</v>
      </c>
      <c r="S22" s="12">
        <v>0.86519999999999997</v>
      </c>
      <c r="T22" s="12">
        <v>24.58</v>
      </c>
    </row>
    <row r="23" spans="1:20" x14ac:dyDescent="0.25">
      <c r="A23" s="9" t="s">
        <v>56</v>
      </c>
      <c r="B23" s="10">
        <v>16</v>
      </c>
      <c r="C23" s="10">
        <v>0.56320000000000003</v>
      </c>
      <c r="D23" s="10">
        <v>3.5200000000000002E-2</v>
      </c>
      <c r="E23" s="10"/>
      <c r="I23" s="9" t="s">
        <v>56</v>
      </c>
      <c r="J23" s="10">
        <v>16</v>
      </c>
      <c r="K23" s="10">
        <v>0.56320000000000003</v>
      </c>
      <c r="L23" s="10">
        <v>3.5200000000000002E-2</v>
      </c>
      <c r="M23" s="10"/>
      <c r="P23" s="11" t="s">
        <v>56</v>
      </c>
      <c r="Q23" s="12">
        <v>16</v>
      </c>
      <c r="R23" s="12">
        <v>0.56320000000000003</v>
      </c>
      <c r="S23" s="12">
        <v>3.5200000000000002E-2</v>
      </c>
      <c r="T23" s="12"/>
    </row>
    <row r="24" spans="1:20" x14ac:dyDescent="0.25">
      <c r="A24" s="9"/>
      <c r="B24" s="10"/>
      <c r="C24" s="10"/>
      <c r="D24" s="10"/>
      <c r="E24" s="10"/>
      <c r="I24" s="9"/>
      <c r="J24" s="10"/>
      <c r="K24" s="10"/>
      <c r="L24" s="10"/>
      <c r="M24" s="10"/>
      <c r="P24" s="11"/>
      <c r="Q24" s="12"/>
      <c r="R24" s="12"/>
      <c r="S24" s="12"/>
      <c r="T24" s="12"/>
    </row>
    <row r="25" spans="1:20" x14ac:dyDescent="0.25">
      <c r="A25" s="9" t="s">
        <v>57</v>
      </c>
      <c r="B25" s="10">
        <v>0</v>
      </c>
      <c r="C25" s="10"/>
      <c r="D25" s="10"/>
      <c r="E25" s="10"/>
      <c r="I25" s="9" t="s">
        <v>57</v>
      </c>
      <c r="J25" s="10">
        <v>0</v>
      </c>
      <c r="K25" s="10"/>
      <c r="L25" s="10"/>
      <c r="M25" s="10"/>
      <c r="P25" s="11" t="s">
        <v>57</v>
      </c>
      <c r="Q25" s="12">
        <v>0</v>
      </c>
      <c r="R25" s="12"/>
      <c r="S25" s="12"/>
      <c r="T25" s="12"/>
    </row>
    <row r="26" spans="1:20" x14ac:dyDescent="0.25">
      <c r="A26" s="9"/>
      <c r="B26" s="10"/>
      <c r="C26" s="10"/>
      <c r="D26" s="10"/>
      <c r="E26" s="10"/>
      <c r="I26" s="9"/>
      <c r="J26" s="10"/>
      <c r="K26" s="10"/>
      <c r="L26" s="10"/>
      <c r="M26" s="10"/>
      <c r="P26" s="11"/>
      <c r="Q26" s="12"/>
      <c r="R26" s="12"/>
      <c r="S26" s="12"/>
      <c r="T26" s="12"/>
    </row>
    <row r="27" spans="1:20" x14ac:dyDescent="0.25">
      <c r="A27" s="9" t="s">
        <v>58</v>
      </c>
      <c r="B27" s="10"/>
      <c r="C27" s="10"/>
      <c r="D27" s="10"/>
      <c r="E27" s="10"/>
      <c r="I27" s="9" t="s">
        <v>58</v>
      </c>
      <c r="J27" s="10"/>
      <c r="K27" s="10"/>
      <c r="L27" s="10"/>
      <c r="M27" s="10"/>
      <c r="P27" s="11" t="s">
        <v>58</v>
      </c>
      <c r="Q27" s="12"/>
      <c r="R27" s="12"/>
      <c r="S27" s="12"/>
      <c r="T27" s="12"/>
    </row>
    <row r="28" spans="1:20" x14ac:dyDescent="0.25">
      <c r="A28" s="9"/>
      <c r="B28" s="10"/>
      <c r="C28" s="10"/>
      <c r="D28" s="10"/>
      <c r="E28" s="10"/>
      <c r="I28" s="9"/>
      <c r="J28" s="10"/>
      <c r="K28" s="10"/>
      <c r="L28" s="10"/>
      <c r="M28" s="10"/>
      <c r="P28" s="11"/>
      <c r="Q28" s="12"/>
      <c r="R28" s="12"/>
      <c r="S28" s="12"/>
      <c r="T28" s="12"/>
    </row>
    <row r="29" spans="1:20" x14ac:dyDescent="0.25">
      <c r="A29" s="9" t="s">
        <v>59</v>
      </c>
      <c r="B29" s="10"/>
      <c r="C29" s="10"/>
      <c r="D29" s="10"/>
      <c r="E29" s="10"/>
      <c r="I29" s="9" t="s">
        <v>82</v>
      </c>
      <c r="J29" s="10"/>
      <c r="K29" s="10"/>
      <c r="L29" s="10"/>
      <c r="M29" s="10"/>
      <c r="P29" s="11" t="s">
        <v>94</v>
      </c>
      <c r="Q29" s="12"/>
      <c r="R29" s="12"/>
      <c r="S29" s="12"/>
      <c r="T29" s="12"/>
    </row>
    <row r="30" spans="1:20" x14ac:dyDescent="0.25">
      <c r="A30" s="9" t="s">
        <v>47</v>
      </c>
      <c r="B30" s="10" t="s">
        <v>60</v>
      </c>
      <c r="C30" s="10" t="s">
        <v>1</v>
      </c>
      <c r="D30" s="10" t="s">
        <v>61</v>
      </c>
      <c r="E30" s="10" t="s">
        <v>62</v>
      </c>
      <c r="I30" s="9" t="s">
        <v>47</v>
      </c>
      <c r="J30" s="10" t="s">
        <v>1</v>
      </c>
      <c r="K30" s="10" t="s">
        <v>60</v>
      </c>
      <c r="L30" s="10" t="s">
        <v>61</v>
      </c>
      <c r="M30" s="10" t="s">
        <v>62</v>
      </c>
      <c r="P30" s="11" t="s">
        <v>93</v>
      </c>
      <c r="Q30" s="12" t="s">
        <v>2</v>
      </c>
      <c r="R30" s="12" t="s">
        <v>60</v>
      </c>
      <c r="S30" s="12" t="s">
        <v>61</v>
      </c>
      <c r="T30" s="12" t="s">
        <v>62</v>
      </c>
    </row>
    <row r="31" spans="1:20" x14ac:dyDescent="0.25">
      <c r="A31" s="9" t="s">
        <v>5</v>
      </c>
      <c r="B31" s="10">
        <v>0.4733</v>
      </c>
      <c r="C31" s="10">
        <v>1</v>
      </c>
      <c r="D31" s="10">
        <v>0.52669999999999995</v>
      </c>
      <c r="E31" s="10" t="s">
        <v>63</v>
      </c>
      <c r="I31" s="9" t="s">
        <v>5</v>
      </c>
      <c r="J31" s="10">
        <v>1</v>
      </c>
      <c r="K31" s="10">
        <v>0.4733</v>
      </c>
      <c r="L31" s="10">
        <v>-0.52669999999999995</v>
      </c>
      <c r="M31" s="10" t="s">
        <v>83</v>
      </c>
      <c r="P31" s="11" t="s">
        <v>5</v>
      </c>
      <c r="Q31" s="12">
        <v>0.49349999999999999</v>
      </c>
      <c r="R31" s="12">
        <v>0.4733</v>
      </c>
      <c r="S31" s="12">
        <v>-2.018E-2</v>
      </c>
      <c r="T31" s="12" t="s">
        <v>95</v>
      </c>
    </row>
    <row r="32" spans="1:20" x14ac:dyDescent="0.25">
      <c r="A32" s="9" t="s">
        <v>8</v>
      </c>
      <c r="B32" s="10">
        <v>4.0919999999999998E-2</v>
      </c>
      <c r="C32" s="10">
        <v>0.58940000000000003</v>
      </c>
      <c r="D32" s="10">
        <v>0.54849999999999999</v>
      </c>
      <c r="E32" s="10" t="s">
        <v>64</v>
      </c>
      <c r="I32" s="9" t="s">
        <v>8</v>
      </c>
      <c r="J32" s="10">
        <v>0.58940000000000003</v>
      </c>
      <c r="K32" s="10">
        <v>4.0919999999999998E-2</v>
      </c>
      <c r="L32" s="10">
        <v>-0.54849999999999999</v>
      </c>
      <c r="M32" s="10" t="s">
        <v>84</v>
      </c>
      <c r="P32" s="11" t="s">
        <v>8</v>
      </c>
      <c r="Q32" s="12">
        <v>1</v>
      </c>
      <c r="R32" s="12">
        <v>4.0919999999999998E-2</v>
      </c>
      <c r="S32" s="12">
        <v>-0.95909999999999995</v>
      </c>
      <c r="T32" s="12" t="s">
        <v>96</v>
      </c>
    </row>
    <row r="33" spans="1:20" x14ac:dyDescent="0.25">
      <c r="A33" s="9"/>
      <c r="B33" s="10"/>
      <c r="C33" s="10"/>
      <c r="D33" s="10"/>
      <c r="E33" s="10"/>
      <c r="I33" s="9"/>
      <c r="J33" s="10"/>
      <c r="K33" s="10"/>
      <c r="L33" s="10"/>
      <c r="M33" s="10"/>
      <c r="P33" s="11"/>
      <c r="Q33" s="12"/>
      <c r="R33" s="12"/>
      <c r="S33" s="12"/>
      <c r="T33" s="12"/>
    </row>
    <row r="34" spans="1:20" x14ac:dyDescent="0.25">
      <c r="A34" s="9" t="s">
        <v>47</v>
      </c>
      <c r="B34" s="10" t="s">
        <v>61</v>
      </c>
      <c r="C34" s="10" t="s">
        <v>65</v>
      </c>
      <c r="D34" s="10" t="s">
        <v>43</v>
      </c>
      <c r="E34" s="10" t="s">
        <v>66</v>
      </c>
      <c r="I34" s="9" t="s">
        <v>47</v>
      </c>
      <c r="J34" s="10" t="s">
        <v>61</v>
      </c>
      <c r="K34" s="10" t="s">
        <v>65</v>
      </c>
      <c r="L34" s="10" t="s">
        <v>43</v>
      </c>
      <c r="M34" s="10" t="s">
        <v>66</v>
      </c>
      <c r="P34" s="11" t="s">
        <v>93</v>
      </c>
      <c r="Q34" s="12" t="s">
        <v>61</v>
      </c>
      <c r="R34" s="12" t="s">
        <v>65</v>
      </c>
      <c r="S34" s="12" t="s">
        <v>43</v>
      </c>
      <c r="T34" s="12" t="s">
        <v>66</v>
      </c>
    </row>
    <row r="35" spans="1:20" x14ac:dyDescent="0.25">
      <c r="A35" s="9" t="s">
        <v>5</v>
      </c>
      <c r="B35" s="10">
        <v>0.52669999999999995</v>
      </c>
      <c r="C35" s="10">
        <v>3.4380000000000002</v>
      </c>
      <c r="D35" s="10" t="s">
        <v>67</v>
      </c>
      <c r="E35" s="10" t="s">
        <v>68</v>
      </c>
      <c r="I35" s="9" t="s">
        <v>5</v>
      </c>
      <c r="J35" s="10">
        <v>-0.52669999999999995</v>
      </c>
      <c r="K35" s="10">
        <v>3.4380000000000002</v>
      </c>
      <c r="L35" s="10" t="s">
        <v>67</v>
      </c>
      <c r="M35" s="10" t="s">
        <v>68</v>
      </c>
      <c r="P35" s="11" t="s">
        <v>5</v>
      </c>
      <c r="Q35" s="12">
        <v>-2.018E-2</v>
      </c>
      <c r="R35" s="12">
        <v>0.13170000000000001</v>
      </c>
      <c r="S35" s="12" t="s">
        <v>72</v>
      </c>
      <c r="T35" s="12" t="s">
        <v>73</v>
      </c>
    </row>
    <row r="36" spans="1:20" x14ac:dyDescent="0.25">
      <c r="A36" s="9" t="s">
        <v>8</v>
      </c>
      <c r="B36" s="10">
        <v>0.54849999999999999</v>
      </c>
      <c r="C36" s="10">
        <v>3.58</v>
      </c>
      <c r="D36" s="10" t="s">
        <v>67</v>
      </c>
      <c r="E36" s="10" t="s">
        <v>68</v>
      </c>
      <c r="I36" s="9" t="s">
        <v>8</v>
      </c>
      <c r="J36" s="10">
        <v>-0.54849999999999999</v>
      </c>
      <c r="K36" s="10">
        <v>3.58</v>
      </c>
      <c r="L36" s="10" t="s">
        <v>67</v>
      </c>
      <c r="M36" s="10" t="s">
        <v>68</v>
      </c>
      <c r="P36" s="11" t="s">
        <v>8</v>
      </c>
      <c r="Q36" s="12">
        <v>-0.95909999999999995</v>
      </c>
      <c r="R36" s="12">
        <v>6.2610000000000001</v>
      </c>
      <c r="S36" s="12" t="s">
        <v>74</v>
      </c>
      <c r="T36" s="12" t="s">
        <v>50</v>
      </c>
    </row>
    <row r="37" spans="1:20" x14ac:dyDescent="0.25">
      <c r="A37" s="9"/>
      <c r="B37" s="10"/>
      <c r="C37" s="10"/>
      <c r="D37" s="10"/>
      <c r="E37" s="10"/>
      <c r="I37" s="9"/>
      <c r="J37" s="10"/>
      <c r="K37" s="10"/>
      <c r="L37" s="10"/>
      <c r="M37" s="10"/>
      <c r="P37" s="11"/>
      <c r="Q37" s="12"/>
      <c r="R37" s="12"/>
      <c r="S37" s="12"/>
      <c r="T37" s="12"/>
    </row>
    <row r="38" spans="1:20" x14ac:dyDescent="0.25">
      <c r="A38" s="9" t="s">
        <v>69</v>
      </c>
      <c r="B38" s="10"/>
      <c r="C38" s="10"/>
      <c r="D38" s="10"/>
      <c r="E38" s="10"/>
      <c r="I38" s="9" t="s">
        <v>85</v>
      </c>
      <c r="J38" s="10"/>
      <c r="K38" s="10"/>
      <c r="L38" s="10"/>
      <c r="M38" s="10"/>
      <c r="P38" s="11" t="s">
        <v>97</v>
      </c>
      <c r="Q38" s="12"/>
      <c r="R38" s="12"/>
      <c r="S38" s="12"/>
      <c r="T38" s="12"/>
    </row>
    <row r="39" spans="1:20" x14ac:dyDescent="0.25">
      <c r="A39" s="9" t="s">
        <v>47</v>
      </c>
      <c r="B39" s="10" t="s">
        <v>60</v>
      </c>
      <c r="C39" s="10" t="s">
        <v>2</v>
      </c>
      <c r="D39" s="10" t="s">
        <v>61</v>
      </c>
      <c r="E39" s="10" t="s">
        <v>62</v>
      </c>
      <c r="I39" s="9" t="s">
        <v>47</v>
      </c>
      <c r="J39" s="10" t="s">
        <v>1</v>
      </c>
      <c r="K39" s="10" t="s">
        <v>2</v>
      </c>
      <c r="L39" s="10" t="s">
        <v>61</v>
      </c>
      <c r="M39" s="10" t="s">
        <v>62</v>
      </c>
      <c r="P39" s="11" t="s">
        <v>93</v>
      </c>
      <c r="Q39" s="12" t="s">
        <v>2</v>
      </c>
      <c r="R39" s="12" t="s">
        <v>1</v>
      </c>
      <c r="S39" s="12" t="s">
        <v>61</v>
      </c>
      <c r="T39" s="12" t="s">
        <v>62</v>
      </c>
    </row>
    <row r="40" spans="1:20" x14ac:dyDescent="0.25">
      <c r="A40" s="9" t="s">
        <v>5</v>
      </c>
      <c r="B40" s="10">
        <v>0.4733</v>
      </c>
      <c r="C40" s="10">
        <v>0.49349999999999999</v>
      </c>
      <c r="D40" s="10">
        <v>2.018E-2</v>
      </c>
      <c r="E40" s="10" t="s">
        <v>70</v>
      </c>
      <c r="I40" s="9" t="s">
        <v>5</v>
      </c>
      <c r="J40" s="10">
        <v>1</v>
      </c>
      <c r="K40" s="10">
        <v>0.49349999999999999</v>
      </c>
      <c r="L40" s="10">
        <v>-0.50649999999999995</v>
      </c>
      <c r="M40" s="10" t="s">
        <v>86</v>
      </c>
      <c r="P40" s="11" t="s">
        <v>5</v>
      </c>
      <c r="Q40" s="12">
        <v>0.49349999999999999</v>
      </c>
      <c r="R40" s="12">
        <v>1</v>
      </c>
      <c r="S40" s="12">
        <v>0.50649999999999995</v>
      </c>
      <c r="T40" s="12" t="s">
        <v>98</v>
      </c>
    </row>
    <row r="41" spans="1:20" x14ac:dyDescent="0.25">
      <c r="A41" s="9" t="s">
        <v>8</v>
      </c>
      <c r="B41" s="10">
        <v>4.0919999999999998E-2</v>
      </c>
      <c r="C41" s="10">
        <v>1</v>
      </c>
      <c r="D41" s="10">
        <v>0.95909999999999995</v>
      </c>
      <c r="E41" s="10" t="s">
        <v>71</v>
      </c>
      <c r="I41" s="9" t="s">
        <v>8</v>
      </c>
      <c r="J41" s="10">
        <v>0.58940000000000003</v>
      </c>
      <c r="K41" s="10">
        <v>1</v>
      </c>
      <c r="L41" s="10">
        <v>0.41060000000000002</v>
      </c>
      <c r="M41" s="10" t="s">
        <v>87</v>
      </c>
      <c r="P41" s="11" t="s">
        <v>8</v>
      </c>
      <c r="Q41" s="12">
        <v>1</v>
      </c>
      <c r="R41" s="12">
        <v>0.58940000000000003</v>
      </c>
      <c r="S41" s="12">
        <v>-0.41060000000000002</v>
      </c>
      <c r="T41" s="12" t="s">
        <v>99</v>
      </c>
    </row>
    <row r="42" spans="1:20" x14ac:dyDescent="0.25">
      <c r="A42" s="9"/>
      <c r="B42" s="10"/>
      <c r="C42" s="10"/>
      <c r="D42" s="10"/>
      <c r="E42" s="10"/>
      <c r="I42" s="9"/>
      <c r="J42" s="10"/>
      <c r="K42" s="10"/>
      <c r="L42" s="10"/>
      <c r="M42" s="10"/>
      <c r="P42" s="11"/>
      <c r="Q42" s="12"/>
      <c r="R42" s="12"/>
      <c r="S42" s="12"/>
      <c r="T42" s="12"/>
    </row>
    <row r="43" spans="1:20" x14ac:dyDescent="0.25">
      <c r="A43" s="9" t="s">
        <v>47</v>
      </c>
      <c r="B43" s="10" t="s">
        <v>61</v>
      </c>
      <c r="C43" s="10" t="s">
        <v>65</v>
      </c>
      <c r="D43" s="10" t="s">
        <v>43</v>
      </c>
      <c r="E43" s="10" t="s">
        <v>66</v>
      </c>
      <c r="I43" s="9" t="s">
        <v>47</v>
      </c>
      <c r="J43" s="10" t="s">
        <v>61</v>
      </c>
      <c r="K43" s="10" t="s">
        <v>65</v>
      </c>
      <c r="L43" s="10" t="s">
        <v>43</v>
      </c>
      <c r="M43" s="10" t="s">
        <v>66</v>
      </c>
      <c r="P43" s="11" t="s">
        <v>93</v>
      </c>
      <c r="Q43" s="12" t="s">
        <v>61</v>
      </c>
      <c r="R43" s="12" t="s">
        <v>65</v>
      </c>
      <c r="S43" s="12" t="s">
        <v>43</v>
      </c>
      <c r="T43" s="12" t="s">
        <v>66</v>
      </c>
    </row>
    <row r="44" spans="1:20" x14ac:dyDescent="0.25">
      <c r="A44" s="9" t="s">
        <v>5</v>
      </c>
      <c r="B44" s="10">
        <v>2.018E-2</v>
      </c>
      <c r="C44" s="10">
        <v>0.13170000000000001</v>
      </c>
      <c r="D44" s="10" t="s">
        <v>72</v>
      </c>
      <c r="E44" s="10" t="s">
        <v>73</v>
      </c>
      <c r="I44" s="9" t="s">
        <v>5</v>
      </c>
      <c r="J44" s="10">
        <v>-0.50649999999999995</v>
      </c>
      <c r="K44" s="10">
        <v>3.306</v>
      </c>
      <c r="L44" s="10" t="s">
        <v>67</v>
      </c>
      <c r="M44" s="10" t="s">
        <v>68</v>
      </c>
      <c r="P44" s="11" t="s">
        <v>5</v>
      </c>
      <c r="Q44" s="12">
        <v>0.50649999999999995</v>
      </c>
      <c r="R44" s="12">
        <v>3.306</v>
      </c>
      <c r="S44" s="12" t="s">
        <v>67</v>
      </c>
      <c r="T44" s="12" t="s">
        <v>68</v>
      </c>
    </row>
    <row r="45" spans="1:20" x14ac:dyDescent="0.25">
      <c r="A45" s="9" t="s">
        <v>8</v>
      </c>
      <c r="B45" s="10">
        <v>0.95909999999999995</v>
      </c>
      <c r="C45" s="10">
        <v>6.2610000000000001</v>
      </c>
      <c r="D45" s="10" t="s">
        <v>74</v>
      </c>
      <c r="E45" s="10" t="s">
        <v>50</v>
      </c>
      <c r="I45" s="9" t="s">
        <v>8</v>
      </c>
      <c r="J45" s="10">
        <v>0.41060000000000002</v>
      </c>
      <c r="K45" s="10">
        <v>2.68</v>
      </c>
      <c r="L45" s="10" t="s">
        <v>79</v>
      </c>
      <c r="M45" s="10" t="s">
        <v>80</v>
      </c>
      <c r="P45" s="11" t="s">
        <v>8</v>
      </c>
      <c r="Q45" s="12">
        <v>-0.41060000000000002</v>
      </c>
      <c r="R45" s="12">
        <v>2.68</v>
      </c>
      <c r="S45" s="12" t="s">
        <v>79</v>
      </c>
      <c r="T45" s="12" t="s">
        <v>80</v>
      </c>
    </row>
    <row r="46" spans="1:20" x14ac:dyDescent="0.25">
      <c r="A46" s="9"/>
      <c r="B46" s="10"/>
      <c r="C46" s="10"/>
      <c r="D46" s="10"/>
      <c r="E46" s="10"/>
      <c r="I46" s="9"/>
      <c r="J46" s="10"/>
      <c r="K46" s="10"/>
      <c r="L46" s="10"/>
      <c r="M46" s="10"/>
      <c r="P46" s="11"/>
      <c r="Q46" s="12"/>
      <c r="R46" s="12"/>
      <c r="S46" s="12"/>
      <c r="T46" s="12"/>
    </row>
    <row r="47" spans="1:20" x14ac:dyDescent="0.25">
      <c r="A47" s="9" t="s">
        <v>75</v>
      </c>
      <c r="B47" s="10"/>
      <c r="C47" s="10"/>
      <c r="D47" s="10"/>
      <c r="E47" s="10"/>
      <c r="I47" s="9" t="s">
        <v>88</v>
      </c>
      <c r="J47" s="10"/>
      <c r="K47" s="10"/>
      <c r="L47" s="10"/>
      <c r="M47" s="10"/>
      <c r="P47" s="11" t="s">
        <v>100</v>
      </c>
      <c r="Q47" s="12"/>
      <c r="R47" s="12"/>
      <c r="S47" s="12"/>
      <c r="T47" s="12"/>
    </row>
    <row r="48" spans="1:20" x14ac:dyDescent="0.25">
      <c r="A48" s="9" t="s">
        <v>47</v>
      </c>
      <c r="B48" s="10" t="s">
        <v>60</v>
      </c>
      <c r="C48" s="10" t="s">
        <v>76</v>
      </c>
      <c r="D48" s="10" t="s">
        <v>61</v>
      </c>
      <c r="E48" s="10" t="s">
        <v>62</v>
      </c>
      <c r="I48" s="9" t="s">
        <v>47</v>
      </c>
      <c r="J48" s="10" t="s">
        <v>1</v>
      </c>
      <c r="K48" s="10" t="s">
        <v>76</v>
      </c>
      <c r="L48" s="10" t="s">
        <v>61</v>
      </c>
      <c r="M48" s="10" t="s">
        <v>62</v>
      </c>
      <c r="P48" s="11" t="s">
        <v>93</v>
      </c>
      <c r="Q48" s="12" t="s">
        <v>2</v>
      </c>
      <c r="R48" s="12" t="s">
        <v>76</v>
      </c>
      <c r="S48" s="12" t="s">
        <v>61</v>
      </c>
      <c r="T48" s="12" t="s">
        <v>62</v>
      </c>
    </row>
    <row r="49" spans="1:20" x14ac:dyDescent="0.25">
      <c r="A49" s="9" t="s">
        <v>5</v>
      </c>
      <c r="B49" s="10">
        <v>0.4733</v>
      </c>
      <c r="C49" s="10">
        <v>0.95369999999999999</v>
      </c>
      <c r="D49" s="10">
        <v>0.48039999999999999</v>
      </c>
      <c r="E49" s="10" t="s">
        <v>77</v>
      </c>
      <c r="I49" s="9" t="s">
        <v>5</v>
      </c>
      <c r="J49" s="10">
        <v>1</v>
      </c>
      <c r="K49" s="10">
        <v>0.95369999999999999</v>
      </c>
      <c r="L49" s="10">
        <v>-4.6289999999999998E-2</v>
      </c>
      <c r="M49" s="10" t="s">
        <v>89</v>
      </c>
      <c r="P49" s="11" t="s">
        <v>5</v>
      </c>
      <c r="Q49" s="12">
        <v>0.49349999999999999</v>
      </c>
      <c r="R49" s="12">
        <v>0.95369999999999999</v>
      </c>
      <c r="S49" s="12">
        <v>0.4602</v>
      </c>
      <c r="T49" s="12" t="s">
        <v>101</v>
      </c>
    </row>
    <row r="50" spans="1:20" x14ac:dyDescent="0.25">
      <c r="A50" s="9" t="s">
        <v>8</v>
      </c>
      <c r="B50" s="10">
        <v>4.0919999999999998E-2</v>
      </c>
      <c r="C50" s="10">
        <v>2.8090000000000002</v>
      </c>
      <c r="D50" s="10">
        <v>2.7679999999999998</v>
      </c>
      <c r="E50" s="10" t="s">
        <v>78</v>
      </c>
      <c r="I50" s="9" t="s">
        <v>8</v>
      </c>
      <c r="J50" s="10">
        <v>0.58940000000000003</v>
      </c>
      <c r="K50" s="10">
        <v>2.8090000000000002</v>
      </c>
      <c r="L50" s="10">
        <v>2.2200000000000002</v>
      </c>
      <c r="M50" s="10" t="s">
        <v>90</v>
      </c>
      <c r="P50" s="11" t="s">
        <v>8</v>
      </c>
      <c r="Q50" s="12">
        <v>1</v>
      </c>
      <c r="R50" s="12">
        <v>2.8090000000000002</v>
      </c>
      <c r="S50" s="12">
        <v>1.8089999999999999</v>
      </c>
      <c r="T50" s="12" t="s">
        <v>102</v>
      </c>
    </row>
    <row r="51" spans="1:20" x14ac:dyDescent="0.25">
      <c r="A51" s="9"/>
      <c r="B51" s="10"/>
      <c r="C51" s="10"/>
      <c r="D51" s="10"/>
      <c r="E51" s="10"/>
      <c r="I51" s="9"/>
      <c r="J51" s="10"/>
      <c r="K51" s="10"/>
      <c r="L51" s="10"/>
      <c r="M51" s="10"/>
      <c r="P51" s="11"/>
      <c r="Q51" s="12"/>
      <c r="R51" s="12"/>
      <c r="S51" s="12"/>
      <c r="T51" s="12"/>
    </row>
    <row r="52" spans="1:20" x14ac:dyDescent="0.25">
      <c r="A52" s="9" t="s">
        <v>47</v>
      </c>
      <c r="B52" s="10" t="s">
        <v>61</v>
      </c>
      <c r="C52" s="10" t="s">
        <v>65</v>
      </c>
      <c r="D52" s="10" t="s">
        <v>43</v>
      </c>
      <c r="E52" s="10" t="s">
        <v>66</v>
      </c>
      <c r="I52" s="9" t="s">
        <v>47</v>
      </c>
      <c r="J52" s="10" t="s">
        <v>61</v>
      </c>
      <c r="K52" s="10" t="s">
        <v>65</v>
      </c>
      <c r="L52" s="10" t="s">
        <v>43</v>
      </c>
      <c r="M52" s="10" t="s">
        <v>66</v>
      </c>
      <c r="P52" s="11" t="s">
        <v>93</v>
      </c>
      <c r="Q52" s="12" t="s">
        <v>61</v>
      </c>
      <c r="R52" s="12" t="s">
        <v>65</v>
      </c>
      <c r="S52" s="12" t="s">
        <v>43</v>
      </c>
      <c r="T52" s="12" t="s">
        <v>66</v>
      </c>
    </row>
    <row r="53" spans="1:20" x14ac:dyDescent="0.25">
      <c r="A53" s="9" t="s">
        <v>5</v>
      </c>
      <c r="B53" s="10">
        <v>0.48039999999999999</v>
      </c>
      <c r="C53" s="10">
        <v>3.1360000000000001</v>
      </c>
      <c r="D53" s="10" t="s">
        <v>79</v>
      </c>
      <c r="E53" s="10" t="s">
        <v>80</v>
      </c>
      <c r="I53" s="9" t="s">
        <v>5</v>
      </c>
      <c r="J53" s="10">
        <v>-4.6289999999999998E-2</v>
      </c>
      <c r="K53" s="10">
        <v>0.30220000000000002</v>
      </c>
      <c r="L53" s="10" t="s">
        <v>72</v>
      </c>
      <c r="M53" s="10" t="s">
        <v>73</v>
      </c>
      <c r="P53" s="11" t="s">
        <v>5</v>
      </c>
      <c r="Q53" s="12">
        <v>0.4602</v>
      </c>
      <c r="R53" s="12">
        <v>3.004</v>
      </c>
      <c r="S53" s="12" t="s">
        <v>79</v>
      </c>
      <c r="T53" s="12" t="s">
        <v>80</v>
      </c>
    </row>
    <row r="54" spans="1:20" x14ac:dyDescent="0.25">
      <c r="A54" s="9" t="s">
        <v>8</v>
      </c>
      <c r="B54" s="10">
        <v>2.7679999999999998</v>
      </c>
      <c r="C54" s="10">
        <v>18.07</v>
      </c>
      <c r="D54" s="10" t="s">
        <v>74</v>
      </c>
      <c r="E54" s="10" t="s">
        <v>50</v>
      </c>
      <c r="I54" s="9" t="s">
        <v>8</v>
      </c>
      <c r="J54" s="10">
        <v>2.2200000000000002</v>
      </c>
      <c r="K54" s="10">
        <v>14.49</v>
      </c>
      <c r="L54" s="10" t="s">
        <v>74</v>
      </c>
      <c r="M54" s="10" t="s">
        <v>50</v>
      </c>
      <c r="P54" s="11" t="s">
        <v>8</v>
      </c>
      <c r="Q54" s="12">
        <v>1.8089999999999999</v>
      </c>
      <c r="R54" s="12">
        <v>11.81</v>
      </c>
      <c r="S54" s="12" t="s">
        <v>74</v>
      </c>
      <c r="T54" s="1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>
      <selection activeCell="D57" sqref="D57"/>
    </sheetView>
  </sheetViews>
  <sheetFormatPr defaultRowHeight="15" x14ac:dyDescent="0.25"/>
  <sheetData>
    <row r="1" spans="1:20" ht="15.75" thickBot="1" x14ac:dyDescent="0.3">
      <c r="A1" s="6" t="s">
        <v>21</v>
      </c>
      <c r="B1" s="7"/>
      <c r="C1" s="7"/>
      <c r="D1" s="7"/>
      <c r="E1" s="8"/>
    </row>
    <row r="2" spans="1:20" x14ac:dyDescent="0.25">
      <c r="A2" s="1"/>
    </row>
    <row r="4" spans="1:20" x14ac:dyDescent="0.25">
      <c r="A4" t="s">
        <v>22</v>
      </c>
      <c r="H4" t="s">
        <v>23</v>
      </c>
      <c r="O4" t="s">
        <v>24</v>
      </c>
    </row>
    <row r="6" spans="1:20" x14ac:dyDescent="0.25">
      <c r="B6" t="s">
        <v>6</v>
      </c>
      <c r="C6" t="s">
        <v>7</v>
      </c>
      <c r="D6" t="s">
        <v>8</v>
      </c>
      <c r="E6" s="2"/>
      <c r="F6" t="s">
        <v>25</v>
      </c>
      <c r="I6" t="s">
        <v>6</v>
      </c>
      <c r="J6" t="s">
        <v>7</v>
      </c>
      <c r="K6" t="s">
        <v>8</v>
      </c>
      <c r="M6" t="s">
        <v>25</v>
      </c>
      <c r="P6" t="s">
        <v>6</v>
      </c>
      <c r="Q6" t="s">
        <v>7</v>
      </c>
      <c r="R6" t="s">
        <v>8</v>
      </c>
      <c r="T6" t="s">
        <v>25</v>
      </c>
    </row>
    <row r="7" spans="1:20" x14ac:dyDescent="0.25">
      <c r="A7" t="s">
        <v>26</v>
      </c>
      <c r="B7">
        <v>0.77</v>
      </c>
      <c r="C7">
        <v>1.8</v>
      </c>
      <c r="D7">
        <f>B7/C7</f>
        <v>0.42777777777777776</v>
      </c>
      <c r="E7" s="2">
        <f t="shared" ref="E7:E12" si="0">D7-D$7</f>
        <v>0</v>
      </c>
      <c r="F7" s="3">
        <f t="shared" ref="F7:F12" si="1">E7/E$9</f>
        <v>0</v>
      </c>
      <c r="H7" t="s">
        <v>26</v>
      </c>
      <c r="I7">
        <v>1.03</v>
      </c>
      <c r="J7">
        <v>2.35</v>
      </c>
      <c r="K7">
        <f>I7/J7</f>
        <v>0.43829787234042555</v>
      </c>
      <c r="L7">
        <f t="shared" ref="L7:L12" si="2">K7-K$7</f>
        <v>0</v>
      </c>
      <c r="M7" s="3">
        <f t="shared" ref="M7:M12" si="3">L7/L$10</f>
        <v>0</v>
      </c>
      <c r="O7" t="s">
        <v>26</v>
      </c>
      <c r="P7">
        <v>0.19</v>
      </c>
      <c r="Q7">
        <v>1.32</v>
      </c>
      <c r="R7">
        <f>P7/Q7</f>
        <v>0.14393939393939392</v>
      </c>
      <c r="S7">
        <f t="shared" ref="S7:S12" si="4">R7-R$7</f>
        <v>0</v>
      </c>
      <c r="T7" s="3">
        <f t="shared" ref="T7:T12" si="5">S7/S$10</f>
        <v>0</v>
      </c>
    </row>
    <row r="8" spans="1:20" x14ac:dyDescent="0.25">
      <c r="A8" t="s">
        <v>27</v>
      </c>
      <c r="B8">
        <v>2.13</v>
      </c>
      <c r="C8">
        <v>1.88</v>
      </c>
      <c r="D8">
        <f t="shared" ref="D8:D18" si="6">B8/C8</f>
        <v>1.1329787234042554</v>
      </c>
      <c r="E8" s="2">
        <f t="shared" si="0"/>
        <v>0.70520094562647762</v>
      </c>
      <c r="F8" s="3">
        <f t="shared" si="1"/>
        <v>0.24190503828366405</v>
      </c>
      <c r="H8" t="s">
        <v>27</v>
      </c>
      <c r="I8">
        <v>2.6</v>
      </c>
      <c r="J8">
        <v>2.12</v>
      </c>
      <c r="K8">
        <f t="shared" ref="K8:K18" si="7">I8/J8</f>
        <v>1.2264150943396226</v>
      </c>
      <c r="L8">
        <f t="shared" si="2"/>
        <v>0.78811722199919698</v>
      </c>
      <c r="M8" s="3">
        <f t="shared" si="3"/>
        <v>0.5389846646366705</v>
      </c>
      <c r="O8" t="s">
        <v>27</v>
      </c>
      <c r="P8">
        <v>0.59199999999999997</v>
      </c>
      <c r="Q8">
        <v>1.58</v>
      </c>
      <c r="R8">
        <f t="shared" ref="R8:R18" si="8">P8/Q8</f>
        <v>0.37468354430379741</v>
      </c>
      <c r="S8">
        <f t="shared" si="4"/>
        <v>0.23074415036440349</v>
      </c>
      <c r="T8" s="3">
        <f t="shared" si="5"/>
        <v>0.18622826965796266</v>
      </c>
    </row>
    <row r="9" spans="1:20" x14ac:dyDescent="0.25">
      <c r="A9" t="s">
        <v>28</v>
      </c>
      <c r="B9">
        <v>8.09</v>
      </c>
      <c r="C9">
        <v>2.42</v>
      </c>
      <c r="D9">
        <f t="shared" si="6"/>
        <v>3.3429752066115701</v>
      </c>
      <c r="E9" s="2">
        <f t="shared" si="0"/>
        <v>2.9151974288337925</v>
      </c>
      <c r="F9" s="3">
        <f t="shared" si="1"/>
        <v>1</v>
      </c>
      <c r="H9" t="s">
        <v>28</v>
      </c>
      <c r="I9">
        <v>2.79</v>
      </c>
      <c r="J9">
        <v>1.92</v>
      </c>
      <c r="K9">
        <f t="shared" si="7"/>
        <v>1.453125</v>
      </c>
      <c r="L9">
        <f t="shared" si="2"/>
        <v>1.0148271276595744</v>
      </c>
      <c r="M9" s="3">
        <f t="shared" si="3"/>
        <v>0.69402906547111165</v>
      </c>
      <c r="O9" t="s">
        <v>28</v>
      </c>
      <c r="P9">
        <v>1.65</v>
      </c>
      <c r="Q9">
        <v>1.27</v>
      </c>
      <c r="R9">
        <f t="shared" si="8"/>
        <v>1.2992125984251968</v>
      </c>
      <c r="S9">
        <f t="shared" si="4"/>
        <v>1.1552732044858027</v>
      </c>
      <c r="T9" s="3">
        <f t="shared" si="5"/>
        <v>0.93239429694678277</v>
      </c>
    </row>
    <row r="10" spans="1:20" x14ac:dyDescent="0.25">
      <c r="A10" t="s">
        <v>29</v>
      </c>
      <c r="B10">
        <v>5.97</v>
      </c>
      <c r="C10">
        <v>2.19</v>
      </c>
      <c r="D10">
        <f t="shared" si="6"/>
        <v>2.7260273972602738</v>
      </c>
      <c r="E10">
        <f t="shared" si="0"/>
        <v>2.2982496194824962</v>
      </c>
      <c r="F10" s="3">
        <f t="shared" si="1"/>
        <v>0.78836842978483879</v>
      </c>
      <c r="H10" t="s">
        <v>29</v>
      </c>
      <c r="I10">
        <v>3.63</v>
      </c>
      <c r="J10">
        <v>1.91</v>
      </c>
      <c r="K10">
        <f t="shared" si="7"/>
        <v>1.9005235602094241</v>
      </c>
      <c r="L10">
        <f t="shared" si="2"/>
        <v>1.4622256878689985</v>
      </c>
      <c r="M10" s="3">
        <f t="shared" si="3"/>
        <v>1</v>
      </c>
      <c r="O10" t="s">
        <v>29</v>
      </c>
      <c r="P10">
        <v>1.95</v>
      </c>
      <c r="Q10">
        <v>1.41</v>
      </c>
      <c r="R10">
        <f t="shared" si="8"/>
        <v>1.3829787234042554</v>
      </c>
      <c r="S10">
        <f t="shared" si="4"/>
        <v>1.2390393294648616</v>
      </c>
      <c r="T10" s="3">
        <f t="shared" si="5"/>
        <v>1</v>
      </c>
    </row>
    <row r="11" spans="1:20" x14ac:dyDescent="0.25">
      <c r="A11" t="s">
        <v>30</v>
      </c>
      <c r="B11">
        <v>4.57</v>
      </c>
      <c r="C11">
        <v>1.56</v>
      </c>
      <c r="D11">
        <f>B11/C11</f>
        <v>2.9294871794871797</v>
      </c>
      <c r="E11">
        <f t="shared" si="0"/>
        <v>2.5017094017094021</v>
      </c>
      <c r="F11" s="3">
        <f>E11/E$9</f>
        <v>0.85816122673729034</v>
      </c>
      <c r="H11" t="s">
        <v>30</v>
      </c>
      <c r="I11">
        <v>2.37</v>
      </c>
      <c r="J11">
        <v>1.81</v>
      </c>
      <c r="K11">
        <f t="shared" si="7"/>
        <v>1.3093922651933703</v>
      </c>
      <c r="L11">
        <f t="shared" si="2"/>
        <v>0.87109439285294465</v>
      </c>
      <c r="M11" s="3">
        <f t="shared" si="3"/>
        <v>0.59573183543400199</v>
      </c>
      <c r="O11" t="s">
        <v>30</v>
      </c>
      <c r="P11">
        <v>0.82899999999999996</v>
      </c>
      <c r="Q11">
        <v>0.94099999999999995</v>
      </c>
      <c r="R11">
        <f t="shared" si="8"/>
        <v>0.88097768331562165</v>
      </c>
      <c r="S11">
        <f t="shared" si="4"/>
        <v>0.73703828937622773</v>
      </c>
      <c r="T11" s="3">
        <f t="shared" si="5"/>
        <v>0.5948465652777567</v>
      </c>
    </row>
    <row r="12" spans="1:20" x14ac:dyDescent="0.25">
      <c r="A12" t="s">
        <v>31</v>
      </c>
      <c r="B12">
        <v>2.08</v>
      </c>
      <c r="C12">
        <v>1.39</v>
      </c>
      <c r="D12">
        <f t="shared" si="6"/>
        <v>1.496402877697842</v>
      </c>
      <c r="E12">
        <f t="shared" si="0"/>
        <v>1.0686250999200642</v>
      </c>
      <c r="F12" s="3">
        <f t="shared" si="1"/>
        <v>0.36657040423761672</v>
      </c>
      <c r="H12" t="s">
        <v>31</v>
      </c>
      <c r="I12">
        <v>2.37</v>
      </c>
      <c r="J12">
        <v>1.55</v>
      </c>
      <c r="K12">
        <f t="shared" si="7"/>
        <v>1.5290322580645161</v>
      </c>
      <c r="L12">
        <f t="shared" si="2"/>
        <v>1.0907343857240905</v>
      </c>
      <c r="M12" s="3">
        <f t="shared" si="3"/>
        <v>0.74594120098771644</v>
      </c>
      <c r="O12" t="s">
        <v>31</v>
      </c>
      <c r="P12">
        <v>0.55200000000000005</v>
      </c>
      <c r="Q12">
        <v>0.73099999999999998</v>
      </c>
      <c r="R12">
        <f t="shared" si="8"/>
        <v>0.75512995896032842</v>
      </c>
      <c r="S12">
        <f t="shared" si="4"/>
        <v>0.6111905650209345</v>
      </c>
      <c r="T12" s="3">
        <f t="shared" si="5"/>
        <v>0.49327777616623869</v>
      </c>
    </row>
    <row r="13" spans="1:20" x14ac:dyDescent="0.25">
      <c r="A13" t="s">
        <v>32</v>
      </c>
      <c r="B13">
        <v>1</v>
      </c>
      <c r="C13">
        <v>1.66</v>
      </c>
      <c r="D13">
        <f t="shared" si="6"/>
        <v>0.60240963855421692</v>
      </c>
      <c r="E13">
        <f t="shared" ref="E13:E18" si="9">D13-D$13</f>
        <v>0</v>
      </c>
      <c r="F13" s="3">
        <f t="shared" ref="F13:F18" si="10">E13/E$16</f>
        <v>0</v>
      </c>
      <c r="H13" t="s">
        <v>32</v>
      </c>
      <c r="I13">
        <v>1.37</v>
      </c>
      <c r="J13">
        <v>2.16</v>
      </c>
      <c r="K13">
        <f t="shared" si="7"/>
        <v>0.6342592592592593</v>
      </c>
      <c r="L13">
        <f t="shared" ref="L13:L18" si="11">K13-K$13</f>
        <v>0</v>
      </c>
      <c r="M13" s="3">
        <f t="shared" ref="M13:M18" si="12">L13/L$17</f>
        <v>0</v>
      </c>
      <c r="O13" t="s">
        <v>32</v>
      </c>
      <c r="P13">
        <v>0.17599999999999999</v>
      </c>
      <c r="Q13">
        <v>0.76400000000000001</v>
      </c>
      <c r="R13">
        <f t="shared" si="8"/>
        <v>0.23036649214659685</v>
      </c>
      <c r="S13">
        <f t="shared" ref="S13:S18" si="13">R13-R$13</f>
        <v>0</v>
      </c>
      <c r="T13" s="3">
        <f t="shared" ref="T13:T18" si="14">S13/S$16</f>
        <v>0</v>
      </c>
    </row>
    <row r="14" spans="1:20" x14ac:dyDescent="0.25">
      <c r="A14" t="s">
        <v>33</v>
      </c>
      <c r="B14">
        <v>3.19</v>
      </c>
      <c r="C14">
        <v>1.53</v>
      </c>
      <c r="D14">
        <f t="shared" si="6"/>
        <v>2.0849673202614381</v>
      </c>
      <c r="E14">
        <f t="shared" si="9"/>
        <v>1.4825576817072212</v>
      </c>
      <c r="F14" s="3">
        <f t="shared" si="10"/>
        <v>0.31881439223992797</v>
      </c>
      <c r="H14" t="s">
        <v>33</v>
      </c>
      <c r="I14">
        <v>2.21</v>
      </c>
      <c r="J14">
        <v>1.64</v>
      </c>
      <c r="K14">
        <f t="shared" si="7"/>
        <v>1.3475609756097562</v>
      </c>
      <c r="L14">
        <f t="shared" si="11"/>
        <v>0.71330171635049688</v>
      </c>
      <c r="M14" s="3">
        <f t="shared" si="12"/>
        <v>0.283791841602274</v>
      </c>
      <c r="O14" t="s">
        <v>33</v>
      </c>
      <c r="P14">
        <v>0.60799999999999998</v>
      </c>
      <c r="Q14">
        <v>0.876</v>
      </c>
      <c r="R14">
        <f t="shared" si="8"/>
        <v>0.69406392694063923</v>
      </c>
      <c r="S14">
        <f t="shared" si="13"/>
        <v>0.46369743479404235</v>
      </c>
      <c r="T14" s="3">
        <f t="shared" si="14"/>
        <v>0.20957256537929825</v>
      </c>
    </row>
    <row r="15" spans="1:20" x14ac:dyDescent="0.25">
      <c r="A15" t="s">
        <v>34</v>
      </c>
      <c r="B15">
        <v>4.18</v>
      </c>
      <c r="C15">
        <v>1.57</v>
      </c>
      <c r="D15">
        <f t="shared" si="6"/>
        <v>2.6624203821656049</v>
      </c>
      <c r="E15">
        <f t="shared" si="9"/>
        <v>2.0600107436113881</v>
      </c>
      <c r="F15" s="3">
        <f t="shared" si="10"/>
        <v>0.44299191952916228</v>
      </c>
      <c r="H15" t="s">
        <v>34</v>
      </c>
      <c r="I15">
        <v>2.83</v>
      </c>
      <c r="J15">
        <v>1.97</v>
      </c>
      <c r="K15">
        <f t="shared" si="7"/>
        <v>1.4365482233502538</v>
      </c>
      <c r="L15">
        <f t="shared" si="11"/>
        <v>0.80228896409099448</v>
      </c>
      <c r="M15" s="3">
        <f t="shared" si="12"/>
        <v>0.31919601116547264</v>
      </c>
      <c r="O15" t="s">
        <v>34</v>
      </c>
      <c r="P15">
        <v>1.68</v>
      </c>
      <c r="Q15">
        <v>1.1499999999999999</v>
      </c>
      <c r="R15">
        <f t="shared" si="8"/>
        <v>1.4608695652173913</v>
      </c>
      <c r="S15">
        <f t="shared" si="13"/>
        <v>1.2305030730707944</v>
      </c>
      <c r="T15" s="3">
        <f t="shared" si="14"/>
        <v>0.5561378312241414</v>
      </c>
    </row>
    <row r="16" spans="1:20" x14ac:dyDescent="0.25">
      <c r="A16" t="s">
        <v>35</v>
      </c>
      <c r="B16">
        <v>9.98</v>
      </c>
      <c r="C16">
        <v>1.9</v>
      </c>
      <c r="D16">
        <f t="shared" si="6"/>
        <v>5.2526315789473692</v>
      </c>
      <c r="E16">
        <f t="shared" si="9"/>
        <v>4.650221940393152</v>
      </c>
      <c r="F16" s="3">
        <f t="shared" si="10"/>
        <v>1</v>
      </c>
      <c r="H16" t="s">
        <v>35</v>
      </c>
      <c r="I16">
        <v>6.16</v>
      </c>
      <c r="J16">
        <v>2.31</v>
      </c>
      <c r="K16">
        <f t="shared" si="7"/>
        <v>2.6666666666666665</v>
      </c>
      <c r="L16">
        <f t="shared" si="11"/>
        <v>2.0324074074074074</v>
      </c>
      <c r="M16" s="3">
        <f t="shared" si="12"/>
        <v>0.80860683188211646</v>
      </c>
      <c r="O16" t="s">
        <v>35</v>
      </c>
      <c r="P16">
        <v>3.64</v>
      </c>
      <c r="Q16">
        <v>1.49</v>
      </c>
      <c r="R16">
        <f t="shared" si="8"/>
        <v>2.4429530201342282</v>
      </c>
      <c r="S16">
        <f t="shared" si="13"/>
        <v>2.2125865279876313</v>
      </c>
      <c r="T16" s="3">
        <f t="shared" si="14"/>
        <v>1</v>
      </c>
    </row>
    <row r="17" spans="1:20" x14ac:dyDescent="0.25">
      <c r="A17" t="s">
        <v>36</v>
      </c>
      <c r="B17">
        <v>7.36</v>
      </c>
      <c r="C17">
        <v>1.75</v>
      </c>
      <c r="D17">
        <f t="shared" si="6"/>
        <v>4.2057142857142855</v>
      </c>
      <c r="E17">
        <f t="shared" si="9"/>
        <v>3.6033046471600687</v>
      </c>
      <c r="F17" s="3">
        <f>E17/E$16</f>
        <v>0.77486724146663588</v>
      </c>
      <c r="H17" t="s">
        <v>36</v>
      </c>
      <c r="I17">
        <v>5.54</v>
      </c>
      <c r="J17">
        <v>1.76</v>
      </c>
      <c r="K17">
        <f t="shared" si="7"/>
        <v>3.1477272727272729</v>
      </c>
      <c r="L17">
        <f t="shared" si="11"/>
        <v>2.5134680134680139</v>
      </c>
      <c r="M17" s="3">
        <f t="shared" si="12"/>
        <v>1</v>
      </c>
      <c r="O17" t="s">
        <v>36</v>
      </c>
      <c r="P17">
        <v>1.66</v>
      </c>
      <c r="Q17">
        <v>0.875</v>
      </c>
      <c r="R17">
        <f t="shared" si="8"/>
        <v>1.897142857142857</v>
      </c>
      <c r="S17">
        <f t="shared" si="13"/>
        <v>1.6667763649962601</v>
      </c>
      <c r="T17" s="3">
        <f t="shared" si="14"/>
        <v>0.75331578851843106</v>
      </c>
    </row>
    <row r="18" spans="1:20" x14ac:dyDescent="0.25">
      <c r="A18" t="s">
        <v>37</v>
      </c>
      <c r="B18">
        <v>7.48</v>
      </c>
      <c r="C18">
        <v>2</v>
      </c>
      <c r="D18">
        <f t="shared" si="6"/>
        <v>3.74</v>
      </c>
      <c r="E18">
        <f t="shared" si="9"/>
        <v>3.1375903614457834</v>
      </c>
      <c r="F18" s="3">
        <f t="shared" si="10"/>
        <v>0.67471841165080315</v>
      </c>
      <c r="H18" t="s">
        <v>37</v>
      </c>
      <c r="I18">
        <v>4.8600000000000003</v>
      </c>
      <c r="J18">
        <v>1.87</v>
      </c>
      <c r="K18">
        <f t="shared" si="7"/>
        <v>2.5989304812834226</v>
      </c>
      <c r="L18">
        <f t="shared" si="11"/>
        <v>1.9646712220241633</v>
      </c>
      <c r="M18" s="3">
        <f t="shared" si="12"/>
        <v>0.78165753910405411</v>
      </c>
      <c r="O18" t="s">
        <v>37</v>
      </c>
      <c r="P18">
        <v>1.98</v>
      </c>
      <c r="Q18">
        <v>1.07</v>
      </c>
      <c r="R18">
        <f t="shared" si="8"/>
        <v>1.8504672897196262</v>
      </c>
      <c r="S18">
        <f t="shared" si="13"/>
        <v>1.6201007975730293</v>
      </c>
      <c r="T18" s="3">
        <f t="shared" si="14"/>
        <v>0.7322203118747751</v>
      </c>
    </row>
    <row r="22" spans="1:20" x14ac:dyDescent="0.25">
      <c r="A22" t="s">
        <v>22</v>
      </c>
      <c r="H22" t="s">
        <v>23</v>
      </c>
      <c r="O22" t="s">
        <v>24</v>
      </c>
    </row>
    <row r="24" spans="1:20" x14ac:dyDescent="0.25">
      <c r="B24" t="s">
        <v>3</v>
      </c>
      <c r="C24" t="s">
        <v>4</v>
      </c>
      <c r="D24" t="s">
        <v>5</v>
      </c>
      <c r="F24" t="s">
        <v>25</v>
      </c>
      <c r="I24" t="s">
        <v>3</v>
      </c>
      <c r="J24" t="s">
        <v>4</v>
      </c>
      <c r="K24" t="s">
        <v>5</v>
      </c>
      <c r="M24" t="s">
        <v>25</v>
      </c>
      <c r="P24" t="s">
        <v>3</v>
      </c>
      <c r="Q24" t="s">
        <v>4</v>
      </c>
      <c r="R24" t="s">
        <v>5</v>
      </c>
      <c r="T24" t="s">
        <v>25</v>
      </c>
    </row>
    <row r="25" spans="1:20" x14ac:dyDescent="0.25">
      <c r="A25" t="s">
        <v>26</v>
      </c>
      <c r="B25">
        <v>243</v>
      </c>
      <c r="C25">
        <v>16.600000000000001</v>
      </c>
      <c r="D25">
        <f>B25/C25</f>
        <v>14.638554216867469</v>
      </c>
      <c r="E25">
        <f t="shared" ref="E25:E30" si="15">D25-D$25</f>
        <v>0</v>
      </c>
      <c r="F25" s="3">
        <f t="shared" ref="F25:F30" si="16">E25/E$27</f>
        <v>0</v>
      </c>
      <c r="H25" t="s">
        <v>26</v>
      </c>
      <c r="I25">
        <v>20.100000000000001</v>
      </c>
      <c r="J25">
        <v>9.26</v>
      </c>
      <c r="K25">
        <f>I25/J25</f>
        <v>2.1706263498920086</v>
      </c>
      <c r="L25">
        <f t="shared" ref="L25:L30" si="17">K25-K$25</f>
        <v>0</v>
      </c>
      <c r="M25" s="3">
        <f t="shared" ref="M25:M30" si="18">L25/L$28</f>
        <v>0</v>
      </c>
      <c r="O25" t="s">
        <v>26</v>
      </c>
      <c r="P25">
        <v>15.5</v>
      </c>
      <c r="Q25">
        <v>10.9</v>
      </c>
      <c r="R25">
        <f>P25/Q25</f>
        <v>1.4220183486238531</v>
      </c>
      <c r="S25">
        <f t="shared" ref="S25:S30" si="19">R25-R$25</f>
        <v>0</v>
      </c>
      <c r="T25" s="3">
        <f t="shared" ref="T25:T30" si="20">S25/S$27</f>
        <v>0</v>
      </c>
    </row>
    <row r="26" spans="1:20" x14ac:dyDescent="0.25">
      <c r="A26" t="s">
        <v>27</v>
      </c>
      <c r="B26">
        <v>332</v>
      </c>
      <c r="C26">
        <v>16.399999999999999</v>
      </c>
      <c r="D26">
        <f t="shared" ref="D26:D30" si="21">B26/C26</f>
        <v>20.243902439024392</v>
      </c>
      <c r="E26">
        <f t="shared" si="15"/>
        <v>5.6053482221569233</v>
      </c>
      <c r="F26" s="3">
        <f t="shared" si="16"/>
        <v>0.81611930501138519</v>
      </c>
      <c r="H26" t="s">
        <v>27</v>
      </c>
      <c r="I26">
        <v>35</v>
      </c>
      <c r="J26">
        <v>10.4</v>
      </c>
      <c r="K26">
        <f t="shared" ref="K26:K30" si="22">I26/J26</f>
        <v>3.3653846153846154</v>
      </c>
      <c r="L26">
        <f t="shared" si="17"/>
        <v>1.1947582654926068</v>
      </c>
      <c r="M26" s="3">
        <f t="shared" si="18"/>
        <v>0.67619903971038497</v>
      </c>
      <c r="O26" t="s">
        <v>27</v>
      </c>
      <c r="P26">
        <v>30.5</v>
      </c>
      <c r="Q26">
        <v>11.1</v>
      </c>
      <c r="R26">
        <f t="shared" ref="R26:R30" si="23">P26/Q26</f>
        <v>2.7477477477477477</v>
      </c>
      <c r="S26">
        <f t="shared" si="19"/>
        <v>1.3257293991238945</v>
      </c>
      <c r="T26" s="3">
        <f t="shared" si="20"/>
        <v>0.73155158259600472</v>
      </c>
    </row>
    <row r="27" spans="1:20" x14ac:dyDescent="0.25">
      <c r="A27" t="s">
        <v>28</v>
      </c>
      <c r="B27">
        <v>314</v>
      </c>
      <c r="C27">
        <v>14.6</v>
      </c>
      <c r="D27">
        <f t="shared" si="21"/>
        <v>21.506849315068493</v>
      </c>
      <c r="E27">
        <f t="shared" si="15"/>
        <v>6.868295098201024</v>
      </c>
      <c r="F27" s="3">
        <f t="shared" si="16"/>
        <v>1</v>
      </c>
      <c r="H27" t="s">
        <v>28</v>
      </c>
      <c r="I27">
        <v>41</v>
      </c>
      <c r="J27">
        <v>11.5</v>
      </c>
      <c r="K27">
        <f t="shared" si="22"/>
        <v>3.5652173913043477</v>
      </c>
      <c r="L27">
        <f t="shared" si="17"/>
        <v>1.394591041412339</v>
      </c>
      <c r="M27" s="3">
        <f t="shared" si="18"/>
        <v>0.78929868093686339</v>
      </c>
      <c r="O27" t="s">
        <v>28</v>
      </c>
      <c r="P27">
        <v>35.9</v>
      </c>
      <c r="Q27">
        <v>11.1</v>
      </c>
      <c r="R27">
        <f t="shared" si="23"/>
        <v>3.2342342342342341</v>
      </c>
      <c r="S27">
        <f t="shared" si="19"/>
        <v>1.8122158856103809</v>
      </c>
      <c r="T27" s="3">
        <f t="shared" si="20"/>
        <v>1</v>
      </c>
    </row>
    <row r="28" spans="1:20" x14ac:dyDescent="0.25">
      <c r="A28" t="s">
        <v>29</v>
      </c>
      <c r="B28">
        <v>352</v>
      </c>
      <c r="C28">
        <v>17</v>
      </c>
      <c r="D28">
        <f t="shared" si="21"/>
        <v>20.705882352941178</v>
      </c>
      <c r="E28">
        <f t="shared" si="15"/>
        <v>6.0673281360737086</v>
      </c>
      <c r="F28" s="3">
        <f t="shared" si="16"/>
        <v>0.88338198189284145</v>
      </c>
      <c r="H28" t="s">
        <v>29</v>
      </c>
      <c r="I28">
        <v>44.1</v>
      </c>
      <c r="J28">
        <v>11.2</v>
      </c>
      <c r="K28">
        <f t="shared" si="22"/>
        <v>3.9375000000000004</v>
      </c>
      <c r="L28">
        <f t="shared" si="17"/>
        <v>1.7668736501079918</v>
      </c>
      <c r="M28" s="3">
        <f t="shared" si="18"/>
        <v>1</v>
      </c>
      <c r="O28" t="s">
        <v>29</v>
      </c>
      <c r="P28">
        <v>69.599999999999994</v>
      </c>
      <c r="Q28">
        <v>22.5</v>
      </c>
      <c r="R28">
        <f t="shared" si="23"/>
        <v>3.0933333333333333</v>
      </c>
      <c r="S28">
        <f t="shared" si="19"/>
        <v>1.6713149847094801</v>
      </c>
      <c r="T28" s="3">
        <f t="shared" si="20"/>
        <v>0.92224938429262071</v>
      </c>
    </row>
    <row r="29" spans="1:20" x14ac:dyDescent="0.25">
      <c r="A29" t="s">
        <v>30</v>
      </c>
      <c r="B29">
        <v>269</v>
      </c>
      <c r="C29">
        <v>13.9</v>
      </c>
      <c r="D29">
        <f>B29/C29</f>
        <v>19.352517985611509</v>
      </c>
      <c r="E29">
        <f t="shared" si="15"/>
        <v>4.7139637687440406</v>
      </c>
      <c r="F29" s="3">
        <f t="shared" si="16"/>
        <v>0.68633681304385774</v>
      </c>
      <c r="H29" t="s">
        <v>30</v>
      </c>
      <c r="I29">
        <v>39.799999999999997</v>
      </c>
      <c r="J29">
        <v>11.3</v>
      </c>
      <c r="K29">
        <f t="shared" si="22"/>
        <v>3.5221238938053094</v>
      </c>
      <c r="L29">
        <f t="shared" si="17"/>
        <v>1.3514975439133008</v>
      </c>
      <c r="M29" s="3">
        <f t="shared" si="18"/>
        <v>0.76490899268926038</v>
      </c>
      <c r="O29" t="s">
        <v>30</v>
      </c>
      <c r="P29">
        <v>37.299999999999997</v>
      </c>
      <c r="Q29">
        <v>12.3</v>
      </c>
      <c r="R29">
        <f t="shared" si="23"/>
        <v>3.0325203252032518</v>
      </c>
      <c r="S29">
        <f t="shared" si="19"/>
        <v>1.6105019765793986</v>
      </c>
      <c r="T29" s="3">
        <f t="shared" si="20"/>
        <v>0.88869211961297756</v>
      </c>
    </row>
    <row r="30" spans="1:20" x14ac:dyDescent="0.25">
      <c r="A30" t="s">
        <v>31</v>
      </c>
      <c r="B30">
        <v>287</v>
      </c>
      <c r="C30">
        <v>15.2</v>
      </c>
      <c r="D30">
        <f t="shared" si="21"/>
        <v>18.881578947368421</v>
      </c>
      <c r="E30">
        <f t="shared" si="15"/>
        <v>4.2430247305009523</v>
      </c>
      <c r="F30" s="3">
        <f t="shared" si="16"/>
        <v>0.61776971866166686</v>
      </c>
      <c r="H30" t="s">
        <v>31</v>
      </c>
      <c r="I30">
        <v>48.8</v>
      </c>
      <c r="J30">
        <v>11.6</v>
      </c>
      <c r="K30">
        <f t="shared" si="22"/>
        <v>4.2068965517241379</v>
      </c>
      <c r="L30">
        <f t="shared" si="17"/>
        <v>2.0362702018321293</v>
      </c>
      <c r="M30" s="3">
        <f t="shared" si="18"/>
        <v>1.1524707506434724</v>
      </c>
      <c r="O30" t="s">
        <v>31</v>
      </c>
      <c r="P30">
        <v>39.6</v>
      </c>
      <c r="Q30">
        <v>13.2</v>
      </c>
      <c r="R30">
        <f t="shared" si="23"/>
        <v>3.0000000000000004</v>
      </c>
      <c r="S30">
        <f t="shared" si="19"/>
        <v>1.5779816513761473</v>
      </c>
      <c r="T30" s="3">
        <f t="shared" si="20"/>
        <v>0.87074705828696564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abSelected="1" workbookViewId="0">
      <selection activeCell="N20" sqref="N20"/>
    </sheetView>
  </sheetViews>
  <sheetFormatPr defaultRowHeight="15" x14ac:dyDescent="0.25"/>
  <sheetData>
    <row r="1" spans="1:5" x14ac:dyDescent="0.25">
      <c r="A1" s="4" t="s">
        <v>38</v>
      </c>
      <c r="B1" s="5" t="s">
        <v>104</v>
      </c>
      <c r="C1" s="5"/>
      <c r="D1" s="5"/>
      <c r="E1" s="5"/>
    </row>
    <row r="2" spans="1:5" x14ac:dyDescent="0.25">
      <c r="A2" s="4"/>
      <c r="B2" s="5"/>
      <c r="C2" s="5"/>
      <c r="D2" s="5"/>
      <c r="E2" s="5"/>
    </row>
    <row r="3" spans="1:5" x14ac:dyDescent="0.25">
      <c r="A3" s="4" t="s">
        <v>40</v>
      </c>
      <c r="B3" s="5"/>
      <c r="C3" s="5"/>
      <c r="D3" s="5"/>
      <c r="E3" s="5"/>
    </row>
    <row r="4" spans="1:5" x14ac:dyDescent="0.25">
      <c r="A4" s="4"/>
      <c r="B4" s="5"/>
      <c r="C4" s="5"/>
      <c r="D4" s="5"/>
      <c r="E4" s="5"/>
    </row>
    <row r="5" spans="1:5" x14ac:dyDescent="0.25">
      <c r="A5" s="4" t="s">
        <v>41</v>
      </c>
      <c r="B5" s="5" t="s">
        <v>42</v>
      </c>
      <c r="C5" s="5" t="s">
        <v>43</v>
      </c>
      <c r="D5" s="5"/>
      <c r="E5" s="5"/>
    </row>
    <row r="6" spans="1:5" x14ac:dyDescent="0.25">
      <c r="A6" s="4" t="s">
        <v>44</v>
      </c>
      <c r="B6" s="5">
        <v>10.17</v>
      </c>
      <c r="C6" s="5" t="s">
        <v>45</v>
      </c>
      <c r="D6" s="5"/>
      <c r="E6" s="5"/>
    </row>
    <row r="7" spans="1:5" x14ac:dyDescent="0.25">
      <c r="A7" s="4" t="s">
        <v>46</v>
      </c>
      <c r="B7" s="5">
        <v>4.07</v>
      </c>
      <c r="C7" s="5">
        <v>4.0000000000000002E-4</v>
      </c>
      <c r="D7" s="5"/>
      <c r="E7" s="5"/>
    </row>
    <row r="8" spans="1:5" x14ac:dyDescent="0.25">
      <c r="A8" s="4" t="s">
        <v>47</v>
      </c>
      <c r="B8" s="5">
        <v>79.78</v>
      </c>
      <c r="C8" s="5" t="s">
        <v>45</v>
      </c>
      <c r="D8" s="5"/>
      <c r="E8" s="5"/>
    </row>
    <row r="9" spans="1:5" x14ac:dyDescent="0.25">
      <c r="A9" s="4"/>
      <c r="B9" s="5"/>
      <c r="C9" s="5"/>
      <c r="D9" s="5"/>
      <c r="E9" s="5"/>
    </row>
    <row r="10" spans="1:5" x14ac:dyDescent="0.25">
      <c r="A10" s="4" t="s">
        <v>41</v>
      </c>
      <c r="B10" s="5" t="s">
        <v>48</v>
      </c>
      <c r="C10" s="5" t="s">
        <v>49</v>
      </c>
      <c r="D10" s="5"/>
      <c r="E10" s="5"/>
    </row>
    <row r="11" spans="1:5" x14ac:dyDescent="0.25">
      <c r="A11" s="4" t="s">
        <v>44</v>
      </c>
      <c r="B11" s="5" t="s">
        <v>50</v>
      </c>
      <c r="C11" s="5" t="s">
        <v>51</v>
      </c>
      <c r="D11" s="5"/>
      <c r="E11" s="5"/>
    </row>
    <row r="12" spans="1:5" x14ac:dyDescent="0.25">
      <c r="A12" s="4" t="s">
        <v>46</v>
      </c>
      <c r="B12" s="5" t="s">
        <v>50</v>
      </c>
      <c r="C12" s="5" t="s">
        <v>51</v>
      </c>
      <c r="D12" s="5"/>
      <c r="E12" s="5"/>
    </row>
    <row r="13" spans="1:5" x14ac:dyDescent="0.25">
      <c r="A13" s="4" t="s">
        <v>47</v>
      </c>
      <c r="B13" s="5" t="s">
        <v>50</v>
      </c>
      <c r="C13" s="5" t="s">
        <v>51</v>
      </c>
      <c r="D13" s="5"/>
      <c r="E13" s="5"/>
    </row>
    <row r="14" spans="1:5" x14ac:dyDescent="0.25">
      <c r="A14" s="4"/>
      <c r="B14" s="5"/>
      <c r="C14" s="5"/>
      <c r="D14" s="5"/>
      <c r="E14" s="5"/>
    </row>
    <row r="15" spans="1:5" x14ac:dyDescent="0.25">
      <c r="A15" s="4" t="s">
        <v>41</v>
      </c>
      <c r="B15" s="5" t="s">
        <v>52</v>
      </c>
      <c r="C15" s="5" t="s">
        <v>53</v>
      </c>
      <c r="D15" s="5" t="s">
        <v>54</v>
      </c>
      <c r="E15" s="5" t="s">
        <v>55</v>
      </c>
    </row>
    <row r="16" spans="1:5" x14ac:dyDescent="0.25">
      <c r="A16" s="4" t="s">
        <v>44</v>
      </c>
      <c r="B16" s="5">
        <v>8</v>
      </c>
      <c r="C16" s="5">
        <v>6225</v>
      </c>
      <c r="D16" s="5">
        <v>778.1</v>
      </c>
      <c r="E16" s="5">
        <v>6.3780000000000001</v>
      </c>
    </row>
    <row r="17" spans="1:5" x14ac:dyDescent="0.25">
      <c r="A17" s="4" t="s">
        <v>46</v>
      </c>
      <c r="B17" s="5">
        <v>2</v>
      </c>
      <c r="C17" s="5">
        <v>2494</v>
      </c>
      <c r="D17" s="5">
        <v>1247</v>
      </c>
      <c r="E17" s="5">
        <v>10.220000000000001</v>
      </c>
    </row>
    <row r="18" spans="1:5" x14ac:dyDescent="0.25">
      <c r="A18" s="4" t="s">
        <v>47</v>
      </c>
      <c r="B18" s="5">
        <v>4</v>
      </c>
      <c r="C18" s="5">
        <v>48845</v>
      </c>
      <c r="D18" s="5">
        <v>12211</v>
      </c>
      <c r="E18" s="5">
        <v>100.1</v>
      </c>
    </row>
    <row r="19" spans="1:5" x14ac:dyDescent="0.25">
      <c r="A19" s="4" t="s">
        <v>56</v>
      </c>
      <c r="B19" s="5">
        <v>30</v>
      </c>
      <c r="C19" s="5">
        <v>3660</v>
      </c>
      <c r="D19" s="5">
        <v>122</v>
      </c>
      <c r="E19" s="5"/>
    </row>
    <row r="20" spans="1:5" x14ac:dyDescent="0.25">
      <c r="A20" s="4"/>
      <c r="B20" s="5"/>
      <c r="C20" s="5"/>
      <c r="D20" s="5"/>
      <c r="E20" s="5"/>
    </row>
    <row r="21" spans="1:5" x14ac:dyDescent="0.25">
      <c r="A21" s="4" t="s">
        <v>57</v>
      </c>
      <c r="B21" s="5">
        <v>0</v>
      </c>
      <c r="C21" s="5"/>
      <c r="D21" s="5"/>
      <c r="E21" s="5"/>
    </row>
    <row r="22" spans="1:5" x14ac:dyDescent="0.25">
      <c r="A22" s="4"/>
      <c r="B22" s="5"/>
      <c r="C22" s="5"/>
      <c r="D22" s="5"/>
      <c r="E22" s="5"/>
    </row>
    <row r="23" spans="1:5" x14ac:dyDescent="0.25">
      <c r="A23" s="4" t="s">
        <v>58</v>
      </c>
      <c r="B23" s="5"/>
      <c r="C23" s="5"/>
      <c r="D23" s="5"/>
      <c r="E23" s="5"/>
    </row>
    <row r="24" spans="1:5" x14ac:dyDescent="0.25">
      <c r="A24" s="4"/>
      <c r="B24" s="5"/>
      <c r="C24" s="5"/>
      <c r="D24" s="5"/>
      <c r="E24" s="5"/>
    </row>
    <row r="25" spans="1:5" x14ac:dyDescent="0.25">
      <c r="A25" s="4" t="s">
        <v>105</v>
      </c>
      <c r="B25" s="5"/>
      <c r="C25" s="5"/>
      <c r="D25" s="5"/>
      <c r="E25" s="5"/>
    </row>
    <row r="26" spans="1:5" x14ac:dyDescent="0.25">
      <c r="A26" s="4" t="s">
        <v>47</v>
      </c>
      <c r="B26" s="5" t="s">
        <v>106</v>
      </c>
      <c r="C26" s="5" t="s">
        <v>107</v>
      </c>
      <c r="D26" s="5" t="s">
        <v>61</v>
      </c>
      <c r="E26" s="5" t="s">
        <v>62</v>
      </c>
    </row>
    <row r="27" spans="1:5" x14ac:dyDescent="0.25">
      <c r="A27" s="4" t="s">
        <v>108</v>
      </c>
      <c r="B27" s="5">
        <v>0</v>
      </c>
      <c r="C27" s="5">
        <v>0</v>
      </c>
      <c r="D27" s="5">
        <v>0</v>
      </c>
      <c r="E27" s="5" t="s">
        <v>109</v>
      </c>
    </row>
    <row r="28" spans="1:5" x14ac:dyDescent="0.25">
      <c r="A28" s="4" t="s">
        <v>110</v>
      </c>
      <c r="B28" s="5">
        <v>32.33</v>
      </c>
      <c r="C28" s="5">
        <v>27</v>
      </c>
      <c r="D28" s="5">
        <v>-5.3330000000000002</v>
      </c>
      <c r="E28" s="5" t="s">
        <v>111</v>
      </c>
    </row>
    <row r="29" spans="1:5" x14ac:dyDescent="0.25">
      <c r="A29" s="4" t="s">
        <v>112</v>
      </c>
      <c r="B29" s="5">
        <v>87.33</v>
      </c>
      <c r="C29" s="5">
        <v>44</v>
      </c>
      <c r="D29" s="5">
        <v>-43.33</v>
      </c>
      <c r="E29" s="5" t="s">
        <v>113</v>
      </c>
    </row>
    <row r="30" spans="1:5" x14ac:dyDescent="0.25">
      <c r="A30" s="4" t="s">
        <v>114</v>
      </c>
      <c r="B30" s="5">
        <v>93</v>
      </c>
      <c r="C30" s="5">
        <v>93.67</v>
      </c>
      <c r="D30" s="5">
        <v>0.66669999999999996</v>
      </c>
      <c r="E30" s="5" t="s">
        <v>115</v>
      </c>
    </row>
    <row r="31" spans="1:5" x14ac:dyDescent="0.25">
      <c r="A31" s="4" t="s">
        <v>116</v>
      </c>
      <c r="B31" s="5">
        <v>68.33</v>
      </c>
      <c r="C31" s="5">
        <v>84</v>
      </c>
      <c r="D31" s="5">
        <v>15.67</v>
      </c>
      <c r="E31" s="5" t="s">
        <v>117</v>
      </c>
    </row>
    <row r="32" spans="1:5" x14ac:dyDescent="0.25">
      <c r="A32" s="4"/>
      <c r="B32" s="5"/>
      <c r="C32" s="5"/>
      <c r="D32" s="5"/>
      <c r="E32" s="5"/>
    </row>
    <row r="33" spans="1:5" x14ac:dyDescent="0.25">
      <c r="A33" s="4" t="s">
        <v>47</v>
      </c>
      <c r="B33" s="5" t="s">
        <v>61</v>
      </c>
      <c r="C33" s="5" t="s">
        <v>65</v>
      </c>
      <c r="D33" s="5" t="s">
        <v>43</v>
      </c>
      <c r="E33" s="5" t="s">
        <v>66</v>
      </c>
    </row>
    <row r="34" spans="1:5" x14ac:dyDescent="0.25">
      <c r="A34" s="4" t="s">
        <v>108</v>
      </c>
      <c r="B34" s="5">
        <v>0</v>
      </c>
      <c r="C34" s="5">
        <v>0</v>
      </c>
      <c r="D34" s="5" t="s">
        <v>72</v>
      </c>
      <c r="E34" s="5" t="s">
        <v>73</v>
      </c>
    </row>
    <row r="35" spans="1:5" x14ac:dyDescent="0.25">
      <c r="A35" s="4" t="s">
        <v>110</v>
      </c>
      <c r="B35" s="5">
        <v>-5.3330000000000002</v>
      </c>
      <c r="C35" s="5">
        <v>0.59140000000000004</v>
      </c>
      <c r="D35" s="5" t="s">
        <v>72</v>
      </c>
      <c r="E35" s="5" t="s">
        <v>73</v>
      </c>
    </row>
    <row r="36" spans="1:5" x14ac:dyDescent="0.25">
      <c r="A36" s="4" t="s">
        <v>112</v>
      </c>
      <c r="B36" s="5">
        <v>-43.33</v>
      </c>
      <c r="C36" s="5">
        <v>4.8049999999999997</v>
      </c>
      <c r="D36" s="5" t="s">
        <v>74</v>
      </c>
      <c r="E36" s="5" t="s">
        <v>50</v>
      </c>
    </row>
    <row r="37" spans="1:5" x14ac:dyDescent="0.25">
      <c r="A37" s="4" t="s">
        <v>114</v>
      </c>
      <c r="B37" s="5">
        <v>0.66669999999999996</v>
      </c>
      <c r="C37" s="5">
        <v>7.392E-2</v>
      </c>
      <c r="D37" s="5" t="s">
        <v>72</v>
      </c>
      <c r="E37" s="5" t="s">
        <v>73</v>
      </c>
    </row>
    <row r="38" spans="1:5" x14ac:dyDescent="0.25">
      <c r="A38" s="4" t="s">
        <v>116</v>
      </c>
      <c r="B38" s="5">
        <v>15.67</v>
      </c>
      <c r="C38" s="5">
        <v>1.7370000000000001</v>
      </c>
      <c r="D38" s="5" t="s">
        <v>72</v>
      </c>
      <c r="E38" s="5" t="s">
        <v>73</v>
      </c>
    </row>
    <row r="39" spans="1:5" x14ac:dyDescent="0.25">
      <c r="A39" s="4"/>
      <c r="B39" s="5"/>
      <c r="C39" s="5"/>
      <c r="D39" s="5"/>
      <c r="E39" s="5"/>
    </row>
    <row r="40" spans="1:5" x14ac:dyDescent="0.25">
      <c r="A40" s="4" t="s">
        <v>118</v>
      </c>
      <c r="B40" s="5"/>
      <c r="C40" s="5"/>
      <c r="D40" s="5"/>
      <c r="E40" s="5"/>
    </row>
    <row r="41" spans="1:5" x14ac:dyDescent="0.25">
      <c r="A41" s="4" t="s">
        <v>47</v>
      </c>
      <c r="B41" s="5" t="s">
        <v>106</v>
      </c>
      <c r="C41" s="5" t="s">
        <v>119</v>
      </c>
      <c r="D41" s="5" t="s">
        <v>61</v>
      </c>
      <c r="E41" s="5" t="s">
        <v>62</v>
      </c>
    </row>
    <row r="42" spans="1:5" x14ac:dyDescent="0.25">
      <c r="A42" s="4" t="s">
        <v>108</v>
      </c>
      <c r="B42" s="5">
        <v>0</v>
      </c>
      <c r="C42" s="5">
        <v>0</v>
      </c>
      <c r="D42" s="5">
        <v>0</v>
      </c>
      <c r="E42" s="5" t="s">
        <v>109</v>
      </c>
    </row>
    <row r="43" spans="1:5" x14ac:dyDescent="0.25">
      <c r="A43" s="4" t="s">
        <v>110</v>
      </c>
      <c r="B43" s="5">
        <v>32.33</v>
      </c>
      <c r="C43" s="5">
        <v>74.33</v>
      </c>
      <c r="D43" s="5">
        <v>42</v>
      </c>
      <c r="E43" s="5" t="s">
        <v>120</v>
      </c>
    </row>
    <row r="44" spans="1:5" x14ac:dyDescent="0.25">
      <c r="A44" s="4" t="s">
        <v>112</v>
      </c>
      <c r="B44" s="5">
        <v>87.33</v>
      </c>
      <c r="C44" s="5">
        <v>93</v>
      </c>
      <c r="D44" s="5">
        <v>5.6669999999999998</v>
      </c>
      <c r="E44" s="5" t="s">
        <v>121</v>
      </c>
    </row>
    <row r="45" spans="1:5" x14ac:dyDescent="0.25">
      <c r="A45" s="4" t="s">
        <v>114</v>
      </c>
      <c r="B45" s="5">
        <v>93</v>
      </c>
      <c r="C45" s="5">
        <v>93.33</v>
      </c>
      <c r="D45" s="5">
        <v>0.33329999999999999</v>
      </c>
      <c r="E45" s="5" t="s">
        <v>122</v>
      </c>
    </row>
    <row r="46" spans="1:5" x14ac:dyDescent="0.25">
      <c r="A46" s="4" t="s">
        <v>116</v>
      </c>
      <c r="B46" s="5">
        <v>68.33</v>
      </c>
      <c r="C46" s="5">
        <v>78</v>
      </c>
      <c r="D46" s="5">
        <v>9.6669999999999998</v>
      </c>
      <c r="E46" s="5" t="s">
        <v>123</v>
      </c>
    </row>
    <row r="47" spans="1:5" x14ac:dyDescent="0.25">
      <c r="A47" s="4"/>
      <c r="B47" s="5"/>
      <c r="C47" s="5"/>
      <c r="D47" s="5"/>
      <c r="E47" s="5"/>
    </row>
    <row r="48" spans="1:5" x14ac:dyDescent="0.25">
      <c r="A48" s="4" t="s">
        <v>47</v>
      </c>
      <c r="B48" s="5" t="s">
        <v>61</v>
      </c>
      <c r="C48" s="5" t="s">
        <v>65</v>
      </c>
      <c r="D48" s="5" t="s">
        <v>43</v>
      </c>
      <c r="E48" s="5" t="s">
        <v>66</v>
      </c>
    </row>
    <row r="49" spans="1:5" x14ac:dyDescent="0.25">
      <c r="A49" s="4" t="s">
        <v>108</v>
      </c>
      <c r="B49" s="5">
        <v>0</v>
      </c>
      <c r="C49" s="5">
        <v>0</v>
      </c>
      <c r="D49" s="5" t="s">
        <v>72</v>
      </c>
      <c r="E49" s="5" t="s">
        <v>73</v>
      </c>
    </row>
    <row r="50" spans="1:5" x14ac:dyDescent="0.25">
      <c r="A50" s="4" t="s">
        <v>110</v>
      </c>
      <c r="B50" s="5">
        <v>42</v>
      </c>
      <c r="C50" s="5">
        <v>4.657</v>
      </c>
      <c r="D50" s="5" t="s">
        <v>74</v>
      </c>
      <c r="E50" s="5" t="s">
        <v>50</v>
      </c>
    </row>
    <row r="51" spans="1:5" x14ac:dyDescent="0.25">
      <c r="A51" s="4" t="s">
        <v>112</v>
      </c>
      <c r="B51" s="5">
        <v>5.6669999999999998</v>
      </c>
      <c r="C51" s="5">
        <v>0.62829999999999997</v>
      </c>
      <c r="D51" s="5" t="s">
        <v>72</v>
      </c>
      <c r="E51" s="5" t="s">
        <v>73</v>
      </c>
    </row>
    <row r="52" spans="1:5" x14ac:dyDescent="0.25">
      <c r="A52" s="4" t="s">
        <v>114</v>
      </c>
      <c r="B52" s="5">
        <v>0.33329999999999999</v>
      </c>
      <c r="C52" s="5">
        <v>3.696E-2</v>
      </c>
      <c r="D52" s="5" t="s">
        <v>72</v>
      </c>
      <c r="E52" s="5" t="s">
        <v>73</v>
      </c>
    </row>
    <row r="53" spans="1:5" x14ac:dyDescent="0.25">
      <c r="A53" s="4" t="s">
        <v>116</v>
      </c>
      <c r="B53" s="5">
        <v>9.6669999999999998</v>
      </c>
      <c r="C53" s="5">
        <v>1.0720000000000001</v>
      </c>
      <c r="D53" s="5" t="s">
        <v>72</v>
      </c>
      <c r="E53" s="5" t="s">
        <v>73</v>
      </c>
    </row>
    <row r="54" spans="1:5" x14ac:dyDescent="0.25">
      <c r="A54" s="4"/>
      <c r="B54" s="5"/>
      <c r="C54" s="5"/>
      <c r="D54" s="5"/>
      <c r="E54" s="5"/>
    </row>
    <row r="55" spans="1:5" x14ac:dyDescent="0.25">
      <c r="A55" s="4" t="s">
        <v>124</v>
      </c>
      <c r="B55" s="5"/>
      <c r="C55" s="5"/>
      <c r="D55" s="5"/>
      <c r="E55" s="5"/>
    </row>
    <row r="56" spans="1:5" x14ac:dyDescent="0.25">
      <c r="A56" s="4" t="s">
        <v>47</v>
      </c>
      <c r="B56" s="5" t="s">
        <v>107</v>
      </c>
      <c r="C56" s="5" t="s">
        <v>119</v>
      </c>
      <c r="D56" s="5" t="s">
        <v>61</v>
      </c>
      <c r="E56" s="5" t="s">
        <v>62</v>
      </c>
    </row>
    <row r="57" spans="1:5" x14ac:dyDescent="0.25">
      <c r="A57" s="4" t="s">
        <v>108</v>
      </c>
      <c r="B57" s="5">
        <v>0</v>
      </c>
      <c r="C57" s="5">
        <v>0</v>
      </c>
      <c r="D57" s="5">
        <v>0</v>
      </c>
      <c r="E57" s="5" t="s">
        <v>109</v>
      </c>
    </row>
    <row r="58" spans="1:5" x14ac:dyDescent="0.25">
      <c r="A58" s="4" t="s">
        <v>110</v>
      </c>
      <c r="B58" s="5">
        <v>27</v>
      </c>
      <c r="C58" s="5">
        <v>74.33</v>
      </c>
      <c r="D58" s="5">
        <v>47.33</v>
      </c>
      <c r="E58" s="5" t="s">
        <v>125</v>
      </c>
    </row>
    <row r="59" spans="1:5" x14ac:dyDescent="0.25">
      <c r="A59" s="4" t="s">
        <v>112</v>
      </c>
      <c r="B59" s="5">
        <v>44</v>
      </c>
      <c r="C59" s="5">
        <v>93</v>
      </c>
      <c r="D59" s="5">
        <v>49</v>
      </c>
      <c r="E59" s="5" t="s">
        <v>126</v>
      </c>
    </row>
    <row r="60" spans="1:5" x14ac:dyDescent="0.25">
      <c r="A60" s="4" t="s">
        <v>114</v>
      </c>
      <c r="B60" s="5">
        <v>93.67</v>
      </c>
      <c r="C60" s="5">
        <v>93.33</v>
      </c>
      <c r="D60" s="5">
        <v>-0.33329999999999999</v>
      </c>
      <c r="E60" s="5" t="s">
        <v>127</v>
      </c>
    </row>
    <row r="61" spans="1:5" x14ac:dyDescent="0.25">
      <c r="A61" s="4" t="s">
        <v>116</v>
      </c>
      <c r="B61" s="5">
        <v>84</v>
      </c>
      <c r="C61" s="5">
        <v>78</v>
      </c>
      <c r="D61" s="5">
        <v>-6</v>
      </c>
      <c r="E61" s="5" t="s">
        <v>128</v>
      </c>
    </row>
    <row r="62" spans="1:5" x14ac:dyDescent="0.25">
      <c r="A62" s="4"/>
      <c r="B62" s="5"/>
      <c r="C62" s="5"/>
      <c r="D62" s="5"/>
      <c r="E62" s="5"/>
    </row>
    <row r="63" spans="1:5" x14ac:dyDescent="0.25">
      <c r="A63" s="4" t="s">
        <v>47</v>
      </c>
      <c r="B63" s="5" t="s">
        <v>61</v>
      </c>
      <c r="C63" s="5" t="s">
        <v>65</v>
      </c>
      <c r="D63" s="5" t="s">
        <v>43</v>
      </c>
      <c r="E63" s="5" t="s">
        <v>66</v>
      </c>
    </row>
    <row r="64" spans="1:5" x14ac:dyDescent="0.25">
      <c r="A64" s="4" t="s">
        <v>108</v>
      </c>
      <c r="B64" s="5">
        <v>0</v>
      </c>
      <c r="C64" s="5">
        <v>0</v>
      </c>
      <c r="D64" s="5" t="s">
        <v>72</v>
      </c>
      <c r="E64" s="5" t="s">
        <v>73</v>
      </c>
    </row>
    <row r="65" spans="1:5" x14ac:dyDescent="0.25">
      <c r="A65" s="4" t="s">
        <v>110</v>
      </c>
      <c r="B65" s="5">
        <v>47.33</v>
      </c>
      <c r="C65" s="5">
        <v>5.2480000000000002</v>
      </c>
      <c r="D65" s="5" t="s">
        <v>74</v>
      </c>
      <c r="E65" s="5" t="s">
        <v>50</v>
      </c>
    </row>
    <row r="66" spans="1:5" x14ac:dyDescent="0.25">
      <c r="A66" s="4" t="s">
        <v>112</v>
      </c>
      <c r="B66" s="5">
        <v>49</v>
      </c>
      <c r="C66" s="5">
        <v>5.4329999999999998</v>
      </c>
      <c r="D66" s="5" t="s">
        <v>74</v>
      </c>
      <c r="E66" s="5" t="s">
        <v>50</v>
      </c>
    </row>
    <row r="67" spans="1:5" x14ac:dyDescent="0.25">
      <c r="A67" s="4" t="s">
        <v>114</v>
      </c>
      <c r="B67" s="5">
        <v>-0.33329999999999999</v>
      </c>
      <c r="C67" s="5">
        <v>3.696E-2</v>
      </c>
      <c r="D67" s="5" t="s">
        <v>72</v>
      </c>
      <c r="E67" s="5" t="s">
        <v>73</v>
      </c>
    </row>
    <row r="68" spans="1:5" x14ac:dyDescent="0.25">
      <c r="A68" s="4" t="s">
        <v>116</v>
      </c>
      <c r="B68" s="5">
        <v>-6</v>
      </c>
      <c r="C68" s="5">
        <v>0.6653</v>
      </c>
      <c r="D68" s="5" t="s">
        <v>72</v>
      </c>
      <c r="E68" s="5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1C</vt:lpstr>
      <vt:lpstr>Figure 1D</vt:lpstr>
      <vt:lpstr>Figure 1C 1D Statistics</vt:lpstr>
      <vt:lpstr>Figure 1E</vt:lpstr>
      <vt:lpstr>Figure 1E Statistics</vt:lpstr>
    </vt:vector>
  </TitlesOfParts>
  <Company>UNM Health Sciences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UNM HSC</dc:creator>
  <cp:lastModifiedBy>HSC Employee</cp:lastModifiedBy>
  <dcterms:created xsi:type="dcterms:W3CDTF">2018-11-29T00:17:26Z</dcterms:created>
  <dcterms:modified xsi:type="dcterms:W3CDTF">2021-09-10T18:08:50Z</dcterms:modified>
</cp:coreProperties>
</file>