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\Google Drive\Papers\Dutagaci-RNA-LLPS\manuscript\"/>
    </mc:Choice>
  </mc:AlternateContent>
  <bookViews>
    <workbookView xWindow="480" yWindow="315" windowWidth="19875" windowHeight="77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Q240" i="1" l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39" i="1"/>
  <c r="T259" i="1"/>
  <c r="P259" i="1"/>
  <c r="O259" i="1"/>
  <c r="N259" i="1"/>
  <c r="M259" i="1"/>
  <c r="L259" i="1"/>
  <c r="T258" i="1"/>
  <c r="P258" i="1"/>
  <c r="O258" i="1"/>
  <c r="N258" i="1"/>
  <c r="M258" i="1"/>
  <c r="L258" i="1"/>
  <c r="T257" i="1"/>
  <c r="P257" i="1"/>
  <c r="O257" i="1"/>
  <c r="N257" i="1"/>
  <c r="M257" i="1"/>
  <c r="L257" i="1"/>
  <c r="T256" i="1"/>
  <c r="P256" i="1"/>
  <c r="O256" i="1"/>
  <c r="N256" i="1"/>
  <c r="M256" i="1"/>
  <c r="L256" i="1"/>
  <c r="T255" i="1"/>
  <c r="P255" i="1"/>
  <c r="O255" i="1"/>
  <c r="N255" i="1"/>
  <c r="M255" i="1"/>
  <c r="L255" i="1"/>
  <c r="T254" i="1"/>
  <c r="P254" i="1"/>
  <c r="O254" i="1"/>
  <c r="N254" i="1"/>
  <c r="M254" i="1"/>
  <c r="L254" i="1"/>
  <c r="T253" i="1"/>
  <c r="P253" i="1"/>
  <c r="O253" i="1"/>
  <c r="N253" i="1"/>
  <c r="M253" i="1"/>
  <c r="L253" i="1"/>
  <c r="T252" i="1"/>
  <c r="P252" i="1"/>
  <c r="O252" i="1"/>
  <c r="N252" i="1"/>
  <c r="M252" i="1"/>
  <c r="L252" i="1"/>
  <c r="T251" i="1"/>
  <c r="P251" i="1"/>
  <c r="O251" i="1"/>
  <c r="N251" i="1"/>
  <c r="M251" i="1"/>
  <c r="L251" i="1"/>
  <c r="T250" i="1"/>
  <c r="P250" i="1"/>
  <c r="O250" i="1"/>
  <c r="N250" i="1"/>
  <c r="M250" i="1"/>
  <c r="L250" i="1"/>
  <c r="T249" i="1"/>
  <c r="P249" i="1"/>
  <c r="O249" i="1"/>
  <c r="N249" i="1"/>
  <c r="M249" i="1"/>
  <c r="L249" i="1"/>
  <c r="T248" i="1"/>
  <c r="P248" i="1"/>
  <c r="O248" i="1"/>
  <c r="N248" i="1"/>
  <c r="M248" i="1"/>
  <c r="L248" i="1"/>
  <c r="T247" i="1"/>
  <c r="P247" i="1"/>
  <c r="O247" i="1"/>
  <c r="N247" i="1"/>
  <c r="M247" i="1"/>
  <c r="L247" i="1"/>
  <c r="T246" i="1"/>
  <c r="P246" i="1"/>
  <c r="O246" i="1"/>
  <c r="N246" i="1"/>
  <c r="M246" i="1"/>
  <c r="L246" i="1"/>
  <c r="T245" i="1"/>
  <c r="P245" i="1"/>
  <c r="O245" i="1"/>
  <c r="N245" i="1"/>
  <c r="M245" i="1"/>
  <c r="L245" i="1"/>
  <c r="T244" i="1"/>
  <c r="P244" i="1"/>
  <c r="O244" i="1"/>
  <c r="N244" i="1"/>
  <c r="M244" i="1"/>
  <c r="L244" i="1"/>
  <c r="T243" i="1"/>
  <c r="P243" i="1"/>
  <c r="O243" i="1"/>
  <c r="N243" i="1"/>
  <c r="M243" i="1"/>
  <c r="L243" i="1"/>
  <c r="T242" i="1"/>
  <c r="P242" i="1"/>
  <c r="O242" i="1"/>
  <c r="N242" i="1"/>
  <c r="M242" i="1"/>
  <c r="L242" i="1"/>
  <c r="T241" i="1"/>
  <c r="P241" i="1"/>
  <c r="O241" i="1"/>
  <c r="N241" i="1"/>
  <c r="M241" i="1"/>
  <c r="L241" i="1"/>
  <c r="T240" i="1"/>
  <c r="P240" i="1"/>
  <c r="O240" i="1"/>
  <c r="N240" i="1"/>
  <c r="M240" i="1"/>
  <c r="L240" i="1"/>
  <c r="T239" i="1"/>
  <c r="P239" i="1"/>
  <c r="O239" i="1"/>
  <c r="N239" i="1"/>
  <c r="M239" i="1"/>
  <c r="L239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18" i="1"/>
  <c r="T238" i="1"/>
  <c r="P238" i="1"/>
  <c r="O238" i="1"/>
  <c r="N238" i="1"/>
  <c r="M238" i="1"/>
  <c r="L238" i="1"/>
  <c r="T237" i="1"/>
  <c r="P237" i="1"/>
  <c r="O237" i="1"/>
  <c r="N237" i="1"/>
  <c r="M237" i="1"/>
  <c r="L237" i="1"/>
  <c r="T236" i="1"/>
  <c r="P236" i="1"/>
  <c r="O236" i="1"/>
  <c r="N236" i="1"/>
  <c r="M236" i="1"/>
  <c r="L236" i="1"/>
  <c r="T235" i="1"/>
  <c r="P235" i="1"/>
  <c r="O235" i="1"/>
  <c r="N235" i="1"/>
  <c r="M235" i="1"/>
  <c r="L235" i="1"/>
  <c r="T234" i="1"/>
  <c r="P234" i="1"/>
  <c r="O234" i="1"/>
  <c r="N234" i="1"/>
  <c r="M234" i="1"/>
  <c r="L234" i="1"/>
  <c r="T233" i="1"/>
  <c r="P233" i="1"/>
  <c r="O233" i="1"/>
  <c r="N233" i="1"/>
  <c r="M233" i="1"/>
  <c r="L233" i="1"/>
  <c r="T232" i="1"/>
  <c r="P232" i="1"/>
  <c r="O232" i="1"/>
  <c r="N232" i="1"/>
  <c r="M232" i="1"/>
  <c r="L232" i="1"/>
  <c r="T231" i="1"/>
  <c r="P231" i="1"/>
  <c r="O231" i="1"/>
  <c r="N231" i="1"/>
  <c r="M231" i="1"/>
  <c r="L231" i="1"/>
  <c r="T230" i="1"/>
  <c r="P230" i="1"/>
  <c r="O230" i="1"/>
  <c r="N230" i="1"/>
  <c r="M230" i="1"/>
  <c r="L230" i="1"/>
  <c r="T229" i="1"/>
  <c r="P229" i="1"/>
  <c r="O229" i="1"/>
  <c r="N229" i="1"/>
  <c r="M229" i="1"/>
  <c r="L229" i="1"/>
  <c r="T228" i="1"/>
  <c r="P228" i="1"/>
  <c r="O228" i="1"/>
  <c r="N228" i="1"/>
  <c r="M228" i="1"/>
  <c r="L228" i="1"/>
  <c r="T227" i="1"/>
  <c r="P227" i="1"/>
  <c r="O227" i="1"/>
  <c r="N227" i="1"/>
  <c r="M227" i="1"/>
  <c r="L227" i="1"/>
  <c r="T226" i="1"/>
  <c r="P226" i="1"/>
  <c r="O226" i="1"/>
  <c r="N226" i="1"/>
  <c r="M226" i="1"/>
  <c r="L226" i="1"/>
  <c r="T225" i="1"/>
  <c r="P225" i="1"/>
  <c r="O225" i="1"/>
  <c r="N225" i="1"/>
  <c r="M225" i="1"/>
  <c r="L225" i="1"/>
  <c r="T224" i="1"/>
  <c r="P224" i="1"/>
  <c r="O224" i="1"/>
  <c r="N224" i="1"/>
  <c r="M224" i="1"/>
  <c r="L224" i="1"/>
  <c r="T223" i="1"/>
  <c r="P223" i="1"/>
  <c r="O223" i="1"/>
  <c r="N223" i="1"/>
  <c r="M223" i="1"/>
  <c r="L223" i="1"/>
  <c r="T222" i="1"/>
  <c r="P222" i="1"/>
  <c r="O222" i="1"/>
  <c r="N222" i="1"/>
  <c r="M222" i="1"/>
  <c r="L222" i="1"/>
  <c r="T221" i="1"/>
  <c r="P221" i="1"/>
  <c r="O221" i="1"/>
  <c r="N221" i="1"/>
  <c r="M221" i="1"/>
  <c r="L221" i="1"/>
  <c r="T220" i="1"/>
  <c r="P220" i="1"/>
  <c r="O220" i="1"/>
  <c r="N220" i="1"/>
  <c r="M220" i="1"/>
  <c r="L220" i="1"/>
  <c r="T219" i="1"/>
  <c r="P219" i="1"/>
  <c r="O219" i="1"/>
  <c r="N219" i="1"/>
  <c r="M219" i="1"/>
  <c r="L219" i="1"/>
  <c r="T218" i="1"/>
  <c r="P218" i="1"/>
  <c r="O218" i="1"/>
  <c r="N218" i="1"/>
  <c r="M218" i="1"/>
  <c r="L218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197" i="1"/>
  <c r="T217" i="1"/>
  <c r="P217" i="1"/>
  <c r="O217" i="1"/>
  <c r="N217" i="1"/>
  <c r="M217" i="1"/>
  <c r="L217" i="1"/>
  <c r="T216" i="1"/>
  <c r="P216" i="1"/>
  <c r="O216" i="1"/>
  <c r="N216" i="1"/>
  <c r="M216" i="1"/>
  <c r="L216" i="1"/>
  <c r="T215" i="1"/>
  <c r="P215" i="1"/>
  <c r="O215" i="1"/>
  <c r="N215" i="1"/>
  <c r="M215" i="1"/>
  <c r="L215" i="1"/>
  <c r="T214" i="1"/>
  <c r="P214" i="1"/>
  <c r="O214" i="1"/>
  <c r="N214" i="1"/>
  <c r="M214" i="1"/>
  <c r="L214" i="1"/>
  <c r="T213" i="1"/>
  <c r="P213" i="1"/>
  <c r="O213" i="1"/>
  <c r="N213" i="1"/>
  <c r="M213" i="1"/>
  <c r="L213" i="1"/>
  <c r="T212" i="1"/>
  <c r="P212" i="1"/>
  <c r="O212" i="1"/>
  <c r="N212" i="1"/>
  <c r="M212" i="1"/>
  <c r="L212" i="1"/>
  <c r="T211" i="1"/>
  <c r="P211" i="1"/>
  <c r="O211" i="1"/>
  <c r="N211" i="1"/>
  <c r="M211" i="1"/>
  <c r="L211" i="1"/>
  <c r="T210" i="1"/>
  <c r="P210" i="1"/>
  <c r="O210" i="1"/>
  <c r="N210" i="1"/>
  <c r="M210" i="1"/>
  <c r="L210" i="1"/>
  <c r="T209" i="1"/>
  <c r="P209" i="1"/>
  <c r="O209" i="1"/>
  <c r="N209" i="1"/>
  <c r="M209" i="1"/>
  <c r="L209" i="1"/>
  <c r="T208" i="1"/>
  <c r="P208" i="1"/>
  <c r="O208" i="1"/>
  <c r="N208" i="1"/>
  <c r="M208" i="1"/>
  <c r="L208" i="1"/>
  <c r="T207" i="1"/>
  <c r="P207" i="1"/>
  <c r="O207" i="1"/>
  <c r="N207" i="1"/>
  <c r="M207" i="1"/>
  <c r="L207" i="1"/>
  <c r="T206" i="1"/>
  <c r="P206" i="1"/>
  <c r="O206" i="1"/>
  <c r="N206" i="1"/>
  <c r="M206" i="1"/>
  <c r="L206" i="1"/>
  <c r="T205" i="1"/>
  <c r="P205" i="1"/>
  <c r="O205" i="1"/>
  <c r="N205" i="1"/>
  <c r="M205" i="1"/>
  <c r="L205" i="1"/>
  <c r="T204" i="1"/>
  <c r="P204" i="1"/>
  <c r="O204" i="1"/>
  <c r="N204" i="1"/>
  <c r="M204" i="1"/>
  <c r="L204" i="1"/>
  <c r="T203" i="1"/>
  <c r="P203" i="1"/>
  <c r="O203" i="1"/>
  <c r="N203" i="1"/>
  <c r="M203" i="1"/>
  <c r="L203" i="1"/>
  <c r="T202" i="1"/>
  <c r="P202" i="1"/>
  <c r="O202" i="1"/>
  <c r="N202" i="1"/>
  <c r="M202" i="1"/>
  <c r="L202" i="1"/>
  <c r="T201" i="1"/>
  <c r="P201" i="1"/>
  <c r="O201" i="1"/>
  <c r="N201" i="1"/>
  <c r="M201" i="1"/>
  <c r="L201" i="1"/>
  <c r="T200" i="1"/>
  <c r="P200" i="1"/>
  <c r="O200" i="1"/>
  <c r="N200" i="1"/>
  <c r="M200" i="1"/>
  <c r="L200" i="1"/>
  <c r="T199" i="1"/>
  <c r="P199" i="1"/>
  <c r="O199" i="1"/>
  <c r="N199" i="1"/>
  <c r="M199" i="1"/>
  <c r="L199" i="1"/>
  <c r="T198" i="1"/>
  <c r="P198" i="1"/>
  <c r="O198" i="1"/>
  <c r="N198" i="1"/>
  <c r="M198" i="1"/>
  <c r="L198" i="1"/>
  <c r="T197" i="1"/>
  <c r="P197" i="1"/>
  <c r="O197" i="1"/>
  <c r="N197" i="1"/>
  <c r="M197" i="1"/>
  <c r="L197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76" i="1"/>
  <c r="P196" i="1"/>
  <c r="O196" i="1"/>
  <c r="N196" i="1"/>
  <c r="M196" i="1"/>
  <c r="L196" i="1"/>
  <c r="P195" i="1"/>
  <c r="O195" i="1"/>
  <c r="N195" i="1"/>
  <c r="M195" i="1"/>
  <c r="L195" i="1"/>
  <c r="P194" i="1"/>
  <c r="O194" i="1"/>
  <c r="N194" i="1"/>
  <c r="M194" i="1"/>
  <c r="L194" i="1"/>
  <c r="P193" i="1"/>
  <c r="O193" i="1"/>
  <c r="N193" i="1"/>
  <c r="M193" i="1"/>
  <c r="L193" i="1"/>
  <c r="P192" i="1"/>
  <c r="O192" i="1"/>
  <c r="N192" i="1"/>
  <c r="M192" i="1"/>
  <c r="L192" i="1"/>
  <c r="P191" i="1"/>
  <c r="O191" i="1"/>
  <c r="N191" i="1"/>
  <c r="M191" i="1"/>
  <c r="L191" i="1"/>
  <c r="P190" i="1"/>
  <c r="O190" i="1"/>
  <c r="N190" i="1"/>
  <c r="M190" i="1"/>
  <c r="L190" i="1"/>
  <c r="P189" i="1"/>
  <c r="O189" i="1"/>
  <c r="N189" i="1"/>
  <c r="M189" i="1"/>
  <c r="L189" i="1"/>
  <c r="P188" i="1"/>
  <c r="O188" i="1"/>
  <c r="N188" i="1"/>
  <c r="M188" i="1"/>
  <c r="L188" i="1"/>
  <c r="P187" i="1"/>
  <c r="O187" i="1"/>
  <c r="N187" i="1"/>
  <c r="M187" i="1"/>
  <c r="L187" i="1"/>
  <c r="P186" i="1"/>
  <c r="O186" i="1"/>
  <c r="N186" i="1"/>
  <c r="M186" i="1"/>
  <c r="L186" i="1"/>
  <c r="P185" i="1"/>
  <c r="O185" i="1"/>
  <c r="N185" i="1"/>
  <c r="M185" i="1"/>
  <c r="L185" i="1"/>
  <c r="P184" i="1"/>
  <c r="O184" i="1"/>
  <c r="N184" i="1"/>
  <c r="M184" i="1"/>
  <c r="L184" i="1"/>
  <c r="P183" i="1"/>
  <c r="O183" i="1"/>
  <c r="N183" i="1"/>
  <c r="M183" i="1"/>
  <c r="L183" i="1"/>
  <c r="P182" i="1"/>
  <c r="O182" i="1"/>
  <c r="N182" i="1"/>
  <c r="M182" i="1"/>
  <c r="L182" i="1"/>
  <c r="P181" i="1"/>
  <c r="O181" i="1"/>
  <c r="N181" i="1"/>
  <c r="M181" i="1"/>
  <c r="L181" i="1"/>
  <c r="P180" i="1"/>
  <c r="O180" i="1"/>
  <c r="N180" i="1"/>
  <c r="M180" i="1"/>
  <c r="L180" i="1"/>
  <c r="P179" i="1"/>
  <c r="O179" i="1"/>
  <c r="N179" i="1"/>
  <c r="M179" i="1"/>
  <c r="L179" i="1"/>
  <c r="P178" i="1"/>
  <c r="O178" i="1"/>
  <c r="N178" i="1"/>
  <c r="M178" i="1"/>
  <c r="L178" i="1"/>
  <c r="P177" i="1"/>
  <c r="O177" i="1"/>
  <c r="N177" i="1"/>
  <c r="M177" i="1"/>
  <c r="L177" i="1"/>
  <c r="P176" i="1"/>
  <c r="O176" i="1"/>
  <c r="N176" i="1"/>
  <c r="M176" i="1"/>
  <c r="L176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55" i="1"/>
  <c r="T175" i="1"/>
  <c r="P175" i="1"/>
  <c r="O175" i="1"/>
  <c r="N175" i="1"/>
  <c r="M175" i="1"/>
  <c r="L175" i="1"/>
  <c r="T174" i="1"/>
  <c r="P174" i="1"/>
  <c r="O174" i="1"/>
  <c r="N174" i="1"/>
  <c r="M174" i="1"/>
  <c r="L174" i="1"/>
  <c r="T173" i="1"/>
  <c r="P173" i="1"/>
  <c r="O173" i="1"/>
  <c r="N173" i="1"/>
  <c r="M173" i="1"/>
  <c r="L173" i="1"/>
  <c r="T172" i="1"/>
  <c r="P172" i="1"/>
  <c r="O172" i="1"/>
  <c r="N172" i="1"/>
  <c r="M172" i="1"/>
  <c r="L172" i="1"/>
  <c r="T171" i="1"/>
  <c r="P171" i="1"/>
  <c r="O171" i="1"/>
  <c r="N171" i="1"/>
  <c r="M171" i="1"/>
  <c r="L171" i="1"/>
  <c r="T170" i="1"/>
  <c r="P170" i="1"/>
  <c r="O170" i="1"/>
  <c r="N170" i="1"/>
  <c r="M170" i="1"/>
  <c r="L170" i="1"/>
  <c r="T169" i="1"/>
  <c r="P169" i="1"/>
  <c r="O169" i="1"/>
  <c r="N169" i="1"/>
  <c r="M169" i="1"/>
  <c r="L169" i="1"/>
  <c r="T168" i="1"/>
  <c r="P168" i="1"/>
  <c r="O168" i="1"/>
  <c r="N168" i="1"/>
  <c r="M168" i="1"/>
  <c r="L168" i="1"/>
  <c r="T167" i="1"/>
  <c r="P167" i="1"/>
  <c r="O167" i="1"/>
  <c r="N167" i="1"/>
  <c r="M167" i="1"/>
  <c r="L167" i="1"/>
  <c r="T166" i="1"/>
  <c r="P166" i="1"/>
  <c r="O166" i="1"/>
  <c r="N166" i="1"/>
  <c r="M166" i="1"/>
  <c r="L166" i="1"/>
  <c r="T165" i="1"/>
  <c r="P165" i="1"/>
  <c r="O165" i="1"/>
  <c r="N165" i="1"/>
  <c r="M165" i="1"/>
  <c r="L165" i="1"/>
  <c r="T164" i="1"/>
  <c r="P164" i="1"/>
  <c r="O164" i="1"/>
  <c r="N164" i="1"/>
  <c r="M164" i="1"/>
  <c r="L164" i="1"/>
  <c r="T163" i="1"/>
  <c r="P163" i="1"/>
  <c r="O163" i="1"/>
  <c r="N163" i="1"/>
  <c r="M163" i="1"/>
  <c r="L163" i="1"/>
  <c r="T162" i="1"/>
  <c r="P162" i="1"/>
  <c r="O162" i="1"/>
  <c r="N162" i="1"/>
  <c r="M162" i="1"/>
  <c r="L162" i="1"/>
  <c r="T161" i="1"/>
  <c r="P161" i="1"/>
  <c r="O161" i="1"/>
  <c r="N161" i="1"/>
  <c r="M161" i="1"/>
  <c r="L161" i="1"/>
  <c r="T160" i="1"/>
  <c r="P160" i="1"/>
  <c r="O160" i="1"/>
  <c r="N160" i="1"/>
  <c r="M160" i="1"/>
  <c r="L160" i="1"/>
  <c r="T159" i="1"/>
  <c r="P159" i="1"/>
  <c r="O159" i="1"/>
  <c r="N159" i="1"/>
  <c r="M159" i="1"/>
  <c r="L159" i="1"/>
  <c r="T158" i="1"/>
  <c r="P158" i="1"/>
  <c r="O158" i="1"/>
  <c r="N158" i="1"/>
  <c r="M158" i="1"/>
  <c r="L158" i="1"/>
  <c r="T157" i="1"/>
  <c r="P157" i="1"/>
  <c r="O157" i="1"/>
  <c r="N157" i="1"/>
  <c r="M157" i="1"/>
  <c r="L157" i="1"/>
  <c r="T156" i="1"/>
  <c r="P156" i="1"/>
  <c r="O156" i="1"/>
  <c r="N156" i="1"/>
  <c r="M156" i="1"/>
  <c r="L156" i="1"/>
  <c r="T155" i="1"/>
  <c r="P155" i="1"/>
  <c r="O155" i="1"/>
  <c r="N155" i="1"/>
  <c r="M155" i="1"/>
  <c r="L155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34" i="1"/>
  <c r="T154" i="1"/>
  <c r="P154" i="1"/>
  <c r="O154" i="1"/>
  <c r="N154" i="1"/>
  <c r="M154" i="1"/>
  <c r="L154" i="1"/>
  <c r="T153" i="1"/>
  <c r="P153" i="1"/>
  <c r="O153" i="1"/>
  <c r="N153" i="1"/>
  <c r="M153" i="1"/>
  <c r="L153" i="1"/>
  <c r="T152" i="1"/>
  <c r="P152" i="1"/>
  <c r="O152" i="1"/>
  <c r="N152" i="1"/>
  <c r="M152" i="1"/>
  <c r="L152" i="1"/>
  <c r="T151" i="1"/>
  <c r="P151" i="1"/>
  <c r="O151" i="1"/>
  <c r="N151" i="1"/>
  <c r="M151" i="1"/>
  <c r="L151" i="1"/>
  <c r="T150" i="1"/>
  <c r="P150" i="1"/>
  <c r="O150" i="1"/>
  <c r="N150" i="1"/>
  <c r="M150" i="1"/>
  <c r="L150" i="1"/>
  <c r="T149" i="1"/>
  <c r="P149" i="1"/>
  <c r="O149" i="1"/>
  <c r="N149" i="1"/>
  <c r="M149" i="1"/>
  <c r="L149" i="1"/>
  <c r="T148" i="1"/>
  <c r="P148" i="1"/>
  <c r="O148" i="1"/>
  <c r="N148" i="1"/>
  <c r="M148" i="1"/>
  <c r="L148" i="1"/>
  <c r="T147" i="1"/>
  <c r="P147" i="1"/>
  <c r="O147" i="1"/>
  <c r="N147" i="1"/>
  <c r="M147" i="1"/>
  <c r="L147" i="1"/>
  <c r="T146" i="1"/>
  <c r="P146" i="1"/>
  <c r="O146" i="1"/>
  <c r="N146" i="1"/>
  <c r="M146" i="1"/>
  <c r="L146" i="1"/>
  <c r="T145" i="1"/>
  <c r="P145" i="1"/>
  <c r="O145" i="1"/>
  <c r="N145" i="1"/>
  <c r="M145" i="1"/>
  <c r="L145" i="1"/>
  <c r="T144" i="1"/>
  <c r="P144" i="1"/>
  <c r="O144" i="1"/>
  <c r="N144" i="1"/>
  <c r="M144" i="1"/>
  <c r="L144" i="1"/>
  <c r="T143" i="1"/>
  <c r="P143" i="1"/>
  <c r="O143" i="1"/>
  <c r="N143" i="1"/>
  <c r="M143" i="1"/>
  <c r="L143" i="1"/>
  <c r="T142" i="1"/>
  <c r="P142" i="1"/>
  <c r="O142" i="1"/>
  <c r="N142" i="1"/>
  <c r="M142" i="1"/>
  <c r="L142" i="1"/>
  <c r="T141" i="1"/>
  <c r="P141" i="1"/>
  <c r="O141" i="1"/>
  <c r="N141" i="1"/>
  <c r="M141" i="1"/>
  <c r="L141" i="1"/>
  <c r="T140" i="1"/>
  <c r="P140" i="1"/>
  <c r="O140" i="1"/>
  <c r="N140" i="1"/>
  <c r="M140" i="1"/>
  <c r="L140" i="1"/>
  <c r="T139" i="1"/>
  <c r="P139" i="1"/>
  <c r="O139" i="1"/>
  <c r="N139" i="1"/>
  <c r="M139" i="1"/>
  <c r="L139" i="1"/>
  <c r="T138" i="1"/>
  <c r="P138" i="1"/>
  <c r="O138" i="1"/>
  <c r="N138" i="1"/>
  <c r="M138" i="1"/>
  <c r="L138" i="1"/>
  <c r="T137" i="1"/>
  <c r="P137" i="1"/>
  <c r="O137" i="1"/>
  <c r="N137" i="1"/>
  <c r="M137" i="1"/>
  <c r="L137" i="1"/>
  <c r="T136" i="1"/>
  <c r="P136" i="1"/>
  <c r="O136" i="1"/>
  <c r="N136" i="1"/>
  <c r="M136" i="1"/>
  <c r="L136" i="1"/>
  <c r="T135" i="1"/>
  <c r="P135" i="1"/>
  <c r="O135" i="1"/>
  <c r="N135" i="1"/>
  <c r="M135" i="1"/>
  <c r="L135" i="1"/>
  <c r="T134" i="1"/>
  <c r="P134" i="1"/>
  <c r="O134" i="1"/>
  <c r="N134" i="1"/>
  <c r="M134" i="1"/>
  <c r="L134" i="1"/>
  <c r="T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13" i="1"/>
  <c r="T133" i="1"/>
  <c r="P133" i="1"/>
  <c r="O133" i="1"/>
  <c r="N133" i="1"/>
  <c r="M133" i="1"/>
  <c r="L133" i="1"/>
  <c r="T132" i="1"/>
  <c r="P132" i="1"/>
  <c r="O132" i="1"/>
  <c r="N132" i="1"/>
  <c r="M132" i="1"/>
  <c r="L132" i="1"/>
  <c r="T131" i="1"/>
  <c r="P131" i="1"/>
  <c r="O131" i="1"/>
  <c r="N131" i="1"/>
  <c r="M131" i="1"/>
  <c r="L131" i="1"/>
  <c r="T130" i="1"/>
  <c r="P130" i="1"/>
  <c r="O130" i="1"/>
  <c r="N130" i="1"/>
  <c r="M130" i="1"/>
  <c r="L130" i="1"/>
  <c r="T129" i="1"/>
  <c r="P129" i="1"/>
  <c r="O129" i="1"/>
  <c r="N129" i="1"/>
  <c r="M129" i="1"/>
  <c r="L129" i="1"/>
  <c r="T128" i="1"/>
  <c r="P128" i="1"/>
  <c r="O128" i="1"/>
  <c r="N128" i="1"/>
  <c r="M128" i="1"/>
  <c r="L128" i="1"/>
  <c r="T127" i="1"/>
  <c r="P127" i="1"/>
  <c r="O127" i="1"/>
  <c r="N127" i="1"/>
  <c r="M127" i="1"/>
  <c r="L127" i="1"/>
  <c r="T126" i="1"/>
  <c r="P126" i="1"/>
  <c r="O126" i="1"/>
  <c r="N126" i="1"/>
  <c r="M126" i="1"/>
  <c r="L126" i="1"/>
  <c r="T125" i="1"/>
  <c r="P125" i="1"/>
  <c r="O125" i="1"/>
  <c r="N125" i="1"/>
  <c r="M125" i="1"/>
  <c r="L125" i="1"/>
  <c r="T124" i="1"/>
  <c r="P124" i="1"/>
  <c r="O124" i="1"/>
  <c r="N124" i="1"/>
  <c r="M124" i="1"/>
  <c r="L124" i="1"/>
  <c r="T123" i="1"/>
  <c r="P123" i="1"/>
  <c r="O123" i="1"/>
  <c r="N123" i="1"/>
  <c r="M123" i="1"/>
  <c r="L123" i="1"/>
  <c r="T122" i="1"/>
  <c r="P122" i="1"/>
  <c r="O122" i="1"/>
  <c r="N122" i="1"/>
  <c r="M122" i="1"/>
  <c r="L122" i="1"/>
  <c r="T121" i="1"/>
  <c r="P121" i="1"/>
  <c r="O121" i="1"/>
  <c r="N121" i="1"/>
  <c r="M121" i="1"/>
  <c r="L121" i="1"/>
  <c r="T120" i="1"/>
  <c r="P120" i="1"/>
  <c r="O120" i="1"/>
  <c r="N120" i="1"/>
  <c r="M120" i="1"/>
  <c r="L120" i="1"/>
  <c r="T119" i="1"/>
  <c r="P119" i="1"/>
  <c r="O119" i="1"/>
  <c r="N119" i="1"/>
  <c r="M119" i="1"/>
  <c r="L119" i="1"/>
  <c r="T118" i="1"/>
  <c r="P118" i="1"/>
  <c r="O118" i="1"/>
  <c r="N118" i="1"/>
  <c r="M118" i="1"/>
  <c r="L118" i="1"/>
  <c r="T117" i="1"/>
  <c r="P117" i="1"/>
  <c r="O117" i="1"/>
  <c r="N117" i="1"/>
  <c r="M117" i="1"/>
  <c r="L117" i="1"/>
  <c r="T116" i="1"/>
  <c r="P116" i="1"/>
  <c r="O116" i="1"/>
  <c r="N116" i="1"/>
  <c r="M116" i="1"/>
  <c r="L116" i="1"/>
  <c r="T115" i="1"/>
  <c r="P115" i="1"/>
  <c r="O115" i="1"/>
  <c r="N115" i="1"/>
  <c r="M115" i="1"/>
  <c r="L115" i="1"/>
  <c r="T114" i="1"/>
  <c r="P114" i="1"/>
  <c r="O114" i="1"/>
  <c r="N114" i="1"/>
  <c r="M114" i="1"/>
  <c r="L114" i="1"/>
  <c r="P113" i="1"/>
  <c r="O113" i="1"/>
  <c r="N113" i="1"/>
  <c r="M113" i="1"/>
  <c r="L113" i="1"/>
  <c r="T112" i="1"/>
  <c r="Q112" i="1"/>
  <c r="P112" i="1"/>
  <c r="O112" i="1"/>
  <c r="N112" i="1"/>
  <c r="M112" i="1"/>
  <c r="L112" i="1"/>
  <c r="T111" i="1"/>
  <c r="Q111" i="1"/>
  <c r="P111" i="1"/>
  <c r="O111" i="1"/>
  <c r="N111" i="1"/>
  <c r="M111" i="1"/>
  <c r="L111" i="1"/>
  <c r="T110" i="1"/>
  <c r="Q110" i="1"/>
  <c r="P110" i="1"/>
  <c r="O110" i="1"/>
  <c r="N110" i="1"/>
  <c r="M110" i="1"/>
  <c r="L110" i="1"/>
  <c r="T109" i="1"/>
  <c r="Q109" i="1"/>
  <c r="P109" i="1"/>
  <c r="O109" i="1"/>
  <c r="N109" i="1"/>
  <c r="M109" i="1"/>
  <c r="L109" i="1"/>
  <c r="T108" i="1"/>
  <c r="Q108" i="1"/>
  <c r="P108" i="1"/>
  <c r="O108" i="1"/>
  <c r="N108" i="1"/>
  <c r="M108" i="1"/>
  <c r="L108" i="1"/>
  <c r="T107" i="1"/>
  <c r="Q107" i="1"/>
  <c r="P107" i="1"/>
  <c r="O107" i="1"/>
  <c r="N107" i="1"/>
  <c r="M107" i="1"/>
  <c r="L107" i="1"/>
  <c r="T106" i="1"/>
  <c r="Q106" i="1"/>
  <c r="P106" i="1"/>
  <c r="O106" i="1"/>
  <c r="N106" i="1"/>
  <c r="M106" i="1"/>
  <c r="L106" i="1"/>
  <c r="T105" i="1"/>
  <c r="Q105" i="1"/>
  <c r="P105" i="1"/>
  <c r="O105" i="1"/>
  <c r="N105" i="1"/>
  <c r="M105" i="1"/>
  <c r="L105" i="1"/>
  <c r="T104" i="1"/>
  <c r="Q104" i="1"/>
  <c r="P104" i="1"/>
  <c r="O104" i="1"/>
  <c r="N104" i="1"/>
  <c r="M104" i="1"/>
  <c r="L104" i="1"/>
  <c r="T103" i="1"/>
  <c r="Q103" i="1"/>
  <c r="P103" i="1"/>
  <c r="O103" i="1"/>
  <c r="N103" i="1"/>
  <c r="M103" i="1"/>
  <c r="L103" i="1"/>
  <c r="T102" i="1"/>
  <c r="Q102" i="1"/>
  <c r="P102" i="1"/>
  <c r="O102" i="1"/>
  <c r="N102" i="1"/>
  <c r="M102" i="1"/>
  <c r="L102" i="1"/>
  <c r="T101" i="1"/>
  <c r="Q101" i="1"/>
  <c r="P101" i="1"/>
  <c r="O101" i="1"/>
  <c r="N101" i="1"/>
  <c r="M101" i="1"/>
  <c r="L101" i="1"/>
  <c r="T100" i="1"/>
  <c r="Q100" i="1"/>
  <c r="P100" i="1"/>
  <c r="O100" i="1"/>
  <c r="N100" i="1"/>
  <c r="M100" i="1"/>
  <c r="L100" i="1"/>
  <c r="T99" i="1"/>
  <c r="Q99" i="1"/>
  <c r="P99" i="1"/>
  <c r="O99" i="1"/>
  <c r="N99" i="1"/>
  <c r="M99" i="1"/>
  <c r="L99" i="1"/>
  <c r="T98" i="1"/>
  <c r="Q98" i="1"/>
  <c r="P98" i="1"/>
  <c r="O98" i="1"/>
  <c r="N98" i="1"/>
  <c r="M98" i="1"/>
  <c r="L98" i="1"/>
  <c r="T97" i="1"/>
  <c r="Q97" i="1"/>
  <c r="P97" i="1"/>
  <c r="O97" i="1"/>
  <c r="N97" i="1"/>
  <c r="M97" i="1"/>
  <c r="L97" i="1"/>
  <c r="T96" i="1"/>
  <c r="Q96" i="1"/>
  <c r="P96" i="1"/>
  <c r="O96" i="1"/>
  <c r="N96" i="1"/>
  <c r="M96" i="1"/>
  <c r="L96" i="1"/>
  <c r="T95" i="1"/>
  <c r="Q95" i="1"/>
  <c r="P95" i="1"/>
  <c r="O95" i="1"/>
  <c r="N95" i="1"/>
  <c r="M95" i="1"/>
  <c r="L95" i="1"/>
  <c r="T94" i="1"/>
  <c r="Q94" i="1"/>
  <c r="P94" i="1"/>
  <c r="O94" i="1"/>
  <c r="N94" i="1"/>
  <c r="M94" i="1"/>
  <c r="L94" i="1"/>
  <c r="T93" i="1"/>
  <c r="Q93" i="1"/>
  <c r="P93" i="1"/>
  <c r="O93" i="1"/>
  <c r="N93" i="1"/>
  <c r="M93" i="1"/>
  <c r="L93" i="1"/>
  <c r="T92" i="1"/>
  <c r="Q92" i="1"/>
  <c r="P92" i="1"/>
  <c r="O92" i="1"/>
  <c r="N92" i="1"/>
  <c r="M92" i="1"/>
  <c r="L92" i="1"/>
  <c r="X91" i="1"/>
  <c r="W91" i="1"/>
  <c r="V91" i="1"/>
  <c r="P91" i="1"/>
  <c r="O91" i="1"/>
  <c r="N91" i="1"/>
  <c r="M91" i="1"/>
  <c r="L91" i="1"/>
  <c r="X90" i="1"/>
  <c r="W90" i="1"/>
  <c r="V90" i="1"/>
  <c r="P90" i="1"/>
  <c r="O90" i="1"/>
  <c r="N90" i="1"/>
  <c r="M90" i="1"/>
  <c r="L90" i="1"/>
  <c r="X89" i="1"/>
  <c r="W89" i="1"/>
  <c r="V89" i="1"/>
  <c r="P89" i="1"/>
  <c r="O89" i="1"/>
  <c r="N89" i="1"/>
  <c r="M89" i="1"/>
  <c r="L89" i="1"/>
  <c r="X88" i="1"/>
  <c r="W88" i="1"/>
  <c r="V88" i="1"/>
  <c r="P88" i="1"/>
  <c r="O88" i="1"/>
  <c r="N88" i="1"/>
  <c r="M88" i="1"/>
  <c r="L88" i="1"/>
  <c r="X87" i="1"/>
  <c r="W87" i="1"/>
  <c r="V87" i="1"/>
  <c r="P87" i="1"/>
  <c r="O87" i="1"/>
  <c r="N87" i="1"/>
  <c r="M87" i="1"/>
  <c r="L87" i="1"/>
  <c r="X86" i="1"/>
  <c r="W86" i="1"/>
  <c r="V86" i="1"/>
  <c r="P86" i="1"/>
  <c r="O86" i="1"/>
  <c r="N86" i="1"/>
  <c r="M86" i="1"/>
  <c r="L86" i="1"/>
  <c r="X85" i="1"/>
  <c r="W85" i="1"/>
  <c r="V85" i="1"/>
  <c r="P85" i="1"/>
  <c r="O85" i="1"/>
  <c r="N85" i="1"/>
  <c r="M85" i="1"/>
  <c r="L85" i="1"/>
  <c r="X84" i="1"/>
  <c r="W84" i="1"/>
  <c r="V84" i="1"/>
  <c r="P84" i="1"/>
  <c r="O84" i="1"/>
  <c r="N84" i="1"/>
  <c r="M84" i="1"/>
  <c r="L84" i="1"/>
  <c r="X83" i="1"/>
  <c r="W83" i="1"/>
  <c r="V83" i="1"/>
  <c r="P83" i="1"/>
  <c r="O83" i="1"/>
  <c r="N83" i="1"/>
  <c r="M83" i="1"/>
  <c r="L83" i="1"/>
  <c r="X82" i="1"/>
  <c r="W82" i="1"/>
  <c r="V82" i="1"/>
  <c r="P82" i="1"/>
  <c r="O82" i="1"/>
  <c r="N82" i="1"/>
  <c r="M82" i="1"/>
  <c r="L82" i="1"/>
  <c r="X81" i="1"/>
  <c r="W81" i="1"/>
  <c r="V81" i="1"/>
  <c r="P81" i="1"/>
  <c r="O81" i="1"/>
  <c r="N81" i="1"/>
  <c r="M81" i="1"/>
  <c r="L81" i="1"/>
  <c r="X80" i="1"/>
  <c r="W80" i="1"/>
  <c r="V80" i="1"/>
  <c r="P80" i="1"/>
  <c r="O80" i="1"/>
  <c r="N80" i="1"/>
  <c r="M80" i="1"/>
  <c r="L80" i="1"/>
  <c r="X79" i="1"/>
  <c r="W79" i="1"/>
  <c r="V79" i="1"/>
  <c r="P79" i="1"/>
  <c r="O79" i="1"/>
  <c r="N79" i="1"/>
  <c r="M79" i="1"/>
  <c r="L79" i="1"/>
  <c r="X78" i="1"/>
  <c r="W78" i="1"/>
  <c r="V78" i="1"/>
  <c r="P78" i="1"/>
  <c r="O78" i="1"/>
  <c r="N78" i="1"/>
  <c r="M78" i="1"/>
  <c r="L78" i="1"/>
  <c r="X77" i="1"/>
  <c r="W77" i="1"/>
  <c r="V77" i="1"/>
  <c r="P77" i="1"/>
  <c r="O77" i="1"/>
  <c r="N77" i="1"/>
  <c r="M77" i="1"/>
  <c r="L77" i="1"/>
  <c r="X76" i="1"/>
  <c r="W76" i="1"/>
  <c r="V76" i="1"/>
  <c r="P76" i="1"/>
  <c r="O76" i="1"/>
  <c r="N76" i="1"/>
  <c r="M76" i="1"/>
  <c r="L76" i="1"/>
  <c r="X75" i="1"/>
  <c r="W75" i="1"/>
  <c r="V75" i="1"/>
  <c r="P75" i="1"/>
  <c r="O75" i="1"/>
  <c r="N75" i="1"/>
  <c r="M75" i="1"/>
  <c r="L75" i="1"/>
  <c r="X74" i="1"/>
  <c r="W74" i="1"/>
  <c r="V74" i="1"/>
  <c r="P74" i="1"/>
  <c r="O74" i="1"/>
  <c r="N74" i="1"/>
  <c r="M74" i="1"/>
  <c r="L74" i="1"/>
  <c r="X73" i="1"/>
  <c r="W73" i="1"/>
  <c r="V73" i="1"/>
  <c r="P73" i="1"/>
  <c r="O73" i="1"/>
  <c r="N73" i="1"/>
  <c r="M73" i="1"/>
  <c r="L73" i="1"/>
  <c r="X72" i="1"/>
  <c r="W72" i="1"/>
  <c r="V72" i="1"/>
  <c r="P72" i="1"/>
  <c r="O72" i="1"/>
  <c r="N72" i="1"/>
  <c r="M72" i="1"/>
  <c r="L72" i="1"/>
  <c r="T55" i="1"/>
  <c r="Q55" i="1"/>
  <c r="P55" i="1"/>
  <c r="O55" i="1"/>
  <c r="N55" i="1"/>
  <c r="M55" i="1"/>
  <c r="L55" i="1"/>
  <c r="T45" i="1"/>
  <c r="Q45" i="1"/>
  <c r="P45" i="1"/>
  <c r="O45" i="1"/>
  <c r="N45" i="1"/>
  <c r="M45" i="1"/>
  <c r="L45" i="1"/>
  <c r="T35" i="1"/>
  <c r="Q35" i="1"/>
  <c r="P35" i="1"/>
  <c r="O35" i="1"/>
  <c r="N35" i="1"/>
  <c r="M35" i="1"/>
  <c r="L35" i="1"/>
  <c r="T25" i="1"/>
  <c r="Q25" i="1"/>
  <c r="P25" i="1"/>
  <c r="O25" i="1"/>
  <c r="N25" i="1"/>
  <c r="M25" i="1"/>
  <c r="L25" i="1"/>
  <c r="T15" i="1"/>
  <c r="Q15" i="1"/>
  <c r="P15" i="1"/>
  <c r="O15" i="1"/>
  <c r="N15" i="1"/>
  <c r="M15" i="1"/>
  <c r="L15" i="1"/>
  <c r="P71" i="1"/>
  <c r="O71" i="1"/>
  <c r="N71" i="1"/>
  <c r="M71" i="1"/>
  <c r="L71" i="1"/>
  <c r="Y72" i="1" l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V239" i="1"/>
  <c r="V240" i="1"/>
  <c r="V241" i="1"/>
  <c r="W242" i="1"/>
  <c r="V243" i="1"/>
  <c r="Y244" i="1"/>
  <c r="V245" i="1"/>
  <c r="W246" i="1"/>
  <c r="V247" i="1"/>
  <c r="V248" i="1"/>
  <c r="Y249" i="1"/>
  <c r="W250" i="1"/>
  <c r="V251" i="1"/>
  <c r="V252" i="1"/>
  <c r="V253" i="1"/>
  <c r="W254" i="1"/>
  <c r="V255" i="1"/>
  <c r="V256" i="1"/>
  <c r="V257" i="1"/>
  <c r="W258" i="1"/>
  <c r="V259" i="1"/>
  <c r="X240" i="1"/>
  <c r="X241" i="1"/>
  <c r="X242" i="1"/>
  <c r="X243" i="1"/>
  <c r="X244" i="1"/>
  <c r="X245" i="1"/>
  <c r="X246" i="1"/>
  <c r="X247" i="1"/>
  <c r="X248" i="1"/>
  <c r="X250" i="1"/>
  <c r="X252" i="1"/>
  <c r="X254" i="1"/>
  <c r="X256" i="1"/>
  <c r="X258" i="1"/>
  <c r="V71" i="1"/>
  <c r="V246" i="1" l="1"/>
  <c r="X239" i="1"/>
  <c r="X259" i="1"/>
  <c r="X255" i="1"/>
  <c r="X251" i="1"/>
  <c r="Y256" i="1"/>
  <c r="V250" i="1"/>
  <c r="W245" i="1"/>
  <c r="Y240" i="1"/>
  <c r="Y255" i="1"/>
  <c r="V249" i="1"/>
  <c r="W244" i="1"/>
  <c r="Y239" i="1"/>
  <c r="W255" i="1"/>
  <c r="Y250" i="1"/>
  <c r="V244" i="1"/>
  <c r="W239" i="1"/>
  <c r="Y245" i="1"/>
  <c r="W257" i="1"/>
  <c r="Y252" i="1"/>
  <c r="W241" i="1"/>
  <c r="W256" i="1"/>
  <c r="Y251" i="1"/>
  <c r="W240" i="1"/>
  <c r="W251" i="1"/>
  <c r="Y246" i="1"/>
  <c r="Y257" i="1"/>
  <c r="Y241" i="1"/>
  <c r="X257" i="1"/>
  <c r="X253" i="1"/>
  <c r="X249" i="1"/>
  <c r="V258" i="1"/>
  <c r="W253" i="1"/>
  <c r="Y248" i="1"/>
  <c r="V242" i="1"/>
  <c r="W252" i="1"/>
  <c r="Y247" i="1"/>
  <c r="Y258" i="1"/>
  <c r="W247" i="1"/>
  <c r="Y242" i="1"/>
  <c r="Y253" i="1"/>
  <c r="V254" i="1"/>
  <c r="W249" i="1"/>
  <c r="Y259" i="1"/>
  <c r="W248" i="1"/>
  <c r="Y243" i="1"/>
  <c r="W259" i="1"/>
  <c r="Y254" i="1"/>
  <c r="W243" i="1"/>
  <c r="Y71" i="1"/>
  <c r="X71" i="1"/>
  <c r="W71" i="1"/>
  <c r="T63" i="1" l="1"/>
  <c r="Q63" i="1"/>
  <c r="P63" i="1"/>
  <c r="O63" i="1"/>
  <c r="N63" i="1"/>
  <c r="M63" i="1"/>
  <c r="L63" i="1"/>
  <c r="T53" i="1"/>
  <c r="Q53" i="1"/>
  <c r="P53" i="1"/>
  <c r="O53" i="1"/>
  <c r="N53" i="1"/>
  <c r="M53" i="1"/>
  <c r="L53" i="1"/>
  <c r="T43" i="1"/>
  <c r="Q43" i="1"/>
  <c r="P43" i="1"/>
  <c r="O43" i="1"/>
  <c r="N43" i="1"/>
  <c r="M43" i="1"/>
  <c r="L43" i="1"/>
  <c r="T33" i="1"/>
  <c r="Q33" i="1"/>
  <c r="P33" i="1"/>
  <c r="O33" i="1"/>
  <c r="N33" i="1"/>
  <c r="M33" i="1"/>
  <c r="L33" i="1"/>
  <c r="T23" i="1"/>
  <c r="Q23" i="1"/>
  <c r="P23" i="1"/>
  <c r="O23" i="1"/>
  <c r="N23" i="1"/>
  <c r="M23" i="1"/>
  <c r="L23" i="1"/>
  <c r="T13" i="1"/>
  <c r="Q13" i="1"/>
  <c r="P13" i="1"/>
  <c r="O13" i="1"/>
  <c r="N13" i="1"/>
  <c r="M13" i="1"/>
  <c r="L13" i="1"/>
  <c r="T60" i="1"/>
  <c r="Q60" i="1"/>
  <c r="P60" i="1"/>
  <c r="O60" i="1"/>
  <c r="N60" i="1"/>
  <c r="M60" i="1"/>
  <c r="L60" i="1"/>
  <c r="T59" i="1"/>
  <c r="Q59" i="1"/>
  <c r="P59" i="1"/>
  <c r="O59" i="1"/>
  <c r="N59" i="1"/>
  <c r="M59" i="1"/>
  <c r="L59" i="1"/>
  <c r="T57" i="1"/>
  <c r="Q57" i="1"/>
  <c r="P57" i="1"/>
  <c r="O57" i="1"/>
  <c r="N57" i="1"/>
  <c r="M57" i="1"/>
  <c r="L57" i="1"/>
  <c r="T50" i="1"/>
  <c r="Q50" i="1"/>
  <c r="P50" i="1"/>
  <c r="O50" i="1"/>
  <c r="N50" i="1"/>
  <c r="M50" i="1"/>
  <c r="L50" i="1"/>
  <c r="T49" i="1"/>
  <c r="Q49" i="1"/>
  <c r="P49" i="1"/>
  <c r="O49" i="1"/>
  <c r="N49" i="1"/>
  <c r="M49" i="1"/>
  <c r="L49" i="1"/>
  <c r="T47" i="1"/>
  <c r="Q47" i="1"/>
  <c r="P47" i="1"/>
  <c r="O47" i="1"/>
  <c r="N47" i="1"/>
  <c r="M47" i="1"/>
  <c r="L47" i="1"/>
  <c r="T40" i="1"/>
  <c r="Q40" i="1"/>
  <c r="P40" i="1"/>
  <c r="O40" i="1"/>
  <c r="N40" i="1"/>
  <c r="M40" i="1"/>
  <c r="L40" i="1"/>
  <c r="T39" i="1"/>
  <c r="Q39" i="1"/>
  <c r="P39" i="1"/>
  <c r="O39" i="1"/>
  <c r="N39" i="1"/>
  <c r="M39" i="1"/>
  <c r="L39" i="1"/>
  <c r="T37" i="1"/>
  <c r="Q37" i="1"/>
  <c r="P37" i="1"/>
  <c r="O37" i="1"/>
  <c r="N37" i="1"/>
  <c r="M37" i="1"/>
  <c r="L37" i="1"/>
  <c r="T30" i="1"/>
  <c r="Q30" i="1"/>
  <c r="P30" i="1"/>
  <c r="O30" i="1"/>
  <c r="N30" i="1"/>
  <c r="M30" i="1"/>
  <c r="L30" i="1"/>
  <c r="T29" i="1"/>
  <c r="Q29" i="1"/>
  <c r="P29" i="1"/>
  <c r="O29" i="1"/>
  <c r="N29" i="1"/>
  <c r="M29" i="1"/>
  <c r="L29" i="1"/>
  <c r="T27" i="1"/>
  <c r="Q27" i="1"/>
  <c r="P27" i="1"/>
  <c r="O27" i="1"/>
  <c r="N27" i="1"/>
  <c r="M27" i="1"/>
  <c r="L27" i="1"/>
  <c r="T20" i="1"/>
  <c r="Q20" i="1"/>
  <c r="P20" i="1"/>
  <c r="O20" i="1"/>
  <c r="N20" i="1"/>
  <c r="M20" i="1"/>
  <c r="L20" i="1"/>
  <c r="T19" i="1"/>
  <c r="Q19" i="1"/>
  <c r="P19" i="1"/>
  <c r="O19" i="1"/>
  <c r="N19" i="1"/>
  <c r="M19" i="1"/>
  <c r="L19" i="1"/>
  <c r="T17" i="1"/>
  <c r="Q17" i="1"/>
  <c r="P17" i="1"/>
  <c r="O17" i="1"/>
  <c r="N17" i="1"/>
  <c r="M17" i="1"/>
  <c r="L17" i="1"/>
  <c r="T10" i="1"/>
  <c r="Q10" i="1"/>
  <c r="P10" i="1"/>
  <c r="O10" i="1"/>
  <c r="N10" i="1"/>
  <c r="M10" i="1"/>
  <c r="L10" i="1"/>
  <c r="T9" i="1"/>
  <c r="Q9" i="1"/>
  <c r="P9" i="1"/>
  <c r="O9" i="1"/>
  <c r="N9" i="1"/>
  <c r="M9" i="1"/>
  <c r="L9" i="1"/>
  <c r="T7" i="1"/>
  <c r="Q7" i="1"/>
  <c r="P7" i="1"/>
  <c r="O7" i="1"/>
  <c r="N7" i="1"/>
  <c r="M7" i="1"/>
  <c r="L7" i="1"/>
  <c r="Q18" i="1"/>
  <c r="L8" i="1"/>
  <c r="M8" i="1"/>
  <c r="N8" i="1"/>
  <c r="O8" i="1"/>
  <c r="P8" i="1"/>
  <c r="Q8" i="1"/>
  <c r="T8" i="1"/>
  <c r="Q58" i="1"/>
  <c r="Q61" i="1"/>
  <c r="Q62" i="1"/>
  <c r="Q64" i="1"/>
  <c r="Q56" i="1"/>
  <c r="Q48" i="1"/>
  <c r="Q51" i="1"/>
  <c r="Q52" i="1"/>
  <c r="Q54" i="1"/>
  <c r="Q46" i="1"/>
  <c r="Q38" i="1"/>
  <c r="Q41" i="1"/>
  <c r="Q42" i="1"/>
  <c r="Q44" i="1"/>
  <c r="Q36" i="1"/>
  <c r="Q28" i="1"/>
  <c r="Q31" i="1"/>
  <c r="Q32" i="1"/>
  <c r="Q34" i="1"/>
  <c r="Q26" i="1"/>
  <c r="Q21" i="1"/>
  <c r="Q22" i="1"/>
  <c r="Q24" i="1"/>
  <c r="Q16" i="1"/>
  <c r="Q11" i="1"/>
  <c r="Q12" i="1"/>
  <c r="Q14" i="1"/>
  <c r="Q6" i="1"/>
  <c r="T64" i="1"/>
  <c r="T62" i="1"/>
  <c r="T61" i="1"/>
  <c r="T58" i="1"/>
  <c r="T56" i="1"/>
  <c r="T54" i="1"/>
  <c r="T52" i="1"/>
  <c r="T51" i="1"/>
  <c r="T48" i="1"/>
  <c r="T46" i="1"/>
  <c r="T44" i="1"/>
  <c r="T42" i="1"/>
  <c r="T41" i="1"/>
  <c r="T38" i="1"/>
  <c r="T36" i="1"/>
  <c r="T34" i="1"/>
  <c r="T32" i="1"/>
  <c r="T31" i="1"/>
  <c r="T28" i="1"/>
  <c r="T26" i="1"/>
  <c r="T24" i="1"/>
  <c r="T22" i="1"/>
  <c r="T21" i="1"/>
  <c r="T18" i="1"/>
  <c r="T16" i="1"/>
  <c r="T14" i="1"/>
  <c r="T12" i="1"/>
  <c r="T11" i="1"/>
  <c r="T6" i="1"/>
  <c r="U69" i="1"/>
  <c r="W69" i="1" s="1"/>
  <c r="U68" i="1"/>
  <c r="X68" i="1" s="1"/>
  <c r="U67" i="1"/>
  <c r="X67" i="1" s="1"/>
  <c r="U66" i="1"/>
  <c r="W66" i="1" s="1"/>
  <c r="P69" i="1"/>
  <c r="O69" i="1"/>
  <c r="N69" i="1"/>
  <c r="M69" i="1"/>
  <c r="L69" i="1"/>
  <c r="W68" i="1"/>
  <c r="P68" i="1"/>
  <c r="O68" i="1"/>
  <c r="N68" i="1"/>
  <c r="M68" i="1"/>
  <c r="L68" i="1"/>
  <c r="P67" i="1"/>
  <c r="O67" i="1"/>
  <c r="N67" i="1"/>
  <c r="M67" i="1"/>
  <c r="L67" i="1"/>
  <c r="P66" i="1"/>
  <c r="O66" i="1"/>
  <c r="N66" i="1"/>
  <c r="M66" i="1"/>
  <c r="L66" i="1"/>
  <c r="P64" i="1"/>
  <c r="O64" i="1"/>
  <c r="N64" i="1"/>
  <c r="M64" i="1"/>
  <c r="L64" i="1"/>
  <c r="P62" i="1"/>
  <c r="O62" i="1"/>
  <c r="N62" i="1"/>
  <c r="M62" i="1"/>
  <c r="L62" i="1"/>
  <c r="P61" i="1"/>
  <c r="O61" i="1"/>
  <c r="N61" i="1"/>
  <c r="M61" i="1"/>
  <c r="L61" i="1"/>
  <c r="P58" i="1"/>
  <c r="O58" i="1"/>
  <c r="N58" i="1"/>
  <c r="M58" i="1"/>
  <c r="L58" i="1"/>
  <c r="P56" i="1"/>
  <c r="O56" i="1"/>
  <c r="N56" i="1"/>
  <c r="M56" i="1"/>
  <c r="L56" i="1"/>
  <c r="P54" i="1"/>
  <c r="O54" i="1"/>
  <c r="N54" i="1"/>
  <c r="M54" i="1"/>
  <c r="L54" i="1"/>
  <c r="P52" i="1"/>
  <c r="O52" i="1"/>
  <c r="N52" i="1"/>
  <c r="M52" i="1"/>
  <c r="L52" i="1"/>
  <c r="P51" i="1"/>
  <c r="O51" i="1"/>
  <c r="N51" i="1"/>
  <c r="M51" i="1"/>
  <c r="L51" i="1"/>
  <c r="P48" i="1"/>
  <c r="O48" i="1"/>
  <c r="N48" i="1"/>
  <c r="M48" i="1"/>
  <c r="L48" i="1"/>
  <c r="P46" i="1"/>
  <c r="O46" i="1"/>
  <c r="N46" i="1"/>
  <c r="M46" i="1"/>
  <c r="L46" i="1"/>
  <c r="P44" i="1"/>
  <c r="O44" i="1"/>
  <c r="N44" i="1"/>
  <c r="M44" i="1"/>
  <c r="L44" i="1"/>
  <c r="P42" i="1"/>
  <c r="O42" i="1"/>
  <c r="N42" i="1"/>
  <c r="M42" i="1"/>
  <c r="L42" i="1"/>
  <c r="P41" i="1"/>
  <c r="O41" i="1"/>
  <c r="N41" i="1"/>
  <c r="M41" i="1"/>
  <c r="L41" i="1"/>
  <c r="P38" i="1"/>
  <c r="O38" i="1"/>
  <c r="N38" i="1"/>
  <c r="M38" i="1"/>
  <c r="L38" i="1"/>
  <c r="P36" i="1"/>
  <c r="O36" i="1"/>
  <c r="N36" i="1"/>
  <c r="M36" i="1"/>
  <c r="L36" i="1"/>
  <c r="P34" i="1"/>
  <c r="O34" i="1"/>
  <c r="N34" i="1"/>
  <c r="M34" i="1"/>
  <c r="L34" i="1"/>
  <c r="P32" i="1"/>
  <c r="O32" i="1"/>
  <c r="N32" i="1"/>
  <c r="M32" i="1"/>
  <c r="L32" i="1"/>
  <c r="P31" i="1"/>
  <c r="O31" i="1"/>
  <c r="N31" i="1"/>
  <c r="M31" i="1"/>
  <c r="L31" i="1"/>
  <c r="P28" i="1"/>
  <c r="O28" i="1"/>
  <c r="N28" i="1"/>
  <c r="M28" i="1"/>
  <c r="L28" i="1"/>
  <c r="P26" i="1"/>
  <c r="O26" i="1"/>
  <c r="N26" i="1"/>
  <c r="M26" i="1"/>
  <c r="L26" i="1"/>
  <c r="P24" i="1"/>
  <c r="O24" i="1"/>
  <c r="N24" i="1"/>
  <c r="M24" i="1"/>
  <c r="L24" i="1"/>
  <c r="P22" i="1"/>
  <c r="O22" i="1"/>
  <c r="N22" i="1"/>
  <c r="M22" i="1"/>
  <c r="L22" i="1"/>
  <c r="P21" i="1"/>
  <c r="O21" i="1"/>
  <c r="N21" i="1"/>
  <c r="M21" i="1"/>
  <c r="L21" i="1"/>
  <c r="P18" i="1"/>
  <c r="O18" i="1"/>
  <c r="N18" i="1"/>
  <c r="M18" i="1"/>
  <c r="L18" i="1"/>
  <c r="P16" i="1"/>
  <c r="O16" i="1"/>
  <c r="N16" i="1"/>
  <c r="M16" i="1"/>
  <c r="L16" i="1"/>
  <c r="P14" i="1"/>
  <c r="O14" i="1"/>
  <c r="N14" i="1"/>
  <c r="M14" i="1"/>
  <c r="L14" i="1"/>
  <c r="P12" i="1"/>
  <c r="O12" i="1"/>
  <c r="N12" i="1"/>
  <c r="M12" i="1"/>
  <c r="L12" i="1"/>
  <c r="P11" i="1"/>
  <c r="O11" i="1"/>
  <c r="N11" i="1"/>
  <c r="M11" i="1"/>
  <c r="L11" i="1"/>
  <c r="P6" i="1"/>
  <c r="O6" i="1"/>
  <c r="N6" i="1"/>
  <c r="M6" i="1"/>
  <c r="L6" i="1"/>
  <c r="X4" i="1"/>
  <c r="W4" i="1"/>
  <c r="V4" i="1"/>
  <c r="P4" i="1"/>
  <c r="O4" i="1"/>
  <c r="N4" i="1"/>
  <c r="M4" i="1"/>
  <c r="L4" i="1"/>
  <c r="U218" i="1" l="1"/>
  <c r="U222" i="1"/>
  <c r="U226" i="1"/>
  <c r="U230" i="1"/>
  <c r="U234" i="1"/>
  <c r="U238" i="1"/>
  <c r="U197" i="1"/>
  <c r="U201" i="1"/>
  <c r="U205" i="1"/>
  <c r="U209" i="1"/>
  <c r="U213" i="1"/>
  <c r="U217" i="1"/>
  <c r="U178" i="1"/>
  <c r="U182" i="1"/>
  <c r="U186" i="1"/>
  <c r="U190" i="1"/>
  <c r="U194" i="1"/>
  <c r="U157" i="1"/>
  <c r="U161" i="1"/>
  <c r="U165" i="1"/>
  <c r="U169" i="1"/>
  <c r="U173" i="1"/>
  <c r="U135" i="1"/>
  <c r="U139" i="1"/>
  <c r="U143" i="1"/>
  <c r="U147" i="1"/>
  <c r="U151" i="1"/>
  <c r="U127" i="1"/>
  <c r="U109" i="1"/>
  <c r="U97" i="1"/>
  <c r="U221" i="1"/>
  <c r="U225" i="1"/>
  <c r="U229" i="1"/>
  <c r="U233" i="1"/>
  <c r="U237" i="1"/>
  <c r="U200" i="1"/>
  <c r="U204" i="1"/>
  <c r="U208" i="1"/>
  <c r="U212" i="1"/>
  <c r="U216" i="1"/>
  <c r="U177" i="1"/>
  <c r="U181" i="1"/>
  <c r="U185" i="1"/>
  <c r="U189" i="1"/>
  <c r="U193" i="1"/>
  <c r="U156" i="1"/>
  <c r="U160" i="1"/>
  <c r="U164" i="1"/>
  <c r="U168" i="1"/>
  <c r="U172" i="1"/>
  <c r="U134" i="1"/>
  <c r="U138" i="1"/>
  <c r="U142" i="1"/>
  <c r="U146" i="1"/>
  <c r="U150" i="1"/>
  <c r="U154" i="1"/>
  <c r="U114" i="1"/>
  <c r="U118" i="1"/>
  <c r="U122" i="1"/>
  <c r="U126" i="1"/>
  <c r="U130" i="1"/>
  <c r="U108" i="1"/>
  <c r="U102" i="1"/>
  <c r="U106" i="1"/>
  <c r="U96" i="1"/>
  <c r="U93" i="1"/>
  <c r="U121" i="1"/>
  <c r="U129" i="1"/>
  <c r="U133" i="1"/>
  <c r="U111" i="1"/>
  <c r="U105" i="1"/>
  <c r="U95" i="1"/>
  <c r="U220" i="1"/>
  <c r="U224" i="1"/>
  <c r="U228" i="1"/>
  <c r="U232" i="1"/>
  <c r="U236" i="1"/>
  <c r="U199" i="1"/>
  <c r="U203" i="1"/>
  <c r="U207" i="1"/>
  <c r="U211" i="1"/>
  <c r="U215" i="1"/>
  <c r="U176" i="1"/>
  <c r="U180" i="1"/>
  <c r="U184" i="1"/>
  <c r="U188" i="1"/>
  <c r="U192" i="1"/>
  <c r="U196" i="1"/>
  <c r="U155" i="1"/>
  <c r="U159" i="1"/>
  <c r="U163" i="1"/>
  <c r="U167" i="1"/>
  <c r="U171" i="1"/>
  <c r="U175" i="1"/>
  <c r="U137" i="1"/>
  <c r="U141" i="1"/>
  <c r="U145" i="1"/>
  <c r="U149" i="1"/>
  <c r="U153" i="1"/>
  <c r="U113" i="1"/>
  <c r="U117" i="1"/>
  <c r="U125" i="1"/>
  <c r="U101" i="1"/>
  <c r="U99" i="1"/>
  <c r="U219" i="1"/>
  <c r="U223" i="1"/>
  <c r="U227" i="1"/>
  <c r="U231" i="1"/>
  <c r="U235" i="1"/>
  <c r="U198" i="1"/>
  <c r="U202" i="1"/>
  <c r="U206" i="1"/>
  <c r="U210" i="1"/>
  <c r="U214" i="1"/>
  <c r="U179" i="1"/>
  <c r="U183" i="1"/>
  <c r="U187" i="1"/>
  <c r="U191" i="1"/>
  <c r="U195" i="1"/>
  <c r="U158" i="1"/>
  <c r="U162" i="1"/>
  <c r="U166" i="1"/>
  <c r="U170" i="1"/>
  <c r="U174" i="1"/>
  <c r="U136" i="1"/>
  <c r="U140" i="1"/>
  <c r="U144" i="1"/>
  <c r="U148" i="1"/>
  <c r="U152" i="1"/>
  <c r="U116" i="1"/>
  <c r="U120" i="1"/>
  <c r="U124" i="1"/>
  <c r="U128" i="1"/>
  <c r="U132" i="1"/>
  <c r="U112" i="1"/>
  <c r="U110" i="1"/>
  <c r="U100" i="1"/>
  <c r="U104" i="1"/>
  <c r="U98" i="1"/>
  <c r="U94" i="1"/>
  <c r="U115" i="1"/>
  <c r="U119" i="1"/>
  <c r="U123" i="1"/>
  <c r="U131" i="1"/>
  <c r="U103" i="1"/>
  <c r="U107" i="1"/>
  <c r="U92" i="1"/>
  <c r="U45" i="1"/>
  <c r="U15" i="1"/>
  <c r="U55" i="1"/>
  <c r="U35" i="1"/>
  <c r="U25" i="1"/>
  <c r="U49" i="1"/>
  <c r="Y49" i="1" s="1"/>
  <c r="U8" i="1"/>
  <c r="W8" i="1" s="1"/>
  <c r="U17" i="1"/>
  <c r="U30" i="1"/>
  <c r="Y30" i="1" s="1"/>
  <c r="U63" i="1"/>
  <c r="X63" i="1" s="1"/>
  <c r="U53" i="1"/>
  <c r="Y53" i="1" s="1"/>
  <c r="U43" i="1"/>
  <c r="V43" i="1" s="1"/>
  <c r="U33" i="1"/>
  <c r="X33" i="1" s="1"/>
  <c r="U23" i="1"/>
  <c r="Y23" i="1" s="1"/>
  <c r="U13" i="1"/>
  <c r="V13" i="1" s="1"/>
  <c r="U60" i="1"/>
  <c r="Y60" i="1" s="1"/>
  <c r="U59" i="1"/>
  <c r="Y59" i="1" s="1"/>
  <c r="U57" i="1"/>
  <c r="X57" i="1" s="1"/>
  <c r="U50" i="1"/>
  <c r="Y50" i="1" s="1"/>
  <c r="W49" i="1"/>
  <c r="U47" i="1"/>
  <c r="Y47" i="1" s="1"/>
  <c r="U40" i="1"/>
  <c r="Y40" i="1" s="1"/>
  <c r="U39" i="1"/>
  <c r="X39" i="1" s="1"/>
  <c r="U37" i="1"/>
  <c r="V37" i="1" s="1"/>
  <c r="X30" i="1"/>
  <c r="U29" i="1"/>
  <c r="X29" i="1" s="1"/>
  <c r="U27" i="1"/>
  <c r="Y27" i="1" s="1"/>
  <c r="V20" i="1"/>
  <c r="Y20" i="1"/>
  <c r="X20" i="1"/>
  <c r="W20" i="1"/>
  <c r="U19" i="1"/>
  <c r="X19" i="1" s="1"/>
  <c r="V17" i="1"/>
  <c r="Y17" i="1"/>
  <c r="X17" i="1"/>
  <c r="W17" i="1"/>
  <c r="U10" i="1"/>
  <c r="X10" i="1" s="1"/>
  <c r="U9" i="1"/>
  <c r="V9" i="1" s="1"/>
  <c r="U7" i="1"/>
  <c r="X7" i="1" s="1"/>
  <c r="U11" i="1"/>
  <c r="X11" i="1" s="1"/>
  <c r="U12" i="1"/>
  <c r="W12" i="1" s="1"/>
  <c r="Y4" i="1"/>
  <c r="U14" i="1"/>
  <c r="V14" i="1" s="1"/>
  <c r="U6" i="1"/>
  <c r="V6" i="1" s="1"/>
  <c r="X69" i="1"/>
  <c r="V69" i="1"/>
  <c r="Y69" i="1"/>
  <c r="V68" i="1"/>
  <c r="Y68" i="1"/>
  <c r="W67" i="1"/>
  <c r="Y67" i="1"/>
  <c r="V67" i="1"/>
  <c r="Y66" i="1"/>
  <c r="X66" i="1"/>
  <c r="V66" i="1"/>
  <c r="U56" i="1"/>
  <c r="V56" i="1" s="1"/>
  <c r="U58" i="1"/>
  <c r="V58" i="1" s="1"/>
  <c r="U61" i="1"/>
  <c r="V61" i="1" s="1"/>
  <c r="U62" i="1"/>
  <c r="V62" i="1" s="1"/>
  <c r="U64" i="1"/>
  <c r="Y64" i="1" s="1"/>
  <c r="U46" i="1"/>
  <c r="V46" i="1" s="1"/>
  <c r="U48" i="1"/>
  <c r="V48" i="1" s="1"/>
  <c r="U51" i="1"/>
  <c r="Y51" i="1" s="1"/>
  <c r="U52" i="1"/>
  <c r="W52" i="1" s="1"/>
  <c r="U54" i="1"/>
  <c r="V54" i="1" s="1"/>
  <c r="U36" i="1"/>
  <c r="V36" i="1" s="1"/>
  <c r="U38" i="1"/>
  <c r="V38" i="1" s="1"/>
  <c r="U41" i="1"/>
  <c r="V41" i="1" s="1"/>
  <c r="U42" i="1"/>
  <c r="X42" i="1" s="1"/>
  <c r="U44" i="1"/>
  <c r="V44" i="1" s="1"/>
  <c r="U26" i="1"/>
  <c r="V26" i="1" s="1"/>
  <c r="U28" i="1"/>
  <c r="V28" i="1" s="1"/>
  <c r="U31" i="1"/>
  <c r="V31" i="1" s="1"/>
  <c r="U32" i="1"/>
  <c r="V32" i="1" s="1"/>
  <c r="U34" i="1"/>
  <c r="Y34" i="1" s="1"/>
  <c r="U16" i="1"/>
  <c r="V16" i="1" s="1"/>
  <c r="U18" i="1"/>
  <c r="V18" i="1" s="1"/>
  <c r="U21" i="1"/>
  <c r="Y21" i="1" s="1"/>
  <c r="U22" i="1"/>
  <c r="W22" i="1" s="1"/>
  <c r="U24" i="1"/>
  <c r="V24" i="1" s="1"/>
  <c r="X12" i="1"/>
  <c r="X49" i="1" l="1"/>
  <c r="V49" i="1"/>
  <c r="W103" i="1"/>
  <c r="X103" i="1"/>
  <c r="V103" i="1"/>
  <c r="Y103" i="1"/>
  <c r="Y115" i="1"/>
  <c r="X115" i="1"/>
  <c r="V115" i="1"/>
  <c r="W115" i="1"/>
  <c r="Y100" i="1"/>
  <c r="V100" i="1"/>
  <c r="X100" i="1"/>
  <c r="W100" i="1"/>
  <c r="W128" i="1"/>
  <c r="X128" i="1"/>
  <c r="Y128" i="1"/>
  <c r="V128" i="1"/>
  <c r="Y152" i="1"/>
  <c r="X152" i="1"/>
  <c r="W152" i="1"/>
  <c r="V152" i="1"/>
  <c r="Y136" i="1"/>
  <c r="X136" i="1"/>
  <c r="W136" i="1"/>
  <c r="V136" i="1"/>
  <c r="W162" i="1"/>
  <c r="X162" i="1"/>
  <c r="Y162" i="1"/>
  <c r="V162" i="1"/>
  <c r="W187" i="1"/>
  <c r="X187" i="1"/>
  <c r="V187" i="1"/>
  <c r="Y187" i="1"/>
  <c r="V210" i="1"/>
  <c r="X210" i="1"/>
  <c r="Y210" i="1"/>
  <c r="W210" i="1"/>
  <c r="V235" i="1"/>
  <c r="X235" i="1"/>
  <c r="Y235" i="1"/>
  <c r="W235" i="1"/>
  <c r="V219" i="1"/>
  <c r="X219" i="1"/>
  <c r="W219" i="1"/>
  <c r="Y219" i="1"/>
  <c r="W117" i="1"/>
  <c r="Y117" i="1"/>
  <c r="X117" i="1"/>
  <c r="V117" i="1"/>
  <c r="Y145" i="1"/>
  <c r="X145" i="1"/>
  <c r="V145" i="1"/>
  <c r="W145" i="1"/>
  <c r="V171" i="1"/>
  <c r="X171" i="1"/>
  <c r="Y171" i="1"/>
  <c r="W171" i="1"/>
  <c r="V155" i="1"/>
  <c r="X155" i="1"/>
  <c r="Y155" i="1"/>
  <c r="W155" i="1"/>
  <c r="V184" i="1"/>
  <c r="X184" i="1"/>
  <c r="Y184" i="1"/>
  <c r="W184" i="1"/>
  <c r="V211" i="1"/>
  <c r="X211" i="1"/>
  <c r="W211" i="1"/>
  <c r="Y211" i="1"/>
  <c r="V236" i="1"/>
  <c r="W236" i="1"/>
  <c r="Y236" i="1"/>
  <c r="X236" i="1"/>
  <c r="V220" i="1"/>
  <c r="X220" i="1"/>
  <c r="Y220" i="1"/>
  <c r="W220" i="1"/>
  <c r="V133" i="1"/>
  <c r="X133" i="1"/>
  <c r="Y133" i="1"/>
  <c r="W133" i="1"/>
  <c r="Y96" i="1"/>
  <c r="X96" i="1"/>
  <c r="V96" i="1"/>
  <c r="W96" i="1"/>
  <c r="V130" i="1"/>
  <c r="X130" i="1"/>
  <c r="W130" i="1"/>
  <c r="Y130" i="1"/>
  <c r="V114" i="1"/>
  <c r="X114" i="1"/>
  <c r="Y114" i="1"/>
  <c r="W114" i="1"/>
  <c r="V142" i="1"/>
  <c r="X142" i="1"/>
  <c r="Y142" i="1"/>
  <c r="W142" i="1"/>
  <c r="V168" i="1"/>
  <c r="X168" i="1"/>
  <c r="Y168" i="1"/>
  <c r="W168" i="1"/>
  <c r="V193" i="1"/>
  <c r="X193" i="1"/>
  <c r="W193" i="1"/>
  <c r="Y193" i="1"/>
  <c r="V177" i="1"/>
  <c r="X177" i="1"/>
  <c r="Y177" i="1"/>
  <c r="W177" i="1"/>
  <c r="W204" i="1"/>
  <c r="X204" i="1"/>
  <c r="V204" i="1"/>
  <c r="Y204" i="1"/>
  <c r="W229" i="1"/>
  <c r="V229" i="1"/>
  <c r="Y229" i="1"/>
  <c r="X229" i="1"/>
  <c r="Y109" i="1"/>
  <c r="X109" i="1"/>
  <c r="W109" i="1"/>
  <c r="V109" i="1"/>
  <c r="W143" i="1"/>
  <c r="X143" i="1"/>
  <c r="V143" i="1"/>
  <c r="Y143" i="1"/>
  <c r="Y169" i="1"/>
  <c r="X169" i="1"/>
  <c r="V169" i="1"/>
  <c r="W169" i="1"/>
  <c r="V194" i="1"/>
  <c r="Y194" i="1"/>
  <c r="W194" i="1"/>
  <c r="X194" i="1"/>
  <c r="V178" i="1"/>
  <c r="X178" i="1"/>
  <c r="Y178" i="1"/>
  <c r="W178" i="1"/>
  <c r="V205" i="1"/>
  <c r="X205" i="1"/>
  <c r="Y205" i="1"/>
  <c r="W205" i="1"/>
  <c r="V234" i="1"/>
  <c r="X234" i="1"/>
  <c r="Y234" i="1"/>
  <c r="W234" i="1"/>
  <c r="V218" i="1"/>
  <c r="X218" i="1"/>
  <c r="Y218" i="1"/>
  <c r="W218" i="1"/>
  <c r="Y11" i="1"/>
  <c r="W30" i="1"/>
  <c r="V107" i="1"/>
  <c r="X107" i="1"/>
  <c r="Y107" i="1"/>
  <c r="W107" i="1"/>
  <c r="V119" i="1"/>
  <c r="X119" i="1"/>
  <c r="W119" i="1"/>
  <c r="Y119" i="1"/>
  <c r="W104" i="1"/>
  <c r="X104" i="1"/>
  <c r="V104" i="1"/>
  <c r="Y104" i="1"/>
  <c r="W132" i="1"/>
  <c r="X132" i="1"/>
  <c r="Y132" i="1"/>
  <c r="V132" i="1"/>
  <c r="V116" i="1"/>
  <c r="X116" i="1"/>
  <c r="W116" i="1"/>
  <c r="Y116" i="1"/>
  <c r="Y140" i="1"/>
  <c r="X140" i="1"/>
  <c r="W140" i="1"/>
  <c r="V140" i="1"/>
  <c r="W166" i="1"/>
  <c r="X166" i="1"/>
  <c r="Y166" i="1"/>
  <c r="V166" i="1"/>
  <c r="W191" i="1"/>
  <c r="X191" i="1"/>
  <c r="V191" i="1"/>
  <c r="Y191" i="1"/>
  <c r="V214" i="1"/>
  <c r="X214" i="1"/>
  <c r="W214" i="1"/>
  <c r="Y214" i="1"/>
  <c r="V198" i="1"/>
  <c r="X198" i="1"/>
  <c r="Y198" i="1"/>
  <c r="W198" i="1"/>
  <c r="Y223" i="1"/>
  <c r="X223" i="1"/>
  <c r="W223" i="1"/>
  <c r="V223" i="1"/>
  <c r="W125" i="1"/>
  <c r="X125" i="1"/>
  <c r="V125" i="1"/>
  <c r="Y125" i="1"/>
  <c r="V149" i="1"/>
  <c r="X149" i="1"/>
  <c r="W149" i="1"/>
  <c r="Y149" i="1"/>
  <c r="V175" i="1"/>
  <c r="X175" i="1"/>
  <c r="Y175" i="1"/>
  <c r="W175" i="1"/>
  <c r="V159" i="1"/>
  <c r="X159" i="1"/>
  <c r="Y159" i="1"/>
  <c r="W159" i="1"/>
  <c r="V188" i="1"/>
  <c r="X188" i="1"/>
  <c r="Y188" i="1"/>
  <c r="W188" i="1"/>
  <c r="V215" i="1"/>
  <c r="Y215" i="1"/>
  <c r="W215" i="1"/>
  <c r="X215" i="1"/>
  <c r="V199" i="1"/>
  <c r="X199" i="1"/>
  <c r="Y199" i="1"/>
  <c r="W199" i="1"/>
  <c r="V224" i="1"/>
  <c r="X224" i="1"/>
  <c r="W224" i="1"/>
  <c r="Y224" i="1"/>
  <c r="V111" i="1"/>
  <c r="Y111" i="1"/>
  <c r="X111" i="1"/>
  <c r="W111" i="1"/>
  <c r="W93" i="1"/>
  <c r="X93" i="1"/>
  <c r="Y93" i="1"/>
  <c r="V93" i="1"/>
  <c r="V108" i="1"/>
  <c r="X108" i="1"/>
  <c r="Y108" i="1"/>
  <c r="W108" i="1"/>
  <c r="Y118" i="1"/>
  <c r="W118" i="1"/>
  <c r="X118" i="1"/>
  <c r="V118" i="1"/>
  <c r="W146" i="1"/>
  <c r="X146" i="1"/>
  <c r="Y146" i="1"/>
  <c r="V146" i="1"/>
  <c r="V172" i="1"/>
  <c r="X172" i="1"/>
  <c r="W172" i="1"/>
  <c r="Y172" i="1"/>
  <c r="V156" i="1"/>
  <c r="X156" i="1"/>
  <c r="Y156" i="1"/>
  <c r="W156" i="1"/>
  <c r="Y181" i="1"/>
  <c r="X181" i="1"/>
  <c r="W181" i="1"/>
  <c r="V181" i="1"/>
  <c r="W208" i="1"/>
  <c r="X208" i="1"/>
  <c r="V208" i="1"/>
  <c r="Y208" i="1"/>
  <c r="W233" i="1"/>
  <c r="Y233" i="1"/>
  <c r="X233" i="1"/>
  <c r="V233" i="1"/>
  <c r="Y97" i="1"/>
  <c r="X97" i="1"/>
  <c r="W97" i="1"/>
  <c r="V97" i="1"/>
  <c r="W147" i="1"/>
  <c r="X147" i="1"/>
  <c r="V147" i="1"/>
  <c r="Y147" i="1"/>
  <c r="V173" i="1"/>
  <c r="X173" i="1"/>
  <c r="Y173" i="1"/>
  <c r="W173" i="1"/>
  <c r="V157" i="1"/>
  <c r="X157" i="1"/>
  <c r="W157" i="1"/>
  <c r="Y157" i="1"/>
  <c r="V182" i="1"/>
  <c r="X182" i="1"/>
  <c r="W182" i="1"/>
  <c r="Y182" i="1"/>
  <c r="V209" i="1"/>
  <c r="X209" i="1"/>
  <c r="Y209" i="1"/>
  <c r="W209" i="1"/>
  <c r="V238" i="1"/>
  <c r="Y238" i="1"/>
  <c r="X238" i="1"/>
  <c r="W238" i="1"/>
  <c r="V222" i="1"/>
  <c r="X222" i="1"/>
  <c r="Y222" i="1"/>
  <c r="W222" i="1"/>
  <c r="V30" i="1"/>
  <c r="Y92" i="1"/>
  <c r="V92" i="1"/>
  <c r="X92" i="1"/>
  <c r="W92" i="1"/>
  <c r="W123" i="1"/>
  <c r="X123" i="1"/>
  <c r="Y123" i="1"/>
  <c r="V123" i="1"/>
  <c r="V98" i="1"/>
  <c r="W98" i="1"/>
  <c r="Y98" i="1"/>
  <c r="X98" i="1"/>
  <c r="Y112" i="1"/>
  <c r="W112" i="1"/>
  <c r="V112" i="1"/>
  <c r="X112" i="1"/>
  <c r="Y120" i="1"/>
  <c r="X120" i="1"/>
  <c r="W120" i="1"/>
  <c r="V120" i="1"/>
  <c r="V144" i="1"/>
  <c r="X144" i="1"/>
  <c r="W144" i="1"/>
  <c r="Y144" i="1"/>
  <c r="V170" i="1"/>
  <c r="X170" i="1"/>
  <c r="W170" i="1"/>
  <c r="Y170" i="1"/>
  <c r="W195" i="1"/>
  <c r="Y195" i="1"/>
  <c r="V195" i="1"/>
  <c r="X195" i="1"/>
  <c r="W179" i="1"/>
  <c r="X179" i="1"/>
  <c r="Y179" i="1"/>
  <c r="V179" i="1"/>
  <c r="Y202" i="1"/>
  <c r="X202" i="1"/>
  <c r="W202" i="1"/>
  <c r="V202" i="1"/>
  <c r="V227" i="1"/>
  <c r="X227" i="1"/>
  <c r="Y227" i="1"/>
  <c r="W227" i="1"/>
  <c r="Y101" i="1"/>
  <c r="X101" i="1"/>
  <c r="V101" i="1"/>
  <c r="W101" i="1"/>
  <c r="W153" i="1"/>
  <c r="X153" i="1"/>
  <c r="Y153" i="1"/>
  <c r="V153" i="1"/>
  <c r="V137" i="1"/>
  <c r="X137" i="1"/>
  <c r="Y137" i="1"/>
  <c r="W137" i="1"/>
  <c r="V163" i="1"/>
  <c r="X163" i="1"/>
  <c r="Y163" i="1"/>
  <c r="W163" i="1"/>
  <c r="V192" i="1"/>
  <c r="X192" i="1"/>
  <c r="Y192" i="1"/>
  <c r="W192" i="1"/>
  <c r="V176" i="1"/>
  <c r="Y176" i="1"/>
  <c r="W176" i="1"/>
  <c r="X176" i="1"/>
  <c r="V203" i="1"/>
  <c r="X203" i="1"/>
  <c r="W203" i="1"/>
  <c r="Y203" i="1"/>
  <c r="Y228" i="1"/>
  <c r="V228" i="1"/>
  <c r="X228" i="1"/>
  <c r="W228" i="1"/>
  <c r="Y105" i="1"/>
  <c r="V105" i="1"/>
  <c r="X105" i="1"/>
  <c r="W105" i="1"/>
  <c r="Y121" i="1"/>
  <c r="X121" i="1"/>
  <c r="W121" i="1"/>
  <c r="V121" i="1"/>
  <c r="V102" i="1"/>
  <c r="Y102" i="1"/>
  <c r="X102" i="1"/>
  <c r="W102" i="1"/>
  <c r="Y122" i="1"/>
  <c r="V122" i="1"/>
  <c r="W122" i="1"/>
  <c r="X122" i="1"/>
  <c r="Y150" i="1"/>
  <c r="V150" i="1"/>
  <c r="X150" i="1"/>
  <c r="W150" i="1"/>
  <c r="Y134" i="1"/>
  <c r="X134" i="1"/>
  <c r="W134" i="1"/>
  <c r="V134" i="1"/>
  <c r="Y160" i="1"/>
  <c r="X160" i="1"/>
  <c r="W160" i="1"/>
  <c r="V160" i="1"/>
  <c r="V185" i="1"/>
  <c r="X185" i="1"/>
  <c r="Y185" i="1"/>
  <c r="W185" i="1"/>
  <c r="W212" i="1"/>
  <c r="X212" i="1"/>
  <c r="V212" i="1"/>
  <c r="Y212" i="1"/>
  <c r="W237" i="1"/>
  <c r="X237" i="1"/>
  <c r="V237" i="1"/>
  <c r="Y237" i="1"/>
  <c r="W221" i="1"/>
  <c r="X221" i="1"/>
  <c r="Y221" i="1"/>
  <c r="V221" i="1"/>
  <c r="V151" i="1"/>
  <c r="X151" i="1"/>
  <c r="Y151" i="1"/>
  <c r="W151" i="1"/>
  <c r="V135" i="1"/>
  <c r="X135" i="1"/>
  <c r="Y135" i="1"/>
  <c r="W135" i="1"/>
  <c r="V161" i="1"/>
  <c r="X161" i="1"/>
  <c r="W161" i="1"/>
  <c r="Y161" i="1"/>
  <c r="Y186" i="1"/>
  <c r="X186" i="1"/>
  <c r="V186" i="1"/>
  <c r="W186" i="1"/>
  <c r="V213" i="1"/>
  <c r="X213" i="1"/>
  <c r="Y213" i="1"/>
  <c r="W213" i="1"/>
  <c r="V197" i="1"/>
  <c r="Y197" i="1"/>
  <c r="W197" i="1"/>
  <c r="X197" i="1"/>
  <c r="V226" i="1"/>
  <c r="X226" i="1"/>
  <c r="W226" i="1"/>
  <c r="Y226" i="1"/>
  <c r="V131" i="1"/>
  <c r="X131" i="1"/>
  <c r="W131" i="1"/>
  <c r="Y131" i="1"/>
  <c r="Y94" i="1"/>
  <c r="V94" i="1"/>
  <c r="W94" i="1"/>
  <c r="X94" i="1"/>
  <c r="W110" i="1"/>
  <c r="V110" i="1"/>
  <c r="Y110" i="1"/>
  <c r="X110" i="1"/>
  <c r="Y124" i="1"/>
  <c r="X124" i="1"/>
  <c r="V124" i="1"/>
  <c r="W124" i="1"/>
  <c r="Y148" i="1"/>
  <c r="X148" i="1"/>
  <c r="W148" i="1"/>
  <c r="V148" i="1"/>
  <c r="W174" i="1"/>
  <c r="X174" i="1"/>
  <c r="V174" i="1"/>
  <c r="Y174" i="1"/>
  <c r="W158" i="1"/>
  <c r="X158" i="1"/>
  <c r="V158" i="1"/>
  <c r="Y158" i="1"/>
  <c r="W183" i="1"/>
  <c r="X183" i="1"/>
  <c r="V183" i="1"/>
  <c r="Y183" i="1"/>
  <c r="V206" i="1"/>
  <c r="X206" i="1"/>
  <c r="Y206" i="1"/>
  <c r="W206" i="1"/>
  <c r="V231" i="1"/>
  <c r="X231" i="1"/>
  <c r="Y231" i="1"/>
  <c r="W231" i="1"/>
  <c r="W99" i="1"/>
  <c r="X99" i="1"/>
  <c r="Y99" i="1"/>
  <c r="V99" i="1"/>
  <c r="W113" i="1"/>
  <c r="Y113" i="1"/>
  <c r="V113" i="1"/>
  <c r="X113" i="1"/>
  <c r="Y141" i="1"/>
  <c r="X141" i="1"/>
  <c r="W141" i="1"/>
  <c r="V141" i="1"/>
  <c r="V167" i="1"/>
  <c r="X167" i="1"/>
  <c r="Y167" i="1"/>
  <c r="W167" i="1"/>
  <c r="V196" i="1"/>
  <c r="X196" i="1"/>
  <c r="Y196" i="1"/>
  <c r="W196" i="1"/>
  <c r="V180" i="1"/>
  <c r="X180" i="1"/>
  <c r="Y180" i="1"/>
  <c r="W180" i="1"/>
  <c r="Y207" i="1"/>
  <c r="X207" i="1"/>
  <c r="V207" i="1"/>
  <c r="W207" i="1"/>
  <c r="V232" i="1"/>
  <c r="X232" i="1"/>
  <c r="W232" i="1"/>
  <c r="Y232" i="1"/>
  <c r="V95" i="1"/>
  <c r="W95" i="1"/>
  <c r="X95" i="1"/>
  <c r="Y95" i="1"/>
  <c r="W129" i="1"/>
  <c r="X129" i="1"/>
  <c r="V129" i="1"/>
  <c r="Y129" i="1"/>
  <c r="W106" i="1"/>
  <c r="X106" i="1"/>
  <c r="V106" i="1"/>
  <c r="Y106" i="1"/>
  <c r="W126" i="1"/>
  <c r="X126" i="1"/>
  <c r="V126" i="1"/>
  <c r="Y126" i="1"/>
  <c r="Y154" i="1"/>
  <c r="V154" i="1"/>
  <c r="W154" i="1"/>
  <c r="X154" i="1"/>
  <c r="Y138" i="1"/>
  <c r="X138" i="1"/>
  <c r="W138" i="1"/>
  <c r="V138" i="1"/>
  <c r="Y164" i="1"/>
  <c r="X164" i="1"/>
  <c r="W164" i="1"/>
  <c r="V164" i="1"/>
  <c r="V189" i="1"/>
  <c r="X189" i="1"/>
  <c r="Y189" i="1"/>
  <c r="W189" i="1"/>
  <c r="W216" i="1"/>
  <c r="Y216" i="1"/>
  <c r="X216" i="1"/>
  <c r="V216" i="1"/>
  <c r="W200" i="1"/>
  <c r="X200" i="1"/>
  <c r="Y200" i="1"/>
  <c r="V200" i="1"/>
  <c r="W225" i="1"/>
  <c r="X225" i="1"/>
  <c r="V225" i="1"/>
  <c r="Y225" i="1"/>
  <c r="Y127" i="1"/>
  <c r="X127" i="1"/>
  <c r="W127" i="1"/>
  <c r="V127" i="1"/>
  <c r="W139" i="1"/>
  <c r="X139" i="1"/>
  <c r="Y139" i="1"/>
  <c r="V139" i="1"/>
  <c r="W165" i="1"/>
  <c r="X165" i="1"/>
  <c r="V165" i="1"/>
  <c r="Y165" i="1"/>
  <c r="V190" i="1"/>
  <c r="X190" i="1"/>
  <c r="W190" i="1"/>
  <c r="Y190" i="1"/>
  <c r="V217" i="1"/>
  <c r="X217" i="1"/>
  <c r="Y217" i="1"/>
  <c r="W217" i="1"/>
  <c r="V201" i="1"/>
  <c r="X201" i="1"/>
  <c r="Y201" i="1"/>
  <c r="W201" i="1"/>
  <c r="V230" i="1"/>
  <c r="Y230" i="1"/>
  <c r="X230" i="1"/>
  <c r="W230" i="1"/>
  <c r="X25" i="1"/>
  <c r="V25" i="1"/>
  <c r="W25" i="1"/>
  <c r="Y25" i="1"/>
  <c r="Y45" i="1"/>
  <c r="V45" i="1"/>
  <c r="W45" i="1"/>
  <c r="X45" i="1"/>
  <c r="V40" i="1"/>
  <c r="X15" i="1"/>
  <c r="V15" i="1"/>
  <c r="W15" i="1"/>
  <c r="Y15" i="1"/>
  <c r="Y55" i="1"/>
  <c r="W55" i="1"/>
  <c r="V55" i="1"/>
  <c r="X55" i="1"/>
  <c r="V19" i="1"/>
  <c r="X35" i="1"/>
  <c r="W35" i="1"/>
  <c r="V35" i="1"/>
  <c r="Y35" i="1"/>
  <c r="W59" i="1"/>
  <c r="X9" i="1"/>
  <c r="W43" i="1"/>
  <c r="V7" i="1"/>
  <c r="V10" i="1"/>
  <c r="V8" i="1"/>
  <c r="W37" i="1"/>
  <c r="X47" i="1"/>
  <c r="V50" i="1"/>
  <c r="W60" i="1"/>
  <c r="V23" i="1"/>
  <c r="X59" i="1"/>
  <c r="V63" i="1"/>
  <c r="X8" i="1"/>
  <c r="Y8" i="1"/>
  <c r="V29" i="1"/>
  <c r="V47" i="1"/>
  <c r="V57" i="1"/>
  <c r="V59" i="1"/>
  <c r="W13" i="1"/>
  <c r="V33" i="1"/>
  <c r="W63" i="1"/>
  <c r="Y63" i="1"/>
  <c r="X53" i="1"/>
  <c r="V53" i="1"/>
  <c r="W53" i="1"/>
  <c r="Y43" i="1"/>
  <c r="X43" i="1"/>
  <c r="Y33" i="1"/>
  <c r="W33" i="1"/>
  <c r="X23" i="1"/>
  <c r="W23" i="1"/>
  <c r="X13" i="1"/>
  <c r="Y13" i="1"/>
  <c r="X60" i="1"/>
  <c r="V60" i="1"/>
  <c r="W57" i="1"/>
  <c r="Y57" i="1"/>
  <c r="W50" i="1"/>
  <c r="X50" i="1"/>
  <c r="W47" i="1"/>
  <c r="W40" i="1"/>
  <c r="X40" i="1"/>
  <c r="W39" i="1"/>
  <c r="V39" i="1"/>
  <c r="Y39" i="1"/>
  <c r="X37" i="1"/>
  <c r="Y37" i="1"/>
  <c r="W29" i="1"/>
  <c r="Y29" i="1"/>
  <c r="X27" i="1"/>
  <c r="V27" i="1"/>
  <c r="W27" i="1"/>
  <c r="W19" i="1"/>
  <c r="Y19" i="1"/>
  <c r="W10" i="1"/>
  <c r="Y10" i="1"/>
  <c r="W9" i="1"/>
  <c r="Y9" i="1"/>
  <c r="W7" i="1"/>
  <c r="Y7" i="1"/>
  <c r="X48" i="1"/>
  <c r="X38" i="1"/>
  <c r="X51" i="1"/>
  <c r="X52" i="1"/>
  <c r="W31" i="1"/>
  <c r="W62" i="1"/>
  <c r="X62" i="1"/>
  <c r="X22" i="1"/>
  <c r="X31" i="1"/>
  <c r="X21" i="1"/>
  <c r="X32" i="1"/>
  <c r="X44" i="1"/>
  <c r="W32" i="1"/>
  <c r="Y36" i="1"/>
  <c r="W61" i="1"/>
  <c r="Y62" i="1"/>
  <c r="X61" i="1"/>
  <c r="X56" i="1"/>
  <c r="W64" i="1"/>
  <c r="W56" i="1"/>
  <c r="X58" i="1"/>
  <c r="Y58" i="1"/>
  <c r="V64" i="1"/>
  <c r="Y61" i="1"/>
  <c r="W58" i="1"/>
  <c r="Y56" i="1"/>
  <c r="X64" i="1"/>
  <c r="V51" i="1"/>
  <c r="X54" i="1"/>
  <c r="X46" i="1"/>
  <c r="Y48" i="1"/>
  <c r="Y46" i="1"/>
  <c r="W46" i="1"/>
  <c r="W51" i="1"/>
  <c r="W48" i="1"/>
  <c r="V52" i="1"/>
  <c r="Y52" i="1"/>
  <c r="Y54" i="1"/>
  <c r="W54" i="1"/>
  <c r="X36" i="1"/>
  <c r="Y38" i="1"/>
  <c r="W36" i="1"/>
  <c r="W41" i="1"/>
  <c r="W38" i="1"/>
  <c r="Y41" i="1"/>
  <c r="X41" i="1"/>
  <c r="V42" i="1"/>
  <c r="Y42" i="1"/>
  <c r="W42" i="1"/>
  <c r="Y44" i="1"/>
  <c r="W44" i="1"/>
  <c r="Y32" i="1"/>
  <c r="X26" i="1"/>
  <c r="W34" i="1"/>
  <c r="W26" i="1"/>
  <c r="X28" i="1"/>
  <c r="Y28" i="1"/>
  <c r="V34" i="1"/>
  <c r="Y31" i="1"/>
  <c r="W28" i="1"/>
  <c r="Y26" i="1"/>
  <c r="X34" i="1"/>
  <c r="V21" i="1"/>
  <c r="X18" i="1"/>
  <c r="X24" i="1"/>
  <c r="X16" i="1"/>
  <c r="Y18" i="1"/>
  <c r="Y16" i="1"/>
  <c r="W16" i="1"/>
  <c r="W21" i="1"/>
  <c r="W18" i="1"/>
  <c r="V22" i="1"/>
  <c r="Y22" i="1"/>
  <c r="Y24" i="1"/>
  <c r="W24" i="1"/>
  <c r="V11" i="1"/>
  <c r="X14" i="1"/>
  <c r="X6" i="1"/>
  <c r="Y6" i="1"/>
  <c r="W6" i="1"/>
  <c r="W11" i="1"/>
  <c r="V12" i="1"/>
  <c r="Y12" i="1"/>
  <c r="Y14" i="1"/>
  <c r="W14" i="1"/>
</calcChain>
</file>

<file path=xl/sharedStrings.xml><?xml version="1.0" encoding="utf-8"?>
<sst xmlns="http://schemas.openxmlformats.org/spreadsheetml/2006/main" count="35" uniqueCount="20">
  <si>
    <t>RADIUS</t>
  </si>
  <si>
    <t>CHARGE</t>
  </si>
  <si>
    <t>EFFECTIVE CHARGE</t>
  </si>
  <si>
    <t>COPY</t>
  </si>
  <si>
    <t>TOTAL COPY</t>
  </si>
  <si>
    <t>TOTAL VOLUME</t>
  </si>
  <si>
    <t>TOTAL CHARGE</t>
  </si>
  <si>
    <t>TOTAL EFFECTIVE CHARGE</t>
  </si>
  <si>
    <t>System</t>
  </si>
  <si>
    <t>CRW</t>
  </si>
  <si>
    <t>Cell</t>
  </si>
  <si>
    <t>Model System</t>
  </si>
  <si>
    <t>Ribosome</t>
  </si>
  <si>
    <t>Volume Fraction of Crowder</t>
  </si>
  <si>
    <t>tRNA</t>
  </si>
  <si>
    <r>
      <t>POS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- Ribosome Concentrations </t>
    </r>
  </si>
  <si>
    <r>
      <t>POS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</si>
  <si>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POS</t>
    </r>
    <r>
      <rPr>
        <b/>
        <vertAlign val="subscript"/>
        <sz val="11"/>
        <color theme="1"/>
        <rFont val="Calibri"/>
        <family val="2"/>
        <scheme val="minor"/>
      </rPr>
      <t>L</t>
    </r>
  </si>
  <si>
    <t>Temperature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</si>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</sst>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7" borderId="0" xfId="0" applyFill="1"/>
    <xf numFmtId="0" fontId="0" fillId="2" borderId="0" xfId="0" applyFill="1" applyBorder="1"/>
    <xf numFmtId="0" fontId="1" fillId="2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5" borderId="0" xfId="0" applyFill="1" applyBorder="1"/>
    <xf numFmtId="0" fontId="1" fillId="5" borderId="0" xfId="0" applyFont="1" applyFill="1" applyBorder="1"/>
    <xf numFmtId="0" fontId="0" fillId="6" borderId="0" xfId="0" applyFill="1" applyBorder="1"/>
    <xf numFmtId="0" fontId="1" fillId="0" borderId="0" xfId="0" applyFont="1" applyBorder="1"/>
    <xf numFmtId="0" fontId="0" fillId="7" borderId="0" xfId="0" applyFill="1" applyBorder="1"/>
    <xf numFmtId="0" fontId="0" fillId="6" borderId="0" xfId="0" applyFill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9"/>
  <sheetViews>
    <sheetView tabSelected="1" topLeftCell="N1" workbookViewId="0">
      <selection activeCell="N6" sqref="N6"/>
    </sheetView>
  </sheetViews>
  <sheetFormatPr defaultRowHeight="14.25" x14ac:dyDescent="0.45"/>
  <cols>
    <col min="1" max="1" width="30.1328125" customWidth="1"/>
    <col min="2" max="2" width="10.1328125" customWidth="1"/>
    <col min="7" max="7" width="10" customWidth="1"/>
    <col min="12" max="12" width="10.1328125" customWidth="1"/>
    <col min="17" max="17" width="10" customWidth="1"/>
    <col min="22" max="22" width="12.59765625" customWidth="1"/>
    <col min="23" max="23" width="16.265625" customWidth="1"/>
    <col min="24" max="24" width="14.73046875" customWidth="1"/>
    <col min="25" max="25" width="24" customWidth="1"/>
    <col min="26" max="26" width="13.73046875" customWidth="1"/>
  </cols>
  <sheetData>
    <row r="1" spans="1:26" x14ac:dyDescent="0.45">
      <c r="A1" s="1"/>
      <c r="B1" s="3"/>
      <c r="C1" s="3"/>
      <c r="D1" s="4" t="s">
        <v>0</v>
      </c>
      <c r="E1" s="3"/>
      <c r="F1" s="3"/>
      <c r="G1" s="5"/>
      <c r="H1" s="5"/>
      <c r="I1" s="6" t="s">
        <v>1</v>
      </c>
      <c r="J1" s="5"/>
      <c r="K1" s="5"/>
      <c r="L1" s="7"/>
      <c r="M1" s="7"/>
      <c r="N1" s="8" t="s">
        <v>2</v>
      </c>
      <c r="O1" s="7"/>
      <c r="P1" s="7"/>
      <c r="Q1" s="9"/>
      <c r="R1" s="9"/>
      <c r="S1" s="10" t="s">
        <v>3</v>
      </c>
      <c r="T1" s="9"/>
      <c r="U1" s="9"/>
      <c r="V1" s="11" t="s">
        <v>4</v>
      </c>
      <c r="W1" s="11" t="s">
        <v>5</v>
      </c>
      <c r="X1" s="11" t="s">
        <v>6</v>
      </c>
      <c r="Y1" s="11" t="s">
        <v>7</v>
      </c>
      <c r="Z1" s="14" t="s">
        <v>19</v>
      </c>
    </row>
    <row r="2" spans="1:26" ht="15.75" x14ac:dyDescent="0.55000000000000004">
      <c r="A2" s="12" t="s">
        <v>8</v>
      </c>
      <c r="B2" s="12" t="s">
        <v>12</v>
      </c>
      <c r="C2" s="12" t="s">
        <v>14</v>
      </c>
      <c r="D2" s="12" t="s">
        <v>16</v>
      </c>
      <c r="E2" s="12" t="s">
        <v>17</v>
      </c>
      <c r="F2" s="12" t="s">
        <v>9</v>
      </c>
      <c r="G2" s="12" t="s">
        <v>12</v>
      </c>
      <c r="H2" s="12" t="s">
        <v>14</v>
      </c>
      <c r="I2" s="12" t="s">
        <v>16</v>
      </c>
      <c r="J2" s="12" t="s">
        <v>17</v>
      </c>
      <c r="K2" s="12" t="s">
        <v>9</v>
      </c>
      <c r="L2" s="12" t="s">
        <v>12</v>
      </c>
      <c r="M2" s="12" t="s">
        <v>14</v>
      </c>
      <c r="N2" s="12" t="s">
        <v>16</v>
      </c>
      <c r="O2" s="12" t="s">
        <v>17</v>
      </c>
      <c r="P2" s="12" t="s">
        <v>9</v>
      </c>
      <c r="Q2" s="12" t="s">
        <v>12</v>
      </c>
      <c r="R2" s="12" t="s">
        <v>14</v>
      </c>
      <c r="S2" s="12" t="s">
        <v>16</v>
      </c>
      <c r="T2" s="12" t="s">
        <v>17</v>
      </c>
      <c r="U2" s="12" t="s">
        <v>9</v>
      </c>
      <c r="V2" s="12"/>
      <c r="W2" s="12"/>
      <c r="X2" s="1"/>
      <c r="Y2" s="1"/>
    </row>
    <row r="3" spans="1:26" x14ac:dyDescent="0.4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>
        <v>1573</v>
      </c>
      <c r="W3" s="12">
        <v>192750.92856077407</v>
      </c>
      <c r="X3" s="12">
        <v>-124546</v>
      </c>
      <c r="Y3" s="12">
        <v>-9758.4312493898942</v>
      </c>
      <c r="Z3" s="15">
        <v>298</v>
      </c>
    </row>
    <row r="4" spans="1:26" x14ac:dyDescent="0.45">
      <c r="A4" s="12" t="s">
        <v>11</v>
      </c>
      <c r="B4" s="1">
        <v>8.31</v>
      </c>
      <c r="C4" s="1">
        <v>1.74</v>
      </c>
      <c r="D4" s="1">
        <v>2.52</v>
      </c>
      <c r="E4" s="1">
        <v>3.5</v>
      </c>
      <c r="F4" s="1">
        <v>2.52</v>
      </c>
      <c r="G4" s="1">
        <v>-3966</v>
      </c>
      <c r="H4" s="1">
        <v>-75</v>
      </c>
      <c r="I4" s="1">
        <v>1</v>
      </c>
      <c r="J4" s="1">
        <v>20</v>
      </c>
      <c r="K4" s="1">
        <v>0</v>
      </c>
      <c r="L4" s="1">
        <f t="shared" ref="L4:O4" si="0">LN((ABS(G4)/20)+1)*20*(ABS(G4)/G4)</f>
        <v>-105.89622454437497</v>
      </c>
      <c r="M4" s="1">
        <f t="shared" si="0"/>
        <v>-31.162892360930996</v>
      </c>
      <c r="N4" s="1">
        <f t="shared" si="0"/>
        <v>0.97580328338864097</v>
      </c>
      <c r="O4" s="1">
        <f t="shared" si="0"/>
        <v>13.862943611198906</v>
      </c>
      <c r="P4" s="1">
        <f t="shared" ref="P4" si="1">LN((ABS(K4)/20)+1)*20</f>
        <v>0</v>
      </c>
      <c r="Q4" s="1">
        <v>33</v>
      </c>
      <c r="R4" s="1">
        <v>297</v>
      </c>
      <c r="S4" s="1">
        <v>71</v>
      </c>
      <c r="T4" s="1">
        <v>211</v>
      </c>
      <c r="U4" s="1">
        <v>961</v>
      </c>
      <c r="V4" s="1">
        <f t="shared" ref="V4" si="2">SUM(Q4:U4)</f>
        <v>1573</v>
      </c>
      <c r="W4" s="1">
        <f t="shared" ref="W4" si="3">Q4*(4/3)*PI()*B4^3+R4*(4/3)*PI()*C4^3+S4*(4/3)*PI()*D4^3+T4*(4/3)*PI()*E4^3+U4*(4/3)*PI()*F4^3</f>
        <v>192950.70071183442</v>
      </c>
      <c r="X4" s="1">
        <f t="shared" ref="X4" si="4">G4*Q4+H4*R4+I4*S4+J4*T4+K4*U4</f>
        <v>-148862</v>
      </c>
      <c r="Y4" s="1">
        <f t="shared" ref="Y4" si="5">L4*Q4+M4*R4+N4*S4+O4*T4+P4*U4</f>
        <v>-9755.5913060773182</v>
      </c>
      <c r="Z4">
        <v>298</v>
      </c>
    </row>
    <row r="5" spans="1:26" s="2" customFormat="1" ht="15.75" x14ac:dyDescent="0.55000000000000004">
      <c r="A5" s="13" t="s">
        <v>15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6" x14ac:dyDescent="0.45">
      <c r="A6" s="1">
        <v>1</v>
      </c>
      <c r="B6" s="1">
        <v>8.31</v>
      </c>
      <c r="C6" s="1">
        <v>1.74</v>
      </c>
      <c r="D6" s="1">
        <v>2.52</v>
      </c>
      <c r="E6" s="1">
        <v>3.5</v>
      </c>
      <c r="F6" s="1">
        <v>2.52</v>
      </c>
      <c r="G6" s="1">
        <v>-3966</v>
      </c>
      <c r="H6" s="1">
        <v>-75</v>
      </c>
      <c r="I6" s="1">
        <v>1</v>
      </c>
      <c r="J6" s="1">
        <v>20</v>
      </c>
      <c r="K6" s="1">
        <v>0</v>
      </c>
      <c r="L6" s="1">
        <f t="shared" ref="L6:O15" si="6">LN((ABS(G6)/20)+1)*20*(ABS(G6)/G6)</f>
        <v>-105.89622454437497</v>
      </c>
      <c r="M6" s="1">
        <f t="shared" si="6"/>
        <v>-31.162892360930996</v>
      </c>
      <c r="N6" s="1">
        <f t="shared" si="6"/>
        <v>0.97580328338864097</v>
      </c>
      <c r="O6" s="1">
        <f t="shared" si="6"/>
        <v>13.862943611198906</v>
      </c>
      <c r="P6" s="1">
        <f t="shared" ref="P6:P15" si="7">LN((ABS(K6)/20)+1)*20</f>
        <v>0</v>
      </c>
      <c r="Q6" s="1">
        <f>INT($Q$4*1)</f>
        <v>33</v>
      </c>
      <c r="R6" s="1">
        <v>297</v>
      </c>
      <c r="S6" s="1">
        <v>71</v>
      </c>
      <c r="T6" s="1">
        <f>INT($T$4*(1.5))</f>
        <v>316</v>
      </c>
      <c r="U6" s="1">
        <f>ROUND((($W$4-(Q6*(4/3)*PI()*B6^3+R6*(4/3)*PI()*C6^3+S6*(4/3)*PI()*D6^3+T6*(4/3)*PI()*E6^3))/((4/3)*PI()*F6^3)),0)</f>
        <v>680</v>
      </c>
      <c r="V6" s="1">
        <f t="shared" ref="V6:V15" si="8">SUM(Q6:U6)</f>
        <v>1397</v>
      </c>
      <c r="W6" s="1">
        <f t="shared" ref="W6:W15" si="9">Q6*(4/3)*PI()*B6^3+R6*(4/3)*PI()*C6^3+S6*(4/3)*PI()*D6^3+T6*(4/3)*PI()*E6^3+U6*(4/3)*PI()*F6^3</f>
        <v>192971.76928774451</v>
      </c>
      <c r="X6" s="1">
        <f t="shared" ref="X6:X15" si="10">G6*Q6+H6*R6+I6*S6+J6*T6+K6*U6</f>
        <v>-146762</v>
      </c>
      <c r="Y6" s="1">
        <f t="shared" ref="Y6:Y15" si="11">L6*Q6+M6*R6+N6*S6+O6*T6+P6*U6</f>
        <v>-8299.982226901433</v>
      </c>
      <c r="Z6">
        <v>298</v>
      </c>
    </row>
    <row r="7" spans="1:26" x14ac:dyDescent="0.45">
      <c r="A7" s="1">
        <v>2</v>
      </c>
      <c r="B7" s="1">
        <v>8.31</v>
      </c>
      <c r="C7" s="1">
        <v>1.74</v>
      </c>
      <c r="D7" s="1">
        <v>2.52</v>
      </c>
      <c r="E7" s="1">
        <v>3.5</v>
      </c>
      <c r="F7" s="1">
        <v>2.52</v>
      </c>
      <c r="G7" s="1">
        <v>-3966</v>
      </c>
      <c r="H7" s="1">
        <v>-75</v>
      </c>
      <c r="I7" s="1">
        <v>1</v>
      </c>
      <c r="J7" s="1">
        <v>20</v>
      </c>
      <c r="K7" s="1">
        <v>0</v>
      </c>
      <c r="L7" s="1">
        <f t="shared" ref="L7" si="12">LN((ABS(G7)/20)+1)*20*(ABS(G7)/G7)</f>
        <v>-105.89622454437497</v>
      </c>
      <c r="M7" s="1">
        <f t="shared" ref="M7" si="13">LN((ABS(H7)/20)+1)*20*(ABS(H7)/H7)</f>
        <v>-31.162892360930996</v>
      </c>
      <c r="N7" s="1">
        <f t="shared" ref="N7" si="14">LN((ABS(I7)/20)+1)*20*(ABS(I7)/I7)</f>
        <v>0.97580328338864097</v>
      </c>
      <c r="O7" s="1">
        <f t="shared" ref="O7" si="15">LN((ABS(J7)/20)+1)*20*(ABS(J7)/J7)</f>
        <v>13.862943611198906</v>
      </c>
      <c r="P7" s="1">
        <f t="shared" ref="P7" si="16">LN((ABS(K7)/20)+1)*20</f>
        <v>0</v>
      </c>
      <c r="Q7" s="1">
        <f>INT($Q$4*1)</f>
        <v>33</v>
      </c>
      <c r="R7" s="1">
        <v>297</v>
      </c>
      <c r="S7" s="1">
        <v>71</v>
      </c>
      <c r="T7" s="1">
        <f>INT($T$4*(1.75))</f>
        <v>369</v>
      </c>
      <c r="U7" s="1">
        <f>ROUND((($W$4-(Q7*(4/3)*PI()*B7^3+R7*(4/3)*PI()*C7^3+S7*(4/3)*PI()*D7^3+T7*(4/3)*PI()*E7^3))/((4/3)*PI()*F7^3)),0)</f>
        <v>538</v>
      </c>
      <c r="V7" s="1">
        <f t="shared" ref="V7" si="17">SUM(Q7:U7)</f>
        <v>1308</v>
      </c>
      <c r="W7" s="1">
        <f t="shared" ref="W7" si="18">Q7*(4/3)*PI()*B7^3+R7*(4/3)*PI()*C7^3+S7*(4/3)*PI()*D7^3+T7*(4/3)*PI()*E7^3+U7*(4/3)*PI()*F7^3</f>
        <v>192971.55090097839</v>
      </c>
      <c r="X7" s="1">
        <f t="shared" ref="X7" si="19">G7*Q7+H7*R7+I7*S7+J7*T7+K7*U7</f>
        <v>-145702</v>
      </c>
      <c r="Y7" s="1">
        <f t="shared" ref="Y7" si="20">L7*Q7+M7*R7+N7*S7+O7*T7+P7*U7</f>
        <v>-7565.2462155078911</v>
      </c>
      <c r="Z7">
        <v>298</v>
      </c>
    </row>
    <row r="8" spans="1:26" x14ac:dyDescent="0.45">
      <c r="A8" s="1">
        <v>3</v>
      </c>
      <c r="B8" s="1">
        <v>8.31</v>
      </c>
      <c r="C8" s="1">
        <v>1.74</v>
      </c>
      <c r="D8" s="1">
        <v>2.52</v>
      </c>
      <c r="E8" s="1">
        <v>3.5</v>
      </c>
      <c r="F8" s="1">
        <v>2.52</v>
      </c>
      <c r="G8" s="1">
        <v>-3966</v>
      </c>
      <c r="H8" s="1">
        <v>-75</v>
      </c>
      <c r="I8" s="1">
        <v>1</v>
      </c>
      <c r="J8" s="1">
        <v>20</v>
      </c>
      <c r="K8" s="1">
        <v>0</v>
      </c>
      <c r="L8" s="1">
        <f t="shared" si="6"/>
        <v>-105.89622454437497</v>
      </c>
      <c r="M8" s="1">
        <f t="shared" si="6"/>
        <v>-31.162892360930996</v>
      </c>
      <c r="N8" s="1">
        <f t="shared" si="6"/>
        <v>0.97580328338864097</v>
      </c>
      <c r="O8" s="1">
        <f t="shared" si="6"/>
        <v>13.862943611198906</v>
      </c>
      <c r="P8" s="1">
        <f t="shared" si="7"/>
        <v>0</v>
      </c>
      <c r="Q8" s="1">
        <f t="shared" ref="Q8:Q14" si="21">INT($Q$4*1)</f>
        <v>33</v>
      </c>
      <c r="R8" s="1">
        <v>297</v>
      </c>
      <c r="S8" s="1">
        <v>71</v>
      </c>
      <c r="T8" s="1">
        <f>INT($T$4*(2))</f>
        <v>422</v>
      </c>
      <c r="U8" s="1">
        <f t="shared" ref="U8:U14" si="22">ROUND((($W$4-(Q8*(4/3)*PI()*B8^3+R8*(4/3)*PI()*C8^3+S8*(4/3)*PI()*D8^3+T8*(4/3)*PI()*E8^3))/((4/3)*PI()*F8^3)),0)</f>
        <v>396</v>
      </c>
      <c r="V8" s="1">
        <f t="shared" si="8"/>
        <v>1219</v>
      </c>
      <c r="W8" s="1">
        <f t="shared" si="9"/>
        <v>192971.33251421229</v>
      </c>
      <c r="X8" s="1">
        <f t="shared" si="10"/>
        <v>-144642</v>
      </c>
      <c r="Y8" s="1">
        <f t="shared" si="11"/>
        <v>-6830.5102041143491</v>
      </c>
      <c r="Z8">
        <v>298</v>
      </c>
    </row>
    <row r="9" spans="1:26" x14ac:dyDescent="0.45">
      <c r="A9" s="1">
        <v>4</v>
      </c>
      <c r="B9" s="1">
        <v>8.31</v>
      </c>
      <c r="C9" s="1">
        <v>1.74</v>
      </c>
      <c r="D9" s="1">
        <v>2.52</v>
      </c>
      <c r="E9" s="1">
        <v>3.5</v>
      </c>
      <c r="F9" s="1">
        <v>2.52</v>
      </c>
      <c r="G9" s="1">
        <v>-3966</v>
      </c>
      <c r="H9" s="1">
        <v>-75</v>
      </c>
      <c r="I9" s="1">
        <v>1</v>
      </c>
      <c r="J9" s="1">
        <v>20</v>
      </c>
      <c r="K9" s="1">
        <v>0</v>
      </c>
      <c r="L9" s="1">
        <f t="shared" ref="L9" si="23">LN((ABS(G9)/20)+1)*20*(ABS(G9)/G9)</f>
        <v>-105.89622454437497</v>
      </c>
      <c r="M9" s="1">
        <f t="shared" ref="M9" si="24">LN((ABS(H9)/20)+1)*20*(ABS(H9)/H9)</f>
        <v>-31.162892360930996</v>
      </c>
      <c r="N9" s="1">
        <f t="shared" ref="N9" si="25">LN((ABS(I9)/20)+1)*20*(ABS(I9)/I9)</f>
        <v>0.97580328338864097</v>
      </c>
      <c r="O9" s="1">
        <f t="shared" ref="O9" si="26">LN((ABS(J9)/20)+1)*20*(ABS(J9)/J9)</f>
        <v>13.862943611198906</v>
      </c>
      <c r="P9" s="1">
        <f t="shared" ref="P9" si="27">LN((ABS(K9)/20)+1)*20</f>
        <v>0</v>
      </c>
      <c r="Q9" s="1">
        <f t="shared" si="21"/>
        <v>33</v>
      </c>
      <c r="R9" s="1">
        <v>297</v>
      </c>
      <c r="S9" s="1">
        <v>71</v>
      </c>
      <c r="T9" s="1">
        <f>INT($T$4*(2.25))</f>
        <v>474</v>
      </c>
      <c r="U9" s="1">
        <f t="shared" ref="U9" si="28">ROUND((($W$4-(Q9*(4/3)*PI()*B9^3+R9*(4/3)*PI()*C9^3+S9*(4/3)*PI()*D9^3+T9*(4/3)*PI()*E9^3))/((4/3)*PI()*F9^3)),0)</f>
        <v>256</v>
      </c>
      <c r="V9" s="1">
        <f t="shared" ref="V9" si="29">SUM(Q9:U9)</f>
        <v>1131</v>
      </c>
      <c r="W9" s="1">
        <f t="shared" ref="W9" si="30">Q9*(4/3)*PI()*B9^3+R9*(4/3)*PI()*C9^3+S9*(4/3)*PI()*D9^3+T9*(4/3)*PI()*E9^3+U9*(4/3)*PI()*F9^3</f>
        <v>192925.58623373095</v>
      </c>
      <c r="X9" s="1">
        <f t="shared" ref="X9" si="31">G9*Q9+H9*R9+I9*S9+J9*T9+K9*U9</f>
        <v>-143602</v>
      </c>
      <c r="Y9" s="1">
        <f t="shared" ref="Y9" si="32">L9*Q9+M9*R9+N9*S9+O9*T9+P9*U9</f>
        <v>-6109.6371363320059</v>
      </c>
      <c r="Z9">
        <v>298</v>
      </c>
    </row>
    <row r="10" spans="1:26" x14ac:dyDescent="0.45">
      <c r="A10" s="1">
        <v>5</v>
      </c>
      <c r="B10" s="1">
        <v>8.31</v>
      </c>
      <c r="C10" s="1">
        <v>1.74</v>
      </c>
      <c r="D10" s="1">
        <v>2.52</v>
      </c>
      <c r="E10" s="1">
        <v>3.5</v>
      </c>
      <c r="F10" s="1">
        <v>2.52</v>
      </c>
      <c r="G10" s="1">
        <v>-3966</v>
      </c>
      <c r="H10" s="1">
        <v>-75</v>
      </c>
      <c r="I10" s="1">
        <v>1</v>
      </c>
      <c r="J10" s="1">
        <v>20</v>
      </c>
      <c r="K10" s="1">
        <v>0</v>
      </c>
      <c r="L10" s="1">
        <f t="shared" ref="L10" si="33">LN((ABS(G10)/20)+1)*20*(ABS(G10)/G10)</f>
        <v>-105.89622454437497</v>
      </c>
      <c r="M10" s="1">
        <f t="shared" ref="M10" si="34">LN((ABS(H10)/20)+1)*20*(ABS(H10)/H10)</f>
        <v>-31.162892360930996</v>
      </c>
      <c r="N10" s="1">
        <f t="shared" ref="N10" si="35">LN((ABS(I10)/20)+1)*20*(ABS(I10)/I10)</f>
        <v>0.97580328338864097</v>
      </c>
      <c r="O10" s="1">
        <f t="shared" ref="O10" si="36">LN((ABS(J10)/20)+1)*20*(ABS(J10)/J10)</f>
        <v>13.862943611198906</v>
      </c>
      <c r="P10" s="1">
        <f t="shared" ref="P10" si="37">LN((ABS(K10)/20)+1)*20</f>
        <v>0</v>
      </c>
      <c r="Q10" s="1">
        <f t="shared" si="21"/>
        <v>33</v>
      </c>
      <c r="R10" s="1">
        <v>297</v>
      </c>
      <c r="S10" s="1">
        <v>71</v>
      </c>
      <c r="T10" s="1">
        <f>INT($T$4*(2.5))</f>
        <v>527</v>
      </c>
      <c r="U10" s="1">
        <f t="shared" ref="U10" si="38">ROUND((($W$4-(Q10*(4/3)*PI()*B10^3+R10*(4/3)*PI()*C10^3+S10*(4/3)*PI()*D10^3+T10*(4/3)*PI()*E10^3))/((4/3)*PI()*F10^3)),0)</f>
        <v>114</v>
      </c>
      <c r="V10" s="1">
        <f t="shared" ref="V10" si="39">SUM(Q10:U10)</f>
        <v>1042</v>
      </c>
      <c r="W10" s="1">
        <f t="shared" ref="W10" si="40">Q10*(4/3)*PI()*B10^3+R10*(4/3)*PI()*C10^3+S10*(4/3)*PI()*D10^3+T10*(4/3)*PI()*E10^3+U10*(4/3)*PI()*F10^3</f>
        <v>192925.36784696486</v>
      </c>
      <c r="X10" s="1">
        <f t="shared" ref="X10" si="41">G10*Q10+H10*R10+I10*S10+J10*T10+K10*U10</f>
        <v>-142542</v>
      </c>
      <c r="Y10" s="1">
        <f t="shared" ref="Y10" si="42">L10*Q10+M10*R10+N10*S10+O10*T10+P10*U10</f>
        <v>-5374.9011249384639</v>
      </c>
      <c r="Z10">
        <v>298</v>
      </c>
    </row>
    <row r="11" spans="1:26" x14ac:dyDescent="0.45">
      <c r="A11" s="1">
        <v>6</v>
      </c>
      <c r="B11" s="1">
        <v>8.31</v>
      </c>
      <c r="C11" s="1">
        <v>1.74</v>
      </c>
      <c r="D11" s="1">
        <v>2.52</v>
      </c>
      <c r="E11" s="1">
        <v>3.5</v>
      </c>
      <c r="F11" s="1">
        <v>2.52</v>
      </c>
      <c r="G11" s="1">
        <v>-3966</v>
      </c>
      <c r="H11" s="1">
        <v>-75</v>
      </c>
      <c r="I11" s="1">
        <v>1</v>
      </c>
      <c r="J11" s="1">
        <v>20</v>
      </c>
      <c r="K11" s="1">
        <v>0</v>
      </c>
      <c r="L11" s="1">
        <f t="shared" si="6"/>
        <v>-105.89622454437497</v>
      </c>
      <c r="M11" s="1">
        <f t="shared" si="6"/>
        <v>-31.162892360930996</v>
      </c>
      <c r="N11" s="1">
        <f t="shared" si="6"/>
        <v>0.97580328338864097</v>
      </c>
      <c r="O11" s="1">
        <f t="shared" si="6"/>
        <v>13.862943611198906</v>
      </c>
      <c r="P11" s="1">
        <f t="shared" si="7"/>
        <v>0</v>
      </c>
      <c r="Q11" s="1">
        <f t="shared" si="21"/>
        <v>33</v>
      </c>
      <c r="R11" s="1">
        <v>297</v>
      </c>
      <c r="S11" s="1">
        <v>71</v>
      </c>
      <c r="T11" s="1">
        <f>INT($T$4*(0.75))</f>
        <v>158</v>
      </c>
      <c r="U11" s="1">
        <f t="shared" si="22"/>
        <v>1103</v>
      </c>
      <c r="V11" s="1">
        <f t="shared" si="8"/>
        <v>1662</v>
      </c>
      <c r="W11" s="1">
        <f t="shared" si="9"/>
        <v>192950.91909860051</v>
      </c>
      <c r="X11" s="1">
        <f t="shared" si="10"/>
        <v>-149922</v>
      </c>
      <c r="Y11" s="1">
        <f t="shared" si="11"/>
        <v>-10490.327317470859</v>
      </c>
      <c r="Z11">
        <v>298</v>
      </c>
    </row>
    <row r="12" spans="1:26" x14ac:dyDescent="0.45">
      <c r="A12" s="1">
        <v>7</v>
      </c>
      <c r="B12" s="1">
        <v>8.31</v>
      </c>
      <c r="C12" s="1">
        <v>1.74</v>
      </c>
      <c r="D12" s="1">
        <v>2.52</v>
      </c>
      <c r="E12" s="1">
        <v>3.5</v>
      </c>
      <c r="F12" s="1">
        <v>2.52</v>
      </c>
      <c r="G12" s="1">
        <v>-3966</v>
      </c>
      <c r="H12" s="1">
        <v>-75</v>
      </c>
      <c r="I12" s="1">
        <v>1</v>
      </c>
      <c r="J12" s="1">
        <v>20</v>
      </c>
      <c r="K12" s="1">
        <v>0</v>
      </c>
      <c r="L12" s="1">
        <f t="shared" si="6"/>
        <v>-105.89622454437497</v>
      </c>
      <c r="M12" s="1">
        <f t="shared" si="6"/>
        <v>-31.162892360930996</v>
      </c>
      <c r="N12" s="1">
        <f t="shared" si="6"/>
        <v>0.97580328338864097</v>
      </c>
      <c r="O12" s="1">
        <f t="shared" si="6"/>
        <v>13.862943611198906</v>
      </c>
      <c r="P12" s="1">
        <f t="shared" si="7"/>
        <v>0</v>
      </c>
      <c r="Q12" s="1">
        <f t="shared" si="21"/>
        <v>33</v>
      </c>
      <c r="R12" s="1">
        <v>297</v>
      </c>
      <c r="S12" s="1">
        <v>71</v>
      </c>
      <c r="T12" s="1">
        <f>INT($T$4*(0.5))</f>
        <v>105</v>
      </c>
      <c r="U12" s="1">
        <f t="shared" si="22"/>
        <v>1245</v>
      </c>
      <c r="V12" s="1">
        <f t="shared" si="8"/>
        <v>1751</v>
      </c>
      <c r="W12" s="1">
        <f t="shared" si="9"/>
        <v>192951.13748536666</v>
      </c>
      <c r="X12" s="1">
        <f t="shared" si="10"/>
        <v>-150982</v>
      </c>
      <c r="Y12" s="1">
        <f t="shared" si="11"/>
        <v>-11225.063328864402</v>
      </c>
      <c r="Z12">
        <v>298</v>
      </c>
    </row>
    <row r="13" spans="1:26" x14ac:dyDescent="0.45">
      <c r="A13" s="1">
        <v>8</v>
      </c>
      <c r="B13" s="1">
        <v>8.31</v>
      </c>
      <c r="C13" s="1">
        <v>1.74</v>
      </c>
      <c r="D13" s="1">
        <v>2.52</v>
      </c>
      <c r="E13" s="1">
        <v>3.5</v>
      </c>
      <c r="F13" s="1">
        <v>2.52</v>
      </c>
      <c r="G13" s="1">
        <v>-3966</v>
      </c>
      <c r="H13" s="1">
        <v>-75</v>
      </c>
      <c r="I13" s="1">
        <v>1</v>
      </c>
      <c r="J13" s="1">
        <v>20</v>
      </c>
      <c r="K13" s="1">
        <v>0</v>
      </c>
      <c r="L13" s="1">
        <f t="shared" ref="L13" si="43">LN((ABS(G13)/20)+1)*20*(ABS(G13)/G13)</f>
        <v>-105.89622454437497</v>
      </c>
      <c r="M13" s="1">
        <f t="shared" ref="M13" si="44">LN((ABS(H13)/20)+1)*20*(ABS(H13)/H13)</f>
        <v>-31.162892360930996</v>
      </c>
      <c r="N13" s="1">
        <f t="shared" ref="N13" si="45">LN((ABS(I13)/20)+1)*20*(ABS(I13)/I13)</f>
        <v>0.97580328338864097</v>
      </c>
      <c r="O13" s="1">
        <f t="shared" ref="O13" si="46">LN((ABS(J13)/20)+1)*20*(ABS(J13)/J13)</f>
        <v>13.862943611198906</v>
      </c>
      <c r="P13" s="1">
        <f t="shared" ref="P13" si="47">LN((ABS(K13)/20)+1)*20</f>
        <v>0</v>
      </c>
      <c r="Q13" s="1">
        <f t="shared" si="21"/>
        <v>33</v>
      </c>
      <c r="R13" s="1">
        <v>297</v>
      </c>
      <c r="S13" s="1">
        <v>71</v>
      </c>
      <c r="T13" s="1">
        <f>INT($T$4*(0.15))</f>
        <v>31</v>
      </c>
      <c r="U13" s="1">
        <f t="shared" ref="U13" si="48">ROUND((($W$4-(Q13*(4/3)*PI()*B13^3+R13*(4/3)*PI()*C13^3+S13*(4/3)*PI()*D13^3+T13*(4/3)*PI()*E13^3))/((4/3)*PI()*F13^3)),0)</f>
        <v>1443</v>
      </c>
      <c r="V13" s="1">
        <f t="shared" ref="V13" si="49">SUM(Q13:U13)</f>
        <v>1875</v>
      </c>
      <c r="W13" s="1">
        <f t="shared" ref="W13" si="50">Q13*(4/3)*PI()*B13^3+R13*(4/3)*PI()*C13^3+S13*(4/3)*PI()*D13^3+T13*(4/3)*PI()*E13^3+U13*(4/3)*PI()*F13^3</f>
        <v>192933.73550831922</v>
      </c>
      <c r="X13" s="1">
        <f t="shared" ref="X13" si="51">G13*Q13+H13*R13+I13*S13+J13*T13+K13*U13</f>
        <v>-152462</v>
      </c>
      <c r="Y13" s="1">
        <f t="shared" ref="Y13" si="52">L13*Q13+M13*R13+N13*S13+O13*T13+P13*U13</f>
        <v>-12250.921156093122</v>
      </c>
      <c r="Z13">
        <v>298</v>
      </c>
    </row>
    <row r="14" spans="1:26" x14ac:dyDescent="0.45">
      <c r="A14" s="1">
        <v>9</v>
      </c>
      <c r="B14" s="1">
        <v>8.31</v>
      </c>
      <c r="C14" s="1">
        <v>1.74</v>
      </c>
      <c r="D14" s="1">
        <v>2.52</v>
      </c>
      <c r="E14" s="1">
        <v>3.5</v>
      </c>
      <c r="F14" s="1">
        <v>2.52</v>
      </c>
      <c r="G14" s="1">
        <v>-3966</v>
      </c>
      <c r="H14" s="1">
        <v>-75</v>
      </c>
      <c r="I14" s="1">
        <v>1</v>
      </c>
      <c r="J14" s="1">
        <v>20</v>
      </c>
      <c r="K14" s="1">
        <v>0</v>
      </c>
      <c r="L14" s="1">
        <f t="shared" si="6"/>
        <v>-105.89622454437497</v>
      </c>
      <c r="M14" s="1">
        <f t="shared" si="6"/>
        <v>-31.162892360930996</v>
      </c>
      <c r="N14" s="1">
        <f t="shared" si="6"/>
        <v>0.97580328338864097</v>
      </c>
      <c r="O14" s="1">
        <f t="shared" si="6"/>
        <v>13.862943611198906</v>
      </c>
      <c r="P14" s="1">
        <f t="shared" si="7"/>
        <v>0</v>
      </c>
      <c r="Q14" s="1">
        <f t="shared" si="21"/>
        <v>33</v>
      </c>
      <c r="R14" s="1">
        <v>297</v>
      </c>
      <c r="S14" s="1">
        <v>71</v>
      </c>
      <c r="T14" s="1">
        <f>INT($T$4*(0))</f>
        <v>0</v>
      </c>
      <c r="U14" s="1">
        <f t="shared" si="22"/>
        <v>1526</v>
      </c>
      <c r="V14" s="1">
        <f t="shared" si="8"/>
        <v>1927</v>
      </c>
      <c r="W14" s="1">
        <f t="shared" si="9"/>
        <v>192930.06890945655</v>
      </c>
      <c r="X14" s="1">
        <f t="shared" si="10"/>
        <v>-153082</v>
      </c>
      <c r="Y14" s="1">
        <f t="shared" si="11"/>
        <v>-12680.672408040287</v>
      </c>
      <c r="Z14">
        <v>298</v>
      </c>
    </row>
    <row r="15" spans="1:26" x14ac:dyDescent="0.45">
      <c r="A15" s="1">
        <v>10</v>
      </c>
      <c r="B15" s="1">
        <v>8.31</v>
      </c>
      <c r="C15" s="1">
        <v>1.74</v>
      </c>
      <c r="D15" s="1">
        <v>2.52</v>
      </c>
      <c r="E15" s="1">
        <v>3.5</v>
      </c>
      <c r="F15" s="1">
        <v>2.52</v>
      </c>
      <c r="G15" s="1">
        <v>-3966</v>
      </c>
      <c r="H15" s="1">
        <v>-75</v>
      </c>
      <c r="I15" s="1">
        <v>1</v>
      </c>
      <c r="J15" s="1">
        <v>20</v>
      </c>
      <c r="K15" s="1">
        <v>0</v>
      </c>
      <c r="L15" s="1">
        <f t="shared" si="6"/>
        <v>-105.89622454437497</v>
      </c>
      <c r="M15" s="1">
        <f t="shared" si="6"/>
        <v>-31.162892360930996</v>
      </c>
      <c r="N15" s="1">
        <f t="shared" si="6"/>
        <v>0.97580328338864097</v>
      </c>
      <c r="O15" s="1">
        <f t="shared" si="6"/>
        <v>13.862943611198906</v>
      </c>
      <c r="P15" s="1">
        <f t="shared" si="7"/>
        <v>0</v>
      </c>
      <c r="Q15" s="1">
        <f>INT($Q$4*1.2)</f>
        <v>39</v>
      </c>
      <c r="R15" s="1">
        <v>297</v>
      </c>
      <c r="S15" s="1">
        <v>71</v>
      </c>
      <c r="T15" s="1">
        <f>INT($T$4*(1))</f>
        <v>211</v>
      </c>
      <c r="U15" s="1">
        <f>ROUND((($W$4-(Q15*(4/3)*PI()*B15^3+R15*(4/3)*PI()*C15^3+S15*(4/3)*PI()*D15^3+T15*(4/3)*PI()*E15^3))/((4/3)*PI()*F15^3)),0)</f>
        <v>746</v>
      </c>
      <c r="V15" s="1">
        <f t="shared" si="8"/>
        <v>1364</v>
      </c>
      <c r="W15" s="1">
        <f t="shared" si="9"/>
        <v>192961.13258386898</v>
      </c>
      <c r="X15" s="1">
        <f t="shared" si="10"/>
        <v>-172658</v>
      </c>
      <c r="Y15" s="1">
        <f t="shared" si="11"/>
        <v>-10390.968653343569</v>
      </c>
      <c r="Z15">
        <v>298</v>
      </c>
    </row>
    <row r="16" spans="1:26" x14ac:dyDescent="0.45">
      <c r="A16" s="1">
        <v>11</v>
      </c>
      <c r="B16" s="1">
        <v>8.31</v>
      </c>
      <c r="C16" s="1">
        <v>1.74</v>
      </c>
      <c r="D16" s="1">
        <v>2.52</v>
      </c>
      <c r="E16" s="1">
        <v>3.5</v>
      </c>
      <c r="F16" s="1">
        <v>2.52</v>
      </c>
      <c r="G16" s="1">
        <v>-3966</v>
      </c>
      <c r="H16" s="1">
        <v>-75</v>
      </c>
      <c r="I16" s="1">
        <v>1</v>
      </c>
      <c r="J16" s="1">
        <v>20</v>
      </c>
      <c r="K16" s="1">
        <v>0</v>
      </c>
      <c r="L16" s="1">
        <f t="shared" ref="L16:L25" si="53">LN((ABS(G16)/20)+1)*20*(ABS(G16)/G16)</f>
        <v>-105.89622454437497</v>
      </c>
      <c r="M16" s="1">
        <f t="shared" ref="M16:M25" si="54">LN((ABS(H16)/20)+1)*20*(ABS(H16)/H16)</f>
        <v>-31.162892360930996</v>
      </c>
      <c r="N16" s="1">
        <f t="shared" ref="N16:N25" si="55">LN((ABS(I16)/20)+1)*20*(ABS(I16)/I16)</f>
        <v>0.97580328338864097</v>
      </c>
      <c r="O16" s="1">
        <f t="shared" ref="O16:O25" si="56">LN((ABS(J16)/20)+1)*20*(ABS(J16)/J16)</f>
        <v>13.862943611198906</v>
      </c>
      <c r="P16" s="1">
        <f t="shared" ref="P16:P25" si="57">LN((ABS(K16)/20)+1)*20</f>
        <v>0</v>
      </c>
      <c r="Q16" s="1">
        <f>INT($Q$4*1.2)</f>
        <v>39</v>
      </c>
      <c r="R16" s="1">
        <v>297</v>
      </c>
      <c r="S16" s="1">
        <v>71</v>
      </c>
      <c r="T16" s="1">
        <f>INT($T$4*(1.5))</f>
        <v>316</v>
      </c>
      <c r="U16" s="1">
        <f>ROUND((($W$4-(Q16*(4/3)*PI()*B16^3+R16*(4/3)*PI()*C16^3+S16*(4/3)*PI()*D16^3+T16*(4/3)*PI()*E16^3))/((4/3)*PI()*F16^3)),0)</f>
        <v>465</v>
      </c>
      <c r="V16" s="1">
        <f t="shared" ref="V16:V25" si="58">SUM(Q16:U16)</f>
        <v>1188</v>
      </c>
      <c r="W16" s="1">
        <f t="shared" ref="W16:W25" si="59">Q16*(4/3)*PI()*B16^3+R16*(4/3)*PI()*C16^3+S16*(4/3)*PI()*D16^3+T16*(4/3)*PI()*E16^3+U16*(4/3)*PI()*F16^3</f>
        <v>192982.20115977907</v>
      </c>
      <c r="X16" s="1">
        <f t="shared" ref="X16:X25" si="60">G16*Q16+H16*R16+I16*S16+J16*T16+K16*U16</f>
        <v>-170558</v>
      </c>
      <c r="Y16" s="1">
        <f t="shared" ref="Y16:Y25" si="61">L16*Q16+M16*R16+N16*S16+O16*T16+P16*U16</f>
        <v>-8935.3595741676836</v>
      </c>
      <c r="Z16">
        <v>298</v>
      </c>
    </row>
    <row r="17" spans="1:26" x14ac:dyDescent="0.45">
      <c r="A17" s="1">
        <v>12</v>
      </c>
      <c r="B17" s="1">
        <v>8.31</v>
      </c>
      <c r="C17" s="1">
        <v>1.74</v>
      </c>
      <c r="D17" s="1">
        <v>2.52</v>
      </c>
      <c r="E17" s="1">
        <v>3.5</v>
      </c>
      <c r="F17" s="1">
        <v>2.52</v>
      </c>
      <c r="G17" s="1">
        <v>-3966</v>
      </c>
      <c r="H17" s="1">
        <v>-75</v>
      </c>
      <c r="I17" s="1">
        <v>1</v>
      </c>
      <c r="J17" s="1">
        <v>20</v>
      </c>
      <c r="K17" s="1">
        <v>0</v>
      </c>
      <c r="L17" s="1">
        <f t="shared" ref="L17" si="62">LN((ABS(G17)/20)+1)*20*(ABS(G17)/G17)</f>
        <v>-105.89622454437497</v>
      </c>
      <c r="M17" s="1">
        <f t="shared" ref="M17" si="63">LN((ABS(H17)/20)+1)*20*(ABS(H17)/H17)</f>
        <v>-31.162892360930996</v>
      </c>
      <c r="N17" s="1">
        <f t="shared" ref="N17" si="64">LN((ABS(I17)/20)+1)*20*(ABS(I17)/I17)</f>
        <v>0.97580328338864097</v>
      </c>
      <c r="O17" s="1">
        <f t="shared" ref="O17" si="65">LN((ABS(J17)/20)+1)*20*(ABS(J17)/J17)</f>
        <v>13.862943611198906</v>
      </c>
      <c r="P17" s="1">
        <f t="shared" ref="P17" si="66">LN((ABS(K17)/20)+1)*20</f>
        <v>0</v>
      </c>
      <c r="Q17" s="1">
        <f>INT($Q$4*1.2)</f>
        <v>39</v>
      </c>
      <c r="R17" s="1">
        <v>297</v>
      </c>
      <c r="S17" s="1">
        <v>71</v>
      </c>
      <c r="T17" s="1">
        <f>INT($T$4*(1.75))</f>
        <v>369</v>
      </c>
      <c r="U17" s="1">
        <f>ROUND((($W$4-(Q17*(4/3)*PI()*B17^3+R17*(4/3)*PI()*C17^3+S17*(4/3)*PI()*D17^3+T17*(4/3)*PI()*E17^3))/((4/3)*PI()*F17^3)),0)</f>
        <v>323</v>
      </c>
      <c r="V17" s="1">
        <f t="shared" ref="V17" si="67">SUM(Q17:U17)</f>
        <v>1099</v>
      </c>
      <c r="W17" s="1">
        <f t="shared" ref="W17" si="68">Q17*(4/3)*PI()*B17^3+R17*(4/3)*PI()*C17^3+S17*(4/3)*PI()*D17^3+T17*(4/3)*PI()*E17^3+U17*(4/3)*PI()*F17^3</f>
        <v>192981.98277301295</v>
      </c>
      <c r="X17" s="1">
        <f t="shared" ref="X17" si="69">G17*Q17+H17*R17+I17*S17+J17*T17+K17*U17</f>
        <v>-169498</v>
      </c>
      <c r="Y17" s="1">
        <f t="shared" ref="Y17" si="70">L17*Q17+M17*R17+N17*S17+O17*T17+P17*U17</f>
        <v>-8200.6235627741407</v>
      </c>
      <c r="Z17">
        <v>298</v>
      </c>
    </row>
    <row r="18" spans="1:26" x14ac:dyDescent="0.45">
      <c r="A18" s="1">
        <v>13</v>
      </c>
      <c r="B18" s="1">
        <v>8.31</v>
      </c>
      <c r="C18" s="1">
        <v>1.74</v>
      </c>
      <c r="D18" s="1">
        <v>2.52</v>
      </c>
      <c r="E18" s="1">
        <v>3.5</v>
      </c>
      <c r="F18" s="1">
        <v>2.52</v>
      </c>
      <c r="G18" s="1">
        <v>-3966</v>
      </c>
      <c r="H18" s="1">
        <v>-75</v>
      </c>
      <c r="I18" s="1">
        <v>1</v>
      </c>
      <c r="J18" s="1">
        <v>20</v>
      </c>
      <c r="K18" s="1">
        <v>0</v>
      </c>
      <c r="L18" s="1">
        <f t="shared" si="53"/>
        <v>-105.89622454437497</v>
      </c>
      <c r="M18" s="1">
        <f t="shared" si="54"/>
        <v>-31.162892360930996</v>
      </c>
      <c r="N18" s="1">
        <f t="shared" si="55"/>
        <v>0.97580328338864097</v>
      </c>
      <c r="O18" s="1">
        <f t="shared" si="56"/>
        <v>13.862943611198906</v>
      </c>
      <c r="P18" s="1">
        <f t="shared" si="57"/>
        <v>0</v>
      </c>
      <c r="Q18" s="1">
        <f t="shared" ref="Q18:Q24" si="71">INT($Q$4*1.2)</f>
        <v>39</v>
      </c>
      <c r="R18" s="1">
        <v>297</v>
      </c>
      <c r="S18" s="1">
        <v>71</v>
      </c>
      <c r="T18" s="1">
        <f>INT($T$4*(2))</f>
        <v>422</v>
      </c>
      <c r="U18" s="1">
        <f t="shared" ref="U18:U24" si="72">ROUND((($W$4-(Q18*(4/3)*PI()*B18^3+R18*(4/3)*PI()*C18^3+S18*(4/3)*PI()*D18^3+T18*(4/3)*PI()*E18^3))/((4/3)*PI()*F18^3)),0)</f>
        <v>181</v>
      </c>
      <c r="V18" s="1">
        <f t="shared" si="58"/>
        <v>1010</v>
      </c>
      <c r="W18" s="1">
        <f t="shared" si="59"/>
        <v>192981.76438624682</v>
      </c>
      <c r="X18" s="1">
        <f t="shared" si="60"/>
        <v>-168438</v>
      </c>
      <c r="Y18" s="1">
        <f t="shared" si="61"/>
        <v>-7465.8875513805997</v>
      </c>
      <c r="Z18">
        <v>298</v>
      </c>
    </row>
    <row r="19" spans="1:26" x14ac:dyDescent="0.45">
      <c r="A19" s="1">
        <v>14</v>
      </c>
      <c r="B19" s="1">
        <v>8.31</v>
      </c>
      <c r="C19" s="1">
        <v>1.74</v>
      </c>
      <c r="D19" s="1">
        <v>2.52</v>
      </c>
      <c r="E19" s="1">
        <v>3.5</v>
      </c>
      <c r="F19" s="1">
        <v>2.52</v>
      </c>
      <c r="G19" s="1">
        <v>-3966</v>
      </c>
      <c r="H19" s="1">
        <v>-75</v>
      </c>
      <c r="I19" s="1">
        <v>1</v>
      </c>
      <c r="J19" s="1">
        <v>20</v>
      </c>
      <c r="K19" s="1">
        <v>0</v>
      </c>
      <c r="L19" s="1">
        <f t="shared" ref="L19" si="73">LN((ABS(G19)/20)+1)*20*(ABS(G19)/G19)</f>
        <v>-105.89622454437497</v>
      </c>
      <c r="M19" s="1">
        <f t="shared" ref="M19" si="74">LN((ABS(H19)/20)+1)*20*(ABS(H19)/H19)</f>
        <v>-31.162892360930996</v>
      </c>
      <c r="N19" s="1">
        <f t="shared" ref="N19" si="75">LN((ABS(I19)/20)+1)*20*(ABS(I19)/I19)</f>
        <v>0.97580328338864097</v>
      </c>
      <c r="O19" s="1">
        <f t="shared" ref="O19" si="76">LN((ABS(J19)/20)+1)*20*(ABS(J19)/J19)</f>
        <v>13.862943611198906</v>
      </c>
      <c r="P19" s="1">
        <f t="shared" ref="P19" si="77">LN((ABS(K19)/20)+1)*20</f>
        <v>0</v>
      </c>
      <c r="Q19" s="1">
        <f t="shared" si="71"/>
        <v>39</v>
      </c>
      <c r="R19" s="1">
        <v>297</v>
      </c>
      <c r="S19" s="1">
        <v>71</v>
      </c>
      <c r="T19" s="1">
        <f>INT($T$4*(2.25))</f>
        <v>474</v>
      </c>
      <c r="U19" s="1">
        <f t="shared" ref="U19" si="78">ROUND((($W$4-(Q19*(4/3)*PI()*B19^3+R19*(4/3)*PI()*C19^3+S19*(4/3)*PI()*D19^3+T19*(4/3)*PI()*E19^3))/((4/3)*PI()*F19^3)),0)</f>
        <v>41</v>
      </c>
      <c r="V19" s="1">
        <f t="shared" ref="V19" si="79">SUM(Q19:U19)</f>
        <v>922</v>
      </c>
      <c r="W19" s="1">
        <f t="shared" ref="W19" si="80">Q19*(4/3)*PI()*B19^3+R19*(4/3)*PI()*C19^3+S19*(4/3)*PI()*D19^3+T19*(4/3)*PI()*E19^3+U19*(4/3)*PI()*F19^3</f>
        <v>192936.01810576554</v>
      </c>
      <c r="X19" s="1">
        <f t="shared" ref="X19" si="81">G19*Q19+H19*R19+I19*S19+J19*T19+K19*U19</f>
        <v>-167398</v>
      </c>
      <c r="Y19" s="1">
        <f t="shared" ref="Y19" si="82">L19*Q19+M19*R19+N19*S19+O19*T19+P19*U19</f>
        <v>-6745.0144835982564</v>
      </c>
      <c r="Z19">
        <v>298</v>
      </c>
    </row>
    <row r="20" spans="1:26" x14ac:dyDescent="0.45">
      <c r="A20" s="1">
        <v>15</v>
      </c>
      <c r="B20" s="1">
        <v>8.31</v>
      </c>
      <c r="C20" s="1">
        <v>1.74</v>
      </c>
      <c r="D20" s="1">
        <v>2.52</v>
      </c>
      <c r="E20" s="1">
        <v>3.5</v>
      </c>
      <c r="F20" s="1">
        <v>2.52</v>
      </c>
      <c r="G20" s="1">
        <v>-3966</v>
      </c>
      <c r="H20" s="1">
        <v>-75</v>
      </c>
      <c r="I20" s="1">
        <v>1</v>
      </c>
      <c r="J20" s="1">
        <v>20</v>
      </c>
      <c r="K20" s="1">
        <v>0</v>
      </c>
      <c r="L20" s="1">
        <f t="shared" ref="L20" si="83">LN((ABS(G20)/20)+1)*20*(ABS(G20)/G20)</f>
        <v>-105.89622454437497</v>
      </c>
      <c r="M20" s="1">
        <f t="shared" ref="M20" si="84">LN((ABS(H20)/20)+1)*20*(ABS(H20)/H20)</f>
        <v>-31.162892360930996</v>
      </c>
      <c r="N20" s="1">
        <f t="shared" ref="N20" si="85">LN((ABS(I20)/20)+1)*20*(ABS(I20)/I20)</f>
        <v>0.97580328338864097</v>
      </c>
      <c r="O20" s="1">
        <f t="shared" ref="O20" si="86">LN((ABS(J20)/20)+1)*20*(ABS(J20)/J20)</f>
        <v>13.862943611198906</v>
      </c>
      <c r="P20" s="1">
        <f t="shared" ref="P20" si="87">LN((ABS(K20)/20)+1)*20</f>
        <v>0</v>
      </c>
      <c r="Q20" s="1">
        <f t="shared" si="71"/>
        <v>39</v>
      </c>
      <c r="R20" s="1">
        <v>297</v>
      </c>
      <c r="S20" s="1">
        <v>71</v>
      </c>
      <c r="T20" s="1">
        <f>INT($T$4*(2.5))</f>
        <v>527</v>
      </c>
      <c r="U20" s="1">
        <v>0</v>
      </c>
      <c r="V20" s="1">
        <f t="shared" ref="V20" si="88">SUM(Q20:U20)</f>
        <v>934</v>
      </c>
      <c r="W20" s="1">
        <f t="shared" ref="W20" si="89">Q20*(4/3)*PI()*B20^3+R20*(4/3)*PI()*C20^3+S20*(4/3)*PI()*D20^3+T20*(4/3)*PI()*E20^3+U20*(4/3)*PI()*F20^3</f>
        <v>199706.15727790876</v>
      </c>
      <c r="X20" s="1">
        <f t="shared" ref="X20" si="90">G20*Q20+H20*R20+I20*S20+J20*T20+K20*U20</f>
        <v>-166338</v>
      </c>
      <c r="Y20" s="1">
        <f t="shared" ref="Y20" si="91">L20*Q20+M20*R20+N20*S20+O20*T20+P20*U20</f>
        <v>-6010.2784722047145</v>
      </c>
      <c r="Z20">
        <v>298</v>
      </c>
    </row>
    <row r="21" spans="1:26" x14ac:dyDescent="0.45">
      <c r="A21" s="1">
        <v>16</v>
      </c>
      <c r="B21" s="1">
        <v>8.31</v>
      </c>
      <c r="C21" s="1">
        <v>1.74</v>
      </c>
      <c r="D21" s="1">
        <v>2.52</v>
      </c>
      <c r="E21" s="1">
        <v>3.5</v>
      </c>
      <c r="F21" s="1">
        <v>2.52</v>
      </c>
      <c r="G21" s="1">
        <v>-3966</v>
      </c>
      <c r="H21" s="1">
        <v>-75</v>
      </c>
      <c r="I21" s="1">
        <v>1</v>
      </c>
      <c r="J21" s="1">
        <v>20</v>
      </c>
      <c r="K21" s="1">
        <v>0</v>
      </c>
      <c r="L21" s="1">
        <f t="shared" si="53"/>
        <v>-105.89622454437497</v>
      </c>
      <c r="M21" s="1">
        <f t="shared" si="54"/>
        <v>-31.162892360930996</v>
      </c>
      <c r="N21" s="1">
        <f t="shared" si="55"/>
        <v>0.97580328338864097</v>
      </c>
      <c r="O21" s="1">
        <f t="shared" si="56"/>
        <v>13.862943611198906</v>
      </c>
      <c r="P21" s="1">
        <f t="shared" si="57"/>
        <v>0</v>
      </c>
      <c r="Q21" s="1">
        <f t="shared" si="71"/>
        <v>39</v>
      </c>
      <c r="R21" s="1">
        <v>297</v>
      </c>
      <c r="S21" s="1">
        <v>71</v>
      </c>
      <c r="T21" s="1">
        <f>INT($T$4*(0.75))</f>
        <v>158</v>
      </c>
      <c r="U21" s="1">
        <f t="shared" si="72"/>
        <v>888</v>
      </c>
      <c r="V21" s="1">
        <f t="shared" si="58"/>
        <v>1453</v>
      </c>
      <c r="W21" s="1">
        <f t="shared" si="59"/>
        <v>192961.3509706351</v>
      </c>
      <c r="X21" s="1">
        <f t="shared" si="60"/>
        <v>-173718</v>
      </c>
      <c r="Y21" s="1">
        <f t="shared" si="61"/>
        <v>-11125.70466473711</v>
      </c>
      <c r="Z21">
        <v>298</v>
      </c>
    </row>
    <row r="22" spans="1:26" x14ac:dyDescent="0.45">
      <c r="A22" s="1">
        <v>17</v>
      </c>
      <c r="B22" s="1">
        <v>8.31</v>
      </c>
      <c r="C22" s="1">
        <v>1.74</v>
      </c>
      <c r="D22" s="1">
        <v>2.52</v>
      </c>
      <c r="E22" s="1">
        <v>3.5</v>
      </c>
      <c r="F22" s="1">
        <v>2.52</v>
      </c>
      <c r="G22" s="1">
        <v>-3966</v>
      </c>
      <c r="H22" s="1">
        <v>-75</v>
      </c>
      <c r="I22" s="1">
        <v>1</v>
      </c>
      <c r="J22" s="1">
        <v>20</v>
      </c>
      <c r="K22" s="1">
        <v>0</v>
      </c>
      <c r="L22" s="1">
        <f t="shared" si="53"/>
        <v>-105.89622454437497</v>
      </c>
      <c r="M22" s="1">
        <f t="shared" si="54"/>
        <v>-31.162892360930996</v>
      </c>
      <c r="N22" s="1">
        <f t="shared" si="55"/>
        <v>0.97580328338864097</v>
      </c>
      <c r="O22" s="1">
        <f t="shared" si="56"/>
        <v>13.862943611198906</v>
      </c>
      <c r="P22" s="1">
        <f t="shared" si="57"/>
        <v>0</v>
      </c>
      <c r="Q22" s="1">
        <f t="shared" si="71"/>
        <v>39</v>
      </c>
      <c r="R22" s="1">
        <v>297</v>
      </c>
      <c r="S22" s="1">
        <v>71</v>
      </c>
      <c r="T22" s="1">
        <f>INT($T$4*(0.5))</f>
        <v>105</v>
      </c>
      <c r="U22" s="1">
        <f t="shared" si="72"/>
        <v>1030</v>
      </c>
      <c r="V22" s="1">
        <f t="shared" si="58"/>
        <v>1542</v>
      </c>
      <c r="W22" s="1">
        <f t="shared" si="59"/>
        <v>192961.5693574012</v>
      </c>
      <c r="X22" s="1">
        <f t="shared" si="60"/>
        <v>-174778</v>
      </c>
      <c r="Y22" s="1">
        <f t="shared" si="61"/>
        <v>-11860.440676130653</v>
      </c>
      <c r="Z22">
        <v>298</v>
      </c>
    </row>
    <row r="23" spans="1:26" x14ac:dyDescent="0.45">
      <c r="A23" s="1">
        <v>18</v>
      </c>
      <c r="B23" s="1">
        <v>8.31</v>
      </c>
      <c r="C23" s="1">
        <v>1.74</v>
      </c>
      <c r="D23" s="1">
        <v>2.52</v>
      </c>
      <c r="E23" s="1">
        <v>3.5</v>
      </c>
      <c r="F23" s="1">
        <v>2.52</v>
      </c>
      <c r="G23" s="1">
        <v>-3966</v>
      </c>
      <c r="H23" s="1">
        <v>-75</v>
      </c>
      <c r="I23" s="1">
        <v>1</v>
      </c>
      <c r="J23" s="1">
        <v>20</v>
      </c>
      <c r="K23" s="1">
        <v>0</v>
      </c>
      <c r="L23" s="1">
        <f t="shared" ref="L23" si="92">LN((ABS(G23)/20)+1)*20*(ABS(G23)/G23)</f>
        <v>-105.89622454437497</v>
      </c>
      <c r="M23" s="1">
        <f t="shared" ref="M23" si="93">LN((ABS(H23)/20)+1)*20*(ABS(H23)/H23)</f>
        <v>-31.162892360930996</v>
      </c>
      <c r="N23" s="1">
        <f t="shared" ref="N23" si="94">LN((ABS(I23)/20)+1)*20*(ABS(I23)/I23)</f>
        <v>0.97580328338864097</v>
      </c>
      <c r="O23" s="1">
        <f t="shared" ref="O23" si="95">LN((ABS(J23)/20)+1)*20*(ABS(J23)/J23)</f>
        <v>13.862943611198906</v>
      </c>
      <c r="P23" s="1">
        <f t="shared" ref="P23" si="96">LN((ABS(K23)/20)+1)*20</f>
        <v>0</v>
      </c>
      <c r="Q23" s="1">
        <f t="shared" si="71"/>
        <v>39</v>
      </c>
      <c r="R23" s="1">
        <v>297</v>
      </c>
      <c r="S23" s="1">
        <v>71</v>
      </c>
      <c r="T23" s="1">
        <f>INT($T$4*(0.15))</f>
        <v>31</v>
      </c>
      <c r="U23" s="1">
        <f t="shared" ref="U23" si="97">ROUND((($W$4-(Q23*(4/3)*PI()*B23^3+R23*(4/3)*PI()*C23^3+S23*(4/3)*PI()*D23^3+T23*(4/3)*PI()*E23^3))/((4/3)*PI()*F23^3)),0)</f>
        <v>1228</v>
      </c>
      <c r="V23" s="1">
        <f t="shared" ref="V23" si="98">SUM(Q23:U23)</f>
        <v>1666</v>
      </c>
      <c r="W23" s="1">
        <f t="shared" ref="W23" si="99">Q23*(4/3)*PI()*B23^3+R23*(4/3)*PI()*C23^3+S23*(4/3)*PI()*D23^3+T23*(4/3)*PI()*E23^3+U23*(4/3)*PI()*F23^3</f>
        <v>192944.16738035379</v>
      </c>
      <c r="X23" s="1">
        <f t="shared" ref="X23" si="100">G23*Q23+H23*R23+I23*S23+J23*T23+K23*U23</f>
        <v>-176258</v>
      </c>
      <c r="Y23" s="1">
        <f t="shared" ref="Y23" si="101">L23*Q23+M23*R23+N23*S23+O23*T23+P23*U23</f>
        <v>-12886.298503359372</v>
      </c>
      <c r="Z23">
        <v>298</v>
      </c>
    </row>
    <row r="24" spans="1:26" x14ac:dyDescent="0.45">
      <c r="A24" s="1">
        <v>19</v>
      </c>
      <c r="B24" s="1">
        <v>8.31</v>
      </c>
      <c r="C24" s="1">
        <v>1.74</v>
      </c>
      <c r="D24" s="1">
        <v>2.52</v>
      </c>
      <c r="E24" s="1">
        <v>3.5</v>
      </c>
      <c r="F24" s="1">
        <v>2.52</v>
      </c>
      <c r="G24" s="1">
        <v>-3966</v>
      </c>
      <c r="H24" s="1">
        <v>-75</v>
      </c>
      <c r="I24" s="1">
        <v>1</v>
      </c>
      <c r="J24" s="1">
        <v>20</v>
      </c>
      <c r="K24" s="1">
        <v>0</v>
      </c>
      <c r="L24" s="1">
        <f t="shared" si="53"/>
        <v>-105.89622454437497</v>
      </c>
      <c r="M24" s="1">
        <f t="shared" si="54"/>
        <v>-31.162892360930996</v>
      </c>
      <c r="N24" s="1">
        <f t="shared" si="55"/>
        <v>0.97580328338864097</v>
      </c>
      <c r="O24" s="1">
        <f t="shared" si="56"/>
        <v>13.862943611198906</v>
      </c>
      <c r="P24" s="1">
        <f t="shared" si="57"/>
        <v>0</v>
      </c>
      <c r="Q24" s="1">
        <f t="shared" si="71"/>
        <v>39</v>
      </c>
      <c r="R24" s="1">
        <v>297</v>
      </c>
      <c r="S24" s="1">
        <v>71</v>
      </c>
      <c r="T24" s="1">
        <f>INT($T$4*(0))</f>
        <v>0</v>
      </c>
      <c r="U24" s="1">
        <f t="shared" si="72"/>
        <v>1311</v>
      </c>
      <c r="V24" s="1">
        <f t="shared" si="58"/>
        <v>1718</v>
      </c>
      <c r="W24" s="1">
        <f t="shared" si="59"/>
        <v>192940.50078149111</v>
      </c>
      <c r="X24" s="1">
        <f t="shared" si="60"/>
        <v>-176878</v>
      </c>
      <c r="Y24" s="1">
        <f t="shared" si="61"/>
        <v>-13316.049755306538</v>
      </c>
      <c r="Z24">
        <v>298</v>
      </c>
    </row>
    <row r="25" spans="1:26" x14ac:dyDescent="0.45">
      <c r="A25" s="1">
        <v>20</v>
      </c>
      <c r="B25" s="1">
        <v>8.31</v>
      </c>
      <c r="C25" s="1">
        <v>1.74</v>
      </c>
      <c r="D25" s="1">
        <v>2.52</v>
      </c>
      <c r="E25" s="1">
        <v>3.5</v>
      </c>
      <c r="F25" s="1">
        <v>2.52</v>
      </c>
      <c r="G25" s="1">
        <v>-3966</v>
      </c>
      <c r="H25" s="1">
        <v>-75</v>
      </c>
      <c r="I25" s="1">
        <v>1</v>
      </c>
      <c r="J25" s="1">
        <v>20</v>
      </c>
      <c r="K25" s="1">
        <v>0</v>
      </c>
      <c r="L25" s="1">
        <f t="shared" si="53"/>
        <v>-105.89622454437497</v>
      </c>
      <c r="M25" s="1">
        <f t="shared" si="54"/>
        <v>-31.162892360930996</v>
      </c>
      <c r="N25" s="1">
        <f t="shared" si="55"/>
        <v>0.97580328338864097</v>
      </c>
      <c r="O25" s="1">
        <f t="shared" si="56"/>
        <v>13.862943611198906</v>
      </c>
      <c r="P25" s="1">
        <f t="shared" si="57"/>
        <v>0</v>
      </c>
      <c r="Q25" s="1">
        <f>INT($Q$4*0.75)</f>
        <v>24</v>
      </c>
      <c r="R25" s="1">
        <v>297</v>
      </c>
      <c r="S25" s="1">
        <v>71</v>
      </c>
      <c r="T25" s="1">
        <f>INT($T$4*(1))</f>
        <v>211</v>
      </c>
      <c r="U25" s="1">
        <f>ROUND((($W$4-(Q25*(4/3)*PI()*B25^3+R25*(4/3)*PI()*C25^3+S25*(4/3)*PI()*D25^3+T25*(4/3)*PI()*E25^3))/((4/3)*PI()*F25^3)),0)</f>
        <v>1284</v>
      </c>
      <c r="V25" s="1">
        <f t="shared" si="58"/>
        <v>1887</v>
      </c>
      <c r="W25" s="1">
        <f t="shared" si="59"/>
        <v>192968.56952536135</v>
      </c>
      <c r="X25" s="1">
        <f t="shared" si="60"/>
        <v>-113168</v>
      </c>
      <c r="Y25" s="1">
        <f t="shared" si="61"/>
        <v>-8802.5252851779424</v>
      </c>
      <c r="Z25">
        <v>298</v>
      </c>
    </row>
    <row r="26" spans="1:26" x14ac:dyDescent="0.45">
      <c r="A26" s="1">
        <v>21</v>
      </c>
      <c r="B26" s="1">
        <v>8.31</v>
      </c>
      <c r="C26" s="1">
        <v>1.74</v>
      </c>
      <c r="D26" s="1">
        <v>2.52</v>
      </c>
      <c r="E26" s="1">
        <v>3.5</v>
      </c>
      <c r="F26" s="1">
        <v>2.52</v>
      </c>
      <c r="G26" s="1">
        <v>-3966</v>
      </c>
      <c r="H26" s="1">
        <v>-75</v>
      </c>
      <c r="I26" s="1">
        <v>1</v>
      </c>
      <c r="J26" s="1">
        <v>20</v>
      </c>
      <c r="K26" s="1">
        <v>0</v>
      </c>
      <c r="L26" s="1">
        <f t="shared" ref="L26:L35" si="102">LN((ABS(G26)/20)+1)*20*(ABS(G26)/G26)</f>
        <v>-105.89622454437497</v>
      </c>
      <c r="M26" s="1">
        <f t="shared" ref="M26:M35" si="103">LN((ABS(H26)/20)+1)*20*(ABS(H26)/H26)</f>
        <v>-31.162892360930996</v>
      </c>
      <c r="N26" s="1">
        <f t="shared" ref="N26:N35" si="104">LN((ABS(I26)/20)+1)*20*(ABS(I26)/I26)</f>
        <v>0.97580328338864097</v>
      </c>
      <c r="O26" s="1">
        <f t="shared" ref="O26:O35" si="105">LN((ABS(J26)/20)+1)*20*(ABS(J26)/J26)</f>
        <v>13.862943611198906</v>
      </c>
      <c r="P26" s="1">
        <f t="shared" ref="P26:P35" si="106">LN((ABS(K26)/20)+1)*20</f>
        <v>0</v>
      </c>
      <c r="Q26" s="1">
        <f>INT($Q$4*0.75)</f>
        <v>24</v>
      </c>
      <c r="R26" s="1">
        <v>297</v>
      </c>
      <c r="S26" s="1">
        <v>71</v>
      </c>
      <c r="T26" s="1">
        <f>INT($T$4*(1.5))</f>
        <v>316</v>
      </c>
      <c r="U26" s="1">
        <f>ROUND((($W$4-(Q26*(4/3)*PI()*B26^3+R26*(4/3)*PI()*C26^3+S26*(4/3)*PI()*D26^3+T26*(4/3)*PI()*E26^3))/((4/3)*PI()*F26^3)),0)</f>
        <v>1002</v>
      </c>
      <c r="V26" s="1">
        <f t="shared" ref="V26:V35" si="107">SUM(Q26:U26)</f>
        <v>1710</v>
      </c>
      <c r="W26" s="1">
        <f t="shared" ref="W26:W35" si="108">Q26*(4/3)*PI()*B26^3+R26*(4/3)*PI()*C26^3+S26*(4/3)*PI()*D26^3+T26*(4/3)*PI()*E26^3+U26*(4/3)*PI()*F26^3</f>
        <v>192922.60485811398</v>
      </c>
      <c r="X26" s="1">
        <f t="shared" ref="X26:X35" si="109">G26*Q26+H26*R26+I26*S26+J26*T26+K26*U26</f>
        <v>-111068</v>
      </c>
      <c r="Y26" s="1">
        <f t="shared" ref="Y26:Y35" si="110">L26*Q26+M26*R26+N26*S26+O26*T26+P26*U26</f>
        <v>-7346.9162060020572</v>
      </c>
      <c r="Z26">
        <v>298</v>
      </c>
    </row>
    <row r="27" spans="1:26" x14ac:dyDescent="0.45">
      <c r="A27" s="1">
        <v>22</v>
      </c>
      <c r="B27" s="1">
        <v>8.31</v>
      </c>
      <c r="C27" s="1">
        <v>1.74</v>
      </c>
      <c r="D27" s="1">
        <v>2.52</v>
      </c>
      <c r="E27" s="1">
        <v>3.5</v>
      </c>
      <c r="F27" s="1">
        <v>2.52</v>
      </c>
      <c r="G27" s="1">
        <v>-3966</v>
      </c>
      <c r="H27" s="1">
        <v>-75</v>
      </c>
      <c r="I27" s="1">
        <v>1</v>
      </c>
      <c r="J27" s="1">
        <v>20</v>
      </c>
      <c r="K27" s="1">
        <v>0</v>
      </c>
      <c r="L27" s="1">
        <f t="shared" ref="L27" si="111">LN((ABS(G27)/20)+1)*20*(ABS(G27)/G27)</f>
        <v>-105.89622454437497</v>
      </c>
      <c r="M27" s="1">
        <f t="shared" ref="M27" si="112">LN((ABS(H27)/20)+1)*20*(ABS(H27)/H27)</f>
        <v>-31.162892360930996</v>
      </c>
      <c r="N27" s="1">
        <f t="shared" ref="N27" si="113">LN((ABS(I27)/20)+1)*20*(ABS(I27)/I27)</f>
        <v>0.97580328338864097</v>
      </c>
      <c r="O27" s="1">
        <f t="shared" ref="O27" si="114">LN((ABS(J27)/20)+1)*20*(ABS(J27)/J27)</f>
        <v>13.862943611198906</v>
      </c>
      <c r="P27" s="1">
        <f t="shared" ref="P27" si="115">LN((ABS(K27)/20)+1)*20</f>
        <v>0</v>
      </c>
      <c r="Q27" s="1">
        <f>INT($Q$4*0.75)</f>
        <v>24</v>
      </c>
      <c r="R27" s="1">
        <v>297</v>
      </c>
      <c r="S27" s="1">
        <v>71</v>
      </c>
      <c r="T27" s="1">
        <f>INT($T$4*(1.75))</f>
        <v>369</v>
      </c>
      <c r="U27" s="1">
        <f>ROUND((($W$4-(Q27*(4/3)*PI()*B27^3+R27*(4/3)*PI()*C27^3+S27*(4/3)*PI()*D27^3+T27*(4/3)*PI()*E27^3))/((4/3)*PI()*F27^3)),0)</f>
        <v>860</v>
      </c>
      <c r="V27" s="1">
        <f t="shared" ref="V27" si="116">SUM(Q27:U27)</f>
        <v>1621</v>
      </c>
      <c r="W27" s="1">
        <f t="shared" ref="W27" si="117">Q27*(4/3)*PI()*B27^3+R27*(4/3)*PI()*C27^3+S27*(4/3)*PI()*D27^3+T27*(4/3)*PI()*E27^3+U27*(4/3)*PI()*F27^3</f>
        <v>192922.38647134783</v>
      </c>
      <c r="X27" s="1">
        <f t="shared" ref="X27" si="118">G27*Q27+H27*R27+I27*S27+J27*T27+K27*U27</f>
        <v>-110008</v>
      </c>
      <c r="Y27" s="1">
        <f t="shared" ref="Y27" si="119">L27*Q27+M27*R27+N27*S27+O27*T27+P27*U27</f>
        <v>-6612.1801946085152</v>
      </c>
      <c r="Z27">
        <v>298</v>
      </c>
    </row>
    <row r="28" spans="1:26" x14ac:dyDescent="0.45">
      <c r="A28" s="1">
        <v>23</v>
      </c>
      <c r="B28" s="1">
        <v>8.31</v>
      </c>
      <c r="C28" s="1">
        <v>1.74</v>
      </c>
      <c r="D28" s="1">
        <v>2.52</v>
      </c>
      <c r="E28" s="1">
        <v>3.5</v>
      </c>
      <c r="F28" s="1">
        <v>2.52</v>
      </c>
      <c r="G28" s="1">
        <v>-3966</v>
      </c>
      <c r="H28" s="1">
        <v>-75</v>
      </c>
      <c r="I28" s="1">
        <v>1</v>
      </c>
      <c r="J28" s="1">
        <v>20</v>
      </c>
      <c r="K28" s="1">
        <v>0</v>
      </c>
      <c r="L28" s="1">
        <f t="shared" si="102"/>
        <v>-105.89622454437497</v>
      </c>
      <c r="M28" s="1">
        <f t="shared" si="103"/>
        <v>-31.162892360930996</v>
      </c>
      <c r="N28" s="1">
        <f t="shared" si="104"/>
        <v>0.97580328338864097</v>
      </c>
      <c r="O28" s="1">
        <f t="shared" si="105"/>
        <v>13.862943611198906</v>
      </c>
      <c r="P28" s="1">
        <f t="shared" si="106"/>
        <v>0</v>
      </c>
      <c r="Q28" s="1">
        <f t="shared" ref="Q28:Q34" si="120">INT($Q$4*0.75)</f>
        <v>24</v>
      </c>
      <c r="R28" s="1">
        <v>297</v>
      </c>
      <c r="S28" s="1">
        <v>71</v>
      </c>
      <c r="T28" s="1">
        <f>INT($T$4*(2))</f>
        <v>422</v>
      </c>
      <c r="U28" s="1">
        <f t="shared" ref="U28:U34" si="121">ROUND((($W$4-(Q28*(4/3)*PI()*B28^3+R28*(4/3)*PI()*C28^3+S28*(4/3)*PI()*D28^3+T28*(4/3)*PI()*E28^3))/((4/3)*PI()*F28^3)),0)</f>
        <v>718</v>
      </c>
      <c r="V28" s="1">
        <f t="shared" si="107"/>
        <v>1532</v>
      </c>
      <c r="W28" s="1">
        <f t="shared" si="108"/>
        <v>192922.1680845817</v>
      </c>
      <c r="X28" s="1">
        <f t="shared" si="109"/>
        <v>-108948</v>
      </c>
      <c r="Y28" s="1">
        <f t="shared" si="110"/>
        <v>-5877.4441832149732</v>
      </c>
      <c r="Z28">
        <v>298</v>
      </c>
    </row>
    <row r="29" spans="1:26" x14ac:dyDescent="0.45">
      <c r="A29" s="1">
        <v>24</v>
      </c>
      <c r="B29" s="1">
        <v>8.31</v>
      </c>
      <c r="C29" s="1">
        <v>1.74</v>
      </c>
      <c r="D29" s="1">
        <v>2.52</v>
      </c>
      <c r="E29" s="1">
        <v>3.5</v>
      </c>
      <c r="F29" s="1">
        <v>2.52</v>
      </c>
      <c r="G29" s="1">
        <v>-3966</v>
      </c>
      <c r="H29" s="1">
        <v>-75</v>
      </c>
      <c r="I29" s="1">
        <v>1</v>
      </c>
      <c r="J29" s="1">
        <v>20</v>
      </c>
      <c r="K29" s="1">
        <v>0</v>
      </c>
      <c r="L29" s="1">
        <f t="shared" ref="L29" si="122">LN((ABS(G29)/20)+1)*20*(ABS(G29)/G29)</f>
        <v>-105.89622454437497</v>
      </c>
      <c r="M29" s="1">
        <f t="shared" ref="M29" si="123">LN((ABS(H29)/20)+1)*20*(ABS(H29)/H29)</f>
        <v>-31.162892360930996</v>
      </c>
      <c r="N29" s="1">
        <f t="shared" ref="N29" si="124">LN((ABS(I29)/20)+1)*20*(ABS(I29)/I29)</f>
        <v>0.97580328338864097</v>
      </c>
      <c r="O29" s="1">
        <f t="shared" ref="O29" si="125">LN((ABS(J29)/20)+1)*20*(ABS(J29)/J29)</f>
        <v>13.862943611198906</v>
      </c>
      <c r="P29" s="1">
        <f t="shared" ref="P29" si="126">LN((ABS(K29)/20)+1)*20</f>
        <v>0</v>
      </c>
      <c r="Q29" s="1">
        <f t="shared" si="120"/>
        <v>24</v>
      </c>
      <c r="R29" s="1">
        <v>297</v>
      </c>
      <c r="S29" s="1">
        <v>71</v>
      </c>
      <c r="T29" s="1">
        <f>INT($T$4*(2.25))</f>
        <v>474</v>
      </c>
      <c r="U29" s="1">
        <f t="shared" ref="U29" si="127">ROUND((($W$4-(Q29*(4/3)*PI()*B29^3+R29*(4/3)*PI()*C29^3+S29*(4/3)*PI()*D29^3+T29*(4/3)*PI()*E29^3))/((4/3)*PI()*F29^3)),0)</f>
        <v>579</v>
      </c>
      <c r="V29" s="1">
        <f t="shared" ref="V29" si="128">SUM(Q29:U29)</f>
        <v>1445</v>
      </c>
      <c r="W29" s="1">
        <f t="shared" ref="W29" si="129">Q29*(4/3)*PI()*B29^3+R29*(4/3)*PI()*C29^3+S29*(4/3)*PI()*D29^3+T29*(4/3)*PI()*E29^3+U29*(4/3)*PI()*F29^3</f>
        <v>192943.45504725794</v>
      </c>
      <c r="X29" s="1">
        <f t="shared" ref="X29" si="130">G29*Q29+H29*R29+I29*S29+J29*T29+K29*U29</f>
        <v>-107908</v>
      </c>
      <c r="Y29" s="1">
        <f t="shared" ref="Y29" si="131">L29*Q29+M29*R29+N29*S29+O29*T29+P29*U29</f>
        <v>-5156.57111543263</v>
      </c>
      <c r="Z29">
        <v>298</v>
      </c>
    </row>
    <row r="30" spans="1:26" x14ac:dyDescent="0.45">
      <c r="A30" s="1">
        <v>25</v>
      </c>
      <c r="B30" s="1">
        <v>8.31</v>
      </c>
      <c r="C30" s="1">
        <v>1.74</v>
      </c>
      <c r="D30" s="1">
        <v>2.52</v>
      </c>
      <c r="E30" s="1">
        <v>3.5</v>
      </c>
      <c r="F30" s="1">
        <v>2.52</v>
      </c>
      <c r="G30" s="1">
        <v>-3966</v>
      </c>
      <c r="H30" s="1">
        <v>-75</v>
      </c>
      <c r="I30" s="1">
        <v>1</v>
      </c>
      <c r="J30" s="1">
        <v>20</v>
      </c>
      <c r="K30" s="1">
        <v>0</v>
      </c>
      <c r="L30" s="1">
        <f t="shared" ref="L30" si="132">LN((ABS(G30)/20)+1)*20*(ABS(G30)/G30)</f>
        <v>-105.89622454437497</v>
      </c>
      <c r="M30" s="1">
        <f t="shared" ref="M30" si="133">LN((ABS(H30)/20)+1)*20*(ABS(H30)/H30)</f>
        <v>-31.162892360930996</v>
      </c>
      <c r="N30" s="1">
        <f t="shared" ref="N30" si="134">LN((ABS(I30)/20)+1)*20*(ABS(I30)/I30)</f>
        <v>0.97580328338864097</v>
      </c>
      <c r="O30" s="1">
        <f t="shared" ref="O30" si="135">LN((ABS(J30)/20)+1)*20*(ABS(J30)/J30)</f>
        <v>13.862943611198906</v>
      </c>
      <c r="P30" s="1">
        <f t="shared" ref="P30" si="136">LN((ABS(K30)/20)+1)*20</f>
        <v>0</v>
      </c>
      <c r="Q30" s="1">
        <f t="shared" si="120"/>
        <v>24</v>
      </c>
      <c r="R30" s="1">
        <v>297</v>
      </c>
      <c r="S30" s="1">
        <v>71</v>
      </c>
      <c r="T30" s="1">
        <f>INT($T$4*(2.5))</f>
        <v>527</v>
      </c>
      <c r="U30" s="1">
        <f t="shared" ref="U30" si="137">ROUND((($W$4-(Q30*(4/3)*PI()*B30^3+R30*(4/3)*PI()*C30^3+S30*(4/3)*PI()*D30^3+T30*(4/3)*PI()*E30^3))/((4/3)*PI()*F30^3)),0)</f>
        <v>437</v>
      </c>
      <c r="V30" s="1">
        <f t="shared" ref="V30" si="138">SUM(Q30:U30)</f>
        <v>1356</v>
      </c>
      <c r="W30" s="1">
        <f t="shared" ref="W30" si="139">Q30*(4/3)*PI()*B30^3+R30*(4/3)*PI()*C30^3+S30*(4/3)*PI()*D30^3+T30*(4/3)*PI()*E30^3+U30*(4/3)*PI()*F30^3</f>
        <v>192943.23666049182</v>
      </c>
      <c r="X30" s="1">
        <f t="shared" ref="X30" si="140">G30*Q30+H30*R30+I30*S30+J30*T30+K30*U30</f>
        <v>-106848</v>
      </c>
      <c r="Y30" s="1">
        <f t="shared" ref="Y30" si="141">L30*Q30+M30*R30+N30*S30+O30*T30+P30*U30</f>
        <v>-4421.835104039088</v>
      </c>
      <c r="Z30">
        <v>298</v>
      </c>
    </row>
    <row r="31" spans="1:26" x14ac:dyDescent="0.45">
      <c r="A31" s="1">
        <v>26</v>
      </c>
      <c r="B31" s="1">
        <v>8.31</v>
      </c>
      <c r="C31" s="1">
        <v>1.74</v>
      </c>
      <c r="D31" s="1">
        <v>2.52</v>
      </c>
      <c r="E31" s="1">
        <v>3.5</v>
      </c>
      <c r="F31" s="1">
        <v>2.52</v>
      </c>
      <c r="G31" s="1">
        <v>-3966</v>
      </c>
      <c r="H31" s="1">
        <v>-75</v>
      </c>
      <c r="I31" s="1">
        <v>1</v>
      </c>
      <c r="J31" s="1">
        <v>20</v>
      </c>
      <c r="K31" s="1">
        <v>0</v>
      </c>
      <c r="L31" s="1">
        <f t="shared" si="102"/>
        <v>-105.89622454437497</v>
      </c>
      <c r="M31" s="1">
        <f t="shared" si="103"/>
        <v>-31.162892360930996</v>
      </c>
      <c r="N31" s="1">
        <f t="shared" si="104"/>
        <v>0.97580328338864097</v>
      </c>
      <c r="O31" s="1">
        <f t="shared" si="105"/>
        <v>13.862943611198906</v>
      </c>
      <c r="P31" s="1">
        <f t="shared" si="106"/>
        <v>0</v>
      </c>
      <c r="Q31" s="1">
        <f t="shared" si="120"/>
        <v>24</v>
      </c>
      <c r="R31" s="1">
        <v>297</v>
      </c>
      <c r="S31" s="1">
        <v>71</v>
      </c>
      <c r="T31" s="1">
        <f>INT($T$4*(0.75))</f>
        <v>158</v>
      </c>
      <c r="U31" s="1">
        <f t="shared" si="121"/>
        <v>1426</v>
      </c>
      <c r="V31" s="1">
        <f t="shared" si="107"/>
        <v>1976</v>
      </c>
      <c r="W31" s="1">
        <f t="shared" si="108"/>
        <v>192968.78791212747</v>
      </c>
      <c r="X31" s="1">
        <f t="shared" si="109"/>
        <v>-114228</v>
      </c>
      <c r="Y31" s="1">
        <f t="shared" si="110"/>
        <v>-9537.2612965714834</v>
      </c>
      <c r="Z31">
        <v>298</v>
      </c>
    </row>
    <row r="32" spans="1:26" x14ac:dyDescent="0.45">
      <c r="A32" s="1">
        <v>27</v>
      </c>
      <c r="B32" s="1">
        <v>8.31</v>
      </c>
      <c r="C32" s="1">
        <v>1.74</v>
      </c>
      <c r="D32" s="1">
        <v>2.52</v>
      </c>
      <c r="E32" s="1">
        <v>3.5</v>
      </c>
      <c r="F32" s="1">
        <v>2.52</v>
      </c>
      <c r="G32" s="1">
        <v>-3966</v>
      </c>
      <c r="H32" s="1">
        <v>-75</v>
      </c>
      <c r="I32" s="1">
        <v>1</v>
      </c>
      <c r="J32" s="1">
        <v>20</v>
      </c>
      <c r="K32" s="1">
        <v>0</v>
      </c>
      <c r="L32" s="1">
        <f t="shared" si="102"/>
        <v>-105.89622454437497</v>
      </c>
      <c r="M32" s="1">
        <f t="shared" si="103"/>
        <v>-31.162892360930996</v>
      </c>
      <c r="N32" s="1">
        <f t="shared" si="104"/>
        <v>0.97580328338864097</v>
      </c>
      <c r="O32" s="1">
        <f t="shared" si="105"/>
        <v>13.862943611198906</v>
      </c>
      <c r="P32" s="1">
        <f t="shared" si="106"/>
        <v>0</v>
      </c>
      <c r="Q32" s="1">
        <f t="shared" si="120"/>
        <v>24</v>
      </c>
      <c r="R32" s="1">
        <v>297</v>
      </c>
      <c r="S32" s="1">
        <v>71</v>
      </c>
      <c r="T32" s="1">
        <f>INT($T$4*(0.5))</f>
        <v>105</v>
      </c>
      <c r="U32" s="1">
        <f t="shared" si="121"/>
        <v>1568</v>
      </c>
      <c r="V32" s="1">
        <f t="shared" si="107"/>
        <v>2065</v>
      </c>
      <c r="W32" s="1">
        <f t="shared" si="108"/>
        <v>192969.0062988936</v>
      </c>
      <c r="X32" s="1">
        <f t="shared" si="109"/>
        <v>-115288</v>
      </c>
      <c r="Y32" s="1">
        <f t="shared" si="110"/>
        <v>-10271.997307965026</v>
      </c>
      <c r="Z32">
        <v>298</v>
      </c>
    </row>
    <row r="33" spans="1:26" x14ac:dyDescent="0.45">
      <c r="A33" s="1">
        <v>28</v>
      </c>
      <c r="B33" s="1">
        <v>8.31</v>
      </c>
      <c r="C33" s="1">
        <v>1.74</v>
      </c>
      <c r="D33" s="1">
        <v>2.52</v>
      </c>
      <c r="E33" s="1">
        <v>3.5</v>
      </c>
      <c r="F33" s="1">
        <v>2.52</v>
      </c>
      <c r="G33" s="1">
        <v>-3966</v>
      </c>
      <c r="H33" s="1">
        <v>-75</v>
      </c>
      <c r="I33" s="1">
        <v>1</v>
      </c>
      <c r="J33" s="1">
        <v>20</v>
      </c>
      <c r="K33" s="1">
        <v>0</v>
      </c>
      <c r="L33" s="1">
        <f t="shared" ref="L33" si="142">LN((ABS(G33)/20)+1)*20*(ABS(G33)/G33)</f>
        <v>-105.89622454437497</v>
      </c>
      <c r="M33" s="1">
        <f t="shared" ref="M33" si="143">LN((ABS(H33)/20)+1)*20*(ABS(H33)/H33)</f>
        <v>-31.162892360930996</v>
      </c>
      <c r="N33" s="1">
        <f t="shared" ref="N33" si="144">LN((ABS(I33)/20)+1)*20*(ABS(I33)/I33)</f>
        <v>0.97580328338864097</v>
      </c>
      <c r="O33" s="1">
        <f t="shared" ref="O33" si="145">LN((ABS(J33)/20)+1)*20*(ABS(J33)/J33)</f>
        <v>13.862943611198906</v>
      </c>
      <c r="P33" s="1">
        <f t="shared" ref="P33" si="146">LN((ABS(K33)/20)+1)*20</f>
        <v>0</v>
      </c>
      <c r="Q33" s="1">
        <f t="shared" si="120"/>
        <v>24</v>
      </c>
      <c r="R33" s="1">
        <v>297</v>
      </c>
      <c r="S33" s="1">
        <v>71</v>
      </c>
      <c r="T33" s="1">
        <f>INT($T$4*(0.15))</f>
        <v>31</v>
      </c>
      <c r="U33" s="1">
        <f t="shared" ref="U33" si="147">ROUND((($W$4-(Q33*(4/3)*PI()*B33^3+R33*(4/3)*PI()*C33^3+S33*(4/3)*PI()*D33^3+T33*(4/3)*PI()*E33^3))/((4/3)*PI()*F33^3)),0)</f>
        <v>1766</v>
      </c>
      <c r="V33" s="1">
        <f t="shared" ref="V33" si="148">SUM(Q33:U33)</f>
        <v>2189</v>
      </c>
      <c r="W33" s="1">
        <f t="shared" ref="W33" si="149">Q33*(4/3)*PI()*B33^3+R33*(4/3)*PI()*C33^3+S33*(4/3)*PI()*D33^3+T33*(4/3)*PI()*E33^3+U33*(4/3)*PI()*F33^3</f>
        <v>192951.60432184619</v>
      </c>
      <c r="X33" s="1">
        <f t="shared" ref="X33" si="150">G33*Q33+H33*R33+I33*S33+J33*T33+K33*U33</f>
        <v>-116768</v>
      </c>
      <c r="Y33" s="1">
        <f t="shared" ref="Y33" si="151">L33*Q33+M33*R33+N33*S33+O33*T33+P33*U33</f>
        <v>-11297.855135193746</v>
      </c>
      <c r="Z33">
        <v>298</v>
      </c>
    </row>
    <row r="34" spans="1:26" x14ac:dyDescent="0.45">
      <c r="A34" s="1">
        <v>29</v>
      </c>
      <c r="B34" s="1">
        <v>8.31</v>
      </c>
      <c r="C34" s="1">
        <v>1.74</v>
      </c>
      <c r="D34" s="1">
        <v>2.52</v>
      </c>
      <c r="E34" s="1">
        <v>3.5</v>
      </c>
      <c r="F34" s="1">
        <v>2.52</v>
      </c>
      <c r="G34" s="1">
        <v>-3966</v>
      </c>
      <c r="H34" s="1">
        <v>-75</v>
      </c>
      <c r="I34" s="1">
        <v>1</v>
      </c>
      <c r="J34" s="1">
        <v>20</v>
      </c>
      <c r="K34" s="1">
        <v>0</v>
      </c>
      <c r="L34" s="1">
        <f t="shared" si="102"/>
        <v>-105.89622454437497</v>
      </c>
      <c r="M34" s="1">
        <f t="shared" si="103"/>
        <v>-31.162892360930996</v>
      </c>
      <c r="N34" s="1">
        <f t="shared" si="104"/>
        <v>0.97580328338864097</v>
      </c>
      <c r="O34" s="1">
        <f t="shared" si="105"/>
        <v>13.862943611198906</v>
      </c>
      <c r="P34" s="1">
        <f t="shared" si="106"/>
        <v>0</v>
      </c>
      <c r="Q34" s="1">
        <f t="shared" si="120"/>
        <v>24</v>
      </c>
      <c r="R34" s="1">
        <v>297</v>
      </c>
      <c r="S34" s="1">
        <v>71</v>
      </c>
      <c r="T34" s="1">
        <f>INT($T$4*(0))</f>
        <v>0</v>
      </c>
      <c r="U34" s="1">
        <f t="shared" si="121"/>
        <v>1849</v>
      </c>
      <c r="V34" s="1">
        <f t="shared" si="107"/>
        <v>2241</v>
      </c>
      <c r="W34" s="1">
        <f t="shared" si="108"/>
        <v>192947.93772298348</v>
      </c>
      <c r="X34" s="1">
        <f t="shared" si="109"/>
        <v>-117388</v>
      </c>
      <c r="Y34" s="1">
        <f t="shared" si="110"/>
        <v>-11727.606387140911</v>
      </c>
      <c r="Z34">
        <v>298</v>
      </c>
    </row>
    <row r="35" spans="1:26" x14ac:dyDescent="0.45">
      <c r="A35" s="1">
        <v>30</v>
      </c>
      <c r="B35" s="1">
        <v>8.31</v>
      </c>
      <c r="C35" s="1">
        <v>1.74</v>
      </c>
      <c r="D35" s="1">
        <v>2.52</v>
      </c>
      <c r="E35" s="1">
        <v>3.5</v>
      </c>
      <c r="F35" s="1">
        <v>2.52</v>
      </c>
      <c r="G35" s="1">
        <v>-3966</v>
      </c>
      <c r="H35" s="1">
        <v>-75</v>
      </c>
      <c r="I35" s="1">
        <v>1</v>
      </c>
      <c r="J35" s="1">
        <v>20</v>
      </c>
      <c r="K35" s="1">
        <v>0</v>
      </c>
      <c r="L35" s="1">
        <f t="shared" si="102"/>
        <v>-105.89622454437497</v>
      </c>
      <c r="M35" s="1">
        <f t="shared" si="103"/>
        <v>-31.162892360930996</v>
      </c>
      <c r="N35" s="1">
        <f t="shared" si="104"/>
        <v>0.97580328338864097</v>
      </c>
      <c r="O35" s="1">
        <f t="shared" si="105"/>
        <v>13.862943611198906</v>
      </c>
      <c r="P35" s="1">
        <f t="shared" si="106"/>
        <v>0</v>
      </c>
      <c r="Q35" s="1">
        <f>INT($Q$4*0.5)</f>
        <v>16</v>
      </c>
      <c r="R35" s="1">
        <v>297</v>
      </c>
      <c r="S35" s="1">
        <v>71</v>
      </c>
      <c r="T35" s="1">
        <f>INT($T$4*(1))</f>
        <v>211</v>
      </c>
      <c r="U35" s="1">
        <f>ROUND((($W$4-(Q35*(4/3)*PI()*B35^3+R35*(4/3)*PI()*C35^3+S35*(4/3)*PI()*D35^3+T35*(4/3)*PI()*E35^3))/((4/3)*PI()*F35^3)),0)</f>
        <v>1571</v>
      </c>
      <c r="V35" s="1">
        <f t="shared" si="107"/>
        <v>2166</v>
      </c>
      <c r="W35" s="1">
        <f t="shared" si="108"/>
        <v>192977.00477703445</v>
      </c>
      <c r="X35" s="1">
        <f t="shared" si="109"/>
        <v>-81440</v>
      </c>
      <c r="Y35" s="1">
        <f t="shared" si="110"/>
        <v>-7955.3554888229428</v>
      </c>
      <c r="Z35">
        <v>298</v>
      </c>
    </row>
    <row r="36" spans="1:26" x14ac:dyDescent="0.45">
      <c r="A36" s="1">
        <v>31</v>
      </c>
      <c r="B36" s="1">
        <v>8.31</v>
      </c>
      <c r="C36" s="1">
        <v>1.74</v>
      </c>
      <c r="D36" s="1">
        <v>2.52</v>
      </c>
      <c r="E36" s="1">
        <v>3.5</v>
      </c>
      <c r="F36" s="1">
        <v>2.52</v>
      </c>
      <c r="G36" s="1">
        <v>-3966</v>
      </c>
      <c r="H36" s="1">
        <v>-75</v>
      </c>
      <c r="I36" s="1">
        <v>1</v>
      </c>
      <c r="J36" s="1">
        <v>20</v>
      </c>
      <c r="K36" s="1">
        <v>0</v>
      </c>
      <c r="L36" s="1">
        <f t="shared" ref="L36:L45" si="152">LN((ABS(G36)/20)+1)*20*(ABS(G36)/G36)</f>
        <v>-105.89622454437497</v>
      </c>
      <c r="M36" s="1">
        <f t="shared" ref="M36:M45" si="153">LN((ABS(H36)/20)+1)*20*(ABS(H36)/H36)</f>
        <v>-31.162892360930996</v>
      </c>
      <c r="N36" s="1">
        <f t="shared" ref="N36:N45" si="154">LN((ABS(I36)/20)+1)*20*(ABS(I36)/I36)</f>
        <v>0.97580328338864097</v>
      </c>
      <c r="O36" s="1">
        <f t="shared" ref="O36:O45" si="155">LN((ABS(J36)/20)+1)*20*(ABS(J36)/J36)</f>
        <v>13.862943611198906</v>
      </c>
      <c r="P36" s="1">
        <f t="shared" ref="P36:P45" si="156">LN((ABS(K36)/20)+1)*20</f>
        <v>0</v>
      </c>
      <c r="Q36" s="1">
        <f>INT($Q$4*0.5)</f>
        <v>16</v>
      </c>
      <c r="R36" s="1">
        <v>297</v>
      </c>
      <c r="S36" s="1">
        <v>71</v>
      </c>
      <c r="T36" s="1">
        <f>INT($T$4*(1.5))</f>
        <v>316</v>
      </c>
      <c r="U36" s="1">
        <f>ROUND((($W$4-(Q36*(4/3)*PI()*B36^3+R36*(4/3)*PI()*C36^3+S36*(4/3)*PI()*D36^3+T36*(4/3)*PI()*E36^3))/((4/3)*PI()*F36^3)),0)</f>
        <v>1289</v>
      </c>
      <c r="V36" s="1">
        <f t="shared" ref="V36:V45" si="157">SUM(Q36:U36)</f>
        <v>1989</v>
      </c>
      <c r="W36" s="1">
        <f t="shared" ref="W36:W45" si="158">Q36*(4/3)*PI()*B36^3+R36*(4/3)*PI()*C36^3+S36*(4/3)*PI()*D36^3+T36*(4/3)*PI()*E36^3+U36*(4/3)*PI()*F36^3</f>
        <v>192931.04010978705</v>
      </c>
      <c r="X36" s="1">
        <f t="shared" ref="X36:X45" si="159">G36*Q36+H36*R36+I36*S36+J36*T36+K36*U36</f>
        <v>-79340</v>
      </c>
      <c r="Y36" s="1">
        <f t="shared" ref="Y36:Y45" si="160">L36*Q36+M36*R36+N36*S36+O36*T36+P36*U36</f>
        <v>-6499.7464096470576</v>
      </c>
      <c r="Z36">
        <v>298</v>
      </c>
    </row>
    <row r="37" spans="1:26" x14ac:dyDescent="0.45">
      <c r="A37" s="1">
        <v>32</v>
      </c>
      <c r="B37" s="1">
        <v>8.31</v>
      </c>
      <c r="C37" s="1">
        <v>1.74</v>
      </c>
      <c r="D37" s="1">
        <v>2.52</v>
      </c>
      <c r="E37" s="1">
        <v>3.5</v>
      </c>
      <c r="F37" s="1">
        <v>2.52</v>
      </c>
      <c r="G37" s="1">
        <v>-3966</v>
      </c>
      <c r="H37" s="1">
        <v>-75</v>
      </c>
      <c r="I37" s="1">
        <v>1</v>
      </c>
      <c r="J37" s="1">
        <v>20</v>
      </c>
      <c r="K37" s="1">
        <v>0</v>
      </c>
      <c r="L37" s="1">
        <f t="shared" ref="L37" si="161">LN((ABS(G37)/20)+1)*20*(ABS(G37)/G37)</f>
        <v>-105.89622454437497</v>
      </c>
      <c r="M37" s="1">
        <f t="shared" ref="M37" si="162">LN((ABS(H37)/20)+1)*20*(ABS(H37)/H37)</f>
        <v>-31.162892360930996</v>
      </c>
      <c r="N37" s="1">
        <f t="shared" ref="N37" si="163">LN((ABS(I37)/20)+1)*20*(ABS(I37)/I37)</f>
        <v>0.97580328338864097</v>
      </c>
      <c r="O37" s="1">
        <f t="shared" ref="O37" si="164">LN((ABS(J37)/20)+1)*20*(ABS(J37)/J37)</f>
        <v>13.862943611198906</v>
      </c>
      <c r="P37" s="1">
        <f t="shared" ref="P37" si="165">LN((ABS(K37)/20)+1)*20</f>
        <v>0</v>
      </c>
      <c r="Q37" s="1">
        <f>INT($Q$4*0.5)</f>
        <v>16</v>
      </c>
      <c r="R37" s="1">
        <v>297</v>
      </c>
      <c r="S37" s="1">
        <v>71</v>
      </c>
      <c r="T37" s="1">
        <f>INT($T$4*(1.75))</f>
        <v>369</v>
      </c>
      <c r="U37" s="1">
        <f>ROUND((($W$4-(Q37*(4/3)*PI()*B37^3+R37*(4/3)*PI()*C37^3+S37*(4/3)*PI()*D37^3+T37*(4/3)*PI()*E37^3))/((4/3)*PI()*F37^3)),0)</f>
        <v>1147</v>
      </c>
      <c r="V37" s="1">
        <f t="shared" ref="V37" si="166">SUM(Q37:U37)</f>
        <v>1900</v>
      </c>
      <c r="W37" s="1">
        <f t="shared" ref="W37" si="167">Q37*(4/3)*PI()*B37^3+R37*(4/3)*PI()*C37^3+S37*(4/3)*PI()*D37^3+T37*(4/3)*PI()*E37^3+U37*(4/3)*PI()*F37^3</f>
        <v>192930.82172302093</v>
      </c>
      <c r="X37" s="1">
        <f t="shared" ref="X37" si="168">G37*Q37+H37*R37+I37*S37+J37*T37+K37*U37</f>
        <v>-78280</v>
      </c>
      <c r="Y37" s="1">
        <f t="shared" ref="Y37" si="169">L37*Q37+M37*R37+N37*S37+O37*T37+P37*U37</f>
        <v>-5765.0103982535156</v>
      </c>
      <c r="Z37">
        <v>298</v>
      </c>
    </row>
    <row r="38" spans="1:26" x14ac:dyDescent="0.45">
      <c r="A38" s="1">
        <v>33</v>
      </c>
      <c r="B38" s="1">
        <v>8.31</v>
      </c>
      <c r="C38" s="1">
        <v>1.74</v>
      </c>
      <c r="D38" s="1">
        <v>2.52</v>
      </c>
      <c r="E38" s="1">
        <v>3.5</v>
      </c>
      <c r="F38" s="1">
        <v>2.52</v>
      </c>
      <c r="G38" s="1">
        <v>-3966</v>
      </c>
      <c r="H38" s="1">
        <v>-75</v>
      </c>
      <c r="I38" s="1">
        <v>1</v>
      </c>
      <c r="J38" s="1">
        <v>20</v>
      </c>
      <c r="K38" s="1">
        <v>0</v>
      </c>
      <c r="L38" s="1">
        <f t="shared" si="152"/>
        <v>-105.89622454437497</v>
      </c>
      <c r="M38" s="1">
        <f t="shared" si="153"/>
        <v>-31.162892360930996</v>
      </c>
      <c r="N38" s="1">
        <f t="shared" si="154"/>
        <v>0.97580328338864097</v>
      </c>
      <c r="O38" s="1">
        <f t="shared" si="155"/>
        <v>13.862943611198906</v>
      </c>
      <c r="P38" s="1">
        <f t="shared" si="156"/>
        <v>0</v>
      </c>
      <c r="Q38" s="1">
        <f t="shared" ref="Q38:Q44" si="170">INT($Q$4*0.5)</f>
        <v>16</v>
      </c>
      <c r="R38" s="1">
        <v>297</v>
      </c>
      <c r="S38" s="1">
        <v>71</v>
      </c>
      <c r="T38" s="1">
        <f>INT($T$4*(2))</f>
        <v>422</v>
      </c>
      <c r="U38" s="1">
        <f t="shared" ref="U38:U44" si="171">ROUND((($W$4-(Q38*(4/3)*PI()*B38^3+R38*(4/3)*PI()*C38^3+S38*(4/3)*PI()*D38^3+T38*(4/3)*PI()*E38^3))/((4/3)*PI()*F38^3)),0)</f>
        <v>1005</v>
      </c>
      <c r="V38" s="1">
        <f t="shared" si="157"/>
        <v>1811</v>
      </c>
      <c r="W38" s="1">
        <f t="shared" si="158"/>
        <v>192930.60333625483</v>
      </c>
      <c r="X38" s="1">
        <f t="shared" si="159"/>
        <v>-77220</v>
      </c>
      <c r="Y38" s="1">
        <f t="shared" si="160"/>
        <v>-5030.2743868599737</v>
      </c>
      <c r="Z38">
        <v>298</v>
      </c>
    </row>
    <row r="39" spans="1:26" x14ac:dyDescent="0.45">
      <c r="A39" s="1">
        <v>34</v>
      </c>
      <c r="B39" s="1">
        <v>8.31</v>
      </c>
      <c r="C39" s="1">
        <v>1.74</v>
      </c>
      <c r="D39" s="1">
        <v>2.52</v>
      </c>
      <c r="E39" s="1">
        <v>3.5</v>
      </c>
      <c r="F39" s="1">
        <v>2.52</v>
      </c>
      <c r="G39" s="1">
        <v>-3966</v>
      </c>
      <c r="H39" s="1">
        <v>-75</v>
      </c>
      <c r="I39" s="1">
        <v>1</v>
      </c>
      <c r="J39" s="1">
        <v>20</v>
      </c>
      <c r="K39" s="1">
        <v>0</v>
      </c>
      <c r="L39" s="1">
        <f t="shared" ref="L39" si="172">LN((ABS(G39)/20)+1)*20*(ABS(G39)/G39)</f>
        <v>-105.89622454437497</v>
      </c>
      <c r="M39" s="1">
        <f t="shared" ref="M39" si="173">LN((ABS(H39)/20)+1)*20*(ABS(H39)/H39)</f>
        <v>-31.162892360930996</v>
      </c>
      <c r="N39" s="1">
        <f t="shared" ref="N39" si="174">LN((ABS(I39)/20)+1)*20*(ABS(I39)/I39)</f>
        <v>0.97580328338864097</v>
      </c>
      <c r="O39" s="1">
        <f t="shared" ref="O39" si="175">LN((ABS(J39)/20)+1)*20*(ABS(J39)/J39)</f>
        <v>13.862943611198906</v>
      </c>
      <c r="P39" s="1">
        <f t="shared" ref="P39" si="176">LN((ABS(K39)/20)+1)*20</f>
        <v>0</v>
      </c>
      <c r="Q39" s="1">
        <f t="shared" si="170"/>
        <v>16</v>
      </c>
      <c r="R39" s="1">
        <v>297</v>
      </c>
      <c r="S39" s="1">
        <v>71</v>
      </c>
      <c r="T39" s="1">
        <f>INT($T$4*(2.25))</f>
        <v>474</v>
      </c>
      <c r="U39" s="1">
        <f t="shared" ref="U39" si="177">ROUND((($W$4-(Q39*(4/3)*PI()*B39^3+R39*(4/3)*PI()*C39^3+S39*(4/3)*PI()*D39^3+T39*(4/3)*PI()*E39^3))/((4/3)*PI()*F39^3)),0)</f>
        <v>866</v>
      </c>
      <c r="V39" s="1">
        <f t="shared" ref="V39" si="178">SUM(Q39:U39)</f>
        <v>1724</v>
      </c>
      <c r="W39" s="1">
        <f t="shared" ref="W39" si="179">Q39*(4/3)*PI()*B39^3+R39*(4/3)*PI()*C39^3+S39*(4/3)*PI()*D39^3+T39*(4/3)*PI()*E39^3+U39*(4/3)*PI()*F39^3</f>
        <v>192951.89029893104</v>
      </c>
      <c r="X39" s="1">
        <f t="shared" ref="X39" si="180">G39*Q39+H39*R39+I39*S39+J39*T39+K39*U39</f>
        <v>-76180</v>
      </c>
      <c r="Y39" s="1">
        <f t="shared" ref="Y39" si="181">L39*Q39+M39*R39+N39*S39+O39*T39+P39*U39</f>
        <v>-4309.4013190776304</v>
      </c>
      <c r="Z39">
        <v>298</v>
      </c>
    </row>
    <row r="40" spans="1:26" x14ac:dyDescent="0.45">
      <c r="A40" s="1">
        <v>35</v>
      </c>
      <c r="B40" s="1">
        <v>8.31</v>
      </c>
      <c r="C40" s="1">
        <v>1.74</v>
      </c>
      <c r="D40" s="1">
        <v>2.52</v>
      </c>
      <c r="E40" s="1">
        <v>3.5</v>
      </c>
      <c r="F40" s="1">
        <v>2.52</v>
      </c>
      <c r="G40" s="1">
        <v>-3966</v>
      </c>
      <c r="H40" s="1">
        <v>-75</v>
      </c>
      <c r="I40" s="1">
        <v>1</v>
      </c>
      <c r="J40" s="1">
        <v>20</v>
      </c>
      <c r="K40" s="1">
        <v>0</v>
      </c>
      <c r="L40" s="1">
        <f t="shared" ref="L40" si="182">LN((ABS(G40)/20)+1)*20*(ABS(G40)/G40)</f>
        <v>-105.89622454437497</v>
      </c>
      <c r="M40" s="1">
        <f t="shared" ref="M40" si="183">LN((ABS(H40)/20)+1)*20*(ABS(H40)/H40)</f>
        <v>-31.162892360930996</v>
      </c>
      <c r="N40" s="1">
        <f t="shared" ref="N40" si="184">LN((ABS(I40)/20)+1)*20*(ABS(I40)/I40)</f>
        <v>0.97580328338864097</v>
      </c>
      <c r="O40" s="1">
        <f t="shared" ref="O40" si="185">LN((ABS(J40)/20)+1)*20*(ABS(J40)/J40)</f>
        <v>13.862943611198906</v>
      </c>
      <c r="P40" s="1">
        <f t="shared" ref="P40" si="186">LN((ABS(K40)/20)+1)*20</f>
        <v>0</v>
      </c>
      <c r="Q40" s="1">
        <f t="shared" si="170"/>
        <v>16</v>
      </c>
      <c r="R40" s="1">
        <v>297</v>
      </c>
      <c r="S40" s="1">
        <v>71</v>
      </c>
      <c r="T40" s="1">
        <f>INT($T$4*(2.5))</f>
        <v>527</v>
      </c>
      <c r="U40" s="1">
        <f t="shared" ref="U40" si="187">ROUND((($W$4-(Q40*(4/3)*PI()*B40^3+R40*(4/3)*PI()*C40^3+S40*(4/3)*PI()*D40^3+T40*(4/3)*PI()*E40^3))/((4/3)*PI()*F40^3)),0)</f>
        <v>724</v>
      </c>
      <c r="V40" s="1">
        <f t="shared" ref="V40" si="188">SUM(Q40:U40)</f>
        <v>1635</v>
      </c>
      <c r="W40" s="1">
        <f t="shared" ref="W40" si="189">Q40*(4/3)*PI()*B40^3+R40*(4/3)*PI()*C40^3+S40*(4/3)*PI()*D40^3+T40*(4/3)*PI()*E40^3+U40*(4/3)*PI()*F40^3</f>
        <v>192951.67191216492</v>
      </c>
      <c r="X40" s="1">
        <f t="shared" ref="X40" si="190">G40*Q40+H40*R40+I40*S40+J40*T40+K40*U40</f>
        <v>-75120</v>
      </c>
      <c r="Y40" s="1">
        <f t="shared" ref="Y40" si="191">L40*Q40+M40*R40+N40*S40+O40*T40+P40*U40</f>
        <v>-3574.6653076840885</v>
      </c>
      <c r="Z40">
        <v>298</v>
      </c>
    </row>
    <row r="41" spans="1:26" x14ac:dyDescent="0.45">
      <c r="A41" s="1">
        <v>36</v>
      </c>
      <c r="B41" s="1">
        <v>8.31</v>
      </c>
      <c r="C41" s="1">
        <v>1.74</v>
      </c>
      <c r="D41" s="1">
        <v>2.52</v>
      </c>
      <c r="E41" s="1">
        <v>3.5</v>
      </c>
      <c r="F41" s="1">
        <v>2.52</v>
      </c>
      <c r="G41" s="1">
        <v>-3966</v>
      </c>
      <c r="H41" s="1">
        <v>-75</v>
      </c>
      <c r="I41" s="1">
        <v>1</v>
      </c>
      <c r="J41" s="1">
        <v>20</v>
      </c>
      <c r="K41" s="1">
        <v>0</v>
      </c>
      <c r="L41" s="1">
        <f t="shared" si="152"/>
        <v>-105.89622454437497</v>
      </c>
      <c r="M41" s="1">
        <f t="shared" si="153"/>
        <v>-31.162892360930996</v>
      </c>
      <c r="N41" s="1">
        <f t="shared" si="154"/>
        <v>0.97580328338864097</v>
      </c>
      <c r="O41" s="1">
        <f t="shared" si="155"/>
        <v>13.862943611198906</v>
      </c>
      <c r="P41" s="1">
        <f t="shared" si="156"/>
        <v>0</v>
      </c>
      <c r="Q41" s="1">
        <f t="shared" si="170"/>
        <v>16</v>
      </c>
      <c r="R41" s="1">
        <v>297</v>
      </c>
      <c r="S41" s="1">
        <v>71</v>
      </c>
      <c r="T41" s="1">
        <f>INT($T$4*(0.75))</f>
        <v>158</v>
      </c>
      <c r="U41" s="1">
        <f t="shared" si="171"/>
        <v>1713</v>
      </c>
      <c r="V41" s="1">
        <f t="shared" si="157"/>
        <v>2255</v>
      </c>
      <c r="W41" s="1">
        <f t="shared" si="158"/>
        <v>192977.22316380061</v>
      </c>
      <c r="X41" s="1">
        <f t="shared" si="159"/>
        <v>-82500</v>
      </c>
      <c r="Y41" s="1">
        <f t="shared" si="160"/>
        <v>-8690.0915002164838</v>
      </c>
      <c r="Z41">
        <v>298</v>
      </c>
    </row>
    <row r="42" spans="1:26" x14ac:dyDescent="0.45">
      <c r="A42" s="1">
        <v>37</v>
      </c>
      <c r="B42" s="1">
        <v>8.31</v>
      </c>
      <c r="C42" s="1">
        <v>1.74</v>
      </c>
      <c r="D42" s="1">
        <v>2.52</v>
      </c>
      <c r="E42" s="1">
        <v>3.5</v>
      </c>
      <c r="F42" s="1">
        <v>2.52</v>
      </c>
      <c r="G42" s="1">
        <v>-3966</v>
      </c>
      <c r="H42" s="1">
        <v>-75</v>
      </c>
      <c r="I42" s="1">
        <v>1</v>
      </c>
      <c r="J42" s="1">
        <v>20</v>
      </c>
      <c r="K42" s="1">
        <v>0</v>
      </c>
      <c r="L42" s="1">
        <f t="shared" si="152"/>
        <v>-105.89622454437497</v>
      </c>
      <c r="M42" s="1">
        <f t="shared" si="153"/>
        <v>-31.162892360930996</v>
      </c>
      <c r="N42" s="1">
        <f t="shared" si="154"/>
        <v>0.97580328338864097</v>
      </c>
      <c r="O42" s="1">
        <f t="shared" si="155"/>
        <v>13.862943611198906</v>
      </c>
      <c r="P42" s="1">
        <f t="shared" si="156"/>
        <v>0</v>
      </c>
      <c r="Q42" s="1">
        <f t="shared" si="170"/>
        <v>16</v>
      </c>
      <c r="R42" s="1">
        <v>297</v>
      </c>
      <c r="S42" s="1">
        <v>71</v>
      </c>
      <c r="T42" s="1">
        <f>INT($T$4*(0.5))</f>
        <v>105</v>
      </c>
      <c r="U42" s="1">
        <f t="shared" si="171"/>
        <v>1855</v>
      </c>
      <c r="V42" s="1">
        <f t="shared" si="157"/>
        <v>2344</v>
      </c>
      <c r="W42" s="1">
        <f t="shared" si="158"/>
        <v>192977.4415505667</v>
      </c>
      <c r="X42" s="1">
        <f t="shared" si="159"/>
        <v>-83560</v>
      </c>
      <c r="Y42" s="1">
        <f t="shared" si="160"/>
        <v>-9424.8275116100267</v>
      </c>
      <c r="Z42">
        <v>298</v>
      </c>
    </row>
    <row r="43" spans="1:26" x14ac:dyDescent="0.45">
      <c r="A43" s="1">
        <v>38</v>
      </c>
      <c r="B43" s="1">
        <v>8.31</v>
      </c>
      <c r="C43" s="1">
        <v>1.74</v>
      </c>
      <c r="D43" s="1">
        <v>2.52</v>
      </c>
      <c r="E43" s="1">
        <v>3.5</v>
      </c>
      <c r="F43" s="1">
        <v>2.52</v>
      </c>
      <c r="G43" s="1">
        <v>-3966</v>
      </c>
      <c r="H43" s="1">
        <v>-75</v>
      </c>
      <c r="I43" s="1">
        <v>1</v>
      </c>
      <c r="J43" s="1">
        <v>20</v>
      </c>
      <c r="K43" s="1">
        <v>0</v>
      </c>
      <c r="L43" s="1">
        <f t="shared" ref="L43" si="192">LN((ABS(G43)/20)+1)*20*(ABS(G43)/G43)</f>
        <v>-105.89622454437497</v>
      </c>
      <c r="M43" s="1">
        <f t="shared" ref="M43" si="193">LN((ABS(H43)/20)+1)*20*(ABS(H43)/H43)</f>
        <v>-31.162892360930996</v>
      </c>
      <c r="N43" s="1">
        <f t="shared" ref="N43" si="194">LN((ABS(I43)/20)+1)*20*(ABS(I43)/I43)</f>
        <v>0.97580328338864097</v>
      </c>
      <c r="O43" s="1">
        <f t="shared" ref="O43" si="195">LN((ABS(J43)/20)+1)*20*(ABS(J43)/J43)</f>
        <v>13.862943611198906</v>
      </c>
      <c r="P43" s="1">
        <f t="shared" ref="P43" si="196">LN((ABS(K43)/20)+1)*20</f>
        <v>0</v>
      </c>
      <c r="Q43" s="1">
        <f t="shared" si="170"/>
        <v>16</v>
      </c>
      <c r="R43" s="1">
        <v>297</v>
      </c>
      <c r="S43" s="1">
        <v>71</v>
      </c>
      <c r="T43" s="1">
        <f>INT($T$4*(0.15))</f>
        <v>31</v>
      </c>
      <c r="U43" s="1">
        <f t="shared" ref="U43" si="197">ROUND((($W$4-(Q43*(4/3)*PI()*B43^3+R43*(4/3)*PI()*C43^3+S43*(4/3)*PI()*D43^3+T43*(4/3)*PI()*E43^3))/((4/3)*PI()*F43^3)),0)</f>
        <v>2053</v>
      </c>
      <c r="V43" s="1">
        <f t="shared" ref="V43" si="198">SUM(Q43:U43)</f>
        <v>2468</v>
      </c>
      <c r="W43" s="1">
        <f t="shared" ref="W43" si="199">Q43*(4/3)*PI()*B43^3+R43*(4/3)*PI()*C43^3+S43*(4/3)*PI()*D43^3+T43*(4/3)*PI()*E43^3+U43*(4/3)*PI()*F43^3</f>
        <v>192960.03957351929</v>
      </c>
      <c r="X43" s="1">
        <f t="shared" ref="X43" si="200">G43*Q43+H43*R43+I43*S43+J43*T43+K43*U43</f>
        <v>-85040</v>
      </c>
      <c r="Y43" s="1">
        <f t="shared" ref="Y43" si="201">L43*Q43+M43*R43+N43*S43+O43*T43+P43*U43</f>
        <v>-10450.685338838746</v>
      </c>
      <c r="Z43">
        <v>298</v>
      </c>
    </row>
    <row r="44" spans="1:26" x14ac:dyDescent="0.45">
      <c r="A44" s="1">
        <v>39</v>
      </c>
      <c r="B44" s="1">
        <v>8.31</v>
      </c>
      <c r="C44" s="1">
        <v>1.74</v>
      </c>
      <c r="D44" s="1">
        <v>2.52</v>
      </c>
      <c r="E44" s="1">
        <v>3.5</v>
      </c>
      <c r="F44" s="1">
        <v>2.52</v>
      </c>
      <c r="G44" s="1">
        <v>-3966</v>
      </c>
      <c r="H44" s="1">
        <v>-75</v>
      </c>
      <c r="I44" s="1">
        <v>1</v>
      </c>
      <c r="J44" s="1">
        <v>20</v>
      </c>
      <c r="K44" s="1">
        <v>0</v>
      </c>
      <c r="L44" s="1">
        <f t="shared" si="152"/>
        <v>-105.89622454437497</v>
      </c>
      <c r="M44" s="1">
        <f t="shared" si="153"/>
        <v>-31.162892360930996</v>
      </c>
      <c r="N44" s="1">
        <f t="shared" si="154"/>
        <v>0.97580328338864097</v>
      </c>
      <c r="O44" s="1">
        <f t="shared" si="155"/>
        <v>13.862943611198906</v>
      </c>
      <c r="P44" s="1">
        <f t="shared" si="156"/>
        <v>0</v>
      </c>
      <c r="Q44" s="1">
        <f t="shared" si="170"/>
        <v>16</v>
      </c>
      <c r="R44" s="1">
        <v>297</v>
      </c>
      <c r="S44" s="1">
        <v>71</v>
      </c>
      <c r="T44" s="1">
        <f>INT($T$4*(0))</f>
        <v>0</v>
      </c>
      <c r="U44" s="1">
        <f t="shared" si="171"/>
        <v>2136</v>
      </c>
      <c r="V44" s="1">
        <f t="shared" si="157"/>
        <v>2520</v>
      </c>
      <c r="W44" s="1">
        <f t="shared" si="158"/>
        <v>192956.37297465661</v>
      </c>
      <c r="X44" s="1">
        <f t="shared" si="159"/>
        <v>-85660</v>
      </c>
      <c r="Y44" s="1">
        <f t="shared" si="160"/>
        <v>-10880.436590785912</v>
      </c>
      <c r="Z44">
        <v>298</v>
      </c>
    </row>
    <row r="45" spans="1:26" x14ac:dyDescent="0.45">
      <c r="A45" s="1">
        <v>40</v>
      </c>
      <c r="B45" s="1">
        <v>8.31</v>
      </c>
      <c r="C45" s="1">
        <v>1.74</v>
      </c>
      <c r="D45" s="1">
        <v>2.52</v>
      </c>
      <c r="E45" s="1">
        <v>3.5</v>
      </c>
      <c r="F45" s="1">
        <v>2.52</v>
      </c>
      <c r="G45" s="1">
        <v>-3966</v>
      </c>
      <c r="H45" s="1">
        <v>-75</v>
      </c>
      <c r="I45" s="1">
        <v>1</v>
      </c>
      <c r="J45" s="1">
        <v>20</v>
      </c>
      <c r="K45" s="1">
        <v>0</v>
      </c>
      <c r="L45" s="1">
        <f t="shared" si="152"/>
        <v>-105.89622454437497</v>
      </c>
      <c r="M45" s="1">
        <f t="shared" si="153"/>
        <v>-31.162892360930996</v>
      </c>
      <c r="N45" s="1">
        <f t="shared" si="154"/>
        <v>0.97580328338864097</v>
      </c>
      <c r="O45" s="1">
        <f t="shared" si="155"/>
        <v>13.862943611198906</v>
      </c>
      <c r="P45" s="1">
        <f t="shared" si="156"/>
        <v>0</v>
      </c>
      <c r="Q45" s="1">
        <f>INT($Q$4*0.25)</f>
        <v>8</v>
      </c>
      <c r="R45" s="1">
        <v>297</v>
      </c>
      <c r="S45" s="1">
        <v>71</v>
      </c>
      <c r="T45" s="1">
        <f>INT($T$4*(1))</f>
        <v>211</v>
      </c>
      <c r="U45" s="1">
        <f>ROUND((($W$4-(Q45*(4/3)*PI()*B45^3+R45*(4/3)*PI()*C45^3+S45*(4/3)*PI()*D45^3+T45*(4/3)*PI()*E45^3))/((4/3)*PI()*F45^3)),0)</f>
        <v>1857</v>
      </c>
      <c r="V45" s="1">
        <f t="shared" si="157"/>
        <v>2444</v>
      </c>
      <c r="W45" s="1">
        <f t="shared" si="158"/>
        <v>192918.40678555006</v>
      </c>
      <c r="X45" s="1">
        <f t="shared" si="159"/>
        <v>-49712</v>
      </c>
      <c r="Y45" s="1">
        <f t="shared" si="160"/>
        <v>-7108.1856924679432</v>
      </c>
      <c r="Z45">
        <v>298</v>
      </c>
    </row>
    <row r="46" spans="1:26" x14ac:dyDescent="0.45">
      <c r="A46" s="1">
        <v>41</v>
      </c>
      <c r="B46" s="1">
        <v>8.31</v>
      </c>
      <c r="C46" s="1">
        <v>1.74</v>
      </c>
      <c r="D46" s="1">
        <v>2.52</v>
      </c>
      <c r="E46" s="1">
        <v>3.5</v>
      </c>
      <c r="F46" s="1">
        <v>2.52</v>
      </c>
      <c r="G46" s="1">
        <v>-3966</v>
      </c>
      <c r="H46" s="1">
        <v>-75</v>
      </c>
      <c r="I46" s="1">
        <v>1</v>
      </c>
      <c r="J46" s="1">
        <v>20</v>
      </c>
      <c r="K46" s="1">
        <v>0</v>
      </c>
      <c r="L46" s="1">
        <f t="shared" ref="L46:L55" si="202">LN((ABS(G46)/20)+1)*20*(ABS(G46)/G46)</f>
        <v>-105.89622454437497</v>
      </c>
      <c r="M46" s="1">
        <f t="shared" ref="M46:M55" si="203">LN((ABS(H46)/20)+1)*20*(ABS(H46)/H46)</f>
        <v>-31.162892360930996</v>
      </c>
      <c r="N46" s="1">
        <f t="shared" ref="N46:N55" si="204">LN((ABS(I46)/20)+1)*20*(ABS(I46)/I46)</f>
        <v>0.97580328338864097</v>
      </c>
      <c r="O46" s="1">
        <f t="shared" ref="O46:O55" si="205">LN((ABS(J46)/20)+1)*20*(ABS(J46)/J46)</f>
        <v>13.862943611198906</v>
      </c>
      <c r="P46" s="1">
        <f t="shared" ref="P46:P55" si="206">LN((ABS(K46)/20)+1)*20</f>
        <v>0</v>
      </c>
      <c r="Q46" s="1">
        <f>INT($Q$4*0.25)</f>
        <v>8</v>
      </c>
      <c r="R46" s="1">
        <v>297</v>
      </c>
      <c r="S46" s="1">
        <v>71</v>
      </c>
      <c r="T46" s="1">
        <f>INT($T$4*(1.5))</f>
        <v>316</v>
      </c>
      <c r="U46" s="1">
        <f>ROUND((($W$4-(Q46*(4/3)*PI()*B46^3+R46*(4/3)*PI()*C46^3+S46*(4/3)*PI()*D46^3+T46*(4/3)*PI()*E46^3))/((4/3)*PI()*F46^3)),0)</f>
        <v>1576</v>
      </c>
      <c r="V46" s="1">
        <f t="shared" ref="V46:V55" si="207">SUM(Q46:U46)</f>
        <v>2268</v>
      </c>
      <c r="W46" s="1">
        <f t="shared" ref="W46:W55" si="208">Q46*(4/3)*PI()*B46^3+R46*(4/3)*PI()*C46^3+S46*(4/3)*PI()*D46^3+T46*(4/3)*PI()*E46^3+U46*(4/3)*PI()*F46^3</f>
        <v>192939.47536146012</v>
      </c>
      <c r="X46" s="1">
        <f t="shared" ref="X46:X55" si="209">G46*Q46+H46*R46+I46*S46+J46*T46+K46*U46</f>
        <v>-47612</v>
      </c>
      <c r="Y46" s="1">
        <f t="shared" ref="Y46:Y55" si="210">L46*Q46+M46*R46+N46*S46+O46*T46+P46*U46</f>
        <v>-5652.576613292058</v>
      </c>
      <c r="Z46">
        <v>298</v>
      </c>
    </row>
    <row r="47" spans="1:26" x14ac:dyDescent="0.45">
      <c r="A47" s="1">
        <v>42</v>
      </c>
      <c r="B47" s="1">
        <v>8.31</v>
      </c>
      <c r="C47" s="1">
        <v>1.74</v>
      </c>
      <c r="D47" s="1">
        <v>2.52</v>
      </c>
      <c r="E47" s="1">
        <v>3.5</v>
      </c>
      <c r="F47" s="1">
        <v>2.52</v>
      </c>
      <c r="G47" s="1">
        <v>-3966</v>
      </c>
      <c r="H47" s="1">
        <v>-75</v>
      </c>
      <c r="I47" s="1">
        <v>1</v>
      </c>
      <c r="J47" s="1">
        <v>20</v>
      </c>
      <c r="K47" s="1">
        <v>0</v>
      </c>
      <c r="L47" s="1">
        <f t="shared" ref="L47" si="211">LN((ABS(G47)/20)+1)*20*(ABS(G47)/G47)</f>
        <v>-105.89622454437497</v>
      </c>
      <c r="M47" s="1">
        <f t="shared" ref="M47" si="212">LN((ABS(H47)/20)+1)*20*(ABS(H47)/H47)</f>
        <v>-31.162892360930996</v>
      </c>
      <c r="N47" s="1">
        <f t="shared" ref="N47" si="213">LN((ABS(I47)/20)+1)*20*(ABS(I47)/I47)</f>
        <v>0.97580328338864097</v>
      </c>
      <c r="O47" s="1">
        <f t="shared" ref="O47" si="214">LN((ABS(J47)/20)+1)*20*(ABS(J47)/J47)</f>
        <v>13.862943611198906</v>
      </c>
      <c r="P47" s="1">
        <f t="shared" ref="P47" si="215">LN((ABS(K47)/20)+1)*20</f>
        <v>0</v>
      </c>
      <c r="Q47" s="1">
        <f>INT($Q$4*0.25)</f>
        <v>8</v>
      </c>
      <c r="R47" s="1">
        <v>297</v>
      </c>
      <c r="S47" s="1">
        <v>71</v>
      </c>
      <c r="T47" s="1">
        <f>INT($T$4*(1.75))</f>
        <v>369</v>
      </c>
      <c r="U47" s="1">
        <f>ROUND((($W$4-(Q47*(4/3)*PI()*B47^3+R47*(4/3)*PI()*C47^3+S47*(4/3)*PI()*D47^3+T47*(4/3)*PI()*E47^3))/((4/3)*PI()*F47^3)),0)</f>
        <v>1434</v>
      </c>
      <c r="V47" s="1">
        <f t="shared" ref="V47" si="216">SUM(Q47:U47)</f>
        <v>2179</v>
      </c>
      <c r="W47" s="1">
        <f t="shared" ref="W47" si="217">Q47*(4/3)*PI()*B47^3+R47*(4/3)*PI()*C47^3+S47*(4/3)*PI()*D47^3+T47*(4/3)*PI()*E47^3+U47*(4/3)*PI()*F47^3</f>
        <v>192939.25697469403</v>
      </c>
      <c r="X47" s="1">
        <f t="shared" ref="X47" si="218">G47*Q47+H47*R47+I47*S47+J47*T47+K47*U47</f>
        <v>-46552</v>
      </c>
      <c r="Y47" s="1">
        <f t="shared" ref="Y47" si="219">L47*Q47+M47*R47+N47*S47+O47*T47+P47*U47</f>
        <v>-4917.8406018985161</v>
      </c>
      <c r="Z47">
        <v>298</v>
      </c>
    </row>
    <row r="48" spans="1:26" x14ac:dyDescent="0.45">
      <c r="A48" s="1">
        <v>43</v>
      </c>
      <c r="B48" s="1">
        <v>8.31</v>
      </c>
      <c r="C48" s="1">
        <v>1.74</v>
      </c>
      <c r="D48" s="1">
        <v>2.52</v>
      </c>
      <c r="E48" s="1">
        <v>3.5</v>
      </c>
      <c r="F48" s="1">
        <v>2.52</v>
      </c>
      <c r="G48" s="1">
        <v>-3966</v>
      </c>
      <c r="H48" s="1">
        <v>-75</v>
      </c>
      <c r="I48" s="1">
        <v>1</v>
      </c>
      <c r="J48" s="1">
        <v>20</v>
      </c>
      <c r="K48" s="1">
        <v>0</v>
      </c>
      <c r="L48" s="1">
        <f t="shared" si="202"/>
        <v>-105.89622454437497</v>
      </c>
      <c r="M48" s="1">
        <f t="shared" si="203"/>
        <v>-31.162892360930996</v>
      </c>
      <c r="N48" s="1">
        <f t="shared" si="204"/>
        <v>0.97580328338864097</v>
      </c>
      <c r="O48" s="1">
        <f t="shared" si="205"/>
        <v>13.862943611198906</v>
      </c>
      <c r="P48" s="1">
        <f t="shared" si="206"/>
        <v>0</v>
      </c>
      <c r="Q48" s="1">
        <f t="shared" ref="Q48:Q54" si="220">INT($Q$4*0.25)</f>
        <v>8</v>
      </c>
      <c r="R48" s="1">
        <v>297</v>
      </c>
      <c r="S48" s="1">
        <v>71</v>
      </c>
      <c r="T48" s="1">
        <f>INT($T$4*(2))</f>
        <v>422</v>
      </c>
      <c r="U48" s="1">
        <f t="shared" ref="U48:U54" si="221">ROUND((($W$4-(Q48*(4/3)*PI()*B48^3+R48*(4/3)*PI()*C48^3+S48*(4/3)*PI()*D48^3+T48*(4/3)*PI()*E48^3))/((4/3)*PI()*F48^3)),0)</f>
        <v>1292</v>
      </c>
      <c r="V48" s="1">
        <f t="shared" si="207"/>
        <v>2090</v>
      </c>
      <c r="W48" s="1">
        <f t="shared" si="208"/>
        <v>192939.03858792793</v>
      </c>
      <c r="X48" s="1">
        <f t="shared" si="209"/>
        <v>-45492</v>
      </c>
      <c r="Y48" s="1">
        <f t="shared" si="210"/>
        <v>-4183.1045905049741</v>
      </c>
      <c r="Z48">
        <v>298</v>
      </c>
    </row>
    <row r="49" spans="1:26" x14ac:dyDescent="0.45">
      <c r="A49" s="1">
        <v>44</v>
      </c>
      <c r="B49" s="1">
        <v>8.31</v>
      </c>
      <c r="C49" s="1">
        <v>1.74</v>
      </c>
      <c r="D49" s="1">
        <v>2.52</v>
      </c>
      <c r="E49" s="1">
        <v>3.5</v>
      </c>
      <c r="F49" s="1">
        <v>2.52</v>
      </c>
      <c r="G49" s="1">
        <v>-3966</v>
      </c>
      <c r="H49" s="1">
        <v>-75</v>
      </c>
      <c r="I49" s="1">
        <v>1</v>
      </c>
      <c r="J49" s="1">
        <v>20</v>
      </c>
      <c r="K49" s="1">
        <v>0</v>
      </c>
      <c r="L49" s="1">
        <f t="shared" ref="L49" si="222">LN((ABS(G49)/20)+1)*20*(ABS(G49)/G49)</f>
        <v>-105.89622454437497</v>
      </c>
      <c r="M49" s="1">
        <f t="shared" ref="M49" si="223">LN((ABS(H49)/20)+1)*20*(ABS(H49)/H49)</f>
        <v>-31.162892360930996</v>
      </c>
      <c r="N49" s="1">
        <f t="shared" ref="N49" si="224">LN((ABS(I49)/20)+1)*20*(ABS(I49)/I49)</f>
        <v>0.97580328338864097</v>
      </c>
      <c r="O49" s="1">
        <f t="shared" ref="O49" si="225">LN((ABS(J49)/20)+1)*20*(ABS(J49)/J49)</f>
        <v>13.862943611198906</v>
      </c>
      <c r="P49" s="1">
        <f t="shared" ref="P49" si="226">LN((ABS(K49)/20)+1)*20</f>
        <v>0</v>
      </c>
      <c r="Q49" s="1">
        <f t="shared" si="220"/>
        <v>8</v>
      </c>
      <c r="R49" s="1">
        <v>297</v>
      </c>
      <c r="S49" s="1">
        <v>71</v>
      </c>
      <c r="T49" s="1">
        <f>INT($T$4*(2.25))</f>
        <v>474</v>
      </c>
      <c r="U49" s="1">
        <f t="shared" ref="U49" si="227">ROUND((($W$4-(Q49*(4/3)*PI()*B49^3+R49*(4/3)*PI()*C49^3+S49*(4/3)*PI()*D49^3+T49*(4/3)*PI()*E49^3))/((4/3)*PI()*F49^3)),0)</f>
        <v>1153</v>
      </c>
      <c r="V49" s="1">
        <f t="shared" ref="V49" si="228">SUM(Q49:U49)</f>
        <v>2003</v>
      </c>
      <c r="W49" s="1">
        <f t="shared" ref="W49" si="229">Q49*(4/3)*PI()*B49^3+R49*(4/3)*PI()*C49^3+S49*(4/3)*PI()*D49^3+T49*(4/3)*PI()*E49^3+U49*(4/3)*PI()*F49^3</f>
        <v>192960.32555060415</v>
      </c>
      <c r="X49" s="1">
        <f t="shared" ref="X49" si="230">G49*Q49+H49*R49+I49*S49+J49*T49+K49*U49</f>
        <v>-44452</v>
      </c>
      <c r="Y49" s="1">
        <f t="shared" ref="Y49" si="231">L49*Q49+M49*R49+N49*S49+O49*T49+P49*U49</f>
        <v>-3462.2315227226309</v>
      </c>
      <c r="Z49">
        <v>298</v>
      </c>
    </row>
    <row r="50" spans="1:26" x14ac:dyDescent="0.45">
      <c r="A50" s="1">
        <v>45</v>
      </c>
      <c r="B50" s="1">
        <v>8.31</v>
      </c>
      <c r="C50" s="1">
        <v>1.74</v>
      </c>
      <c r="D50" s="1">
        <v>2.52</v>
      </c>
      <c r="E50" s="1">
        <v>3.5</v>
      </c>
      <c r="F50" s="1">
        <v>2.52</v>
      </c>
      <c r="G50" s="1">
        <v>-3966</v>
      </c>
      <c r="H50" s="1">
        <v>-75</v>
      </c>
      <c r="I50" s="1">
        <v>1</v>
      </c>
      <c r="J50" s="1">
        <v>20</v>
      </c>
      <c r="K50" s="1">
        <v>0</v>
      </c>
      <c r="L50" s="1">
        <f t="shared" ref="L50" si="232">LN((ABS(G50)/20)+1)*20*(ABS(G50)/G50)</f>
        <v>-105.89622454437497</v>
      </c>
      <c r="M50" s="1">
        <f t="shared" ref="M50" si="233">LN((ABS(H50)/20)+1)*20*(ABS(H50)/H50)</f>
        <v>-31.162892360930996</v>
      </c>
      <c r="N50" s="1">
        <f t="shared" ref="N50" si="234">LN((ABS(I50)/20)+1)*20*(ABS(I50)/I50)</f>
        <v>0.97580328338864097</v>
      </c>
      <c r="O50" s="1">
        <f t="shared" ref="O50" si="235">LN((ABS(J50)/20)+1)*20*(ABS(J50)/J50)</f>
        <v>13.862943611198906</v>
      </c>
      <c r="P50" s="1">
        <f t="shared" ref="P50" si="236">LN((ABS(K50)/20)+1)*20</f>
        <v>0</v>
      </c>
      <c r="Q50" s="1">
        <f t="shared" si="220"/>
        <v>8</v>
      </c>
      <c r="R50" s="1">
        <v>297</v>
      </c>
      <c r="S50" s="1">
        <v>71</v>
      </c>
      <c r="T50" s="1">
        <f>INT($T$4*(2.5))</f>
        <v>527</v>
      </c>
      <c r="U50" s="1">
        <f t="shared" ref="U50" si="237">ROUND((($W$4-(Q50*(4/3)*PI()*B50^3+R50*(4/3)*PI()*C50^3+S50*(4/3)*PI()*D50^3+T50*(4/3)*PI()*E50^3))/((4/3)*PI()*F50^3)),0)</f>
        <v>1011</v>
      </c>
      <c r="V50" s="1">
        <f t="shared" ref="V50" si="238">SUM(Q50:U50)</f>
        <v>1914</v>
      </c>
      <c r="W50" s="1">
        <f t="shared" ref="W50" si="239">Q50*(4/3)*PI()*B50^3+R50*(4/3)*PI()*C50^3+S50*(4/3)*PI()*D50^3+T50*(4/3)*PI()*E50^3+U50*(4/3)*PI()*F50^3</f>
        <v>192960.10716383802</v>
      </c>
      <c r="X50" s="1">
        <f t="shared" ref="X50" si="240">G50*Q50+H50*R50+I50*S50+J50*T50+K50*U50</f>
        <v>-43392</v>
      </c>
      <c r="Y50" s="1">
        <f t="shared" ref="Y50" si="241">L50*Q50+M50*R50+N50*S50+O50*T50+P50*U50</f>
        <v>-2727.4955113290889</v>
      </c>
      <c r="Z50">
        <v>298</v>
      </c>
    </row>
    <row r="51" spans="1:26" x14ac:dyDescent="0.45">
      <c r="A51" s="1">
        <v>46</v>
      </c>
      <c r="B51" s="1">
        <v>8.31</v>
      </c>
      <c r="C51" s="1">
        <v>1.74</v>
      </c>
      <c r="D51" s="1">
        <v>2.52</v>
      </c>
      <c r="E51" s="1">
        <v>3.5</v>
      </c>
      <c r="F51" s="1">
        <v>2.52</v>
      </c>
      <c r="G51" s="1">
        <v>-3966</v>
      </c>
      <c r="H51" s="1">
        <v>-75</v>
      </c>
      <c r="I51" s="1">
        <v>1</v>
      </c>
      <c r="J51" s="1">
        <v>20</v>
      </c>
      <c r="K51" s="1">
        <v>0</v>
      </c>
      <c r="L51" s="1">
        <f t="shared" si="202"/>
        <v>-105.89622454437497</v>
      </c>
      <c r="M51" s="1">
        <f t="shared" si="203"/>
        <v>-31.162892360930996</v>
      </c>
      <c r="N51" s="1">
        <f t="shared" si="204"/>
        <v>0.97580328338864097</v>
      </c>
      <c r="O51" s="1">
        <f t="shared" si="205"/>
        <v>13.862943611198906</v>
      </c>
      <c r="P51" s="1">
        <f t="shared" si="206"/>
        <v>0</v>
      </c>
      <c r="Q51" s="1">
        <f t="shared" si="220"/>
        <v>8</v>
      </c>
      <c r="R51" s="1">
        <v>297</v>
      </c>
      <c r="S51" s="1">
        <v>71</v>
      </c>
      <c r="T51" s="1">
        <f>INT($T$4*(0.75))</f>
        <v>158</v>
      </c>
      <c r="U51" s="1">
        <f t="shared" si="221"/>
        <v>1999</v>
      </c>
      <c r="V51" s="1">
        <f t="shared" si="207"/>
        <v>2533</v>
      </c>
      <c r="W51" s="1">
        <f t="shared" si="208"/>
        <v>192918.62517231615</v>
      </c>
      <c r="X51" s="1">
        <f t="shared" si="209"/>
        <v>-50772</v>
      </c>
      <c r="Y51" s="1">
        <f t="shared" si="210"/>
        <v>-7842.9217038614852</v>
      </c>
      <c r="Z51">
        <v>298</v>
      </c>
    </row>
    <row r="52" spans="1:26" x14ac:dyDescent="0.45">
      <c r="A52" s="1">
        <v>47</v>
      </c>
      <c r="B52" s="1">
        <v>8.31</v>
      </c>
      <c r="C52" s="1">
        <v>1.74</v>
      </c>
      <c r="D52" s="1">
        <v>2.52</v>
      </c>
      <c r="E52" s="1">
        <v>3.5</v>
      </c>
      <c r="F52" s="1">
        <v>2.52</v>
      </c>
      <c r="G52" s="1">
        <v>-3966</v>
      </c>
      <c r="H52" s="1">
        <v>-75</v>
      </c>
      <c r="I52" s="1">
        <v>1</v>
      </c>
      <c r="J52" s="1">
        <v>20</v>
      </c>
      <c r="K52" s="1">
        <v>0</v>
      </c>
      <c r="L52" s="1">
        <f t="shared" si="202"/>
        <v>-105.89622454437497</v>
      </c>
      <c r="M52" s="1">
        <f t="shared" si="203"/>
        <v>-31.162892360930996</v>
      </c>
      <c r="N52" s="1">
        <f t="shared" si="204"/>
        <v>0.97580328338864097</v>
      </c>
      <c r="O52" s="1">
        <f t="shared" si="205"/>
        <v>13.862943611198906</v>
      </c>
      <c r="P52" s="1">
        <f t="shared" si="206"/>
        <v>0</v>
      </c>
      <c r="Q52" s="1">
        <f t="shared" si="220"/>
        <v>8</v>
      </c>
      <c r="R52" s="1">
        <v>297</v>
      </c>
      <c r="S52" s="1">
        <v>71</v>
      </c>
      <c r="T52" s="1">
        <f>INT($T$4*(0.5))</f>
        <v>105</v>
      </c>
      <c r="U52" s="1">
        <f t="shared" si="221"/>
        <v>2141</v>
      </c>
      <c r="V52" s="1">
        <f t="shared" si="207"/>
        <v>2622</v>
      </c>
      <c r="W52" s="1">
        <f t="shared" si="208"/>
        <v>192918.84355908228</v>
      </c>
      <c r="X52" s="1">
        <f t="shared" si="209"/>
        <v>-51832</v>
      </c>
      <c r="Y52" s="1">
        <f t="shared" si="210"/>
        <v>-8577.6577152550271</v>
      </c>
      <c r="Z52">
        <v>298</v>
      </c>
    </row>
    <row r="53" spans="1:26" x14ac:dyDescent="0.45">
      <c r="A53" s="1">
        <v>48</v>
      </c>
      <c r="B53" s="1">
        <v>8.31</v>
      </c>
      <c r="C53" s="1">
        <v>1.74</v>
      </c>
      <c r="D53" s="1">
        <v>2.52</v>
      </c>
      <c r="E53" s="1">
        <v>3.5</v>
      </c>
      <c r="F53" s="1">
        <v>2.52</v>
      </c>
      <c r="G53" s="1">
        <v>-3966</v>
      </c>
      <c r="H53" s="1">
        <v>-75</v>
      </c>
      <c r="I53" s="1">
        <v>1</v>
      </c>
      <c r="J53" s="1">
        <v>20</v>
      </c>
      <c r="K53" s="1">
        <v>0</v>
      </c>
      <c r="L53" s="1">
        <f t="shared" ref="L53" si="242">LN((ABS(G53)/20)+1)*20*(ABS(G53)/G53)</f>
        <v>-105.89622454437497</v>
      </c>
      <c r="M53" s="1">
        <f t="shared" ref="M53" si="243">LN((ABS(H53)/20)+1)*20*(ABS(H53)/H53)</f>
        <v>-31.162892360930996</v>
      </c>
      <c r="N53" s="1">
        <f t="shared" ref="N53" si="244">LN((ABS(I53)/20)+1)*20*(ABS(I53)/I53)</f>
        <v>0.97580328338864097</v>
      </c>
      <c r="O53" s="1">
        <f t="shared" ref="O53" si="245">LN((ABS(J53)/20)+1)*20*(ABS(J53)/J53)</f>
        <v>13.862943611198906</v>
      </c>
      <c r="P53" s="1">
        <f t="shared" ref="P53" si="246">LN((ABS(K53)/20)+1)*20</f>
        <v>0</v>
      </c>
      <c r="Q53" s="1">
        <f t="shared" si="220"/>
        <v>8</v>
      </c>
      <c r="R53" s="1">
        <v>297</v>
      </c>
      <c r="S53" s="1">
        <v>71</v>
      </c>
      <c r="T53" s="1">
        <f>INT($T$4*(0.15))</f>
        <v>31</v>
      </c>
      <c r="U53" s="1">
        <f t="shared" ref="U53" si="247">ROUND((($W$4-(Q53*(4/3)*PI()*B53^3+R53*(4/3)*PI()*C53^3+S53*(4/3)*PI()*D53^3+T53*(4/3)*PI()*E53^3))/((4/3)*PI()*F53^3)),0)</f>
        <v>2340</v>
      </c>
      <c r="V53" s="1">
        <f t="shared" ref="V53" si="248">SUM(Q53:U53)</f>
        <v>2747</v>
      </c>
      <c r="W53" s="1">
        <f t="shared" ref="W53" si="249">Q53*(4/3)*PI()*B53^3+R53*(4/3)*PI()*C53^3+S53*(4/3)*PI()*D53^3+T53*(4/3)*PI()*E53^3+U53*(4/3)*PI()*F53^3</f>
        <v>192968.47482519242</v>
      </c>
      <c r="X53" s="1">
        <f t="shared" ref="X53" si="250">G53*Q53+H53*R53+I53*S53+J53*T53+K53*U53</f>
        <v>-53312</v>
      </c>
      <c r="Y53" s="1">
        <f t="shared" ref="Y53" si="251">L53*Q53+M53*R53+N53*S53+O53*T53+P53*U53</f>
        <v>-9603.5155424837467</v>
      </c>
      <c r="Z53">
        <v>298</v>
      </c>
    </row>
    <row r="54" spans="1:26" x14ac:dyDescent="0.45">
      <c r="A54" s="1">
        <v>49</v>
      </c>
      <c r="B54" s="1">
        <v>8.31</v>
      </c>
      <c r="C54" s="1">
        <v>1.74</v>
      </c>
      <c r="D54" s="1">
        <v>2.52</v>
      </c>
      <c r="E54" s="1">
        <v>3.5</v>
      </c>
      <c r="F54" s="1">
        <v>2.52</v>
      </c>
      <c r="G54" s="1">
        <v>-3966</v>
      </c>
      <c r="H54" s="1">
        <v>-75</v>
      </c>
      <c r="I54" s="1">
        <v>1</v>
      </c>
      <c r="J54" s="1">
        <v>20</v>
      </c>
      <c r="K54" s="1">
        <v>0</v>
      </c>
      <c r="L54" s="1">
        <f t="shared" si="202"/>
        <v>-105.89622454437497</v>
      </c>
      <c r="M54" s="1">
        <f t="shared" si="203"/>
        <v>-31.162892360930996</v>
      </c>
      <c r="N54" s="1">
        <f t="shared" si="204"/>
        <v>0.97580328338864097</v>
      </c>
      <c r="O54" s="1">
        <f t="shared" si="205"/>
        <v>13.862943611198906</v>
      </c>
      <c r="P54" s="1">
        <f t="shared" si="206"/>
        <v>0</v>
      </c>
      <c r="Q54" s="1">
        <f t="shared" si="220"/>
        <v>8</v>
      </c>
      <c r="R54" s="1">
        <v>297</v>
      </c>
      <c r="S54" s="1">
        <v>71</v>
      </c>
      <c r="T54" s="1">
        <f>INT($T$4*(0))</f>
        <v>0</v>
      </c>
      <c r="U54" s="1">
        <f t="shared" si="221"/>
        <v>2423</v>
      </c>
      <c r="V54" s="1">
        <f t="shared" si="207"/>
        <v>2799</v>
      </c>
      <c r="W54" s="1">
        <f t="shared" si="208"/>
        <v>192964.80822632968</v>
      </c>
      <c r="X54" s="1">
        <f t="shared" si="209"/>
        <v>-53932</v>
      </c>
      <c r="Y54" s="1">
        <f t="shared" si="210"/>
        <v>-10033.266794430912</v>
      </c>
      <c r="Z54">
        <v>298</v>
      </c>
    </row>
    <row r="55" spans="1:26" x14ac:dyDescent="0.45">
      <c r="A55" s="1">
        <v>50</v>
      </c>
      <c r="B55" s="1">
        <v>8.31</v>
      </c>
      <c r="C55" s="1">
        <v>1.74</v>
      </c>
      <c r="D55" s="1">
        <v>2.52</v>
      </c>
      <c r="E55" s="1">
        <v>3.5</v>
      </c>
      <c r="F55" s="1">
        <v>2.52</v>
      </c>
      <c r="G55" s="1">
        <v>-3966</v>
      </c>
      <c r="H55" s="1">
        <v>-75</v>
      </c>
      <c r="I55" s="1">
        <v>1</v>
      </c>
      <c r="J55" s="1">
        <v>20</v>
      </c>
      <c r="K55" s="1">
        <v>0</v>
      </c>
      <c r="L55" s="1">
        <f t="shared" si="202"/>
        <v>-105.89622454437497</v>
      </c>
      <c r="M55" s="1">
        <f t="shared" si="203"/>
        <v>-31.162892360930996</v>
      </c>
      <c r="N55" s="1">
        <f t="shared" si="204"/>
        <v>0.97580328338864097</v>
      </c>
      <c r="O55" s="1">
        <f t="shared" si="205"/>
        <v>13.862943611198906</v>
      </c>
      <c r="P55" s="1">
        <f t="shared" si="206"/>
        <v>0</v>
      </c>
      <c r="Q55" s="1">
        <f>INT($Q$4*0)</f>
        <v>0</v>
      </c>
      <c r="R55" s="1">
        <v>297</v>
      </c>
      <c r="S55" s="1">
        <v>71</v>
      </c>
      <c r="T55" s="1">
        <f>INT($T$4*(1))</f>
        <v>211</v>
      </c>
      <c r="U55" s="1">
        <f>ROUND((($W$4-(Q55*(4/3)*PI()*B55^3+R55*(4/3)*PI()*C55^3+S55*(4/3)*PI()*D55^3+T55*(4/3)*PI()*E55^3))/((4/3)*PI()*F55^3)),0)</f>
        <v>2144</v>
      </c>
      <c r="V55" s="1">
        <f t="shared" si="207"/>
        <v>2723</v>
      </c>
      <c r="W55" s="1">
        <f t="shared" si="208"/>
        <v>192926.84203722316</v>
      </c>
      <c r="X55" s="1">
        <f t="shared" si="209"/>
        <v>-17984</v>
      </c>
      <c r="Y55" s="1">
        <f t="shared" si="210"/>
        <v>-6261.0158961129437</v>
      </c>
      <c r="Z55">
        <v>298</v>
      </c>
    </row>
    <row r="56" spans="1:26" x14ac:dyDescent="0.45">
      <c r="A56" s="1">
        <v>51</v>
      </c>
      <c r="B56" s="1">
        <v>8.31</v>
      </c>
      <c r="C56" s="1">
        <v>1.74</v>
      </c>
      <c r="D56" s="1">
        <v>2.52</v>
      </c>
      <c r="E56" s="1">
        <v>3.5</v>
      </c>
      <c r="F56" s="1">
        <v>2.52</v>
      </c>
      <c r="G56" s="1">
        <v>-3966</v>
      </c>
      <c r="H56" s="1">
        <v>-75</v>
      </c>
      <c r="I56" s="1">
        <v>1</v>
      </c>
      <c r="J56" s="1">
        <v>20</v>
      </c>
      <c r="K56" s="1">
        <v>0</v>
      </c>
      <c r="L56" s="1">
        <f t="shared" ref="L56:L64" si="252">LN((ABS(G56)/20)+1)*20*(ABS(G56)/G56)</f>
        <v>-105.89622454437497</v>
      </c>
      <c r="M56" s="1">
        <f t="shared" ref="M56:M64" si="253">LN((ABS(H56)/20)+1)*20*(ABS(H56)/H56)</f>
        <v>-31.162892360930996</v>
      </c>
      <c r="N56" s="1">
        <f t="shared" ref="N56:N64" si="254">LN((ABS(I56)/20)+1)*20*(ABS(I56)/I56)</f>
        <v>0.97580328338864097</v>
      </c>
      <c r="O56" s="1">
        <f t="shared" ref="O56:O64" si="255">LN((ABS(J56)/20)+1)*20*(ABS(J56)/J56)</f>
        <v>13.862943611198906</v>
      </c>
      <c r="P56" s="1">
        <f t="shared" ref="P56:P64" si="256">LN((ABS(K56)/20)+1)*20</f>
        <v>0</v>
      </c>
      <c r="Q56" s="1">
        <f>INT($Q$4*0)</f>
        <v>0</v>
      </c>
      <c r="R56" s="1">
        <v>297</v>
      </c>
      <c r="S56" s="1">
        <v>71</v>
      </c>
      <c r="T56" s="1">
        <f>INT($T$4*(1.5))</f>
        <v>316</v>
      </c>
      <c r="U56" s="1">
        <f>ROUND((($W$4-(Q56*(4/3)*PI()*B56^3+R56*(4/3)*PI()*C56^3+S56*(4/3)*PI()*D56^3+T56*(4/3)*PI()*E56^3))/((4/3)*PI()*F56^3)),0)</f>
        <v>1863</v>
      </c>
      <c r="V56" s="1">
        <f t="shared" ref="V56:V64" si="257">SUM(Q56:U56)</f>
        <v>2547</v>
      </c>
      <c r="W56" s="1">
        <f t="shared" ref="W56:W64" si="258">Q56*(4/3)*PI()*B56^3+R56*(4/3)*PI()*C56^3+S56*(4/3)*PI()*D56^3+T56*(4/3)*PI()*E56^3+U56*(4/3)*PI()*F56^3</f>
        <v>192947.91061313328</v>
      </c>
      <c r="X56" s="1">
        <f t="shared" ref="X56:X64" si="259">G56*Q56+H56*R56+I56*S56+J56*T56+K56*U56</f>
        <v>-15884</v>
      </c>
      <c r="Y56" s="1">
        <f t="shared" ref="Y56:Y64" si="260">L56*Q56+M56*R56+N56*S56+O56*T56+P56*U56</f>
        <v>-4805.4068169370585</v>
      </c>
      <c r="Z56">
        <v>298</v>
      </c>
    </row>
    <row r="57" spans="1:26" x14ac:dyDescent="0.45">
      <c r="A57" s="1">
        <v>52</v>
      </c>
      <c r="B57" s="1">
        <v>8.31</v>
      </c>
      <c r="C57" s="1">
        <v>1.74</v>
      </c>
      <c r="D57" s="1">
        <v>2.52</v>
      </c>
      <c r="E57" s="1">
        <v>3.5</v>
      </c>
      <c r="F57" s="1">
        <v>2.52</v>
      </c>
      <c r="G57" s="1">
        <v>-3966</v>
      </c>
      <c r="H57" s="1">
        <v>-75</v>
      </c>
      <c r="I57" s="1">
        <v>1</v>
      </c>
      <c r="J57" s="1">
        <v>20</v>
      </c>
      <c r="K57" s="1">
        <v>0</v>
      </c>
      <c r="L57" s="1">
        <f t="shared" ref="L57" si="261">LN((ABS(G57)/20)+1)*20*(ABS(G57)/G57)</f>
        <v>-105.89622454437497</v>
      </c>
      <c r="M57" s="1">
        <f t="shared" ref="M57" si="262">LN((ABS(H57)/20)+1)*20*(ABS(H57)/H57)</f>
        <v>-31.162892360930996</v>
      </c>
      <c r="N57" s="1">
        <f t="shared" ref="N57" si="263">LN((ABS(I57)/20)+1)*20*(ABS(I57)/I57)</f>
        <v>0.97580328338864097</v>
      </c>
      <c r="O57" s="1">
        <f t="shared" ref="O57" si="264">LN((ABS(J57)/20)+1)*20*(ABS(J57)/J57)</f>
        <v>13.862943611198906</v>
      </c>
      <c r="P57" s="1">
        <f t="shared" ref="P57" si="265">LN((ABS(K57)/20)+1)*20</f>
        <v>0</v>
      </c>
      <c r="Q57" s="1">
        <f>INT($Q$4*0)</f>
        <v>0</v>
      </c>
      <c r="R57" s="1">
        <v>297</v>
      </c>
      <c r="S57" s="1">
        <v>71</v>
      </c>
      <c r="T57" s="1">
        <f>INT($T$4*(1.75))</f>
        <v>369</v>
      </c>
      <c r="U57" s="1">
        <f>ROUND((($W$4-(Q57*(4/3)*PI()*B57^3+R57*(4/3)*PI()*C57^3+S57*(4/3)*PI()*D57^3+T57*(4/3)*PI()*E57^3))/((4/3)*PI()*F57^3)),0)</f>
        <v>1721</v>
      </c>
      <c r="V57" s="1">
        <f t="shared" ref="V57" si="266">SUM(Q57:U57)</f>
        <v>2458</v>
      </c>
      <c r="W57" s="1">
        <f t="shared" ref="W57" si="267">Q57*(4/3)*PI()*B57^3+R57*(4/3)*PI()*C57^3+S57*(4/3)*PI()*D57^3+T57*(4/3)*PI()*E57^3+U57*(4/3)*PI()*F57^3</f>
        <v>192947.69222636716</v>
      </c>
      <c r="X57" s="1">
        <f t="shared" ref="X57" si="268">G57*Q57+H57*R57+I57*S57+J57*T57+K57*U57</f>
        <v>-14824</v>
      </c>
      <c r="Y57" s="1">
        <f t="shared" ref="Y57" si="269">L57*Q57+M57*R57+N57*S57+O57*T57+P57*U57</f>
        <v>-4070.6708055435165</v>
      </c>
      <c r="Z57">
        <v>298</v>
      </c>
    </row>
    <row r="58" spans="1:26" x14ac:dyDescent="0.45">
      <c r="A58" s="1">
        <v>53</v>
      </c>
      <c r="B58" s="1">
        <v>8.31</v>
      </c>
      <c r="C58" s="1">
        <v>1.74</v>
      </c>
      <c r="D58" s="1">
        <v>2.52</v>
      </c>
      <c r="E58" s="1">
        <v>3.5</v>
      </c>
      <c r="F58" s="1">
        <v>2.52</v>
      </c>
      <c r="G58" s="1">
        <v>-3966</v>
      </c>
      <c r="H58" s="1">
        <v>-75</v>
      </c>
      <c r="I58" s="1">
        <v>1</v>
      </c>
      <c r="J58" s="1">
        <v>20</v>
      </c>
      <c r="K58" s="1">
        <v>0</v>
      </c>
      <c r="L58" s="1">
        <f t="shared" si="252"/>
        <v>-105.89622454437497</v>
      </c>
      <c r="M58" s="1">
        <f t="shared" si="253"/>
        <v>-31.162892360930996</v>
      </c>
      <c r="N58" s="1">
        <f t="shared" si="254"/>
        <v>0.97580328338864097</v>
      </c>
      <c r="O58" s="1">
        <f t="shared" si="255"/>
        <v>13.862943611198906</v>
      </c>
      <c r="P58" s="1">
        <f t="shared" si="256"/>
        <v>0</v>
      </c>
      <c r="Q58" s="1">
        <f t="shared" ref="Q58:Q64" si="270">INT($Q$4*0)</f>
        <v>0</v>
      </c>
      <c r="R58" s="1">
        <v>297</v>
      </c>
      <c r="S58" s="1">
        <v>71</v>
      </c>
      <c r="T58" s="1">
        <f>INT($T$4*(2))</f>
        <v>422</v>
      </c>
      <c r="U58" s="1">
        <f t="shared" ref="U58:U64" si="271">ROUND((($W$4-(Q58*(4/3)*PI()*B58^3+R58*(4/3)*PI()*C58^3+S58*(4/3)*PI()*D58^3+T58*(4/3)*PI()*E58^3))/((4/3)*PI()*F58^3)),0)</f>
        <v>1579</v>
      </c>
      <c r="V58" s="1">
        <f t="shared" si="257"/>
        <v>2369</v>
      </c>
      <c r="W58" s="1">
        <f t="shared" si="258"/>
        <v>192947.47383960101</v>
      </c>
      <c r="X58" s="1">
        <f t="shared" si="259"/>
        <v>-13764</v>
      </c>
      <c r="Y58" s="1">
        <f t="shared" si="260"/>
        <v>-3335.9347941499746</v>
      </c>
      <c r="Z58">
        <v>298</v>
      </c>
    </row>
    <row r="59" spans="1:26" x14ac:dyDescent="0.45">
      <c r="A59" s="1">
        <v>54</v>
      </c>
      <c r="B59" s="1">
        <v>8.31</v>
      </c>
      <c r="C59" s="1">
        <v>1.74</v>
      </c>
      <c r="D59" s="1">
        <v>2.52</v>
      </c>
      <c r="E59" s="1">
        <v>3.5</v>
      </c>
      <c r="F59" s="1">
        <v>2.52</v>
      </c>
      <c r="G59" s="1">
        <v>-3966</v>
      </c>
      <c r="H59" s="1">
        <v>-75</v>
      </c>
      <c r="I59" s="1">
        <v>1</v>
      </c>
      <c r="J59" s="1">
        <v>20</v>
      </c>
      <c r="K59" s="1">
        <v>0</v>
      </c>
      <c r="L59" s="1">
        <f t="shared" ref="L59" si="272">LN((ABS(G59)/20)+1)*20*(ABS(G59)/G59)</f>
        <v>-105.89622454437497</v>
      </c>
      <c r="M59" s="1">
        <f t="shared" ref="M59" si="273">LN((ABS(H59)/20)+1)*20*(ABS(H59)/H59)</f>
        <v>-31.162892360930996</v>
      </c>
      <c r="N59" s="1">
        <f t="shared" ref="N59" si="274">LN((ABS(I59)/20)+1)*20*(ABS(I59)/I59)</f>
        <v>0.97580328338864097</v>
      </c>
      <c r="O59" s="1">
        <f t="shared" ref="O59" si="275">LN((ABS(J59)/20)+1)*20*(ABS(J59)/J59)</f>
        <v>13.862943611198906</v>
      </c>
      <c r="P59" s="1">
        <f t="shared" ref="P59" si="276">LN((ABS(K59)/20)+1)*20</f>
        <v>0</v>
      </c>
      <c r="Q59" s="1">
        <f t="shared" si="270"/>
        <v>0</v>
      </c>
      <c r="R59" s="1">
        <v>297</v>
      </c>
      <c r="S59" s="1">
        <v>71</v>
      </c>
      <c r="T59" s="1">
        <f>INT($T$4*(2.25))</f>
        <v>474</v>
      </c>
      <c r="U59" s="1">
        <f t="shared" ref="U59" si="277">ROUND((($W$4-(Q59*(4/3)*PI()*B59^3+R59*(4/3)*PI()*C59^3+S59*(4/3)*PI()*D59^3+T59*(4/3)*PI()*E59^3))/((4/3)*PI()*F59^3)),0)</f>
        <v>1440</v>
      </c>
      <c r="V59" s="1">
        <f t="shared" ref="V59" si="278">SUM(Q59:U59)</f>
        <v>2282</v>
      </c>
      <c r="W59" s="1">
        <f t="shared" ref="W59" si="279">Q59*(4/3)*PI()*B59^3+R59*(4/3)*PI()*C59^3+S59*(4/3)*PI()*D59^3+T59*(4/3)*PI()*E59^3+U59*(4/3)*PI()*F59^3</f>
        <v>192968.76080227725</v>
      </c>
      <c r="X59" s="1">
        <f t="shared" ref="X59" si="280">G59*Q59+H59*R59+I59*S59+J59*T59+K59*U59</f>
        <v>-12724</v>
      </c>
      <c r="Y59" s="1">
        <f t="shared" ref="Y59" si="281">L59*Q59+M59*R59+N59*S59+O59*T59+P59*U59</f>
        <v>-2615.0617263676313</v>
      </c>
      <c r="Z59">
        <v>298</v>
      </c>
    </row>
    <row r="60" spans="1:26" x14ac:dyDescent="0.45">
      <c r="A60" s="1">
        <v>55</v>
      </c>
      <c r="B60" s="1">
        <v>8.31</v>
      </c>
      <c r="C60" s="1">
        <v>1.74</v>
      </c>
      <c r="D60" s="1">
        <v>2.52</v>
      </c>
      <c r="E60" s="1">
        <v>3.5</v>
      </c>
      <c r="F60" s="1">
        <v>2.52</v>
      </c>
      <c r="G60" s="1">
        <v>-3966</v>
      </c>
      <c r="H60" s="1">
        <v>-75</v>
      </c>
      <c r="I60" s="1">
        <v>1</v>
      </c>
      <c r="J60" s="1">
        <v>20</v>
      </c>
      <c r="K60" s="1">
        <v>0</v>
      </c>
      <c r="L60" s="1">
        <f t="shared" ref="L60" si="282">LN((ABS(G60)/20)+1)*20*(ABS(G60)/G60)</f>
        <v>-105.89622454437497</v>
      </c>
      <c r="M60" s="1">
        <f t="shared" ref="M60" si="283">LN((ABS(H60)/20)+1)*20*(ABS(H60)/H60)</f>
        <v>-31.162892360930996</v>
      </c>
      <c r="N60" s="1">
        <f t="shared" ref="N60" si="284">LN((ABS(I60)/20)+1)*20*(ABS(I60)/I60)</f>
        <v>0.97580328338864097</v>
      </c>
      <c r="O60" s="1">
        <f t="shared" ref="O60" si="285">LN((ABS(J60)/20)+1)*20*(ABS(J60)/J60)</f>
        <v>13.862943611198906</v>
      </c>
      <c r="P60" s="1">
        <f t="shared" ref="P60" si="286">LN((ABS(K60)/20)+1)*20</f>
        <v>0</v>
      </c>
      <c r="Q60" s="1">
        <f t="shared" si="270"/>
        <v>0</v>
      </c>
      <c r="R60" s="1">
        <v>297</v>
      </c>
      <c r="S60" s="1">
        <v>71</v>
      </c>
      <c r="T60" s="1">
        <f>INT($T$4*(2.5))</f>
        <v>527</v>
      </c>
      <c r="U60" s="1">
        <f t="shared" ref="U60" si="287">ROUND((($W$4-(Q60*(4/3)*PI()*B60^3+R60*(4/3)*PI()*C60^3+S60*(4/3)*PI()*D60^3+T60*(4/3)*PI()*E60^3))/((4/3)*PI()*F60^3)),0)</f>
        <v>1298</v>
      </c>
      <c r="V60" s="1">
        <f t="shared" ref="V60" si="288">SUM(Q60:U60)</f>
        <v>2193</v>
      </c>
      <c r="W60" s="1">
        <f t="shared" ref="W60" si="289">Q60*(4/3)*PI()*B60^3+R60*(4/3)*PI()*C60^3+S60*(4/3)*PI()*D60^3+T60*(4/3)*PI()*E60^3+U60*(4/3)*PI()*F60^3</f>
        <v>192968.54241551115</v>
      </c>
      <c r="X60" s="1">
        <f t="shared" ref="X60" si="290">G60*Q60+H60*R60+I60*S60+J60*T60+K60*U60</f>
        <v>-11664</v>
      </c>
      <c r="Y60" s="1">
        <f t="shared" ref="Y60" si="291">L60*Q60+M60*R60+N60*S60+O60*T60+P60*U60</f>
        <v>-1880.3257149740894</v>
      </c>
      <c r="Z60">
        <v>298</v>
      </c>
    </row>
    <row r="61" spans="1:26" x14ac:dyDescent="0.45">
      <c r="A61" s="1">
        <v>56</v>
      </c>
      <c r="B61" s="1">
        <v>8.31</v>
      </c>
      <c r="C61" s="1">
        <v>1.74</v>
      </c>
      <c r="D61" s="1">
        <v>2.52</v>
      </c>
      <c r="E61" s="1">
        <v>3.5</v>
      </c>
      <c r="F61" s="1">
        <v>2.52</v>
      </c>
      <c r="G61" s="1">
        <v>-3966</v>
      </c>
      <c r="H61" s="1">
        <v>-75</v>
      </c>
      <c r="I61" s="1">
        <v>1</v>
      </c>
      <c r="J61" s="1">
        <v>20</v>
      </c>
      <c r="K61" s="1">
        <v>0</v>
      </c>
      <c r="L61" s="1">
        <f t="shared" si="252"/>
        <v>-105.89622454437497</v>
      </c>
      <c r="M61" s="1">
        <f t="shared" si="253"/>
        <v>-31.162892360930996</v>
      </c>
      <c r="N61" s="1">
        <f t="shared" si="254"/>
        <v>0.97580328338864097</v>
      </c>
      <c r="O61" s="1">
        <f t="shared" si="255"/>
        <v>13.862943611198906</v>
      </c>
      <c r="P61" s="1">
        <f t="shared" si="256"/>
        <v>0</v>
      </c>
      <c r="Q61" s="1">
        <f t="shared" si="270"/>
        <v>0</v>
      </c>
      <c r="R61" s="1">
        <v>297</v>
      </c>
      <c r="S61" s="1">
        <v>71</v>
      </c>
      <c r="T61" s="1">
        <f>INT($T$4*(0.75))</f>
        <v>158</v>
      </c>
      <c r="U61" s="1">
        <f t="shared" si="271"/>
        <v>2286</v>
      </c>
      <c r="V61" s="1">
        <f t="shared" si="257"/>
        <v>2812</v>
      </c>
      <c r="W61" s="1">
        <f t="shared" si="258"/>
        <v>192927.06042398929</v>
      </c>
      <c r="X61" s="1">
        <f t="shared" si="259"/>
        <v>-19044</v>
      </c>
      <c r="Y61" s="1">
        <f t="shared" si="260"/>
        <v>-6995.7519075064856</v>
      </c>
      <c r="Z61">
        <v>298</v>
      </c>
    </row>
    <row r="62" spans="1:26" x14ac:dyDescent="0.45">
      <c r="A62" s="1">
        <v>57</v>
      </c>
      <c r="B62" s="1">
        <v>8.31</v>
      </c>
      <c r="C62" s="1">
        <v>1.74</v>
      </c>
      <c r="D62" s="1">
        <v>2.52</v>
      </c>
      <c r="E62" s="1">
        <v>3.5</v>
      </c>
      <c r="F62" s="1">
        <v>2.52</v>
      </c>
      <c r="G62" s="1">
        <v>-3966</v>
      </c>
      <c r="H62" s="1">
        <v>-75</v>
      </c>
      <c r="I62" s="1">
        <v>1</v>
      </c>
      <c r="J62" s="1">
        <v>20</v>
      </c>
      <c r="K62" s="1">
        <v>0</v>
      </c>
      <c r="L62" s="1">
        <f t="shared" si="252"/>
        <v>-105.89622454437497</v>
      </c>
      <c r="M62" s="1">
        <f t="shared" si="253"/>
        <v>-31.162892360930996</v>
      </c>
      <c r="N62" s="1">
        <f t="shared" si="254"/>
        <v>0.97580328338864097</v>
      </c>
      <c r="O62" s="1">
        <f t="shared" si="255"/>
        <v>13.862943611198906</v>
      </c>
      <c r="P62" s="1">
        <f t="shared" si="256"/>
        <v>0</v>
      </c>
      <c r="Q62" s="1">
        <f t="shared" si="270"/>
        <v>0</v>
      </c>
      <c r="R62" s="1">
        <v>297</v>
      </c>
      <c r="S62" s="1">
        <v>71</v>
      </c>
      <c r="T62" s="1">
        <f>INT($T$4*(0.5))</f>
        <v>105</v>
      </c>
      <c r="U62" s="1">
        <f t="shared" si="271"/>
        <v>2428</v>
      </c>
      <c r="V62" s="1">
        <f t="shared" si="257"/>
        <v>2901</v>
      </c>
      <c r="W62" s="1">
        <f t="shared" si="258"/>
        <v>192927.27881075541</v>
      </c>
      <c r="X62" s="1">
        <f t="shared" si="259"/>
        <v>-20104</v>
      </c>
      <c r="Y62" s="1">
        <f t="shared" si="260"/>
        <v>-7730.4879189000276</v>
      </c>
      <c r="Z62">
        <v>298</v>
      </c>
    </row>
    <row r="63" spans="1:26" x14ac:dyDescent="0.45">
      <c r="A63" s="1">
        <v>58</v>
      </c>
      <c r="B63" s="1">
        <v>8.31</v>
      </c>
      <c r="C63" s="1">
        <v>1.74</v>
      </c>
      <c r="D63" s="1">
        <v>2.52</v>
      </c>
      <c r="E63" s="1">
        <v>3.5</v>
      </c>
      <c r="F63" s="1">
        <v>2.52</v>
      </c>
      <c r="G63" s="1">
        <v>-3966</v>
      </c>
      <c r="H63" s="1">
        <v>-75</v>
      </c>
      <c r="I63" s="1">
        <v>1</v>
      </c>
      <c r="J63" s="1">
        <v>20</v>
      </c>
      <c r="K63" s="1">
        <v>0</v>
      </c>
      <c r="L63" s="1">
        <f t="shared" ref="L63" si="292">LN((ABS(G63)/20)+1)*20*(ABS(G63)/G63)</f>
        <v>-105.89622454437497</v>
      </c>
      <c r="M63" s="1">
        <f t="shared" ref="M63" si="293">LN((ABS(H63)/20)+1)*20*(ABS(H63)/H63)</f>
        <v>-31.162892360930996</v>
      </c>
      <c r="N63" s="1">
        <f t="shared" ref="N63" si="294">LN((ABS(I63)/20)+1)*20*(ABS(I63)/I63)</f>
        <v>0.97580328338864097</v>
      </c>
      <c r="O63" s="1">
        <f t="shared" ref="O63" si="295">LN((ABS(J63)/20)+1)*20*(ABS(J63)/J63)</f>
        <v>13.862943611198906</v>
      </c>
      <c r="P63" s="1">
        <f t="shared" ref="P63" si="296">LN((ABS(K63)/20)+1)*20</f>
        <v>0</v>
      </c>
      <c r="Q63" s="1">
        <f t="shared" si="270"/>
        <v>0</v>
      </c>
      <c r="R63" s="1">
        <v>297</v>
      </c>
      <c r="S63" s="1">
        <v>71</v>
      </c>
      <c r="T63" s="1">
        <f>INT($T$4*(0.15))</f>
        <v>31</v>
      </c>
      <c r="U63" s="1">
        <f t="shared" ref="U63" si="297">ROUND((($W$4-(Q63*(4/3)*PI()*B63^3+R63*(4/3)*PI()*C63^3+S63*(4/3)*PI()*D63^3+T63*(4/3)*PI()*E63^3))/((4/3)*PI()*F63^3)),0)</f>
        <v>2627</v>
      </c>
      <c r="V63" s="1">
        <f t="shared" ref="V63" si="298">SUM(Q63:U63)</f>
        <v>3026</v>
      </c>
      <c r="W63" s="1">
        <f t="shared" ref="W63" si="299">Q63*(4/3)*PI()*B63^3+R63*(4/3)*PI()*C63^3+S63*(4/3)*PI()*D63^3+T63*(4/3)*PI()*E63^3+U63*(4/3)*PI()*F63^3</f>
        <v>192976.91007686552</v>
      </c>
      <c r="X63" s="1">
        <f t="shared" ref="X63" si="300">G63*Q63+H63*R63+I63*S63+J63*T63+K63*U63</f>
        <v>-21584</v>
      </c>
      <c r="Y63" s="1">
        <f t="shared" ref="Y63" si="301">L63*Q63+M63*R63+N63*S63+O63*T63+P63*U63</f>
        <v>-8756.3457461287471</v>
      </c>
      <c r="Z63">
        <v>298</v>
      </c>
    </row>
    <row r="64" spans="1:26" x14ac:dyDescent="0.45">
      <c r="A64" s="1">
        <v>59</v>
      </c>
      <c r="B64" s="1">
        <v>8.31</v>
      </c>
      <c r="C64" s="1">
        <v>1.74</v>
      </c>
      <c r="D64" s="1">
        <v>2.52</v>
      </c>
      <c r="E64" s="1">
        <v>3.5</v>
      </c>
      <c r="F64" s="1">
        <v>2.52</v>
      </c>
      <c r="G64" s="1">
        <v>-3966</v>
      </c>
      <c r="H64" s="1">
        <v>-75</v>
      </c>
      <c r="I64" s="1">
        <v>1</v>
      </c>
      <c r="J64" s="1">
        <v>20</v>
      </c>
      <c r="K64" s="1">
        <v>0</v>
      </c>
      <c r="L64" s="1">
        <f t="shared" si="252"/>
        <v>-105.89622454437497</v>
      </c>
      <c r="M64" s="1">
        <f t="shared" si="253"/>
        <v>-31.162892360930996</v>
      </c>
      <c r="N64" s="1">
        <f t="shared" si="254"/>
        <v>0.97580328338864097</v>
      </c>
      <c r="O64" s="1">
        <f t="shared" si="255"/>
        <v>13.862943611198906</v>
      </c>
      <c r="P64" s="1">
        <f t="shared" si="256"/>
        <v>0</v>
      </c>
      <c r="Q64" s="1">
        <f t="shared" si="270"/>
        <v>0</v>
      </c>
      <c r="R64" s="1">
        <v>297</v>
      </c>
      <c r="S64" s="1">
        <v>71</v>
      </c>
      <c r="T64" s="1">
        <f>INT($T$4*(0))</f>
        <v>0</v>
      </c>
      <c r="U64" s="1">
        <f t="shared" si="271"/>
        <v>2710</v>
      </c>
      <c r="V64" s="1">
        <f t="shared" si="257"/>
        <v>3078</v>
      </c>
      <c r="W64" s="1">
        <f t="shared" si="258"/>
        <v>192973.24347800281</v>
      </c>
      <c r="X64" s="1">
        <f t="shared" si="259"/>
        <v>-22204</v>
      </c>
      <c r="Y64" s="1">
        <f t="shared" si="260"/>
        <v>-9186.0969980759128</v>
      </c>
      <c r="Z64">
        <v>298</v>
      </c>
    </row>
    <row r="65" spans="1:26" s="2" customFormat="1" x14ac:dyDescent="0.45">
      <c r="A65" s="13" t="s">
        <v>13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6" x14ac:dyDescent="0.45">
      <c r="A66" s="1">
        <v>60</v>
      </c>
      <c r="B66" s="1">
        <v>8.31</v>
      </c>
      <c r="C66" s="1">
        <v>1.74</v>
      </c>
      <c r="D66" s="1">
        <v>2.52</v>
      </c>
      <c r="E66" s="1">
        <v>3.5</v>
      </c>
      <c r="F66" s="1">
        <v>2.52</v>
      </c>
      <c r="G66" s="1">
        <v>-3966</v>
      </c>
      <c r="H66" s="1">
        <v>-75</v>
      </c>
      <c r="I66" s="1">
        <v>1</v>
      </c>
      <c r="J66" s="1">
        <v>20</v>
      </c>
      <c r="K66" s="1">
        <v>0</v>
      </c>
      <c r="L66" s="1">
        <f t="shared" ref="L66:O69" si="302">LN((ABS(G66)/20)+1)*20*(ABS(G66)/G66)</f>
        <v>-105.89622454437497</v>
      </c>
      <c r="M66" s="1">
        <f t="shared" si="302"/>
        <v>-31.162892360930996</v>
      </c>
      <c r="N66" s="1">
        <f t="shared" si="302"/>
        <v>0.97580328338864097</v>
      </c>
      <c r="O66" s="1">
        <f t="shared" si="302"/>
        <v>13.862943611198906</v>
      </c>
      <c r="P66" s="1">
        <f>LN((ABS(K66)/20)+1)*20</f>
        <v>0</v>
      </c>
      <c r="Q66" s="1">
        <v>33</v>
      </c>
      <c r="R66" s="1">
        <v>297</v>
      </c>
      <c r="S66" s="1">
        <v>71</v>
      </c>
      <c r="T66" s="1">
        <v>211</v>
      </c>
      <c r="U66" s="1">
        <f>INT($U$4*0.75)</f>
        <v>720</v>
      </c>
      <c r="V66" s="1">
        <f>SUM(Q66:U66)</f>
        <v>1332</v>
      </c>
      <c r="W66" s="1">
        <f>Q66*(4/3)*PI()*B66^3+R66*(4/3)*PI()*C66^3+S66*(4/3)*PI()*D66^3+T66*(4/3)*PI()*E66^3+U66*(4/3)*PI()*F66^3</f>
        <v>176795.68911087251</v>
      </c>
      <c r="X66" s="1">
        <f>G66*Q66+H66*R66+I66*S66+J66*T66+K66*U66</f>
        <v>-148862</v>
      </c>
      <c r="Y66" s="1">
        <f>L66*Q66+M66*R66+N66*S66+O66*T66+P66*U66</f>
        <v>-9755.5913060773182</v>
      </c>
      <c r="Z66">
        <v>298</v>
      </c>
    </row>
    <row r="67" spans="1:26" x14ac:dyDescent="0.45">
      <c r="A67" s="1">
        <v>61</v>
      </c>
      <c r="B67" s="1">
        <v>8.31</v>
      </c>
      <c r="C67" s="1">
        <v>1.74</v>
      </c>
      <c r="D67" s="1">
        <v>2.52</v>
      </c>
      <c r="E67" s="1">
        <v>3.5</v>
      </c>
      <c r="F67" s="1">
        <v>2.52</v>
      </c>
      <c r="G67" s="1">
        <v>-3966</v>
      </c>
      <c r="H67" s="1">
        <v>-75</v>
      </c>
      <c r="I67" s="1">
        <v>1</v>
      </c>
      <c r="J67" s="1">
        <v>20</v>
      </c>
      <c r="K67" s="1">
        <v>0</v>
      </c>
      <c r="L67" s="1">
        <f t="shared" si="302"/>
        <v>-105.89622454437497</v>
      </c>
      <c r="M67" s="1">
        <f t="shared" si="302"/>
        <v>-31.162892360930996</v>
      </c>
      <c r="N67" s="1">
        <f t="shared" si="302"/>
        <v>0.97580328338864097</v>
      </c>
      <c r="O67" s="1">
        <f t="shared" si="302"/>
        <v>13.862943611198906</v>
      </c>
      <c r="P67" s="1">
        <f>LN((ABS(K67)/20)+1)*20</f>
        <v>0</v>
      </c>
      <c r="Q67" s="1">
        <v>33</v>
      </c>
      <c r="R67" s="1">
        <v>297</v>
      </c>
      <c r="S67" s="1">
        <v>71</v>
      </c>
      <c r="T67" s="1">
        <v>211</v>
      </c>
      <c r="U67" s="1">
        <f>INT($U$4*0.5)</f>
        <v>480</v>
      </c>
      <c r="V67" s="1">
        <f>SUM(Q67:U67)</f>
        <v>1092</v>
      </c>
      <c r="W67" s="1">
        <f>Q67*(4/3)*PI()*B67^3+R67*(4/3)*PI()*C67^3+S67*(4/3)*PI()*D67^3+T67*(4/3)*PI()*E67^3+U67*(4/3)*PI()*F67^3</f>
        <v>160707.71075306812</v>
      </c>
      <c r="X67" s="1">
        <f>G67*Q67+H67*R67+I67*S67+J67*T67+K67*U67</f>
        <v>-148862</v>
      </c>
      <c r="Y67" s="1">
        <f>L67*Q67+M67*R67+N67*S67+O67*T67+P67*U67</f>
        <v>-9755.5913060773182</v>
      </c>
      <c r="Z67">
        <v>298</v>
      </c>
    </row>
    <row r="68" spans="1:26" x14ac:dyDescent="0.45">
      <c r="A68" s="1">
        <v>62</v>
      </c>
      <c r="B68" s="1">
        <v>8.31</v>
      </c>
      <c r="C68" s="1">
        <v>1.74</v>
      </c>
      <c r="D68" s="1">
        <v>2.52</v>
      </c>
      <c r="E68" s="1">
        <v>3.5</v>
      </c>
      <c r="F68" s="1">
        <v>2.52</v>
      </c>
      <c r="G68" s="1">
        <v>-3966</v>
      </c>
      <c r="H68" s="1">
        <v>-75</v>
      </c>
      <c r="I68" s="1">
        <v>1</v>
      </c>
      <c r="J68" s="1">
        <v>20</v>
      </c>
      <c r="K68" s="1">
        <v>0</v>
      </c>
      <c r="L68" s="1">
        <f t="shared" si="302"/>
        <v>-105.89622454437497</v>
      </c>
      <c r="M68" s="1">
        <f t="shared" si="302"/>
        <v>-31.162892360930996</v>
      </c>
      <c r="N68" s="1">
        <f t="shared" si="302"/>
        <v>0.97580328338864097</v>
      </c>
      <c r="O68" s="1">
        <f t="shared" si="302"/>
        <v>13.862943611198906</v>
      </c>
      <c r="P68" s="1">
        <f>LN((ABS(K68)/20)+1)*20</f>
        <v>0</v>
      </c>
      <c r="Q68" s="1">
        <v>33</v>
      </c>
      <c r="R68" s="1">
        <v>297</v>
      </c>
      <c r="S68" s="1">
        <v>71</v>
      </c>
      <c r="T68" s="1">
        <v>211</v>
      </c>
      <c r="U68" s="1">
        <f>INT($U$4*0.25)</f>
        <v>240</v>
      </c>
      <c r="V68" s="1">
        <f>SUM(Q68:U68)</f>
        <v>852</v>
      </c>
      <c r="W68" s="1">
        <f>Q68*(4/3)*PI()*B68^3+R68*(4/3)*PI()*C68^3+S68*(4/3)*PI()*D68^3+T68*(4/3)*PI()*E68^3+U68*(4/3)*PI()*F68^3</f>
        <v>144619.73239526374</v>
      </c>
      <c r="X68" s="1">
        <f>G68*Q68+H68*R68+I68*S68+J68*T68+K68*U68</f>
        <v>-148862</v>
      </c>
      <c r="Y68" s="1">
        <f>L68*Q68+M68*R68+N68*S68+O68*T68+P68*U68</f>
        <v>-9755.5913060773182</v>
      </c>
      <c r="Z68">
        <v>298</v>
      </c>
    </row>
    <row r="69" spans="1:26" x14ac:dyDescent="0.45">
      <c r="A69" s="1">
        <v>63</v>
      </c>
      <c r="B69" s="1">
        <v>8.31</v>
      </c>
      <c r="C69" s="1">
        <v>1.74</v>
      </c>
      <c r="D69" s="1">
        <v>2.52</v>
      </c>
      <c r="E69" s="1">
        <v>3.5</v>
      </c>
      <c r="F69" s="1">
        <v>2.52</v>
      </c>
      <c r="G69" s="1">
        <v>-3966</v>
      </c>
      <c r="H69" s="1">
        <v>-75</v>
      </c>
      <c r="I69" s="1">
        <v>1</v>
      </c>
      <c r="J69" s="1">
        <v>20</v>
      </c>
      <c r="K69" s="1">
        <v>0</v>
      </c>
      <c r="L69" s="1">
        <f t="shared" si="302"/>
        <v>-105.89622454437497</v>
      </c>
      <c r="M69" s="1">
        <f t="shared" si="302"/>
        <v>-31.162892360930996</v>
      </c>
      <c r="N69" s="1">
        <f t="shared" si="302"/>
        <v>0.97580328338864097</v>
      </c>
      <c r="O69" s="1">
        <f t="shared" si="302"/>
        <v>13.862943611198906</v>
      </c>
      <c r="P69" s="1">
        <f>LN((ABS(K69)/20)+1)*20</f>
        <v>0</v>
      </c>
      <c r="Q69" s="1">
        <v>33</v>
      </c>
      <c r="R69" s="1">
        <v>297</v>
      </c>
      <c r="S69" s="1">
        <v>71</v>
      </c>
      <c r="T69" s="1">
        <v>211</v>
      </c>
      <c r="U69" s="1">
        <f>INT($U$4*0)</f>
        <v>0</v>
      </c>
      <c r="V69" s="1">
        <f>SUM(Q69:U69)</f>
        <v>612</v>
      </c>
      <c r="W69" s="1">
        <f>Q69*(4/3)*PI()*B69^3+R69*(4/3)*PI()*C69^3+S69*(4/3)*PI()*D69^3+T69*(4/3)*PI()*E69^3+U69*(4/3)*PI()*F69^3</f>
        <v>128531.75403745937</v>
      </c>
      <c r="X69" s="1">
        <f>G69*Q69+H69*R69+I69*S69+J69*T69+K69*U69</f>
        <v>-148862</v>
      </c>
      <c r="Y69" s="1">
        <f>L69*Q69+M69*R69+N69*S69+O69*T69+P69*U69</f>
        <v>-9755.5913060773182</v>
      </c>
      <c r="Z69">
        <v>298</v>
      </c>
    </row>
    <row r="70" spans="1:26" s="2" customFormat="1" x14ac:dyDescent="0.45">
      <c r="A70" s="13" t="s">
        <v>18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6" x14ac:dyDescent="0.45">
      <c r="A71" s="1">
        <v>64</v>
      </c>
      <c r="B71" s="1">
        <v>8.31</v>
      </c>
      <c r="C71" s="1">
        <v>1.74</v>
      </c>
      <c r="D71" s="1">
        <v>2.52</v>
      </c>
      <c r="E71" s="1">
        <v>3.5</v>
      </c>
      <c r="F71" s="1">
        <v>2.52</v>
      </c>
      <c r="G71" s="1">
        <v>-3966</v>
      </c>
      <c r="H71" s="1">
        <v>-75</v>
      </c>
      <c r="I71" s="1">
        <v>1</v>
      </c>
      <c r="J71" s="1">
        <v>20</v>
      </c>
      <c r="K71" s="1">
        <v>0</v>
      </c>
      <c r="L71" s="1">
        <f t="shared" ref="L71" si="303">LN((ABS(G71)/20)+1)*20*(ABS(G71)/G71)</f>
        <v>-105.89622454437497</v>
      </c>
      <c r="M71" s="1">
        <f t="shared" ref="M71" si="304">LN((ABS(H71)/20)+1)*20*(ABS(H71)/H71)</f>
        <v>-31.162892360930996</v>
      </c>
      <c r="N71" s="1">
        <f t="shared" ref="N71" si="305">LN((ABS(I71)/20)+1)*20*(ABS(I71)/I71)</f>
        <v>0.97580328338864097</v>
      </c>
      <c r="O71" s="1">
        <f t="shared" ref="O71" si="306">LN((ABS(J71)/20)+1)*20*(ABS(J71)/J71)</f>
        <v>13.862943611198906</v>
      </c>
      <c r="P71" s="1">
        <f t="shared" ref="P71" si="307">LN((ABS(K71)/20)+1)*20</f>
        <v>0</v>
      </c>
      <c r="Q71" s="1">
        <v>33</v>
      </c>
      <c r="R71" s="1">
        <v>297</v>
      </c>
      <c r="S71" s="1">
        <v>71</v>
      </c>
      <c r="T71" s="1">
        <v>211</v>
      </c>
      <c r="U71" s="1">
        <v>961</v>
      </c>
      <c r="V71" s="1">
        <f t="shared" ref="V71" si="308">SUM(Q71:U71)</f>
        <v>1573</v>
      </c>
      <c r="W71" s="1">
        <f t="shared" ref="W71" si="309">Q71*(4/3)*PI()*B71^3+R71*(4/3)*PI()*C71^3+S71*(4/3)*PI()*D71^3+T71*(4/3)*PI()*E71^3+U71*(4/3)*PI()*F71^3</f>
        <v>192950.70071183442</v>
      </c>
      <c r="X71" s="1">
        <f t="shared" ref="X71" si="310">G71*Q71+H71*R71+I71*S71+J71*T71+K71*U71</f>
        <v>-148862</v>
      </c>
      <c r="Y71" s="1">
        <f t="shared" ref="Y71" si="311">L71*Q71+M71*R71+N71*S71+O71*T71+P71*U71</f>
        <v>-9755.5913060773182</v>
      </c>
      <c r="Z71">
        <v>300</v>
      </c>
    </row>
    <row r="72" spans="1:26" x14ac:dyDescent="0.45">
      <c r="A72" s="1">
        <v>65</v>
      </c>
      <c r="B72" s="1">
        <v>8.31</v>
      </c>
      <c r="C72" s="1">
        <v>1.74</v>
      </c>
      <c r="D72" s="1">
        <v>2.52</v>
      </c>
      <c r="E72" s="1">
        <v>3.5</v>
      </c>
      <c r="F72" s="1">
        <v>2.52</v>
      </c>
      <c r="G72" s="1">
        <v>-3966</v>
      </c>
      <c r="H72" s="1">
        <v>-75</v>
      </c>
      <c r="I72" s="1">
        <v>1</v>
      </c>
      <c r="J72" s="1">
        <v>20</v>
      </c>
      <c r="K72" s="1">
        <v>0</v>
      </c>
      <c r="L72" s="1">
        <f t="shared" ref="L72:L73" si="312">LN((ABS(G72)/20)+1)*20*(ABS(G72)/G72)</f>
        <v>-105.89622454437497</v>
      </c>
      <c r="M72" s="1">
        <f t="shared" ref="M72:M73" si="313">LN((ABS(H72)/20)+1)*20*(ABS(H72)/H72)</f>
        <v>-31.162892360930996</v>
      </c>
      <c r="N72" s="1">
        <f t="shared" ref="N72:N73" si="314">LN((ABS(I72)/20)+1)*20*(ABS(I72)/I72)</f>
        <v>0.97580328338864097</v>
      </c>
      <c r="O72" s="1">
        <f t="shared" ref="O72:O73" si="315">LN((ABS(J72)/20)+1)*20*(ABS(J72)/J72)</f>
        <v>13.862943611198906</v>
      </c>
      <c r="P72" s="1">
        <f t="shared" ref="P72:P73" si="316">LN((ABS(K72)/20)+1)*20</f>
        <v>0</v>
      </c>
      <c r="Q72" s="1">
        <v>33</v>
      </c>
      <c r="R72" s="1">
        <v>297</v>
      </c>
      <c r="S72" s="1">
        <v>71</v>
      </c>
      <c r="T72" s="1">
        <v>211</v>
      </c>
      <c r="U72" s="1">
        <v>961</v>
      </c>
      <c r="V72" s="1">
        <f t="shared" ref="V72:V73" si="317">SUM(Q72:U72)</f>
        <v>1573</v>
      </c>
      <c r="W72" s="1">
        <f t="shared" ref="W72:W73" si="318">Q72*(4/3)*PI()*B72^3+R72*(4/3)*PI()*C72^3+S72*(4/3)*PI()*D72^3+T72*(4/3)*PI()*E72^3+U72*(4/3)*PI()*F72^3</f>
        <v>192950.70071183442</v>
      </c>
      <c r="X72" s="1">
        <f t="shared" ref="X72:X73" si="319">G72*Q72+H72*R72+I72*S72+J72*T72+K72*U72</f>
        <v>-148862</v>
      </c>
      <c r="Y72" s="1">
        <f t="shared" ref="Y72:Y73" si="320">L72*Q72+M72*R72+N72*S72+O72*T72+P72*U72</f>
        <v>-9755.5913060773182</v>
      </c>
      <c r="Z72">
        <v>310</v>
      </c>
    </row>
    <row r="73" spans="1:26" x14ac:dyDescent="0.45">
      <c r="A73" s="1">
        <v>66</v>
      </c>
      <c r="B73" s="1">
        <v>8.31</v>
      </c>
      <c r="C73" s="1">
        <v>1.74</v>
      </c>
      <c r="D73" s="1">
        <v>2.52</v>
      </c>
      <c r="E73" s="1">
        <v>3.5</v>
      </c>
      <c r="F73" s="1">
        <v>2.52</v>
      </c>
      <c r="G73" s="1">
        <v>-3966</v>
      </c>
      <c r="H73" s="1">
        <v>-75</v>
      </c>
      <c r="I73" s="1">
        <v>1</v>
      </c>
      <c r="J73" s="1">
        <v>20</v>
      </c>
      <c r="K73" s="1">
        <v>0</v>
      </c>
      <c r="L73" s="1">
        <f t="shared" si="312"/>
        <v>-105.89622454437497</v>
      </c>
      <c r="M73" s="1">
        <f t="shared" si="313"/>
        <v>-31.162892360930996</v>
      </c>
      <c r="N73" s="1">
        <f t="shared" si="314"/>
        <v>0.97580328338864097</v>
      </c>
      <c r="O73" s="1">
        <f t="shared" si="315"/>
        <v>13.862943611198906</v>
      </c>
      <c r="P73" s="1">
        <f t="shared" si="316"/>
        <v>0</v>
      </c>
      <c r="Q73" s="1">
        <v>33</v>
      </c>
      <c r="R73" s="1">
        <v>297</v>
      </c>
      <c r="S73" s="1">
        <v>71</v>
      </c>
      <c r="T73" s="1">
        <v>211</v>
      </c>
      <c r="U73" s="1">
        <v>961</v>
      </c>
      <c r="V73" s="1">
        <f t="shared" si="317"/>
        <v>1573</v>
      </c>
      <c r="W73" s="1">
        <f t="shared" si="318"/>
        <v>192950.70071183442</v>
      </c>
      <c r="X73" s="1">
        <f t="shared" si="319"/>
        <v>-148862</v>
      </c>
      <c r="Y73" s="1">
        <f t="shared" si="320"/>
        <v>-9755.5913060773182</v>
      </c>
      <c r="Z73">
        <v>320</v>
      </c>
    </row>
    <row r="74" spans="1:26" x14ac:dyDescent="0.45">
      <c r="A74" s="1">
        <v>67</v>
      </c>
      <c r="B74" s="1">
        <v>8.31</v>
      </c>
      <c r="C74" s="1">
        <v>1.74</v>
      </c>
      <c r="D74" s="1">
        <v>2.52</v>
      </c>
      <c r="E74" s="1">
        <v>3.5</v>
      </c>
      <c r="F74" s="1">
        <v>2.52</v>
      </c>
      <c r="G74" s="1">
        <v>-3966</v>
      </c>
      <c r="H74" s="1">
        <v>-75</v>
      </c>
      <c r="I74" s="1">
        <v>1</v>
      </c>
      <c r="J74" s="1">
        <v>20</v>
      </c>
      <c r="K74" s="1">
        <v>0</v>
      </c>
      <c r="L74" s="1">
        <f t="shared" ref="L74:L77" si="321">LN((ABS(G74)/20)+1)*20*(ABS(G74)/G74)</f>
        <v>-105.89622454437497</v>
      </c>
      <c r="M74" s="1">
        <f t="shared" ref="M74:M77" si="322">LN((ABS(H74)/20)+1)*20*(ABS(H74)/H74)</f>
        <v>-31.162892360930996</v>
      </c>
      <c r="N74" s="1">
        <f t="shared" ref="N74:N77" si="323">LN((ABS(I74)/20)+1)*20*(ABS(I74)/I74)</f>
        <v>0.97580328338864097</v>
      </c>
      <c r="O74" s="1">
        <f t="shared" ref="O74:O77" si="324">LN((ABS(J74)/20)+1)*20*(ABS(J74)/J74)</f>
        <v>13.862943611198906</v>
      </c>
      <c r="P74" s="1">
        <f t="shared" ref="P74:P77" si="325">LN((ABS(K74)/20)+1)*20</f>
        <v>0</v>
      </c>
      <c r="Q74" s="1">
        <v>33</v>
      </c>
      <c r="R74" s="1">
        <v>297</v>
      </c>
      <c r="S74" s="1">
        <v>71</v>
      </c>
      <c r="T74" s="1">
        <v>211</v>
      </c>
      <c r="U74" s="1">
        <v>961</v>
      </c>
      <c r="V74" s="1">
        <f t="shared" ref="V74:V77" si="326">SUM(Q74:U74)</f>
        <v>1573</v>
      </c>
      <c r="W74" s="1">
        <f t="shared" ref="W74:W77" si="327">Q74*(4/3)*PI()*B74^3+R74*(4/3)*PI()*C74^3+S74*(4/3)*PI()*D74^3+T74*(4/3)*PI()*E74^3+U74*(4/3)*PI()*F74^3</f>
        <v>192950.70071183442</v>
      </c>
      <c r="X74" s="1">
        <f t="shared" ref="X74:X77" si="328">G74*Q74+H74*R74+I74*S74+J74*T74+K74*U74</f>
        <v>-148862</v>
      </c>
      <c r="Y74" s="1">
        <f t="shared" ref="Y74:Y77" si="329">L74*Q74+M74*R74+N74*S74+O74*T74+P74*U74</f>
        <v>-9755.5913060773182</v>
      </c>
      <c r="Z74">
        <v>330</v>
      </c>
    </row>
    <row r="75" spans="1:26" x14ac:dyDescent="0.45">
      <c r="A75" s="1">
        <v>68</v>
      </c>
      <c r="B75" s="1">
        <v>8.31</v>
      </c>
      <c r="C75" s="1">
        <v>1.74</v>
      </c>
      <c r="D75" s="1">
        <v>2.52</v>
      </c>
      <c r="E75" s="1">
        <v>3.5</v>
      </c>
      <c r="F75" s="1">
        <v>2.52</v>
      </c>
      <c r="G75" s="1">
        <v>-3966</v>
      </c>
      <c r="H75" s="1">
        <v>-75</v>
      </c>
      <c r="I75" s="1">
        <v>1</v>
      </c>
      <c r="J75" s="1">
        <v>20</v>
      </c>
      <c r="K75" s="1">
        <v>0</v>
      </c>
      <c r="L75" s="1">
        <f t="shared" si="321"/>
        <v>-105.89622454437497</v>
      </c>
      <c r="M75" s="1">
        <f t="shared" si="322"/>
        <v>-31.162892360930996</v>
      </c>
      <c r="N75" s="1">
        <f t="shared" si="323"/>
        <v>0.97580328338864097</v>
      </c>
      <c r="O75" s="1">
        <f t="shared" si="324"/>
        <v>13.862943611198906</v>
      </c>
      <c r="P75" s="1">
        <f t="shared" si="325"/>
        <v>0</v>
      </c>
      <c r="Q75" s="1">
        <v>33</v>
      </c>
      <c r="R75" s="1">
        <v>297</v>
      </c>
      <c r="S75" s="1">
        <v>71</v>
      </c>
      <c r="T75" s="1">
        <v>211</v>
      </c>
      <c r="U75" s="1">
        <v>961</v>
      </c>
      <c r="V75" s="1">
        <f t="shared" si="326"/>
        <v>1573</v>
      </c>
      <c r="W75" s="1">
        <f t="shared" si="327"/>
        <v>192950.70071183442</v>
      </c>
      <c r="X75" s="1">
        <f t="shared" si="328"/>
        <v>-148862</v>
      </c>
      <c r="Y75" s="1">
        <f t="shared" si="329"/>
        <v>-9755.5913060773182</v>
      </c>
      <c r="Z75">
        <v>340</v>
      </c>
    </row>
    <row r="76" spans="1:26" x14ac:dyDescent="0.45">
      <c r="A76" s="1">
        <v>69</v>
      </c>
      <c r="B76" s="1">
        <v>8.31</v>
      </c>
      <c r="C76" s="1">
        <v>1.74</v>
      </c>
      <c r="D76" s="1">
        <v>2.52</v>
      </c>
      <c r="E76" s="1">
        <v>3.5</v>
      </c>
      <c r="F76" s="1">
        <v>2.52</v>
      </c>
      <c r="G76" s="1">
        <v>-3966</v>
      </c>
      <c r="H76" s="1">
        <v>-75</v>
      </c>
      <c r="I76" s="1">
        <v>1</v>
      </c>
      <c r="J76" s="1">
        <v>20</v>
      </c>
      <c r="K76" s="1">
        <v>0</v>
      </c>
      <c r="L76" s="1">
        <f t="shared" si="321"/>
        <v>-105.89622454437497</v>
      </c>
      <c r="M76" s="1">
        <f t="shared" si="322"/>
        <v>-31.162892360930996</v>
      </c>
      <c r="N76" s="1">
        <f t="shared" si="323"/>
        <v>0.97580328338864097</v>
      </c>
      <c r="O76" s="1">
        <f t="shared" si="324"/>
        <v>13.862943611198906</v>
      </c>
      <c r="P76" s="1">
        <f t="shared" si="325"/>
        <v>0</v>
      </c>
      <c r="Q76" s="1">
        <v>33</v>
      </c>
      <c r="R76" s="1">
        <v>297</v>
      </c>
      <c r="S76" s="1">
        <v>71</v>
      </c>
      <c r="T76" s="1">
        <v>211</v>
      </c>
      <c r="U76" s="1">
        <v>961</v>
      </c>
      <c r="V76" s="1">
        <f t="shared" si="326"/>
        <v>1573</v>
      </c>
      <c r="W76" s="1">
        <f t="shared" si="327"/>
        <v>192950.70071183442</v>
      </c>
      <c r="X76" s="1">
        <f t="shared" si="328"/>
        <v>-148862</v>
      </c>
      <c r="Y76" s="1">
        <f t="shared" si="329"/>
        <v>-9755.5913060773182</v>
      </c>
      <c r="Z76">
        <v>350</v>
      </c>
    </row>
    <row r="77" spans="1:26" x14ac:dyDescent="0.45">
      <c r="A77" s="1">
        <v>70</v>
      </c>
      <c r="B77" s="1">
        <v>8.31</v>
      </c>
      <c r="C77" s="1">
        <v>1.74</v>
      </c>
      <c r="D77" s="1">
        <v>2.52</v>
      </c>
      <c r="E77" s="1">
        <v>3.5</v>
      </c>
      <c r="F77" s="1">
        <v>2.52</v>
      </c>
      <c r="G77" s="1">
        <v>-3966</v>
      </c>
      <c r="H77" s="1">
        <v>-75</v>
      </c>
      <c r="I77" s="1">
        <v>1</v>
      </c>
      <c r="J77" s="1">
        <v>20</v>
      </c>
      <c r="K77" s="1">
        <v>0</v>
      </c>
      <c r="L77" s="1">
        <f t="shared" si="321"/>
        <v>-105.89622454437497</v>
      </c>
      <c r="M77" s="1">
        <f t="shared" si="322"/>
        <v>-31.162892360930996</v>
      </c>
      <c r="N77" s="1">
        <f t="shared" si="323"/>
        <v>0.97580328338864097</v>
      </c>
      <c r="O77" s="1">
        <f t="shared" si="324"/>
        <v>13.862943611198906</v>
      </c>
      <c r="P77" s="1">
        <f t="shared" si="325"/>
        <v>0</v>
      </c>
      <c r="Q77" s="1">
        <v>33</v>
      </c>
      <c r="R77" s="1">
        <v>297</v>
      </c>
      <c r="S77" s="1">
        <v>71</v>
      </c>
      <c r="T77" s="1">
        <v>211</v>
      </c>
      <c r="U77" s="1">
        <v>961</v>
      </c>
      <c r="V77" s="1">
        <f t="shared" si="326"/>
        <v>1573</v>
      </c>
      <c r="W77" s="1">
        <f t="shared" si="327"/>
        <v>192950.70071183442</v>
      </c>
      <c r="X77" s="1">
        <f t="shared" si="328"/>
        <v>-148862</v>
      </c>
      <c r="Y77" s="1">
        <f t="shared" si="329"/>
        <v>-9755.5913060773182</v>
      </c>
      <c r="Z77">
        <v>360</v>
      </c>
    </row>
    <row r="78" spans="1:26" x14ac:dyDescent="0.45">
      <c r="A78" s="1">
        <v>71</v>
      </c>
      <c r="B78" s="1">
        <v>8.31</v>
      </c>
      <c r="C78" s="1">
        <v>1.74</v>
      </c>
      <c r="D78" s="1">
        <v>2.52</v>
      </c>
      <c r="E78" s="1">
        <v>3.5</v>
      </c>
      <c r="F78" s="1">
        <v>2.52</v>
      </c>
      <c r="G78" s="1">
        <v>-3966</v>
      </c>
      <c r="H78" s="1">
        <v>-75</v>
      </c>
      <c r="I78" s="1">
        <v>1</v>
      </c>
      <c r="J78" s="1">
        <v>20</v>
      </c>
      <c r="K78" s="1">
        <v>0</v>
      </c>
      <c r="L78" s="1">
        <f t="shared" ref="L78:L85" si="330">LN((ABS(G78)/20)+1)*20*(ABS(G78)/G78)</f>
        <v>-105.89622454437497</v>
      </c>
      <c r="M78" s="1">
        <f t="shared" ref="M78:M85" si="331">LN((ABS(H78)/20)+1)*20*(ABS(H78)/H78)</f>
        <v>-31.162892360930996</v>
      </c>
      <c r="N78" s="1">
        <f t="shared" ref="N78:N85" si="332">LN((ABS(I78)/20)+1)*20*(ABS(I78)/I78)</f>
        <v>0.97580328338864097</v>
      </c>
      <c r="O78" s="1">
        <f t="shared" ref="O78:O85" si="333">LN((ABS(J78)/20)+1)*20*(ABS(J78)/J78)</f>
        <v>13.862943611198906</v>
      </c>
      <c r="P78" s="1">
        <f t="shared" ref="P78:P85" si="334">LN((ABS(K78)/20)+1)*20</f>
        <v>0</v>
      </c>
      <c r="Q78" s="1">
        <v>33</v>
      </c>
      <c r="R78" s="1">
        <v>297</v>
      </c>
      <c r="S78" s="1">
        <v>71</v>
      </c>
      <c r="T78" s="1">
        <v>211</v>
      </c>
      <c r="U78" s="1">
        <v>961</v>
      </c>
      <c r="V78" s="1">
        <f t="shared" ref="V78:V85" si="335">SUM(Q78:U78)</f>
        <v>1573</v>
      </c>
      <c r="W78" s="1">
        <f t="shared" ref="W78:W85" si="336">Q78*(4/3)*PI()*B78^3+R78*(4/3)*PI()*C78^3+S78*(4/3)*PI()*D78^3+T78*(4/3)*PI()*E78^3+U78*(4/3)*PI()*F78^3</f>
        <v>192950.70071183442</v>
      </c>
      <c r="X78" s="1">
        <f t="shared" ref="X78:X85" si="337">G78*Q78+H78*R78+I78*S78+J78*T78+K78*U78</f>
        <v>-148862</v>
      </c>
      <c r="Y78" s="1">
        <f t="shared" ref="Y78:Y85" si="338">L78*Q78+M78*R78+N78*S78+O78*T78+P78*U78</f>
        <v>-9755.5913060773182</v>
      </c>
      <c r="Z78">
        <v>370</v>
      </c>
    </row>
    <row r="79" spans="1:26" x14ac:dyDescent="0.45">
      <c r="A79" s="1">
        <v>72</v>
      </c>
      <c r="B79" s="1">
        <v>8.31</v>
      </c>
      <c r="C79" s="1">
        <v>1.74</v>
      </c>
      <c r="D79" s="1">
        <v>2.52</v>
      </c>
      <c r="E79" s="1">
        <v>3.5</v>
      </c>
      <c r="F79" s="1">
        <v>2.52</v>
      </c>
      <c r="G79" s="1">
        <v>-3966</v>
      </c>
      <c r="H79" s="1">
        <v>-75</v>
      </c>
      <c r="I79" s="1">
        <v>1</v>
      </c>
      <c r="J79" s="1">
        <v>20</v>
      </c>
      <c r="K79" s="1">
        <v>0</v>
      </c>
      <c r="L79" s="1">
        <f t="shared" si="330"/>
        <v>-105.89622454437497</v>
      </c>
      <c r="M79" s="1">
        <f t="shared" si="331"/>
        <v>-31.162892360930996</v>
      </c>
      <c r="N79" s="1">
        <f t="shared" si="332"/>
        <v>0.97580328338864097</v>
      </c>
      <c r="O79" s="1">
        <f t="shared" si="333"/>
        <v>13.862943611198906</v>
      </c>
      <c r="P79" s="1">
        <f t="shared" si="334"/>
        <v>0</v>
      </c>
      <c r="Q79" s="1">
        <v>33</v>
      </c>
      <c r="R79" s="1">
        <v>297</v>
      </c>
      <c r="S79" s="1">
        <v>71</v>
      </c>
      <c r="T79" s="1">
        <v>211</v>
      </c>
      <c r="U79" s="1">
        <v>961</v>
      </c>
      <c r="V79" s="1">
        <f t="shared" si="335"/>
        <v>1573</v>
      </c>
      <c r="W79" s="1">
        <f t="shared" si="336"/>
        <v>192950.70071183442</v>
      </c>
      <c r="X79" s="1">
        <f t="shared" si="337"/>
        <v>-148862</v>
      </c>
      <c r="Y79" s="1">
        <f t="shared" si="338"/>
        <v>-9755.5913060773182</v>
      </c>
      <c r="Z79">
        <v>380</v>
      </c>
    </row>
    <row r="80" spans="1:26" x14ac:dyDescent="0.45">
      <c r="A80" s="1">
        <v>73</v>
      </c>
      <c r="B80" s="1">
        <v>8.31</v>
      </c>
      <c r="C80" s="1">
        <v>1.74</v>
      </c>
      <c r="D80" s="1">
        <v>2.52</v>
      </c>
      <c r="E80" s="1">
        <v>3.5</v>
      </c>
      <c r="F80" s="1">
        <v>2.52</v>
      </c>
      <c r="G80" s="1">
        <v>-3966</v>
      </c>
      <c r="H80" s="1">
        <v>-75</v>
      </c>
      <c r="I80" s="1">
        <v>1</v>
      </c>
      <c r="J80" s="1">
        <v>20</v>
      </c>
      <c r="K80" s="1">
        <v>0</v>
      </c>
      <c r="L80" s="1">
        <f t="shared" si="330"/>
        <v>-105.89622454437497</v>
      </c>
      <c r="M80" s="1">
        <f t="shared" si="331"/>
        <v>-31.162892360930996</v>
      </c>
      <c r="N80" s="1">
        <f t="shared" si="332"/>
        <v>0.97580328338864097</v>
      </c>
      <c r="O80" s="1">
        <f t="shared" si="333"/>
        <v>13.862943611198906</v>
      </c>
      <c r="P80" s="1">
        <f t="shared" si="334"/>
        <v>0</v>
      </c>
      <c r="Q80" s="1">
        <v>33</v>
      </c>
      <c r="R80" s="1">
        <v>297</v>
      </c>
      <c r="S80" s="1">
        <v>71</v>
      </c>
      <c r="T80" s="1">
        <v>211</v>
      </c>
      <c r="U80" s="1">
        <v>961</v>
      </c>
      <c r="V80" s="1">
        <f t="shared" si="335"/>
        <v>1573</v>
      </c>
      <c r="W80" s="1">
        <f t="shared" si="336"/>
        <v>192950.70071183442</v>
      </c>
      <c r="X80" s="1">
        <f t="shared" si="337"/>
        <v>-148862</v>
      </c>
      <c r="Y80" s="1">
        <f t="shared" si="338"/>
        <v>-9755.5913060773182</v>
      </c>
      <c r="Z80">
        <v>390</v>
      </c>
    </row>
    <row r="81" spans="1:26" x14ac:dyDescent="0.45">
      <c r="A81" s="1">
        <v>74</v>
      </c>
      <c r="B81" s="1">
        <v>8.31</v>
      </c>
      <c r="C81" s="1">
        <v>1.74</v>
      </c>
      <c r="D81" s="1">
        <v>2.52</v>
      </c>
      <c r="E81" s="1">
        <v>3.5</v>
      </c>
      <c r="F81" s="1">
        <v>2.52</v>
      </c>
      <c r="G81" s="1">
        <v>-3966</v>
      </c>
      <c r="H81" s="1">
        <v>-75</v>
      </c>
      <c r="I81" s="1">
        <v>1</v>
      </c>
      <c r="J81" s="1">
        <v>20</v>
      </c>
      <c r="K81" s="1">
        <v>0</v>
      </c>
      <c r="L81" s="1">
        <f t="shared" si="330"/>
        <v>-105.89622454437497</v>
      </c>
      <c r="M81" s="1">
        <f t="shared" si="331"/>
        <v>-31.162892360930996</v>
      </c>
      <c r="N81" s="1">
        <f t="shared" si="332"/>
        <v>0.97580328338864097</v>
      </c>
      <c r="O81" s="1">
        <f t="shared" si="333"/>
        <v>13.862943611198906</v>
      </c>
      <c r="P81" s="1">
        <f t="shared" si="334"/>
        <v>0</v>
      </c>
      <c r="Q81" s="1">
        <v>33</v>
      </c>
      <c r="R81" s="1">
        <v>297</v>
      </c>
      <c r="S81" s="1">
        <v>71</v>
      </c>
      <c r="T81" s="1">
        <v>211</v>
      </c>
      <c r="U81" s="1">
        <v>961</v>
      </c>
      <c r="V81" s="1">
        <f t="shared" si="335"/>
        <v>1573</v>
      </c>
      <c r="W81" s="1">
        <f t="shared" si="336"/>
        <v>192950.70071183442</v>
      </c>
      <c r="X81" s="1">
        <f t="shared" si="337"/>
        <v>-148862</v>
      </c>
      <c r="Y81" s="1">
        <f t="shared" si="338"/>
        <v>-9755.5913060773182</v>
      </c>
      <c r="Z81">
        <v>400</v>
      </c>
    </row>
    <row r="82" spans="1:26" x14ac:dyDescent="0.45">
      <c r="A82" s="1">
        <v>75</v>
      </c>
      <c r="B82" s="1">
        <v>8.31</v>
      </c>
      <c r="C82" s="1">
        <v>1.74</v>
      </c>
      <c r="D82" s="1">
        <v>2.52</v>
      </c>
      <c r="E82" s="1">
        <v>3.5</v>
      </c>
      <c r="F82" s="1">
        <v>2.52</v>
      </c>
      <c r="G82" s="1">
        <v>-3966</v>
      </c>
      <c r="H82" s="1">
        <v>-75</v>
      </c>
      <c r="I82" s="1">
        <v>1</v>
      </c>
      <c r="J82" s="1">
        <v>20</v>
      </c>
      <c r="K82" s="1">
        <v>0</v>
      </c>
      <c r="L82" s="1">
        <f t="shared" si="330"/>
        <v>-105.89622454437497</v>
      </c>
      <c r="M82" s="1">
        <f t="shared" si="331"/>
        <v>-31.162892360930996</v>
      </c>
      <c r="N82" s="1">
        <f t="shared" si="332"/>
        <v>0.97580328338864097</v>
      </c>
      <c r="O82" s="1">
        <f t="shared" si="333"/>
        <v>13.862943611198906</v>
      </c>
      <c r="P82" s="1">
        <f t="shared" si="334"/>
        <v>0</v>
      </c>
      <c r="Q82" s="1">
        <v>33</v>
      </c>
      <c r="R82" s="1">
        <v>297</v>
      </c>
      <c r="S82" s="1">
        <v>71</v>
      </c>
      <c r="T82" s="1">
        <v>211</v>
      </c>
      <c r="U82" s="1">
        <v>961</v>
      </c>
      <c r="V82" s="1">
        <f t="shared" si="335"/>
        <v>1573</v>
      </c>
      <c r="W82" s="1">
        <f t="shared" si="336"/>
        <v>192950.70071183442</v>
      </c>
      <c r="X82" s="1">
        <f t="shared" si="337"/>
        <v>-148862</v>
      </c>
      <c r="Y82" s="1">
        <f t="shared" si="338"/>
        <v>-9755.5913060773182</v>
      </c>
      <c r="Z82">
        <v>410</v>
      </c>
    </row>
    <row r="83" spans="1:26" x14ac:dyDescent="0.45">
      <c r="A83" s="1">
        <v>76</v>
      </c>
      <c r="B83" s="1">
        <v>8.31</v>
      </c>
      <c r="C83" s="1">
        <v>1.74</v>
      </c>
      <c r="D83" s="1">
        <v>2.52</v>
      </c>
      <c r="E83" s="1">
        <v>3.5</v>
      </c>
      <c r="F83" s="1">
        <v>2.52</v>
      </c>
      <c r="G83" s="1">
        <v>-3966</v>
      </c>
      <c r="H83" s="1">
        <v>-75</v>
      </c>
      <c r="I83" s="1">
        <v>1</v>
      </c>
      <c r="J83" s="1">
        <v>20</v>
      </c>
      <c r="K83" s="1">
        <v>0</v>
      </c>
      <c r="L83" s="1">
        <f t="shared" si="330"/>
        <v>-105.89622454437497</v>
      </c>
      <c r="M83" s="1">
        <f t="shared" si="331"/>
        <v>-31.162892360930996</v>
      </c>
      <c r="N83" s="1">
        <f t="shared" si="332"/>
        <v>0.97580328338864097</v>
      </c>
      <c r="O83" s="1">
        <f t="shared" si="333"/>
        <v>13.862943611198906</v>
      </c>
      <c r="P83" s="1">
        <f t="shared" si="334"/>
        <v>0</v>
      </c>
      <c r="Q83" s="1">
        <v>33</v>
      </c>
      <c r="R83" s="1">
        <v>297</v>
      </c>
      <c r="S83" s="1">
        <v>71</v>
      </c>
      <c r="T83" s="1">
        <v>211</v>
      </c>
      <c r="U83" s="1">
        <v>961</v>
      </c>
      <c r="V83" s="1">
        <f t="shared" si="335"/>
        <v>1573</v>
      </c>
      <c r="W83" s="1">
        <f t="shared" si="336"/>
        <v>192950.70071183442</v>
      </c>
      <c r="X83" s="1">
        <f t="shared" si="337"/>
        <v>-148862</v>
      </c>
      <c r="Y83" s="1">
        <f t="shared" si="338"/>
        <v>-9755.5913060773182</v>
      </c>
      <c r="Z83">
        <v>420</v>
      </c>
    </row>
    <row r="84" spans="1:26" x14ac:dyDescent="0.45">
      <c r="A84" s="1">
        <v>77</v>
      </c>
      <c r="B84" s="1">
        <v>8.31</v>
      </c>
      <c r="C84" s="1">
        <v>1.74</v>
      </c>
      <c r="D84" s="1">
        <v>2.52</v>
      </c>
      <c r="E84" s="1">
        <v>3.5</v>
      </c>
      <c r="F84" s="1">
        <v>2.52</v>
      </c>
      <c r="G84" s="1">
        <v>-3966</v>
      </c>
      <c r="H84" s="1">
        <v>-75</v>
      </c>
      <c r="I84" s="1">
        <v>1</v>
      </c>
      <c r="J84" s="1">
        <v>20</v>
      </c>
      <c r="K84" s="1">
        <v>0</v>
      </c>
      <c r="L84" s="1">
        <f t="shared" si="330"/>
        <v>-105.89622454437497</v>
      </c>
      <c r="M84" s="1">
        <f t="shared" si="331"/>
        <v>-31.162892360930996</v>
      </c>
      <c r="N84" s="1">
        <f t="shared" si="332"/>
        <v>0.97580328338864097</v>
      </c>
      <c r="O84" s="1">
        <f t="shared" si="333"/>
        <v>13.862943611198906</v>
      </c>
      <c r="P84" s="1">
        <f t="shared" si="334"/>
        <v>0</v>
      </c>
      <c r="Q84" s="1">
        <v>33</v>
      </c>
      <c r="R84" s="1">
        <v>297</v>
      </c>
      <c r="S84" s="1">
        <v>71</v>
      </c>
      <c r="T84" s="1">
        <v>211</v>
      </c>
      <c r="U84" s="1">
        <v>961</v>
      </c>
      <c r="V84" s="1">
        <f t="shared" si="335"/>
        <v>1573</v>
      </c>
      <c r="W84" s="1">
        <f t="shared" si="336"/>
        <v>192950.70071183442</v>
      </c>
      <c r="X84" s="1">
        <f t="shared" si="337"/>
        <v>-148862</v>
      </c>
      <c r="Y84" s="1">
        <f t="shared" si="338"/>
        <v>-9755.5913060773182</v>
      </c>
      <c r="Z84">
        <v>430</v>
      </c>
    </row>
    <row r="85" spans="1:26" x14ac:dyDescent="0.45">
      <c r="A85" s="1">
        <v>78</v>
      </c>
      <c r="B85" s="1">
        <v>8.31</v>
      </c>
      <c r="C85" s="1">
        <v>1.74</v>
      </c>
      <c r="D85" s="1">
        <v>2.52</v>
      </c>
      <c r="E85" s="1">
        <v>3.5</v>
      </c>
      <c r="F85" s="1">
        <v>2.52</v>
      </c>
      <c r="G85" s="1">
        <v>-3966</v>
      </c>
      <c r="H85" s="1">
        <v>-75</v>
      </c>
      <c r="I85" s="1">
        <v>1</v>
      </c>
      <c r="J85" s="1">
        <v>20</v>
      </c>
      <c r="K85" s="1">
        <v>0</v>
      </c>
      <c r="L85" s="1">
        <f t="shared" si="330"/>
        <v>-105.89622454437497</v>
      </c>
      <c r="M85" s="1">
        <f t="shared" si="331"/>
        <v>-31.162892360930996</v>
      </c>
      <c r="N85" s="1">
        <f t="shared" si="332"/>
        <v>0.97580328338864097</v>
      </c>
      <c r="O85" s="1">
        <f t="shared" si="333"/>
        <v>13.862943611198906</v>
      </c>
      <c r="P85" s="1">
        <f t="shared" si="334"/>
        <v>0</v>
      </c>
      <c r="Q85" s="1">
        <v>33</v>
      </c>
      <c r="R85" s="1">
        <v>297</v>
      </c>
      <c r="S85" s="1">
        <v>71</v>
      </c>
      <c r="T85" s="1">
        <v>211</v>
      </c>
      <c r="U85" s="1">
        <v>961</v>
      </c>
      <c r="V85" s="1">
        <f t="shared" si="335"/>
        <v>1573</v>
      </c>
      <c r="W85" s="1">
        <f t="shared" si="336"/>
        <v>192950.70071183442</v>
      </c>
      <c r="X85" s="1">
        <f t="shared" si="337"/>
        <v>-148862</v>
      </c>
      <c r="Y85" s="1">
        <f t="shared" si="338"/>
        <v>-9755.5913060773182</v>
      </c>
      <c r="Z85">
        <v>440</v>
      </c>
    </row>
    <row r="86" spans="1:26" x14ac:dyDescent="0.45">
      <c r="A86" s="1">
        <v>79</v>
      </c>
      <c r="B86" s="1">
        <v>8.31</v>
      </c>
      <c r="C86" s="1">
        <v>1.74</v>
      </c>
      <c r="D86" s="1">
        <v>2.52</v>
      </c>
      <c r="E86" s="1">
        <v>3.5</v>
      </c>
      <c r="F86" s="1">
        <v>2.52</v>
      </c>
      <c r="G86" s="1">
        <v>-3966</v>
      </c>
      <c r="H86" s="1">
        <v>-75</v>
      </c>
      <c r="I86" s="1">
        <v>1</v>
      </c>
      <c r="J86" s="1">
        <v>20</v>
      </c>
      <c r="K86" s="1">
        <v>0</v>
      </c>
      <c r="L86" s="1">
        <f t="shared" ref="L86:L90" si="339">LN((ABS(G86)/20)+1)*20*(ABS(G86)/G86)</f>
        <v>-105.89622454437497</v>
      </c>
      <c r="M86" s="1">
        <f t="shared" ref="M86:M90" si="340">LN((ABS(H86)/20)+1)*20*(ABS(H86)/H86)</f>
        <v>-31.162892360930996</v>
      </c>
      <c r="N86" s="1">
        <f t="shared" ref="N86:N90" si="341">LN((ABS(I86)/20)+1)*20*(ABS(I86)/I86)</f>
        <v>0.97580328338864097</v>
      </c>
      <c r="O86" s="1">
        <f t="shared" ref="O86:O90" si="342">LN((ABS(J86)/20)+1)*20*(ABS(J86)/J86)</f>
        <v>13.862943611198906</v>
      </c>
      <c r="P86" s="1">
        <f t="shared" ref="P86:P90" si="343">LN((ABS(K86)/20)+1)*20</f>
        <v>0</v>
      </c>
      <c r="Q86" s="1">
        <v>33</v>
      </c>
      <c r="R86" s="1">
        <v>297</v>
      </c>
      <c r="S86" s="1">
        <v>71</v>
      </c>
      <c r="T86" s="1">
        <v>211</v>
      </c>
      <c r="U86" s="1">
        <v>961</v>
      </c>
      <c r="V86" s="1">
        <f t="shared" ref="V86:V90" si="344">SUM(Q86:U86)</f>
        <v>1573</v>
      </c>
      <c r="W86" s="1">
        <f t="shared" ref="W86:W90" si="345">Q86*(4/3)*PI()*B86^3+R86*(4/3)*PI()*C86^3+S86*(4/3)*PI()*D86^3+T86*(4/3)*PI()*E86^3+U86*(4/3)*PI()*F86^3</f>
        <v>192950.70071183442</v>
      </c>
      <c r="X86" s="1">
        <f t="shared" ref="X86:X90" si="346">G86*Q86+H86*R86+I86*S86+J86*T86+K86*U86</f>
        <v>-148862</v>
      </c>
      <c r="Y86" s="1">
        <f t="shared" ref="Y86:Y90" si="347">L86*Q86+M86*R86+N86*S86+O86*T86+P86*U86</f>
        <v>-9755.5913060773182</v>
      </c>
      <c r="Z86">
        <v>450</v>
      </c>
    </row>
    <row r="87" spans="1:26" x14ac:dyDescent="0.45">
      <c r="A87" s="1">
        <v>80</v>
      </c>
      <c r="B87" s="1">
        <v>8.31</v>
      </c>
      <c r="C87" s="1">
        <v>1.74</v>
      </c>
      <c r="D87" s="1">
        <v>2.52</v>
      </c>
      <c r="E87" s="1">
        <v>3.5</v>
      </c>
      <c r="F87" s="1">
        <v>2.52</v>
      </c>
      <c r="G87" s="1">
        <v>-3966</v>
      </c>
      <c r="H87" s="1">
        <v>-75</v>
      </c>
      <c r="I87" s="1">
        <v>1</v>
      </c>
      <c r="J87" s="1">
        <v>20</v>
      </c>
      <c r="K87" s="1">
        <v>0</v>
      </c>
      <c r="L87" s="1">
        <f t="shared" si="339"/>
        <v>-105.89622454437497</v>
      </c>
      <c r="M87" s="1">
        <f t="shared" si="340"/>
        <v>-31.162892360930996</v>
      </c>
      <c r="N87" s="1">
        <f t="shared" si="341"/>
        <v>0.97580328338864097</v>
      </c>
      <c r="O87" s="1">
        <f t="shared" si="342"/>
        <v>13.862943611198906</v>
      </c>
      <c r="P87" s="1">
        <f t="shared" si="343"/>
        <v>0</v>
      </c>
      <c r="Q87" s="1">
        <v>33</v>
      </c>
      <c r="R87" s="1">
        <v>297</v>
      </c>
      <c r="S87" s="1">
        <v>71</v>
      </c>
      <c r="T87" s="1">
        <v>211</v>
      </c>
      <c r="U87" s="1">
        <v>961</v>
      </c>
      <c r="V87" s="1">
        <f t="shared" si="344"/>
        <v>1573</v>
      </c>
      <c r="W87" s="1">
        <f t="shared" si="345"/>
        <v>192950.70071183442</v>
      </c>
      <c r="X87" s="1">
        <f t="shared" si="346"/>
        <v>-148862</v>
      </c>
      <c r="Y87" s="1">
        <f t="shared" si="347"/>
        <v>-9755.5913060773182</v>
      </c>
      <c r="Z87">
        <v>460</v>
      </c>
    </row>
    <row r="88" spans="1:26" x14ac:dyDescent="0.45">
      <c r="A88" s="1">
        <v>81</v>
      </c>
      <c r="B88" s="1">
        <v>8.31</v>
      </c>
      <c r="C88" s="1">
        <v>1.74</v>
      </c>
      <c r="D88" s="1">
        <v>2.52</v>
      </c>
      <c r="E88" s="1">
        <v>3.5</v>
      </c>
      <c r="F88" s="1">
        <v>2.52</v>
      </c>
      <c r="G88" s="1">
        <v>-3966</v>
      </c>
      <c r="H88" s="1">
        <v>-75</v>
      </c>
      <c r="I88" s="1">
        <v>1</v>
      </c>
      <c r="J88" s="1">
        <v>20</v>
      </c>
      <c r="K88" s="1">
        <v>0</v>
      </c>
      <c r="L88" s="1">
        <f t="shared" si="339"/>
        <v>-105.89622454437497</v>
      </c>
      <c r="M88" s="1">
        <f t="shared" si="340"/>
        <v>-31.162892360930996</v>
      </c>
      <c r="N88" s="1">
        <f t="shared" si="341"/>
        <v>0.97580328338864097</v>
      </c>
      <c r="O88" s="1">
        <f t="shared" si="342"/>
        <v>13.862943611198906</v>
      </c>
      <c r="P88" s="1">
        <f t="shared" si="343"/>
        <v>0</v>
      </c>
      <c r="Q88" s="1">
        <v>33</v>
      </c>
      <c r="R88" s="1">
        <v>297</v>
      </c>
      <c r="S88" s="1">
        <v>71</v>
      </c>
      <c r="T88" s="1">
        <v>211</v>
      </c>
      <c r="U88" s="1">
        <v>961</v>
      </c>
      <c r="V88" s="1">
        <f t="shared" si="344"/>
        <v>1573</v>
      </c>
      <c r="W88" s="1">
        <f t="shared" si="345"/>
        <v>192950.70071183442</v>
      </c>
      <c r="X88" s="1">
        <f t="shared" si="346"/>
        <v>-148862</v>
      </c>
      <c r="Y88" s="1">
        <f t="shared" si="347"/>
        <v>-9755.5913060773182</v>
      </c>
      <c r="Z88">
        <v>470</v>
      </c>
    </row>
    <row r="89" spans="1:26" x14ac:dyDescent="0.45">
      <c r="A89" s="1">
        <v>82</v>
      </c>
      <c r="B89" s="1">
        <v>8.31</v>
      </c>
      <c r="C89" s="1">
        <v>1.74</v>
      </c>
      <c r="D89" s="1">
        <v>2.52</v>
      </c>
      <c r="E89" s="1">
        <v>3.5</v>
      </c>
      <c r="F89" s="1">
        <v>2.52</v>
      </c>
      <c r="G89" s="1">
        <v>-3966</v>
      </c>
      <c r="H89" s="1">
        <v>-75</v>
      </c>
      <c r="I89" s="1">
        <v>1</v>
      </c>
      <c r="J89" s="1">
        <v>20</v>
      </c>
      <c r="K89" s="1">
        <v>0</v>
      </c>
      <c r="L89" s="1">
        <f t="shared" si="339"/>
        <v>-105.89622454437497</v>
      </c>
      <c r="M89" s="1">
        <f t="shared" si="340"/>
        <v>-31.162892360930996</v>
      </c>
      <c r="N89" s="1">
        <f t="shared" si="341"/>
        <v>0.97580328338864097</v>
      </c>
      <c r="O89" s="1">
        <f t="shared" si="342"/>
        <v>13.862943611198906</v>
      </c>
      <c r="P89" s="1">
        <f t="shared" si="343"/>
        <v>0</v>
      </c>
      <c r="Q89" s="1">
        <v>33</v>
      </c>
      <c r="R89" s="1">
        <v>297</v>
      </c>
      <c r="S89" s="1">
        <v>71</v>
      </c>
      <c r="T89" s="1">
        <v>211</v>
      </c>
      <c r="U89" s="1">
        <v>961</v>
      </c>
      <c r="V89" s="1">
        <f t="shared" si="344"/>
        <v>1573</v>
      </c>
      <c r="W89" s="1">
        <f t="shared" si="345"/>
        <v>192950.70071183442</v>
      </c>
      <c r="X89" s="1">
        <f t="shared" si="346"/>
        <v>-148862</v>
      </c>
      <c r="Y89" s="1">
        <f t="shared" si="347"/>
        <v>-9755.5913060773182</v>
      </c>
      <c r="Z89">
        <v>480</v>
      </c>
    </row>
    <row r="90" spans="1:26" x14ac:dyDescent="0.45">
      <c r="A90" s="1">
        <v>83</v>
      </c>
      <c r="B90" s="1">
        <v>8.31</v>
      </c>
      <c r="C90" s="1">
        <v>1.74</v>
      </c>
      <c r="D90" s="1">
        <v>2.52</v>
      </c>
      <c r="E90" s="1">
        <v>3.5</v>
      </c>
      <c r="F90" s="1">
        <v>2.52</v>
      </c>
      <c r="G90" s="1">
        <v>-3966</v>
      </c>
      <c r="H90" s="1">
        <v>-75</v>
      </c>
      <c r="I90" s="1">
        <v>1</v>
      </c>
      <c r="J90" s="1">
        <v>20</v>
      </c>
      <c r="K90" s="1">
        <v>0</v>
      </c>
      <c r="L90" s="1">
        <f t="shared" si="339"/>
        <v>-105.89622454437497</v>
      </c>
      <c r="M90" s="1">
        <f t="shared" si="340"/>
        <v>-31.162892360930996</v>
      </c>
      <c r="N90" s="1">
        <f t="shared" si="341"/>
        <v>0.97580328338864097</v>
      </c>
      <c r="O90" s="1">
        <f t="shared" si="342"/>
        <v>13.862943611198906</v>
      </c>
      <c r="P90" s="1">
        <f t="shared" si="343"/>
        <v>0</v>
      </c>
      <c r="Q90" s="1">
        <v>33</v>
      </c>
      <c r="R90" s="1">
        <v>297</v>
      </c>
      <c r="S90" s="1">
        <v>71</v>
      </c>
      <c r="T90" s="1">
        <v>211</v>
      </c>
      <c r="U90" s="1">
        <v>961</v>
      </c>
      <c r="V90" s="1">
        <f t="shared" si="344"/>
        <v>1573</v>
      </c>
      <c r="W90" s="1">
        <f t="shared" si="345"/>
        <v>192950.70071183442</v>
      </c>
      <c r="X90" s="1">
        <f t="shared" si="346"/>
        <v>-148862</v>
      </c>
      <c r="Y90" s="1">
        <f t="shared" si="347"/>
        <v>-9755.5913060773182</v>
      </c>
      <c r="Z90">
        <v>490</v>
      </c>
    </row>
    <row r="91" spans="1:26" x14ac:dyDescent="0.45">
      <c r="A91" s="1">
        <v>84</v>
      </c>
      <c r="B91" s="1">
        <v>8.31</v>
      </c>
      <c r="C91" s="1">
        <v>1.74</v>
      </c>
      <c r="D91" s="1">
        <v>2.52</v>
      </c>
      <c r="E91" s="1">
        <v>3.5</v>
      </c>
      <c r="F91" s="1">
        <v>2.52</v>
      </c>
      <c r="G91" s="1">
        <v>-3966</v>
      </c>
      <c r="H91" s="1">
        <v>-75</v>
      </c>
      <c r="I91" s="1">
        <v>1</v>
      </c>
      <c r="J91" s="1">
        <v>20</v>
      </c>
      <c r="K91" s="1">
        <v>0</v>
      </c>
      <c r="L91" s="1">
        <f t="shared" ref="L91:L92" si="348">LN((ABS(G91)/20)+1)*20*(ABS(G91)/G91)</f>
        <v>-105.89622454437497</v>
      </c>
      <c r="M91" s="1">
        <f t="shared" ref="M91:M92" si="349">LN((ABS(H91)/20)+1)*20*(ABS(H91)/H91)</f>
        <v>-31.162892360930996</v>
      </c>
      <c r="N91" s="1">
        <f t="shared" ref="N91:N92" si="350">LN((ABS(I91)/20)+1)*20*(ABS(I91)/I91)</f>
        <v>0.97580328338864097</v>
      </c>
      <c r="O91" s="1">
        <f t="shared" ref="O91:O92" si="351">LN((ABS(J91)/20)+1)*20*(ABS(J91)/J91)</f>
        <v>13.862943611198906</v>
      </c>
      <c r="P91" s="1">
        <f t="shared" ref="P91:P92" si="352">LN((ABS(K91)/20)+1)*20</f>
        <v>0</v>
      </c>
      <c r="Q91" s="1">
        <v>33</v>
      </c>
      <c r="R91" s="1">
        <v>297</v>
      </c>
      <c r="S91" s="1">
        <v>71</v>
      </c>
      <c r="T91" s="1">
        <v>211</v>
      </c>
      <c r="U91" s="1">
        <v>961</v>
      </c>
      <c r="V91" s="1">
        <f t="shared" ref="V91" si="353">SUM(Q91:U91)</f>
        <v>1573</v>
      </c>
      <c r="W91" s="1">
        <f t="shared" ref="W91:W92" si="354">Q91*(4/3)*PI()*B91^3+R91*(4/3)*PI()*C91^3+S91*(4/3)*PI()*D91^3+T91*(4/3)*PI()*E91^3+U91*(4/3)*PI()*F91^3</f>
        <v>192950.70071183442</v>
      </c>
      <c r="X91" s="1">
        <f t="shared" ref="X91:X92" si="355">G91*Q91+H91*R91+I91*S91+J91*T91+K91*U91</f>
        <v>-148862</v>
      </c>
      <c r="Y91" s="1">
        <f t="shared" ref="Y91:Y92" si="356">L91*Q91+M91*R91+N91*S91+O91*T91+P91*U91</f>
        <v>-9755.5913060773182</v>
      </c>
      <c r="Z91">
        <v>500</v>
      </c>
    </row>
    <row r="92" spans="1:26" x14ac:dyDescent="0.45">
      <c r="A92" s="1">
        <v>85</v>
      </c>
      <c r="B92" s="1">
        <v>8.31</v>
      </c>
      <c r="C92" s="1">
        <v>1.74</v>
      </c>
      <c r="D92" s="1">
        <v>2.52</v>
      </c>
      <c r="E92" s="1">
        <v>3.5</v>
      </c>
      <c r="F92" s="1">
        <v>2.52</v>
      </c>
      <c r="G92" s="1">
        <v>-3966</v>
      </c>
      <c r="H92" s="1">
        <v>-75</v>
      </c>
      <c r="I92" s="1">
        <v>1</v>
      </c>
      <c r="J92" s="1">
        <v>20</v>
      </c>
      <c r="K92" s="1">
        <v>0</v>
      </c>
      <c r="L92" s="1">
        <f t="shared" si="348"/>
        <v>-105.89622454437497</v>
      </c>
      <c r="M92" s="1">
        <f t="shared" si="349"/>
        <v>-31.162892360930996</v>
      </c>
      <c r="N92" s="1">
        <f t="shared" si="350"/>
        <v>0.97580328338864097</v>
      </c>
      <c r="O92" s="1">
        <f t="shared" si="351"/>
        <v>13.862943611198906</v>
      </c>
      <c r="P92" s="1">
        <f t="shared" si="352"/>
        <v>0</v>
      </c>
      <c r="Q92" s="1">
        <f t="shared" ref="Q92:Q112" si="357">INT($Q$4*0)</f>
        <v>0</v>
      </c>
      <c r="R92" s="1">
        <v>297</v>
      </c>
      <c r="S92" s="1">
        <v>71</v>
      </c>
      <c r="T92" s="1">
        <f t="shared" ref="T92:T123" si="358">INT($T$4*(0.5))</f>
        <v>105</v>
      </c>
      <c r="U92" s="1">
        <f t="shared" ref="U92" si="359">ROUND((($W$4-(Q92*(4/3)*PI()*B92^3+R92*(4/3)*PI()*C92^3+S92*(4/3)*PI()*D92^3+T92*(4/3)*PI()*E92^3))/((4/3)*PI()*F92^3)),0)</f>
        <v>2428</v>
      </c>
      <c r="V92" s="1">
        <f t="shared" ref="V92" si="360">SUM(Q92:U92)</f>
        <v>2901</v>
      </c>
      <c r="W92" s="1">
        <f t="shared" si="354"/>
        <v>192927.27881075541</v>
      </c>
      <c r="X92" s="1">
        <f t="shared" si="355"/>
        <v>-20104</v>
      </c>
      <c r="Y92" s="1">
        <f t="shared" si="356"/>
        <v>-7730.4879189000276</v>
      </c>
      <c r="Z92">
        <v>300</v>
      </c>
    </row>
    <row r="93" spans="1:26" x14ac:dyDescent="0.45">
      <c r="A93" s="1">
        <v>86</v>
      </c>
      <c r="B93" s="1">
        <v>8.31</v>
      </c>
      <c r="C93" s="1">
        <v>1.74</v>
      </c>
      <c r="D93" s="1">
        <v>2.52</v>
      </c>
      <c r="E93" s="1">
        <v>3.5</v>
      </c>
      <c r="F93" s="1">
        <v>2.52</v>
      </c>
      <c r="G93" s="1">
        <v>-3966</v>
      </c>
      <c r="H93" s="1">
        <v>-75</v>
      </c>
      <c r="I93" s="1">
        <v>1</v>
      </c>
      <c r="J93" s="1">
        <v>20</v>
      </c>
      <c r="K93" s="1">
        <v>0</v>
      </c>
      <c r="L93" s="1">
        <f t="shared" ref="L93:L94" si="361">LN((ABS(G93)/20)+1)*20*(ABS(G93)/G93)</f>
        <v>-105.89622454437497</v>
      </c>
      <c r="M93" s="1">
        <f t="shared" ref="M93:M94" si="362">LN((ABS(H93)/20)+1)*20*(ABS(H93)/H93)</f>
        <v>-31.162892360930996</v>
      </c>
      <c r="N93" s="1">
        <f t="shared" ref="N93:N94" si="363">LN((ABS(I93)/20)+1)*20*(ABS(I93)/I93)</f>
        <v>0.97580328338864097</v>
      </c>
      <c r="O93" s="1">
        <f t="shared" ref="O93:O94" si="364">LN((ABS(J93)/20)+1)*20*(ABS(J93)/J93)</f>
        <v>13.862943611198906</v>
      </c>
      <c r="P93" s="1">
        <f t="shared" ref="P93:P94" si="365">LN((ABS(K93)/20)+1)*20</f>
        <v>0</v>
      </c>
      <c r="Q93" s="1">
        <f t="shared" si="357"/>
        <v>0</v>
      </c>
      <c r="R93" s="1">
        <v>297</v>
      </c>
      <c r="S93" s="1">
        <v>71</v>
      </c>
      <c r="T93" s="1">
        <f t="shared" si="358"/>
        <v>105</v>
      </c>
      <c r="U93" s="1">
        <f t="shared" ref="U93:U94" si="366">ROUND((($W$4-(Q93*(4/3)*PI()*B93^3+R93*(4/3)*PI()*C93^3+S93*(4/3)*PI()*D93^3+T93*(4/3)*PI()*E93^3))/((4/3)*PI()*F93^3)),0)</f>
        <v>2428</v>
      </c>
      <c r="V93" s="1">
        <f t="shared" ref="V93:V94" si="367">SUM(Q93:U93)</f>
        <v>2901</v>
      </c>
      <c r="W93" s="1">
        <f t="shared" ref="W93:W94" si="368">Q93*(4/3)*PI()*B93^3+R93*(4/3)*PI()*C93^3+S93*(4/3)*PI()*D93^3+T93*(4/3)*PI()*E93^3+U93*(4/3)*PI()*F93^3</f>
        <v>192927.27881075541</v>
      </c>
      <c r="X93" s="1">
        <f t="shared" ref="X93:X94" si="369">G93*Q93+H93*R93+I93*S93+J93*T93+K93*U93</f>
        <v>-20104</v>
      </c>
      <c r="Y93" s="1">
        <f t="shared" ref="Y93:Y94" si="370">L93*Q93+M93*R93+N93*S93+O93*T93+P93*U93</f>
        <v>-7730.4879189000276</v>
      </c>
      <c r="Z93">
        <v>310</v>
      </c>
    </row>
    <row r="94" spans="1:26" x14ac:dyDescent="0.45">
      <c r="A94" s="1">
        <v>87</v>
      </c>
      <c r="B94" s="1">
        <v>8.31</v>
      </c>
      <c r="C94" s="1">
        <v>1.74</v>
      </c>
      <c r="D94" s="1">
        <v>2.52</v>
      </c>
      <c r="E94" s="1">
        <v>3.5</v>
      </c>
      <c r="F94" s="1">
        <v>2.52</v>
      </c>
      <c r="G94" s="1">
        <v>-3966</v>
      </c>
      <c r="H94" s="1">
        <v>-75</v>
      </c>
      <c r="I94" s="1">
        <v>1</v>
      </c>
      <c r="J94" s="1">
        <v>20</v>
      </c>
      <c r="K94" s="1">
        <v>0</v>
      </c>
      <c r="L94" s="1">
        <f t="shared" si="361"/>
        <v>-105.89622454437497</v>
      </c>
      <c r="M94" s="1">
        <f t="shared" si="362"/>
        <v>-31.162892360930996</v>
      </c>
      <c r="N94" s="1">
        <f t="shared" si="363"/>
        <v>0.97580328338864097</v>
      </c>
      <c r="O94" s="1">
        <f t="shared" si="364"/>
        <v>13.862943611198906</v>
      </c>
      <c r="P94" s="1">
        <f t="shared" si="365"/>
        <v>0</v>
      </c>
      <c r="Q94" s="1">
        <f t="shared" si="357"/>
        <v>0</v>
      </c>
      <c r="R94" s="1">
        <v>297</v>
      </c>
      <c r="S94" s="1">
        <v>71</v>
      </c>
      <c r="T94" s="1">
        <f t="shared" si="358"/>
        <v>105</v>
      </c>
      <c r="U94" s="1">
        <f t="shared" si="366"/>
        <v>2428</v>
      </c>
      <c r="V94" s="1">
        <f t="shared" si="367"/>
        <v>2901</v>
      </c>
      <c r="W94" s="1">
        <f t="shared" si="368"/>
        <v>192927.27881075541</v>
      </c>
      <c r="X94" s="1">
        <f t="shared" si="369"/>
        <v>-20104</v>
      </c>
      <c r="Y94" s="1">
        <f t="shared" si="370"/>
        <v>-7730.4879189000276</v>
      </c>
      <c r="Z94">
        <v>320</v>
      </c>
    </row>
    <row r="95" spans="1:26" x14ac:dyDescent="0.45">
      <c r="A95" s="1">
        <v>88</v>
      </c>
      <c r="B95" s="1">
        <v>8.31</v>
      </c>
      <c r="C95" s="1">
        <v>1.74</v>
      </c>
      <c r="D95" s="1">
        <v>2.52</v>
      </c>
      <c r="E95" s="1">
        <v>3.5</v>
      </c>
      <c r="F95" s="1">
        <v>2.52</v>
      </c>
      <c r="G95" s="1">
        <v>-3966</v>
      </c>
      <c r="H95" s="1">
        <v>-75</v>
      </c>
      <c r="I95" s="1">
        <v>1</v>
      </c>
      <c r="J95" s="1">
        <v>20</v>
      </c>
      <c r="K95" s="1">
        <v>0</v>
      </c>
      <c r="L95" s="1">
        <f t="shared" ref="L95:L98" si="371">LN((ABS(G95)/20)+1)*20*(ABS(G95)/G95)</f>
        <v>-105.89622454437497</v>
      </c>
      <c r="M95" s="1">
        <f t="shared" ref="M95:M98" si="372">LN((ABS(H95)/20)+1)*20*(ABS(H95)/H95)</f>
        <v>-31.162892360930996</v>
      </c>
      <c r="N95" s="1">
        <f t="shared" ref="N95:N98" si="373">LN((ABS(I95)/20)+1)*20*(ABS(I95)/I95)</f>
        <v>0.97580328338864097</v>
      </c>
      <c r="O95" s="1">
        <f t="shared" ref="O95:O98" si="374">LN((ABS(J95)/20)+1)*20*(ABS(J95)/J95)</f>
        <v>13.862943611198906</v>
      </c>
      <c r="P95" s="1">
        <f t="shared" ref="P95:P98" si="375">LN((ABS(K95)/20)+1)*20</f>
        <v>0</v>
      </c>
      <c r="Q95" s="1">
        <f t="shared" si="357"/>
        <v>0</v>
      </c>
      <c r="R95" s="1">
        <v>297</v>
      </c>
      <c r="S95" s="1">
        <v>71</v>
      </c>
      <c r="T95" s="1">
        <f t="shared" si="358"/>
        <v>105</v>
      </c>
      <c r="U95" s="1">
        <f t="shared" ref="U95:U98" si="376">ROUND((($W$4-(Q95*(4/3)*PI()*B95^3+R95*(4/3)*PI()*C95^3+S95*(4/3)*PI()*D95^3+T95*(4/3)*PI()*E95^3))/((4/3)*PI()*F95^3)),0)</f>
        <v>2428</v>
      </c>
      <c r="V95" s="1">
        <f t="shared" ref="V95:V98" si="377">SUM(Q95:U95)</f>
        <v>2901</v>
      </c>
      <c r="W95" s="1">
        <f t="shared" ref="W95:W98" si="378">Q95*(4/3)*PI()*B95^3+R95*(4/3)*PI()*C95^3+S95*(4/3)*PI()*D95^3+T95*(4/3)*PI()*E95^3+U95*(4/3)*PI()*F95^3</f>
        <v>192927.27881075541</v>
      </c>
      <c r="X95" s="1">
        <f t="shared" ref="X95:X98" si="379">G95*Q95+H95*R95+I95*S95+J95*T95+K95*U95</f>
        <v>-20104</v>
      </c>
      <c r="Y95" s="1">
        <f t="shared" ref="Y95:Y98" si="380">L95*Q95+M95*R95+N95*S95+O95*T95+P95*U95</f>
        <v>-7730.4879189000276</v>
      </c>
      <c r="Z95">
        <v>330</v>
      </c>
    </row>
    <row r="96" spans="1:26" x14ac:dyDescent="0.45">
      <c r="A96" s="1">
        <v>89</v>
      </c>
      <c r="B96" s="1">
        <v>8.31</v>
      </c>
      <c r="C96" s="1">
        <v>1.74</v>
      </c>
      <c r="D96" s="1">
        <v>2.52</v>
      </c>
      <c r="E96" s="1">
        <v>3.5</v>
      </c>
      <c r="F96" s="1">
        <v>2.52</v>
      </c>
      <c r="G96" s="1">
        <v>-3966</v>
      </c>
      <c r="H96" s="1">
        <v>-75</v>
      </c>
      <c r="I96" s="1">
        <v>1</v>
      </c>
      <c r="J96" s="1">
        <v>20</v>
      </c>
      <c r="K96" s="1">
        <v>0</v>
      </c>
      <c r="L96" s="1">
        <f t="shared" si="371"/>
        <v>-105.89622454437497</v>
      </c>
      <c r="M96" s="1">
        <f t="shared" si="372"/>
        <v>-31.162892360930996</v>
      </c>
      <c r="N96" s="1">
        <f t="shared" si="373"/>
        <v>0.97580328338864097</v>
      </c>
      <c r="O96" s="1">
        <f t="shared" si="374"/>
        <v>13.862943611198906</v>
      </c>
      <c r="P96" s="1">
        <f t="shared" si="375"/>
        <v>0</v>
      </c>
      <c r="Q96" s="1">
        <f t="shared" si="357"/>
        <v>0</v>
      </c>
      <c r="R96" s="1">
        <v>297</v>
      </c>
      <c r="S96" s="1">
        <v>71</v>
      </c>
      <c r="T96" s="1">
        <f t="shared" si="358"/>
        <v>105</v>
      </c>
      <c r="U96" s="1">
        <f t="shared" si="376"/>
        <v>2428</v>
      </c>
      <c r="V96" s="1">
        <f t="shared" si="377"/>
        <v>2901</v>
      </c>
      <c r="W96" s="1">
        <f t="shared" si="378"/>
        <v>192927.27881075541</v>
      </c>
      <c r="X96" s="1">
        <f t="shared" si="379"/>
        <v>-20104</v>
      </c>
      <c r="Y96" s="1">
        <f t="shared" si="380"/>
        <v>-7730.4879189000276</v>
      </c>
      <c r="Z96">
        <v>340</v>
      </c>
    </row>
    <row r="97" spans="1:26" x14ac:dyDescent="0.45">
      <c r="A97" s="1">
        <v>90</v>
      </c>
      <c r="B97" s="1">
        <v>8.31</v>
      </c>
      <c r="C97" s="1">
        <v>1.74</v>
      </c>
      <c r="D97" s="1">
        <v>2.52</v>
      </c>
      <c r="E97" s="1">
        <v>3.5</v>
      </c>
      <c r="F97" s="1">
        <v>2.52</v>
      </c>
      <c r="G97" s="1">
        <v>-3966</v>
      </c>
      <c r="H97" s="1">
        <v>-75</v>
      </c>
      <c r="I97" s="1">
        <v>1</v>
      </c>
      <c r="J97" s="1">
        <v>20</v>
      </c>
      <c r="K97" s="1">
        <v>0</v>
      </c>
      <c r="L97" s="1">
        <f t="shared" si="371"/>
        <v>-105.89622454437497</v>
      </c>
      <c r="M97" s="1">
        <f t="shared" si="372"/>
        <v>-31.162892360930996</v>
      </c>
      <c r="N97" s="1">
        <f t="shared" si="373"/>
        <v>0.97580328338864097</v>
      </c>
      <c r="O97" s="1">
        <f t="shared" si="374"/>
        <v>13.862943611198906</v>
      </c>
      <c r="P97" s="1">
        <f t="shared" si="375"/>
        <v>0</v>
      </c>
      <c r="Q97" s="1">
        <f t="shared" si="357"/>
        <v>0</v>
      </c>
      <c r="R97" s="1">
        <v>297</v>
      </c>
      <c r="S97" s="1">
        <v>71</v>
      </c>
      <c r="T97" s="1">
        <f t="shared" si="358"/>
        <v>105</v>
      </c>
      <c r="U97" s="1">
        <f t="shared" si="376"/>
        <v>2428</v>
      </c>
      <c r="V97" s="1">
        <f t="shared" si="377"/>
        <v>2901</v>
      </c>
      <c r="W97" s="1">
        <f t="shared" si="378"/>
        <v>192927.27881075541</v>
      </c>
      <c r="X97" s="1">
        <f t="shared" si="379"/>
        <v>-20104</v>
      </c>
      <c r="Y97" s="1">
        <f t="shared" si="380"/>
        <v>-7730.4879189000276</v>
      </c>
      <c r="Z97">
        <v>350</v>
      </c>
    </row>
    <row r="98" spans="1:26" x14ac:dyDescent="0.45">
      <c r="A98" s="1">
        <v>91</v>
      </c>
      <c r="B98" s="1">
        <v>8.31</v>
      </c>
      <c r="C98" s="1">
        <v>1.74</v>
      </c>
      <c r="D98" s="1">
        <v>2.52</v>
      </c>
      <c r="E98" s="1">
        <v>3.5</v>
      </c>
      <c r="F98" s="1">
        <v>2.52</v>
      </c>
      <c r="G98" s="1">
        <v>-3966</v>
      </c>
      <c r="H98" s="1">
        <v>-75</v>
      </c>
      <c r="I98" s="1">
        <v>1</v>
      </c>
      <c r="J98" s="1">
        <v>20</v>
      </c>
      <c r="K98" s="1">
        <v>0</v>
      </c>
      <c r="L98" s="1">
        <f t="shared" si="371"/>
        <v>-105.89622454437497</v>
      </c>
      <c r="M98" s="1">
        <f t="shared" si="372"/>
        <v>-31.162892360930996</v>
      </c>
      <c r="N98" s="1">
        <f t="shared" si="373"/>
        <v>0.97580328338864097</v>
      </c>
      <c r="O98" s="1">
        <f t="shared" si="374"/>
        <v>13.862943611198906</v>
      </c>
      <c r="P98" s="1">
        <f t="shared" si="375"/>
        <v>0</v>
      </c>
      <c r="Q98" s="1">
        <f t="shared" si="357"/>
        <v>0</v>
      </c>
      <c r="R98" s="1">
        <v>297</v>
      </c>
      <c r="S98" s="1">
        <v>71</v>
      </c>
      <c r="T98" s="1">
        <f t="shared" si="358"/>
        <v>105</v>
      </c>
      <c r="U98" s="1">
        <f t="shared" si="376"/>
        <v>2428</v>
      </c>
      <c r="V98" s="1">
        <f t="shared" si="377"/>
        <v>2901</v>
      </c>
      <c r="W98" s="1">
        <f t="shared" si="378"/>
        <v>192927.27881075541</v>
      </c>
      <c r="X98" s="1">
        <f t="shared" si="379"/>
        <v>-20104</v>
      </c>
      <c r="Y98" s="1">
        <f t="shared" si="380"/>
        <v>-7730.4879189000276</v>
      </c>
      <c r="Z98">
        <v>360</v>
      </c>
    </row>
    <row r="99" spans="1:26" x14ac:dyDescent="0.45">
      <c r="A99" s="1">
        <v>92</v>
      </c>
      <c r="B99" s="1">
        <v>8.31</v>
      </c>
      <c r="C99" s="1">
        <v>1.74</v>
      </c>
      <c r="D99" s="1">
        <v>2.52</v>
      </c>
      <c r="E99" s="1">
        <v>3.5</v>
      </c>
      <c r="F99" s="1">
        <v>2.52</v>
      </c>
      <c r="G99" s="1">
        <v>-3966</v>
      </c>
      <c r="H99" s="1">
        <v>-75</v>
      </c>
      <c r="I99" s="1">
        <v>1</v>
      </c>
      <c r="J99" s="1">
        <v>20</v>
      </c>
      <c r="K99" s="1">
        <v>0</v>
      </c>
      <c r="L99" s="1">
        <f t="shared" ref="L99:L106" si="381">LN((ABS(G99)/20)+1)*20*(ABS(G99)/G99)</f>
        <v>-105.89622454437497</v>
      </c>
      <c r="M99" s="1">
        <f t="shared" ref="M99:M106" si="382">LN((ABS(H99)/20)+1)*20*(ABS(H99)/H99)</f>
        <v>-31.162892360930996</v>
      </c>
      <c r="N99" s="1">
        <f t="shared" ref="N99:N106" si="383">LN((ABS(I99)/20)+1)*20*(ABS(I99)/I99)</f>
        <v>0.97580328338864097</v>
      </c>
      <c r="O99" s="1">
        <f t="shared" ref="O99:O106" si="384">LN((ABS(J99)/20)+1)*20*(ABS(J99)/J99)</f>
        <v>13.862943611198906</v>
      </c>
      <c r="P99" s="1">
        <f t="shared" ref="P99:P106" si="385">LN((ABS(K99)/20)+1)*20</f>
        <v>0</v>
      </c>
      <c r="Q99" s="1">
        <f t="shared" si="357"/>
        <v>0</v>
      </c>
      <c r="R99" s="1">
        <v>297</v>
      </c>
      <c r="S99" s="1">
        <v>71</v>
      </c>
      <c r="T99" s="1">
        <f t="shared" si="358"/>
        <v>105</v>
      </c>
      <c r="U99" s="1">
        <f t="shared" ref="U99:U106" si="386">ROUND((($W$4-(Q99*(4/3)*PI()*B99^3+R99*(4/3)*PI()*C99^3+S99*(4/3)*PI()*D99^3+T99*(4/3)*PI()*E99^3))/((4/3)*PI()*F99^3)),0)</f>
        <v>2428</v>
      </c>
      <c r="V99" s="1">
        <f t="shared" ref="V99:V106" si="387">SUM(Q99:U99)</f>
        <v>2901</v>
      </c>
      <c r="W99" s="1">
        <f t="shared" ref="W99:W106" si="388">Q99*(4/3)*PI()*B99^3+R99*(4/3)*PI()*C99^3+S99*(4/3)*PI()*D99^3+T99*(4/3)*PI()*E99^3+U99*(4/3)*PI()*F99^3</f>
        <v>192927.27881075541</v>
      </c>
      <c r="X99" s="1">
        <f t="shared" ref="X99:X106" si="389">G99*Q99+H99*R99+I99*S99+J99*T99+K99*U99</f>
        <v>-20104</v>
      </c>
      <c r="Y99" s="1">
        <f t="shared" ref="Y99:Y106" si="390">L99*Q99+M99*R99+N99*S99+O99*T99+P99*U99</f>
        <v>-7730.4879189000276</v>
      </c>
      <c r="Z99">
        <v>370</v>
      </c>
    </row>
    <row r="100" spans="1:26" x14ac:dyDescent="0.45">
      <c r="A100" s="1">
        <v>93</v>
      </c>
      <c r="B100" s="1">
        <v>8.31</v>
      </c>
      <c r="C100" s="1">
        <v>1.74</v>
      </c>
      <c r="D100" s="1">
        <v>2.52</v>
      </c>
      <c r="E100" s="1">
        <v>3.5</v>
      </c>
      <c r="F100" s="1">
        <v>2.52</v>
      </c>
      <c r="G100" s="1">
        <v>-3966</v>
      </c>
      <c r="H100" s="1">
        <v>-75</v>
      </c>
      <c r="I100" s="1">
        <v>1</v>
      </c>
      <c r="J100" s="1">
        <v>20</v>
      </c>
      <c r="K100" s="1">
        <v>0</v>
      </c>
      <c r="L100" s="1">
        <f t="shared" si="381"/>
        <v>-105.89622454437497</v>
      </c>
      <c r="M100" s="1">
        <f t="shared" si="382"/>
        <v>-31.162892360930996</v>
      </c>
      <c r="N100" s="1">
        <f t="shared" si="383"/>
        <v>0.97580328338864097</v>
      </c>
      <c r="O100" s="1">
        <f t="shared" si="384"/>
        <v>13.862943611198906</v>
      </c>
      <c r="P100" s="1">
        <f t="shared" si="385"/>
        <v>0</v>
      </c>
      <c r="Q100" s="1">
        <f t="shared" si="357"/>
        <v>0</v>
      </c>
      <c r="R100" s="1">
        <v>297</v>
      </c>
      <c r="S100" s="1">
        <v>71</v>
      </c>
      <c r="T100" s="1">
        <f t="shared" si="358"/>
        <v>105</v>
      </c>
      <c r="U100" s="1">
        <f t="shared" si="386"/>
        <v>2428</v>
      </c>
      <c r="V100" s="1">
        <f t="shared" si="387"/>
        <v>2901</v>
      </c>
      <c r="W100" s="1">
        <f t="shared" si="388"/>
        <v>192927.27881075541</v>
      </c>
      <c r="X100" s="1">
        <f t="shared" si="389"/>
        <v>-20104</v>
      </c>
      <c r="Y100" s="1">
        <f t="shared" si="390"/>
        <v>-7730.4879189000276</v>
      </c>
      <c r="Z100">
        <v>380</v>
      </c>
    </row>
    <row r="101" spans="1:26" x14ac:dyDescent="0.45">
      <c r="A101" s="1">
        <v>94</v>
      </c>
      <c r="B101" s="1">
        <v>8.31</v>
      </c>
      <c r="C101" s="1">
        <v>1.74</v>
      </c>
      <c r="D101" s="1">
        <v>2.52</v>
      </c>
      <c r="E101" s="1">
        <v>3.5</v>
      </c>
      <c r="F101" s="1">
        <v>2.52</v>
      </c>
      <c r="G101" s="1">
        <v>-3966</v>
      </c>
      <c r="H101" s="1">
        <v>-75</v>
      </c>
      <c r="I101" s="1">
        <v>1</v>
      </c>
      <c r="J101" s="1">
        <v>20</v>
      </c>
      <c r="K101" s="1">
        <v>0</v>
      </c>
      <c r="L101" s="1">
        <f t="shared" si="381"/>
        <v>-105.89622454437497</v>
      </c>
      <c r="M101" s="1">
        <f t="shared" si="382"/>
        <v>-31.162892360930996</v>
      </c>
      <c r="N101" s="1">
        <f t="shared" si="383"/>
        <v>0.97580328338864097</v>
      </c>
      <c r="O101" s="1">
        <f t="shared" si="384"/>
        <v>13.862943611198906</v>
      </c>
      <c r="P101" s="1">
        <f t="shared" si="385"/>
        <v>0</v>
      </c>
      <c r="Q101" s="1">
        <f t="shared" si="357"/>
        <v>0</v>
      </c>
      <c r="R101" s="1">
        <v>297</v>
      </c>
      <c r="S101" s="1">
        <v>71</v>
      </c>
      <c r="T101" s="1">
        <f t="shared" si="358"/>
        <v>105</v>
      </c>
      <c r="U101" s="1">
        <f t="shared" si="386"/>
        <v>2428</v>
      </c>
      <c r="V101" s="1">
        <f t="shared" si="387"/>
        <v>2901</v>
      </c>
      <c r="W101" s="1">
        <f t="shared" si="388"/>
        <v>192927.27881075541</v>
      </c>
      <c r="X101" s="1">
        <f t="shared" si="389"/>
        <v>-20104</v>
      </c>
      <c r="Y101" s="1">
        <f t="shared" si="390"/>
        <v>-7730.4879189000276</v>
      </c>
      <c r="Z101">
        <v>390</v>
      </c>
    </row>
    <row r="102" spans="1:26" x14ac:dyDescent="0.45">
      <c r="A102" s="1">
        <v>95</v>
      </c>
      <c r="B102" s="1">
        <v>8.31</v>
      </c>
      <c r="C102" s="1">
        <v>1.74</v>
      </c>
      <c r="D102" s="1">
        <v>2.52</v>
      </c>
      <c r="E102" s="1">
        <v>3.5</v>
      </c>
      <c r="F102" s="1">
        <v>2.52</v>
      </c>
      <c r="G102" s="1">
        <v>-3966</v>
      </c>
      <c r="H102" s="1">
        <v>-75</v>
      </c>
      <c r="I102" s="1">
        <v>1</v>
      </c>
      <c r="J102" s="1">
        <v>20</v>
      </c>
      <c r="K102" s="1">
        <v>0</v>
      </c>
      <c r="L102" s="1">
        <f t="shared" si="381"/>
        <v>-105.89622454437497</v>
      </c>
      <c r="M102" s="1">
        <f t="shared" si="382"/>
        <v>-31.162892360930996</v>
      </c>
      <c r="N102" s="1">
        <f t="shared" si="383"/>
        <v>0.97580328338864097</v>
      </c>
      <c r="O102" s="1">
        <f t="shared" si="384"/>
        <v>13.862943611198906</v>
      </c>
      <c r="P102" s="1">
        <f t="shared" si="385"/>
        <v>0</v>
      </c>
      <c r="Q102" s="1">
        <f t="shared" si="357"/>
        <v>0</v>
      </c>
      <c r="R102" s="1">
        <v>297</v>
      </c>
      <c r="S102" s="1">
        <v>71</v>
      </c>
      <c r="T102" s="1">
        <f t="shared" si="358"/>
        <v>105</v>
      </c>
      <c r="U102" s="1">
        <f t="shared" si="386"/>
        <v>2428</v>
      </c>
      <c r="V102" s="1">
        <f t="shared" si="387"/>
        <v>2901</v>
      </c>
      <c r="W102" s="1">
        <f t="shared" si="388"/>
        <v>192927.27881075541</v>
      </c>
      <c r="X102" s="1">
        <f t="shared" si="389"/>
        <v>-20104</v>
      </c>
      <c r="Y102" s="1">
        <f t="shared" si="390"/>
        <v>-7730.4879189000276</v>
      </c>
      <c r="Z102">
        <v>400</v>
      </c>
    </row>
    <row r="103" spans="1:26" x14ac:dyDescent="0.45">
      <c r="A103" s="1">
        <v>96</v>
      </c>
      <c r="B103" s="1">
        <v>8.31</v>
      </c>
      <c r="C103" s="1">
        <v>1.74</v>
      </c>
      <c r="D103" s="1">
        <v>2.52</v>
      </c>
      <c r="E103" s="1">
        <v>3.5</v>
      </c>
      <c r="F103" s="1">
        <v>2.52</v>
      </c>
      <c r="G103" s="1">
        <v>-3966</v>
      </c>
      <c r="H103" s="1">
        <v>-75</v>
      </c>
      <c r="I103" s="1">
        <v>1</v>
      </c>
      <c r="J103" s="1">
        <v>20</v>
      </c>
      <c r="K103" s="1">
        <v>0</v>
      </c>
      <c r="L103" s="1">
        <f t="shared" si="381"/>
        <v>-105.89622454437497</v>
      </c>
      <c r="M103" s="1">
        <f t="shared" si="382"/>
        <v>-31.162892360930996</v>
      </c>
      <c r="N103" s="1">
        <f t="shared" si="383"/>
        <v>0.97580328338864097</v>
      </c>
      <c r="O103" s="1">
        <f t="shared" si="384"/>
        <v>13.862943611198906</v>
      </c>
      <c r="P103" s="1">
        <f t="shared" si="385"/>
        <v>0</v>
      </c>
      <c r="Q103" s="1">
        <f t="shared" si="357"/>
        <v>0</v>
      </c>
      <c r="R103" s="1">
        <v>297</v>
      </c>
      <c r="S103" s="1">
        <v>71</v>
      </c>
      <c r="T103" s="1">
        <f t="shared" si="358"/>
        <v>105</v>
      </c>
      <c r="U103" s="1">
        <f t="shared" si="386"/>
        <v>2428</v>
      </c>
      <c r="V103" s="1">
        <f t="shared" si="387"/>
        <v>2901</v>
      </c>
      <c r="W103" s="1">
        <f t="shared" si="388"/>
        <v>192927.27881075541</v>
      </c>
      <c r="X103" s="1">
        <f t="shared" si="389"/>
        <v>-20104</v>
      </c>
      <c r="Y103" s="1">
        <f t="shared" si="390"/>
        <v>-7730.4879189000276</v>
      </c>
      <c r="Z103">
        <v>410</v>
      </c>
    </row>
    <row r="104" spans="1:26" x14ac:dyDescent="0.45">
      <c r="A104" s="1">
        <v>97</v>
      </c>
      <c r="B104" s="1">
        <v>8.31</v>
      </c>
      <c r="C104" s="1">
        <v>1.74</v>
      </c>
      <c r="D104" s="1">
        <v>2.52</v>
      </c>
      <c r="E104" s="1">
        <v>3.5</v>
      </c>
      <c r="F104" s="1">
        <v>2.52</v>
      </c>
      <c r="G104" s="1">
        <v>-3966</v>
      </c>
      <c r="H104" s="1">
        <v>-75</v>
      </c>
      <c r="I104" s="1">
        <v>1</v>
      </c>
      <c r="J104" s="1">
        <v>20</v>
      </c>
      <c r="K104" s="1">
        <v>0</v>
      </c>
      <c r="L104" s="1">
        <f t="shared" si="381"/>
        <v>-105.89622454437497</v>
      </c>
      <c r="M104" s="1">
        <f t="shared" si="382"/>
        <v>-31.162892360930996</v>
      </c>
      <c r="N104" s="1">
        <f t="shared" si="383"/>
        <v>0.97580328338864097</v>
      </c>
      <c r="O104" s="1">
        <f t="shared" si="384"/>
        <v>13.862943611198906</v>
      </c>
      <c r="P104" s="1">
        <f t="shared" si="385"/>
        <v>0</v>
      </c>
      <c r="Q104" s="1">
        <f t="shared" si="357"/>
        <v>0</v>
      </c>
      <c r="R104" s="1">
        <v>297</v>
      </c>
      <c r="S104" s="1">
        <v>71</v>
      </c>
      <c r="T104" s="1">
        <f t="shared" si="358"/>
        <v>105</v>
      </c>
      <c r="U104" s="1">
        <f t="shared" si="386"/>
        <v>2428</v>
      </c>
      <c r="V104" s="1">
        <f t="shared" si="387"/>
        <v>2901</v>
      </c>
      <c r="W104" s="1">
        <f t="shared" si="388"/>
        <v>192927.27881075541</v>
      </c>
      <c r="X104" s="1">
        <f t="shared" si="389"/>
        <v>-20104</v>
      </c>
      <c r="Y104" s="1">
        <f t="shared" si="390"/>
        <v>-7730.4879189000276</v>
      </c>
      <c r="Z104">
        <v>420</v>
      </c>
    </row>
    <row r="105" spans="1:26" x14ac:dyDescent="0.45">
      <c r="A105" s="1">
        <v>98</v>
      </c>
      <c r="B105" s="1">
        <v>8.31</v>
      </c>
      <c r="C105" s="1">
        <v>1.74</v>
      </c>
      <c r="D105" s="1">
        <v>2.52</v>
      </c>
      <c r="E105" s="1">
        <v>3.5</v>
      </c>
      <c r="F105" s="1">
        <v>2.52</v>
      </c>
      <c r="G105" s="1">
        <v>-3966</v>
      </c>
      <c r="H105" s="1">
        <v>-75</v>
      </c>
      <c r="I105" s="1">
        <v>1</v>
      </c>
      <c r="J105" s="1">
        <v>20</v>
      </c>
      <c r="K105" s="1">
        <v>0</v>
      </c>
      <c r="L105" s="1">
        <f t="shared" si="381"/>
        <v>-105.89622454437497</v>
      </c>
      <c r="M105" s="1">
        <f t="shared" si="382"/>
        <v>-31.162892360930996</v>
      </c>
      <c r="N105" s="1">
        <f t="shared" si="383"/>
        <v>0.97580328338864097</v>
      </c>
      <c r="O105" s="1">
        <f t="shared" si="384"/>
        <v>13.862943611198906</v>
      </c>
      <c r="P105" s="1">
        <f t="shared" si="385"/>
        <v>0</v>
      </c>
      <c r="Q105" s="1">
        <f t="shared" si="357"/>
        <v>0</v>
      </c>
      <c r="R105" s="1">
        <v>297</v>
      </c>
      <c r="S105" s="1">
        <v>71</v>
      </c>
      <c r="T105" s="1">
        <f t="shared" si="358"/>
        <v>105</v>
      </c>
      <c r="U105" s="1">
        <f t="shared" si="386"/>
        <v>2428</v>
      </c>
      <c r="V105" s="1">
        <f t="shared" si="387"/>
        <v>2901</v>
      </c>
      <c r="W105" s="1">
        <f t="shared" si="388"/>
        <v>192927.27881075541</v>
      </c>
      <c r="X105" s="1">
        <f t="shared" si="389"/>
        <v>-20104</v>
      </c>
      <c r="Y105" s="1">
        <f t="shared" si="390"/>
        <v>-7730.4879189000276</v>
      </c>
      <c r="Z105">
        <v>430</v>
      </c>
    </row>
    <row r="106" spans="1:26" x14ac:dyDescent="0.45">
      <c r="A106" s="1">
        <v>99</v>
      </c>
      <c r="B106" s="1">
        <v>8.31</v>
      </c>
      <c r="C106" s="1">
        <v>1.74</v>
      </c>
      <c r="D106" s="1">
        <v>2.52</v>
      </c>
      <c r="E106" s="1">
        <v>3.5</v>
      </c>
      <c r="F106" s="1">
        <v>2.52</v>
      </c>
      <c r="G106" s="1">
        <v>-3966</v>
      </c>
      <c r="H106" s="1">
        <v>-75</v>
      </c>
      <c r="I106" s="1">
        <v>1</v>
      </c>
      <c r="J106" s="1">
        <v>20</v>
      </c>
      <c r="K106" s="1">
        <v>0</v>
      </c>
      <c r="L106" s="1">
        <f t="shared" si="381"/>
        <v>-105.89622454437497</v>
      </c>
      <c r="M106" s="1">
        <f t="shared" si="382"/>
        <v>-31.162892360930996</v>
      </c>
      <c r="N106" s="1">
        <f t="shared" si="383"/>
        <v>0.97580328338864097</v>
      </c>
      <c r="O106" s="1">
        <f t="shared" si="384"/>
        <v>13.862943611198906</v>
      </c>
      <c r="P106" s="1">
        <f t="shared" si="385"/>
        <v>0</v>
      </c>
      <c r="Q106" s="1">
        <f t="shared" si="357"/>
        <v>0</v>
      </c>
      <c r="R106" s="1">
        <v>297</v>
      </c>
      <c r="S106" s="1">
        <v>71</v>
      </c>
      <c r="T106" s="1">
        <f t="shared" si="358"/>
        <v>105</v>
      </c>
      <c r="U106" s="1">
        <f t="shared" si="386"/>
        <v>2428</v>
      </c>
      <c r="V106" s="1">
        <f t="shared" si="387"/>
        <v>2901</v>
      </c>
      <c r="W106" s="1">
        <f t="shared" si="388"/>
        <v>192927.27881075541</v>
      </c>
      <c r="X106" s="1">
        <f t="shared" si="389"/>
        <v>-20104</v>
      </c>
      <c r="Y106" s="1">
        <f t="shared" si="390"/>
        <v>-7730.4879189000276</v>
      </c>
      <c r="Z106">
        <v>440</v>
      </c>
    </row>
    <row r="107" spans="1:26" x14ac:dyDescent="0.45">
      <c r="A107" s="1">
        <v>100</v>
      </c>
      <c r="B107" s="1">
        <v>8.31</v>
      </c>
      <c r="C107" s="1">
        <v>1.74</v>
      </c>
      <c r="D107" s="1">
        <v>2.52</v>
      </c>
      <c r="E107" s="1">
        <v>3.5</v>
      </c>
      <c r="F107" s="1">
        <v>2.52</v>
      </c>
      <c r="G107" s="1">
        <v>-3966</v>
      </c>
      <c r="H107" s="1">
        <v>-75</v>
      </c>
      <c r="I107" s="1">
        <v>1</v>
      </c>
      <c r="J107" s="1">
        <v>20</v>
      </c>
      <c r="K107" s="1">
        <v>0</v>
      </c>
      <c r="L107" s="1">
        <f t="shared" ref="L107:L111" si="391">LN((ABS(G107)/20)+1)*20*(ABS(G107)/G107)</f>
        <v>-105.89622454437497</v>
      </c>
      <c r="M107" s="1">
        <f t="shared" ref="M107:M111" si="392">LN((ABS(H107)/20)+1)*20*(ABS(H107)/H107)</f>
        <v>-31.162892360930996</v>
      </c>
      <c r="N107" s="1">
        <f t="shared" ref="N107:N111" si="393">LN((ABS(I107)/20)+1)*20*(ABS(I107)/I107)</f>
        <v>0.97580328338864097</v>
      </c>
      <c r="O107" s="1">
        <f t="shared" ref="O107:O111" si="394">LN((ABS(J107)/20)+1)*20*(ABS(J107)/J107)</f>
        <v>13.862943611198906</v>
      </c>
      <c r="P107" s="1">
        <f t="shared" ref="P107:P111" si="395">LN((ABS(K107)/20)+1)*20</f>
        <v>0</v>
      </c>
      <c r="Q107" s="1">
        <f t="shared" si="357"/>
        <v>0</v>
      </c>
      <c r="R107" s="1">
        <v>297</v>
      </c>
      <c r="S107" s="1">
        <v>71</v>
      </c>
      <c r="T107" s="1">
        <f t="shared" si="358"/>
        <v>105</v>
      </c>
      <c r="U107" s="1">
        <f t="shared" ref="U107:U111" si="396">ROUND((($W$4-(Q107*(4/3)*PI()*B107^3+R107*(4/3)*PI()*C107^3+S107*(4/3)*PI()*D107^3+T107*(4/3)*PI()*E107^3))/((4/3)*PI()*F107^3)),0)</f>
        <v>2428</v>
      </c>
      <c r="V107" s="1">
        <f t="shared" ref="V107:V111" si="397">SUM(Q107:U107)</f>
        <v>2901</v>
      </c>
      <c r="W107" s="1">
        <f t="shared" ref="W107:W111" si="398">Q107*(4/3)*PI()*B107^3+R107*(4/3)*PI()*C107^3+S107*(4/3)*PI()*D107^3+T107*(4/3)*PI()*E107^3+U107*(4/3)*PI()*F107^3</f>
        <v>192927.27881075541</v>
      </c>
      <c r="X107" s="1">
        <f t="shared" ref="X107:X111" si="399">G107*Q107+H107*R107+I107*S107+J107*T107+K107*U107</f>
        <v>-20104</v>
      </c>
      <c r="Y107" s="1">
        <f t="shared" ref="Y107:Y111" si="400">L107*Q107+M107*R107+N107*S107+O107*T107+P107*U107</f>
        <v>-7730.4879189000276</v>
      </c>
      <c r="Z107">
        <v>450</v>
      </c>
    </row>
    <row r="108" spans="1:26" x14ac:dyDescent="0.45">
      <c r="A108" s="1">
        <v>101</v>
      </c>
      <c r="B108" s="1">
        <v>8.31</v>
      </c>
      <c r="C108" s="1">
        <v>1.74</v>
      </c>
      <c r="D108" s="1">
        <v>2.52</v>
      </c>
      <c r="E108" s="1">
        <v>3.5</v>
      </c>
      <c r="F108" s="1">
        <v>2.52</v>
      </c>
      <c r="G108" s="1">
        <v>-3966</v>
      </c>
      <c r="H108" s="1">
        <v>-75</v>
      </c>
      <c r="I108" s="1">
        <v>1</v>
      </c>
      <c r="J108" s="1">
        <v>20</v>
      </c>
      <c r="K108" s="1">
        <v>0</v>
      </c>
      <c r="L108" s="1">
        <f t="shared" si="391"/>
        <v>-105.89622454437497</v>
      </c>
      <c r="M108" s="1">
        <f t="shared" si="392"/>
        <v>-31.162892360930996</v>
      </c>
      <c r="N108" s="1">
        <f t="shared" si="393"/>
        <v>0.97580328338864097</v>
      </c>
      <c r="O108" s="1">
        <f t="shared" si="394"/>
        <v>13.862943611198906</v>
      </c>
      <c r="P108" s="1">
        <f t="shared" si="395"/>
        <v>0</v>
      </c>
      <c r="Q108" s="1">
        <f t="shared" si="357"/>
        <v>0</v>
      </c>
      <c r="R108" s="1">
        <v>297</v>
      </c>
      <c r="S108" s="1">
        <v>71</v>
      </c>
      <c r="T108" s="1">
        <f t="shared" si="358"/>
        <v>105</v>
      </c>
      <c r="U108" s="1">
        <f t="shared" si="396"/>
        <v>2428</v>
      </c>
      <c r="V108" s="1">
        <f t="shared" si="397"/>
        <v>2901</v>
      </c>
      <c r="W108" s="1">
        <f t="shared" si="398"/>
        <v>192927.27881075541</v>
      </c>
      <c r="X108" s="1">
        <f t="shared" si="399"/>
        <v>-20104</v>
      </c>
      <c r="Y108" s="1">
        <f t="shared" si="400"/>
        <v>-7730.4879189000276</v>
      </c>
      <c r="Z108">
        <v>460</v>
      </c>
    </row>
    <row r="109" spans="1:26" x14ac:dyDescent="0.45">
      <c r="A109" s="1">
        <v>102</v>
      </c>
      <c r="B109" s="1">
        <v>8.31</v>
      </c>
      <c r="C109" s="1">
        <v>1.74</v>
      </c>
      <c r="D109" s="1">
        <v>2.52</v>
      </c>
      <c r="E109" s="1">
        <v>3.5</v>
      </c>
      <c r="F109" s="1">
        <v>2.52</v>
      </c>
      <c r="G109" s="1">
        <v>-3966</v>
      </c>
      <c r="H109" s="1">
        <v>-75</v>
      </c>
      <c r="I109" s="1">
        <v>1</v>
      </c>
      <c r="J109" s="1">
        <v>20</v>
      </c>
      <c r="K109" s="1">
        <v>0</v>
      </c>
      <c r="L109" s="1">
        <f t="shared" si="391"/>
        <v>-105.89622454437497</v>
      </c>
      <c r="M109" s="1">
        <f t="shared" si="392"/>
        <v>-31.162892360930996</v>
      </c>
      <c r="N109" s="1">
        <f t="shared" si="393"/>
        <v>0.97580328338864097</v>
      </c>
      <c r="O109" s="1">
        <f t="shared" si="394"/>
        <v>13.862943611198906</v>
      </c>
      <c r="P109" s="1">
        <f t="shared" si="395"/>
        <v>0</v>
      </c>
      <c r="Q109" s="1">
        <f t="shared" si="357"/>
        <v>0</v>
      </c>
      <c r="R109" s="1">
        <v>297</v>
      </c>
      <c r="S109" s="1">
        <v>71</v>
      </c>
      <c r="T109" s="1">
        <f t="shared" si="358"/>
        <v>105</v>
      </c>
      <c r="U109" s="1">
        <f t="shared" si="396"/>
        <v>2428</v>
      </c>
      <c r="V109" s="1">
        <f t="shared" si="397"/>
        <v>2901</v>
      </c>
      <c r="W109" s="1">
        <f t="shared" si="398"/>
        <v>192927.27881075541</v>
      </c>
      <c r="X109" s="1">
        <f t="shared" si="399"/>
        <v>-20104</v>
      </c>
      <c r="Y109" s="1">
        <f t="shared" si="400"/>
        <v>-7730.4879189000276</v>
      </c>
      <c r="Z109">
        <v>470</v>
      </c>
    </row>
    <row r="110" spans="1:26" x14ac:dyDescent="0.45">
      <c r="A110" s="1">
        <v>103</v>
      </c>
      <c r="B110" s="1">
        <v>8.31</v>
      </c>
      <c r="C110" s="1">
        <v>1.74</v>
      </c>
      <c r="D110" s="1">
        <v>2.52</v>
      </c>
      <c r="E110" s="1">
        <v>3.5</v>
      </c>
      <c r="F110" s="1">
        <v>2.52</v>
      </c>
      <c r="G110" s="1">
        <v>-3966</v>
      </c>
      <c r="H110" s="1">
        <v>-75</v>
      </c>
      <c r="I110" s="1">
        <v>1</v>
      </c>
      <c r="J110" s="1">
        <v>20</v>
      </c>
      <c r="K110" s="1">
        <v>0</v>
      </c>
      <c r="L110" s="1">
        <f t="shared" si="391"/>
        <v>-105.89622454437497</v>
      </c>
      <c r="M110" s="1">
        <f t="shared" si="392"/>
        <v>-31.162892360930996</v>
      </c>
      <c r="N110" s="1">
        <f t="shared" si="393"/>
        <v>0.97580328338864097</v>
      </c>
      <c r="O110" s="1">
        <f t="shared" si="394"/>
        <v>13.862943611198906</v>
      </c>
      <c r="P110" s="1">
        <f t="shared" si="395"/>
        <v>0</v>
      </c>
      <c r="Q110" s="1">
        <f t="shared" si="357"/>
        <v>0</v>
      </c>
      <c r="R110" s="1">
        <v>297</v>
      </c>
      <c r="S110" s="1">
        <v>71</v>
      </c>
      <c r="T110" s="1">
        <f t="shared" si="358"/>
        <v>105</v>
      </c>
      <c r="U110" s="1">
        <f t="shared" si="396"/>
        <v>2428</v>
      </c>
      <c r="V110" s="1">
        <f t="shared" si="397"/>
        <v>2901</v>
      </c>
      <c r="W110" s="1">
        <f t="shared" si="398"/>
        <v>192927.27881075541</v>
      </c>
      <c r="X110" s="1">
        <f t="shared" si="399"/>
        <v>-20104</v>
      </c>
      <c r="Y110" s="1">
        <f t="shared" si="400"/>
        <v>-7730.4879189000276</v>
      </c>
      <c r="Z110">
        <v>480</v>
      </c>
    </row>
    <row r="111" spans="1:26" x14ac:dyDescent="0.45">
      <c r="A111" s="1">
        <v>104</v>
      </c>
      <c r="B111" s="1">
        <v>8.31</v>
      </c>
      <c r="C111" s="1">
        <v>1.74</v>
      </c>
      <c r="D111" s="1">
        <v>2.52</v>
      </c>
      <c r="E111" s="1">
        <v>3.5</v>
      </c>
      <c r="F111" s="1">
        <v>2.52</v>
      </c>
      <c r="G111" s="1">
        <v>-3966</v>
      </c>
      <c r="H111" s="1">
        <v>-75</v>
      </c>
      <c r="I111" s="1">
        <v>1</v>
      </c>
      <c r="J111" s="1">
        <v>20</v>
      </c>
      <c r="K111" s="1">
        <v>0</v>
      </c>
      <c r="L111" s="1">
        <f t="shared" si="391"/>
        <v>-105.89622454437497</v>
      </c>
      <c r="M111" s="1">
        <f t="shared" si="392"/>
        <v>-31.162892360930996</v>
      </c>
      <c r="N111" s="1">
        <f t="shared" si="393"/>
        <v>0.97580328338864097</v>
      </c>
      <c r="O111" s="1">
        <f t="shared" si="394"/>
        <v>13.862943611198906</v>
      </c>
      <c r="P111" s="1">
        <f t="shared" si="395"/>
        <v>0</v>
      </c>
      <c r="Q111" s="1">
        <f t="shared" si="357"/>
        <v>0</v>
      </c>
      <c r="R111" s="1">
        <v>297</v>
      </c>
      <c r="S111" s="1">
        <v>71</v>
      </c>
      <c r="T111" s="1">
        <f t="shared" si="358"/>
        <v>105</v>
      </c>
      <c r="U111" s="1">
        <f t="shared" si="396"/>
        <v>2428</v>
      </c>
      <c r="V111" s="1">
        <f t="shared" si="397"/>
        <v>2901</v>
      </c>
      <c r="W111" s="1">
        <f t="shared" si="398"/>
        <v>192927.27881075541</v>
      </c>
      <c r="X111" s="1">
        <f t="shared" si="399"/>
        <v>-20104</v>
      </c>
      <c r="Y111" s="1">
        <f t="shared" si="400"/>
        <v>-7730.4879189000276</v>
      </c>
      <c r="Z111">
        <v>490</v>
      </c>
    </row>
    <row r="112" spans="1:26" x14ac:dyDescent="0.45">
      <c r="A112" s="1">
        <v>105</v>
      </c>
      <c r="B112" s="1">
        <v>8.31</v>
      </c>
      <c r="C112" s="1">
        <v>1.74</v>
      </c>
      <c r="D112" s="1">
        <v>2.52</v>
      </c>
      <c r="E112" s="1">
        <v>3.5</v>
      </c>
      <c r="F112" s="1">
        <v>2.52</v>
      </c>
      <c r="G112" s="1">
        <v>-3966</v>
      </c>
      <c r="H112" s="1">
        <v>-75</v>
      </c>
      <c r="I112" s="1">
        <v>1</v>
      </c>
      <c r="J112" s="1">
        <v>20</v>
      </c>
      <c r="K112" s="1">
        <v>0</v>
      </c>
      <c r="L112" s="1">
        <f t="shared" ref="L112:L132" si="401">LN((ABS(G112)/20)+1)*20*(ABS(G112)/G112)</f>
        <v>-105.89622454437497</v>
      </c>
      <c r="M112" s="1">
        <f t="shared" ref="M112:M132" si="402">LN((ABS(H112)/20)+1)*20*(ABS(H112)/H112)</f>
        <v>-31.162892360930996</v>
      </c>
      <c r="N112" s="1">
        <f t="shared" ref="N112:N132" si="403">LN((ABS(I112)/20)+1)*20*(ABS(I112)/I112)</f>
        <v>0.97580328338864097</v>
      </c>
      <c r="O112" s="1">
        <f t="shared" ref="O112:O132" si="404">LN((ABS(J112)/20)+1)*20*(ABS(J112)/J112)</f>
        <v>13.862943611198906</v>
      </c>
      <c r="P112" s="1">
        <f t="shared" ref="P112:P132" si="405">LN((ABS(K112)/20)+1)*20</f>
        <v>0</v>
      </c>
      <c r="Q112" s="1">
        <f t="shared" si="357"/>
        <v>0</v>
      </c>
      <c r="R112" s="1">
        <v>297</v>
      </c>
      <c r="S112" s="1">
        <v>71</v>
      </c>
      <c r="T112" s="1">
        <f t="shared" si="358"/>
        <v>105</v>
      </c>
      <c r="U112" s="1">
        <f t="shared" ref="U112:U132" si="406">ROUND((($W$4-(Q112*(4/3)*PI()*B112^3+R112*(4/3)*PI()*C112^3+S112*(4/3)*PI()*D112^3+T112*(4/3)*PI()*E112^3))/((4/3)*PI()*F112^3)),0)</f>
        <v>2428</v>
      </c>
      <c r="V112" s="1">
        <f t="shared" ref="V112:V132" si="407">SUM(Q112:U112)</f>
        <v>2901</v>
      </c>
      <c r="W112" s="1">
        <f t="shared" ref="W112:W132" si="408">Q112*(4/3)*PI()*B112^3+R112*(4/3)*PI()*C112^3+S112*(4/3)*PI()*D112^3+T112*(4/3)*PI()*E112^3+U112*(4/3)*PI()*F112^3</f>
        <v>192927.27881075541</v>
      </c>
      <c r="X112" s="1">
        <f t="shared" ref="X112:X132" si="409">G112*Q112+H112*R112+I112*S112+J112*T112+K112*U112</f>
        <v>-20104</v>
      </c>
      <c r="Y112" s="1">
        <f t="shared" ref="Y112:Y132" si="410">L112*Q112+M112*R112+N112*S112+O112*T112+P112*U112</f>
        <v>-7730.4879189000276</v>
      </c>
      <c r="Z112">
        <v>500</v>
      </c>
    </row>
    <row r="113" spans="1:26" x14ac:dyDescent="0.45">
      <c r="A113" s="1">
        <v>106</v>
      </c>
      <c r="B113" s="1">
        <v>8.31</v>
      </c>
      <c r="C113" s="1">
        <v>1.74</v>
      </c>
      <c r="D113" s="1">
        <v>2.52</v>
      </c>
      <c r="E113" s="1">
        <v>3.5</v>
      </c>
      <c r="F113" s="1">
        <v>2.52</v>
      </c>
      <c r="G113" s="1">
        <v>-3966</v>
      </c>
      <c r="H113" s="1">
        <v>-75</v>
      </c>
      <c r="I113" s="1">
        <v>1</v>
      </c>
      <c r="J113" s="1">
        <v>20</v>
      </c>
      <c r="K113" s="1">
        <v>0</v>
      </c>
      <c r="L113" s="1">
        <f t="shared" si="401"/>
        <v>-105.89622454437497</v>
      </c>
      <c r="M113" s="1">
        <f t="shared" si="402"/>
        <v>-31.162892360930996</v>
      </c>
      <c r="N113" s="1">
        <f t="shared" si="403"/>
        <v>0.97580328338864097</v>
      </c>
      <c r="O113" s="1">
        <f t="shared" si="404"/>
        <v>13.862943611198906</v>
      </c>
      <c r="P113" s="1">
        <f t="shared" si="405"/>
        <v>0</v>
      </c>
      <c r="Q113" s="1">
        <f>INT($Q$4*0.5)</f>
        <v>16</v>
      </c>
      <c r="R113" s="1">
        <v>297</v>
      </c>
      <c r="S113" s="1">
        <v>71</v>
      </c>
      <c r="T113" s="1">
        <f t="shared" si="358"/>
        <v>105</v>
      </c>
      <c r="U113" s="1">
        <f t="shared" si="406"/>
        <v>1855</v>
      </c>
      <c r="V113" s="1">
        <f t="shared" si="407"/>
        <v>2344</v>
      </c>
      <c r="W113" s="1">
        <f t="shared" si="408"/>
        <v>192977.4415505667</v>
      </c>
      <c r="X113" s="1">
        <f t="shared" si="409"/>
        <v>-83560</v>
      </c>
      <c r="Y113" s="1">
        <f t="shared" si="410"/>
        <v>-9424.8275116100267</v>
      </c>
      <c r="Z113">
        <v>300</v>
      </c>
    </row>
    <row r="114" spans="1:26" x14ac:dyDescent="0.45">
      <c r="A114" s="1">
        <v>107</v>
      </c>
      <c r="B114" s="1">
        <v>8.31</v>
      </c>
      <c r="C114" s="1">
        <v>1.74</v>
      </c>
      <c r="D114" s="1">
        <v>2.52</v>
      </c>
      <c r="E114" s="1">
        <v>3.5</v>
      </c>
      <c r="F114" s="1">
        <v>2.52</v>
      </c>
      <c r="G114" s="1">
        <v>-3966</v>
      </c>
      <c r="H114" s="1">
        <v>-75</v>
      </c>
      <c r="I114" s="1">
        <v>1</v>
      </c>
      <c r="J114" s="1">
        <v>20</v>
      </c>
      <c r="K114" s="1">
        <v>0</v>
      </c>
      <c r="L114" s="1">
        <f t="shared" si="401"/>
        <v>-105.89622454437497</v>
      </c>
      <c r="M114" s="1">
        <f t="shared" si="402"/>
        <v>-31.162892360930996</v>
      </c>
      <c r="N114" s="1">
        <f t="shared" si="403"/>
        <v>0.97580328338864097</v>
      </c>
      <c r="O114" s="1">
        <f t="shared" si="404"/>
        <v>13.862943611198906</v>
      </c>
      <c r="P114" s="1">
        <f t="shared" si="405"/>
        <v>0</v>
      </c>
      <c r="Q114" s="1">
        <f t="shared" ref="Q114:Q133" si="411">INT($Q$4*0.5)</f>
        <v>16</v>
      </c>
      <c r="R114" s="1">
        <v>297</v>
      </c>
      <c r="S114" s="1">
        <v>71</v>
      </c>
      <c r="T114" s="1">
        <f t="shared" si="358"/>
        <v>105</v>
      </c>
      <c r="U114" s="1">
        <f t="shared" si="406"/>
        <v>1855</v>
      </c>
      <c r="V114" s="1">
        <f t="shared" si="407"/>
        <v>2344</v>
      </c>
      <c r="W114" s="1">
        <f t="shared" si="408"/>
        <v>192977.4415505667</v>
      </c>
      <c r="X114" s="1">
        <f t="shared" si="409"/>
        <v>-83560</v>
      </c>
      <c r="Y114" s="1">
        <f t="shared" si="410"/>
        <v>-9424.8275116100267</v>
      </c>
      <c r="Z114">
        <v>310</v>
      </c>
    </row>
    <row r="115" spans="1:26" x14ac:dyDescent="0.45">
      <c r="A115" s="1">
        <v>108</v>
      </c>
      <c r="B115" s="1">
        <v>8.31</v>
      </c>
      <c r="C115" s="1">
        <v>1.74</v>
      </c>
      <c r="D115" s="1">
        <v>2.52</v>
      </c>
      <c r="E115" s="1">
        <v>3.5</v>
      </c>
      <c r="F115" s="1">
        <v>2.52</v>
      </c>
      <c r="G115" s="1">
        <v>-3966</v>
      </c>
      <c r="H115" s="1">
        <v>-75</v>
      </c>
      <c r="I115" s="1">
        <v>1</v>
      </c>
      <c r="J115" s="1">
        <v>20</v>
      </c>
      <c r="K115" s="1">
        <v>0</v>
      </c>
      <c r="L115" s="1">
        <f t="shared" si="401"/>
        <v>-105.89622454437497</v>
      </c>
      <c r="M115" s="1">
        <f t="shared" si="402"/>
        <v>-31.162892360930996</v>
      </c>
      <c r="N115" s="1">
        <f t="shared" si="403"/>
        <v>0.97580328338864097</v>
      </c>
      <c r="O115" s="1">
        <f t="shared" si="404"/>
        <v>13.862943611198906</v>
      </c>
      <c r="P115" s="1">
        <f t="shared" si="405"/>
        <v>0</v>
      </c>
      <c r="Q115" s="1">
        <f t="shared" si="411"/>
        <v>16</v>
      </c>
      <c r="R115" s="1">
        <v>297</v>
      </c>
      <c r="S115" s="1">
        <v>71</v>
      </c>
      <c r="T115" s="1">
        <f t="shared" si="358"/>
        <v>105</v>
      </c>
      <c r="U115" s="1">
        <f t="shared" si="406"/>
        <v>1855</v>
      </c>
      <c r="V115" s="1">
        <f t="shared" si="407"/>
        <v>2344</v>
      </c>
      <c r="W115" s="1">
        <f t="shared" si="408"/>
        <v>192977.4415505667</v>
      </c>
      <c r="X115" s="1">
        <f t="shared" si="409"/>
        <v>-83560</v>
      </c>
      <c r="Y115" s="1">
        <f t="shared" si="410"/>
        <v>-9424.8275116100267</v>
      </c>
      <c r="Z115">
        <v>320</v>
      </c>
    </row>
    <row r="116" spans="1:26" x14ac:dyDescent="0.45">
      <c r="A116" s="1">
        <v>109</v>
      </c>
      <c r="B116" s="1">
        <v>8.31</v>
      </c>
      <c r="C116" s="1">
        <v>1.74</v>
      </c>
      <c r="D116" s="1">
        <v>2.52</v>
      </c>
      <c r="E116" s="1">
        <v>3.5</v>
      </c>
      <c r="F116" s="1">
        <v>2.52</v>
      </c>
      <c r="G116" s="1">
        <v>-3966</v>
      </c>
      <c r="H116" s="1">
        <v>-75</v>
      </c>
      <c r="I116" s="1">
        <v>1</v>
      </c>
      <c r="J116" s="1">
        <v>20</v>
      </c>
      <c r="K116" s="1">
        <v>0</v>
      </c>
      <c r="L116" s="1">
        <f t="shared" si="401"/>
        <v>-105.89622454437497</v>
      </c>
      <c r="M116" s="1">
        <f t="shared" si="402"/>
        <v>-31.162892360930996</v>
      </c>
      <c r="N116" s="1">
        <f t="shared" si="403"/>
        <v>0.97580328338864097</v>
      </c>
      <c r="O116" s="1">
        <f t="shared" si="404"/>
        <v>13.862943611198906</v>
      </c>
      <c r="P116" s="1">
        <f t="shared" si="405"/>
        <v>0</v>
      </c>
      <c r="Q116" s="1">
        <f t="shared" si="411"/>
        <v>16</v>
      </c>
      <c r="R116" s="1">
        <v>297</v>
      </c>
      <c r="S116" s="1">
        <v>71</v>
      </c>
      <c r="T116" s="1">
        <f t="shared" si="358"/>
        <v>105</v>
      </c>
      <c r="U116" s="1">
        <f t="shared" si="406"/>
        <v>1855</v>
      </c>
      <c r="V116" s="1">
        <f t="shared" si="407"/>
        <v>2344</v>
      </c>
      <c r="W116" s="1">
        <f t="shared" si="408"/>
        <v>192977.4415505667</v>
      </c>
      <c r="X116" s="1">
        <f t="shared" si="409"/>
        <v>-83560</v>
      </c>
      <c r="Y116" s="1">
        <f t="shared" si="410"/>
        <v>-9424.8275116100267</v>
      </c>
      <c r="Z116">
        <v>330</v>
      </c>
    </row>
    <row r="117" spans="1:26" x14ac:dyDescent="0.45">
      <c r="A117" s="1">
        <v>110</v>
      </c>
      <c r="B117" s="1">
        <v>8.31</v>
      </c>
      <c r="C117" s="1">
        <v>1.74</v>
      </c>
      <c r="D117" s="1">
        <v>2.52</v>
      </c>
      <c r="E117" s="1">
        <v>3.5</v>
      </c>
      <c r="F117" s="1">
        <v>2.52</v>
      </c>
      <c r="G117" s="1">
        <v>-3966</v>
      </c>
      <c r="H117" s="1">
        <v>-75</v>
      </c>
      <c r="I117" s="1">
        <v>1</v>
      </c>
      <c r="J117" s="1">
        <v>20</v>
      </c>
      <c r="K117" s="1">
        <v>0</v>
      </c>
      <c r="L117" s="1">
        <f t="shared" si="401"/>
        <v>-105.89622454437497</v>
      </c>
      <c r="M117" s="1">
        <f t="shared" si="402"/>
        <v>-31.162892360930996</v>
      </c>
      <c r="N117" s="1">
        <f t="shared" si="403"/>
        <v>0.97580328338864097</v>
      </c>
      <c r="O117" s="1">
        <f t="shared" si="404"/>
        <v>13.862943611198906</v>
      </c>
      <c r="P117" s="1">
        <f t="shared" si="405"/>
        <v>0</v>
      </c>
      <c r="Q117" s="1">
        <f t="shared" si="411"/>
        <v>16</v>
      </c>
      <c r="R117" s="1">
        <v>297</v>
      </c>
      <c r="S117" s="1">
        <v>71</v>
      </c>
      <c r="T117" s="1">
        <f t="shared" si="358"/>
        <v>105</v>
      </c>
      <c r="U117" s="1">
        <f t="shared" si="406"/>
        <v>1855</v>
      </c>
      <c r="V117" s="1">
        <f t="shared" si="407"/>
        <v>2344</v>
      </c>
      <c r="W117" s="1">
        <f t="shared" si="408"/>
        <v>192977.4415505667</v>
      </c>
      <c r="X117" s="1">
        <f t="shared" si="409"/>
        <v>-83560</v>
      </c>
      <c r="Y117" s="1">
        <f t="shared" si="410"/>
        <v>-9424.8275116100267</v>
      </c>
      <c r="Z117">
        <v>340</v>
      </c>
    </row>
    <row r="118" spans="1:26" x14ac:dyDescent="0.45">
      <c r="A118" s="1">
        <v>111</v>
      </c>
      <c r="B118" s="1">
        <v>8.31</v>
      </c>
      <c r="C118" s="1">
        <v>1.74</v>
      </c>
      <c r="D118" s="1">
        <v>2.52</v>
      </c>
      <c r="E118" s="1">
        <v>3.5</v>
      </c>
      <c r="F118" s="1">
        <v>2.52</v>
      </c>
      <c r="G118" s="1">
        <v>-3966</v>
      </c>
      <c r="H118" s="1">
        <v>-75</v>
      </c>
      <c r="I118" s="1">
        <v>1</v>
      </c>
      <c r="J118" s="1">
        <v>20</v>
      </c>
      <c r="K118" s="1">
        <v>0</v>
      </c>
      <c r="L118" s="1">
        <f t="shared" si="401"/>
        <v>-105.89622454437497</v>
      </c>
      <c r="M118" s="1">
        <f t="shared" si="402"/>
        <v>-31.162892360930996</v>
      </c>
      <c r="N118" s="1">
        <f t="shared" si="403"/>
        <v>0.97580328338864097</v>
      </c>
      <c r="O118" s="1">
        <f t="shared" si="404"/>
        <v>13.862943611198906</v>
      </c>
      <c r="P118" s="1">
        <f t="shared" si="405"/>
        <v>0</v>
      </c>
      <c r="Q118" s="1">
        <f t="shared" si="411"/>
        <v>16</v>
      </c>
      <c r="R118" s="1">
        <v>297</v>
      </c>
      <c r="S118" s="1">
        <v>71</v>
      </c>
      <c r="T118" s="1">
        <f t="shared" si="358"/>
        <v>105</v>
      </c>
      <c r="U118" s="1">
        <f t="shared" si="406"/>
        <v>1855</v>
      </c>
      <c r="V118" s="1">
        <f t="shared" si="407"/>
        <v>2344</v>
      </c>
      <c r="W118" s="1">
        <f t="shared" si="408"/>
        <v>192977.4415505667</v>
      </c>
      <c r="X118" s="1">
        <f t="shared" si="409"/>
        <v>-83560</v>
      </c>
      <c r="Y118" s="1">
        <f t="shared" si="410"/>
        <v>-9424.8275116100267</v>
      </c>
      <c r="Z118">
        <v>350</v>
      </c>
    </row>
    <row r="119" spans="1:26" x14ac:dyDescent="0.45">
      <c r="A119" s="1">
        <v>112</v>
      </c>
      <c r="B119" s="1">
        <v>8.31</v>
      </c>
      <c r="C119" s="1">
        <v>1.74</v>
      </c>
      <c r="D119" s="1">
        <v>2.52</v>
      </c>
      <c r="E119" s="1">
        <v>3.5</v>
      </c>
      <c r="F119" s="1">
        <v>2.52</v>
      </c>
      <c r="G119" s="1">
        <v>-3966</v>
      </c>
      <c r="H119" s="1">
        <v>-75</v>
      </c>
      <c r="I119" s="1">
        <v>1</v>
      </c>
      <c r="J119" s="1">
        <v>20</v>
      </c>
      <c r="K119" s="1">
        <v>0</v>
      </c>
      <c r="L119" s="1">
        <f t="shared" si="401"/>
        <v>-105.89622454437497</v>
      </c>
      <c r="M119" s="1">
        <f t="shared" si="402"/>
        <v>-31.162892360930996</v>
      </c>
      <c r="N119" s="1">
        <f t="shared" si="403"/>
        <v>0.97580328338864097</v>
      </c>
      <c r="O119" s="1">
        <f t="shared" si="404"/>
        <v>13.862943611198906</v>
      </c>
      <c r="P119" s="1">
        <f t="shared" si="405"/>
        <v>0</v>
      </c>
      <c r="Q119" s="1">
        <f t="shared" si="411"/>
        <v>16</v>
      </c>
      <c r="R119" s="1">
        <v>297</v>
      </c>
      <c r="S119" s="1">
        <v>71</v>
      </c>
      <c r="T119" s="1">
        <f t="shared" si="358"/>
        <v>105</v>
      </c>
      <c r="U119" s="1">
        <f t="shared" si="406"/>
        <v>1855</v>
      </c>
      <c r="V119" s="1">
        <f t="shared" si="407"/>
        <v>2344</v>
      </c>
      <c r="W119" s="1">
        <f t="shared" si="408"/>
        <v>192977.4415505667</v>
      </c>
      <c r="X119" s="1">
        <f t="shared" si="409"/>
        <v>-83560</v>
      </c>
      <c r="Y119" s="1">
        <f t="shared" si="410"/>
        <v>-9424.8275116100267</v>
      </c>
      <c r="Z119">
        <v>360</v>
      </c>
    </row>
    <row r="120" spans="1:26" x14ac:dyDescent="0.45">
      <c r="A120" s="1">
        <v>113</v>
      </c>
      <c r="B120" s="1">
        <v>8.31</v>
      </c>
      <c r="C120" s="1">
        <v>1.74</v>
      </c>
      <c r="D120" s="1">
        <v>2.52</v>
      </c>
      <c r="E120" s="1">
        <v>3.5</v>
      </c>
      <c r="F120" s="1">
        <v>2.52</v>
      </c>
      <c r="G120" s="1">
        <v>-3966</v>
      </c>
      <c r="H120" s="1">
        <v>-75</v>
      </c>
      <c r="I120" s="1">
        <v>1</v>
      </c>
      <c r="J120" s="1">
        <v>20</v>
      </c>
      <c r="K120" s="1">
        <v>0</v>
      </c>
      <c r="L120" s="1">
        <f t="shared" si="401"/>
        <v>-105.89622454437497</v>
      </c>
      <c r="M120" s="1">
        <f t="shared" si="402"/>
        <v>-31.162892360930996</v>
      </c>
      <c r="N120" s="1">
        <f t="shared" si="403"/>
        <v>0.97580328338864097</v>
      </c>
      <c r="O120" s="1">
        <f t="shared" si="404"/>
        <v>13.862943611198906</v>
      </c>
      <c r="P120" s="1">
        <f t="shared" si="405"/>
        <v>0</v>
      </c>
      <c r="Q120" s="1">
        <f t="shared" si="411"/>
        <v>16</v>
      </c>
      <c r="R120" s="1">
        <v>297</v>
      </c>
      <c r="S120" s="1">
        <v>71</v>
      </c>
      <c r="T120" s="1">
        <f t="shared" si="358"/>
        <v>105</v>
      </c>
      <c r="U120" s="1">
        <f t="shared" si="406"/>
        <v>1855</v>
      </c>
      <c r="V120" s="1">
        <f t="shared" si="407"/>
        <v>2344</v>
      </c>
      <c r="W120" s="1">
        <f t="shared" si="408"/>
        <v>192977.4415505667</v>
      </c>
      <c r="X120" s="1">
        <f t="shared" si="409"/>
        <v>-83560</v>
      </c>
      <c r="Y120" s="1">
        <f t="shared" si="410"/>
        <v>-9424.8275116100267</v>
      </c>
      <c r="Z120">
        <v>370</v>
      </c>
    </row>
    <row r="121" spans="1:26" x14ac:dyDescent="0.45">
      <c r="A121" s="1">
        <v>114</v>
      </c>
      <c r="B121" s="1">
        <v>8.31</v>
      </c>
      <c r="C121" s="1">
        <v>1.74</v>
      </c>
      <c r="D121" s="1">
        <v>2.52</v>
      </c>
      <c r="E121" s="1">
        <v>3.5</v>
      </c>
      <c r="F121" s="1">
        <v>2.52</v>
      </c>
      <c r="G121" s="1">
        <v>-3966</v>
      </c>
      <c r="H121" s="1">
        <v>-75</v>
      </c>
      <c r="I121" s="1">
        <v>1</v>
      </c>
      <c r="J121" s="1">
        <v>20</v>
      </c>
      <c r="K121" s="1">
        <v>0</v>
      </c>
      <c r="L121" s="1">
        <f t="shared" si="401"/>
        <v>-105.89622454437497</v>
      </c>
      <c r="M121" s="1">
        <f t="shared" si="402"/>
        <v>-31.162892360930996</v>
      </c>
      <c r="N121" s="1">
        <f t="shared" si="403"/>
        <v>0.97580328338864097</v>
      </c>
      <c r="O121" s="1">
        <f t="shared" si="404"/>
        <v>13.862943611198906</v>
      </c>
      <c r="P121" s="1">
        <f t="shared" si="405"/>
        <v>0</v>
      </c>
      <c r="Q121" s="1">
        <f t="shared" si="411"/>
        <v>16</v>
      </c>
      <c r="R121" s="1">
        <v>297</v>
      </c>
      <c r="S121" s="1">
        <v>71</v>
      </c>
      <c r="T121" s="1">
        <f t="shared" si="358"/>
        <v>105</v>
      </c>
      <c r="U121" s="1">
        <f t="shared" si="406"/>
        <v>1855</v>
      </c>
      <c r="V121" s="1">
        <f t="shared" si="407"/>
        <v>2344</v>
      </c>
      <c r="W121" s="1">
        <f t="shared" si="408"/>
        <v>192977.4415505667</v>
      </c>
      <c r="X121" s="1">
        <f t="shared" si="409"/>
        <v>-83560</v>
      </c>
      <c r="Y121" s="1">
        <f t="shared" si="410"/>
        <v>-9424.8275116100267</v>
      </c>
      <c r="Z121">
        <v>380</v>
      </c>
    </row>
    <row r="122" spans="1:26" x14ac:dyDescent="0.45">
      <c r="A122" s="1">
        <v>115</v>
      </c>
      <c r="B122" s="1">
        <v>8.31</v>
      </c>
      <c r="C122" s="1">
        <v>1.74</v>
      </c>
      <c r="D122" s="1">
        <v>2.52</v>
      </c>
      <c r="E122" s="1">
        <v>3.5</v>
      </c>
      <c r="F122" s="1">
        <v>2.52</v>
      </c>
      <c r="G122" s="1">
        <v>-3966</v>
      </c>
      <c r="H122" s="1">
        <v>-75</v>
      </c>
      <c r="I122" s="1">
        <v>1</v>
      </c>
      <c r="J122" s="1">
        <v>20</v>
      </c>
      <c r="K122" s="1">
        <v>0</v>
      </c>
      <c r="L122" s="1">
        <f t="shared" si="401"/>
        <v>-105.89622454437497</v>
      </c>
      <c r="M122" s="1">
        <f t="shared" si="402"/>
        <v>-31.162892360930996</v>
      </c>
      <c r="N122" s="1">
        <f t="shared" si="403"/>
        <v>0.97580328338864097</v>
      </c>
      <c r="O122" s="1">
        <f t="shared" si="404"/>
        <v>13.862943611198906</v>
      </c>
      <c r="P122" s="1">
        <f t="shared" si="405"/>
        <v>0</v>
      </c>
      <c r="Q122" s="1">
        <f t="shared" si="411"/>
        <v>16</v>
      </c>
      <c r="R122" s="1">
        <v>297</v>
      </c>
      <c r="S122" s="1">
        <v>71</v>
      </c>
      <c r="T122" s="1">
        <f t="shared" si="358"/>
        <v>105</v>
      </c>
      <c r="U122" s="1">
        <f t="shared" si="406"/>
        <v>1855</v>
      </c>
      <c r="V122" s="1">
        <f t="shared" si="407"/>
        <v>2344</v>
      </c>
      <c r="W122" s="1">
        <f t="shared" si="408"/>
        <v>192977.4415505667</v>
      </c>
      <c r="X122" s="1">
        <f t="shared" si="409"/>
        <v>-83560</v>
      </c>
      <c r="Y122" s="1">
        <f t="shared" si="410"/>
        <v>-9424.8275116100267</v>
      </c>
      <c r="Z122">
        <v>390</v>
      </c>
    </row>
    <row r="123" spans="1:26" x14ac:dyDescent="0.45">
      <c r="A123" s="1">
        <v>116</v>
      </c>
      <c r="B123" s="1">
        <v>8.31</v>
      </c>
      <c r="C123" s="1">
        <v>1.74</v>
      </c>
      <c r="D123" s="1">
        <v>2.52</v>
      </c>
      <c r="E123" s="1">
        <v>3.5</v>
      </c>
      <c r="F123" s="1">
        <v>2.52</v>
      </c>
      <c r="G123" s="1">
        <v>-3966</v>
      </c>
      <c r="H123" s="1">
        <v>-75</v>
      </c>
      <c r="I123" s="1">
        <v>1</v>
      </c>
      <c r="J123" s="1">
        <v>20</v>
      </c>
      <c r="K123" s="1">
        <v>0</v>
      </c>
      <c r="L123" s="1">
        <f t="shared" si="401"/>
        <v>-105.89622454437497</v>
      </c>
      <c r="M123" s="1">
        <f t="shared" si="402"/>
        <v>-31.162892360930996</v>
      </c>
      <c r="N123" s="1">
        <f t="shared" si="403"/>
        <v>0.97580328338864097</v>
      </c>
      <c r="O123" s="1">
        <f t="shared" si="404"/>
        <v>13.862943611198906</v>
      </c>
      <c r="P123" s="1">
        <f t="shared" si="405"/>
        <v>0</v>
      </c>
      <c r="Q123" s="1">
        <f t="shared" si="411"/>
        <v>16</v>
      </c>
      <c r="R123" s="1">
        <v>297</v>
      </c>
      <c r="S123" s="1">
        <v>71</v>
      </c>
      <c r="T123" s="1">
        <f t="shared" si="358"/>
        <v>105</v>
      </c>
      <c r="U123" s="1">
        <f t="shared" si="406"/>
        <v>1855</v>
      </c>
      <c r="V123" s="1">
        <f t="shared" si="407"/>
        <v>2344</v>
      </c>
      <c r="W123" s="1">
        <f t="shared" si="408"/>
        <v>192977.4415505667</v>
      </c>
      <c r="X123" s="1">
        <f t="shared" si="409"/>
        <v>-83560</v>
      </c>
      <c r="Y123" s="1">
        <f t="shared" si="410"/>
        <v>-9424.8275116100267</v>
      </c>
      <c r="Z123">
        <v>400</v>
      </c>
    </row>
    <row r="124" spans="1:26" x14ac:dyDescent="0.45">
      <c r="A124" s="1">
        <v>117</v>
      </c>
      <c r="B124" s="1">
        <v>8.31</v>
      </c>
      <c r="C124" s="1">
        <v>1.74</v>
      </c>
      <c r="D124" s="1">
        <v>2.52</v>
      </c>
      <c r="E124" s="1">
        <v>3.5</v>
      </c>
      <c r="F124" s="1">
        <v>2.52</v>
      </c>
      <c r="G124" s="1">
        <v>-3966</v>
      </c>
      <c r="H124" s="1">
        <v>-75</v>
      </c>
      <c r="I124" s="1">
        <v>1</v>
      </c>
      <c r="J124" s="1">
        <v>20</v>
      </c>
      <c r="K124" s="1">
        <v>0</v>
      </c>
      <c r="L124" s="1">
        <f t="shared" si="401"/>
        <v>-105.89622454437497</v>
      </c>
      <c r="M124" s="1">
        <f t="shared" si="402"/>
        <v>-31.162892360930996</v>
      </c>
      <c r="N124" s="1">
        <f t="shared" si="403"/>
        <v>0.97580328338864097</v>
      </c>
      <c r="O124" s="1">
        <f t="shared" si="404"/>
        <v>13.862943611198906</v>
      </c>
      <c r="P124" s="1">
        <f t="shared" si="405"/>
        <v>0</v>
      </c>
      <c r="Q124" s="1">
        <f t="shared" si="411"/>
        <v>16</v>
      </c>
      <c r="R124" s="1">
        <v>297</v>
      </c>
      <c r="S124" s="1">
        <v>71</v>
      </c>
      <c r="T124" s="1">
        <f t="shared" ref="T124:T155" si="412">INT($T$4*(0.5))</f>
        <v>105</v>
      </c>
      <c r="U124" s="1">
        <f t="shared" si="406"/>
        <v>1855</v>
      </c>
      <c r="V124" s="1">
        <f t="shared" si="407"/>
        <v>2344</v>
      </c>
      <c r="W124" s="1">
        <f t="shared" si="408"/>
        <v>192977.4415505667</v>
      </c>
      <c r="X124" s="1">
        <f t="shared" si="409"/>
        <v>-83560</v>
      </c>
      <c r="Y124" s="1">
        <f t="shared" si="410"/>
        <v>-9424.8275116100267</v>
      </c>
      <c r="Z124">
        <v>410</v>
      </c>
    </row>
    <row r="125" spans="1:26" x14ac:dyDescent="0.45">
      <c r="A125" s="1">
        <v>118</v>
      </c>
      <c r="B125" s="1">
        <v>8.31</v>
      </c>
      <c r="C125" s="1">
        <v>1.74</v>
      </c>
      <c r="D125" s="1">
        <v>2.52</v>
      </c>
      <c r="E125" s="1">
        <v>3.5</v>
      </c>
      <c r="F125" s="1">
        <v>2.52</v>
      </c>
      <c r="G125" s="1">
        <v>-3966</v>
      </c>
      <c r="H125" s="1">
        <v>-75</v>
      </c>
      <c r="I125" s="1">
        <v>1</v>
      </c>
      <c r="J125" s="1">
        <v>20</v>
      </c>
      <c r="K125" s="1">
        <v>0</v>
      </c>
      <c r="L125" s="1">
        <f t="shared" si="401"/>
        <v>-105.89622454437497</v>
      </c>
      <c r="M125" s="1">
        <f t="shared" si="402"/>
        <v>-31.162892360930996</v>
      </c>
      <c r="N125" s="1">
        <f t="shared" si="403"/>
        <v>0.97580328338864097</v>
      </c>
      <c r="O125" s="1">
        <f t="shared" si="404"/>
        <v>13.862943611198906</v>
      </c>
      <c r="P125" s="1">
        <f t="shared" si="405"/>
        <v>0</v>
      </c>
      <c r="Q125" s="1">
        <f t="shared" si="411"/>
        <v>16</v>
      </c>
      <c r="R125" s="1">
        <v>297</v>
      </c>
      <c r="S125" s="1">
        <v>71</v>
      </c>
      <c r="T125" s="1">
        <f t="shared" si="412"/>
        <v>105</v>
      </c>
      <c r="U125" s="1">
        <f t="shared" si="406"/>
        <v>1855</v>
      </c>
      <c r="V125" s="1">
        <f t="shared" si="407"/>
        <v>2344</v>
      </c>
      <c r="W125" s="1">
        <f t="shared" si="408"/>
        <v>192977.4415505667</v>
      </c>
      <c r="X125" s="1">
        <f t="shared" si="409"/>
        <v>-83560</v>
      </c>
      <c r="Y125" s="1">
        <f t="shared" si="410"/>
        <v>-9424.8275116100267</v>
      </c>
      <c r="Z125">
        <v>420</v>
      </c>
    </row>
    <row r="126" spans="1:26" x14ac:dyDescent="0.45">
      <c r="A126" s="1">
        <v>119</v>
      </c>
      <c r="B126" s="1">
        <v>8.31</v>
      </c>
      <c r="C126" s="1">
        <v>1.74</v>
      </c>
      <c r="D126" s="1">
        <v>2.52</v>
      </c>
      <c r="E126" s="1">
        <v>3.5</v>
      </c>
      <c r="F126" s="1">
        <v>2.52</v>
      </c>
      <c r="G126" s="1">
        <v>-3966</v>
      </c>
      <c r="H126" s="1">
        <v>-75</v>
      </c>
      <c r="I126" s="1">
        <v>1</v>
      </c>
      <c r="J126" s="1">
        <v>20</v>
      </c>
      <c r="K126" s="1">
        <v>0</v>
      </c>
      <c r="L126" s="1">
        <f t="shared" si="401"/>
        <v>-105.89622454437497</v>
      </c>
      <c r="M126" s="1">
        <f t="shared" si="402"/>
        <v>-31.162892360930996</v>
      </c>
      <c r="N126" s="1">
        <f t="shared" si="403"/>
        <v>0.97580328338864097</v>
      </c>
      <c r="O126" s="1">
        <f t="shared" si="404"/>
        <v>13.862943611198906</v>
      </c>
      <c r="P126" s="1">
        <f t="shared" si="405"/>
        <v>0</v>
      </c>
      <c r="Q126" s="1">
        <f t="shared" si="411"/>
        <v>16</v>
      </c>
      <c r="R126" s="1">
        <v>297</v>
      </c>
      <c r="S126" s="1">
        <v>71</v>
      </c>
      <c r="T126" s="1">
        <f t="shared" si="412"/>
        <v>105</v>
      </c>
      <c r="U126" s="1">
        <f t="shared" si="406"/>
        <v>1855</v>
      </c>
      <c r="V126" s="1">
        <f t="shared" si="407"/>
        <v>2344</v>
      </c>
      <c r="W126" s="1">
        <f t="shared" si="408"/>
        <v>192977.4415505667</v>
      </c>
      <c r="X126" s="1">
        <f t="shared" si="409"/>
        <v>-83560</v>
      </c>
      <c r="Y126" s="1">
        <f t="shared" si="410"/>
        <v>-9424.8275116100267</v>
      </c>
      <c r="Z126">
        <v>430</v>
      </c>
    </row>
    <row r="127" spans="1:26" x14ac:dyDescent="0.45">
      <c r="A127" s="1">
        <v>120</v>
      </c>
      <c r="B127" s="1">
        <v>8.31</v>
      </c>
      <c r="C127" s="1">
        <v>1.74</v>
      </c>
      <c r="D127" s="1">
        <v>2.52</v>
      </c>
      <c r="E127" s="1">
        <v>3.5</v>
      </c>
      <c r="F127" s="1">
        <v>2.52</v>
      </c>
      <c r="G127" s="1">
        <v>-3966</v>
      </c>
      <c r="H127" s="1">
        <v>-75</v>
      </c>
      <c r="I127" s="1">
        <v>1</v>
      </c>
      <c r="J127" s="1">
        <v>20</v>
      </c>
      <c r="K127" s="1">
        <v>0</v>
      </c>
      <c r="L127" s="1">
        <f t="shared" si="401"/>
        <v>-105.89622454437497</v>
      </c>
      <c r="M127" s="1">
        <f t="shared" si="402"/>
        <v>-31.162892360930996</v>
      </c>
      <c r="N127" s="1">
        <f t="shared" si="403"/>
        <v>0.97580328338864097</v>
      </c>
      <c r="O127" s="1">
        <f t="shared" si="404"/>
        <v>13.862943611198906</v>
      </c>
      <c r="P127" s="1">
        <f t="shared" si="405"/>
        <v>0</v>
      </c>
      <c r="Q127" s="1">
        <f t="shared" si="411"/>
        <v>16</v>
      </c>
      <c r="R127" s="1">
        <v>297</v>
      </c>
      <c r="S127" s="1">
        <v>71</v>
      </c>
      <c r="T127" s="1">
        <f t="shared" si="412"/>
        <v>105</v>
      </c>
      <c r="U127" s="1">
        <f t="shared" si="406"/>
        <v>1855</v>
      </c>
      <c r="V127" s="1">
        <f t="shared" si="407"/>
        <v>2344</v>
      </c>
      <c r="W127" s="1">
        <f t="shared" si="408"/>
        <v>192977.4415505667</v>
      </c>
      <c r="X127" s="1">
        <f t="shared" si="409"/>
        <v>-83560</v>
      </c>
      <c r="Y127" s="1">
        <f t="shared" si="410"/>
        <v>-9424.8275116100267</v>
      </c>
      <c r="Z127">
        <v>440</v>
      </c>
    </row>
    <row r="128" spans="1:26" x14ac:dyDescent="0.45">
      <c r="A128" s="1">
        <v>121</v>
      </c>
      <c r="B128" s="1">
        <v>8.31</v>
      </c>
      <c r="C128" s="1">
        <v>1.74</v>
      </c>
      <c r="D128" s="1">
        <v>2.52</v>
      </c>
      <c r="E128" s="1">
        <v>3.5</v>
      </c>
      <c r="F128" s="1">
        <v>2.52</v>
      </c>
      <c r="G128" s="1">
        <v>-3966</v>
      </c>
      <c r="H128" s="1">
        <v>-75</v>
      </c>
      <c r="I128" s="1">
        <v>1</v>
      </c>
      <c r="J128" s="1">
        <v>20</v>
      </c>
      <c r="K128" s="1">
        <v>0</v>
      </c>
      <c r="L128" s="1">
        <f t="shared" si="401"/>
        <v>-105.89622454437497</v>
      </c>
      <c r="M128" s="1">
        <f t="shared" si="402"/>
        <v>-31.162892360930996</v>
      </c>
      <c r="N128" s="1">
        <f t="shared" si="403"/>
        <v>0.97580328338864097</v>
      </c>
      <c r="O128" s="1">
        <f t="shared" si="404"/>
        <v>13.862943611198906</v>
      </c>
      <c r="P128" s="1">
        <f t="shared" si="405"/>
        <v>0</v>
      </c>
      <c r="Q128" s="1">
        <f t="shared" si="411"/>
        <v>16</v>
      </c>
      <c r="R128" s="1">
        <v>297</v>
      </c>
      <c r="S128" s="1">
        <v>71</v>
      </c>
      <c r="T128" s="1">
        <f t="shared" si="412"/>
        <v>105</v>
      </c>
      <c r="U128" s="1">
        <f t="shared" si="406"/>
        <v>1855</v>
      </c>
      <c r="V128" s="1">
        <f t="shared" si="407"/>
        <v>2344</v>
      </c>
      <c r="W128" s="1">
        <f t="shared" si="408"/>
        <v>192977.4415505667</v>
      </c>
      <c r="X128" s="1">
        <f t="shared" si="409"/>
        <v>-83560</v>
      </c>
      <c r="Y128" s="1">
        <f t="shared" si="410"/>
        <v>-9424.8275116100267</v>
      </c>
      <c r="Z128">
        <v>450</v>
      </c>
    </row>
    <row r="129" spans="1:26" x14ac:dyDescent="0.45">
      <c r="A129" s="1">
        <v>122</v>
      </c>
      <c r="B129" s="1">
        <v>8.31</v>
      </c>
      <c r="C129" s="1">
        <v>1.74</v>
      </c>
      <c r="D129" s="1">
        <v>2.52</v>
      </c>
      <c r="E129" s="1">
        <v>3.5</v>
      </c>
      <c r="F129" s="1">
        <v>2.52</v>
      </c>
      <c r="G129" s="1">
        <v>-3966</v>
      </c>
      <c r="H129" s="1">
        <v>-75</v>
      </c>
      <c r="I129" s="1">
        <v>1</v>
      </c>
      <c r="J129" s="1">
        <v>20</v>
      </c>
      <c r="K129" s="1">
        <v>0</v>
      </c>
      <c r="L129" s="1">
        <f t="shared" si="401"/>
        <v>-105.89622454437497</v>
      </c>
      <c r="M129" s="1">
        <f t="shared" si="402"/>
        <v>-31.162892360930996</v>
      </c>
      <c r="N129" s="1">
        <f t="shared" si="403"/>
        <v>0.97580328338864097</v>
      </c>
      <c r="O129" s="1">
        <f t="shared" si="404"/>
        <v>13.862943611198906</v>
      </c>
      <c r="P129" s="1">
        <f t="shared" si="405"/>
        <v>0</v>
      </c>
      <c r="Q129" s="1">
        <f t="shared" si="411"/>
        <v>16</v>
      </c>
      <c r="R129" s="1">
        <v>297</v>
      </c>
      <c r="S129" s="1">
        <v>71</v>
      </c>
      <c r="T129" s="1">
        <f t="shared" si="412"/>
        <v>105</v>
      </c>
      <c r="U129" s="1">
        <f t="shared" si="406"/>
        <v>1855</v>
      </c>
      <c r="V129" s="1">
        <f t="shared" si="407"/>
        <v>2344</v>
      </c>
      <c r="W129" s="1">
        <f t="shared" si="408"/>
        <v>192977.4415505667</v>
      </c>
      <c r="X129" s="1">
        <f t="shared" si="409"/>
        <v>-83560</v>
      </c>
      <c r="Y129" s="1">
        <f t="shared" si="410"/>
        <v>-9424.8275116100267</v>
      </c>
      <c r="Z129">
        <v>460</v>
      </c>
    </row>
    <row r="130" spans="1:26" x14ac:dyDescent="0.45">
      <c r="A130" s="1">
        <v>123</v>
      </c>
      <c r="B130" s="1">
        <v>8.31</v>
      </c>
      <c r="C130" s="1">
        <v>1.74</v>
      </c>
      <c r="D130" s="1">
        <v>2.52</v>
      </c>
      <c r="E130" s="1">
        <v>3.5</v>
      </c>
      <c r="F130" s="1">
        <v>2.52</v>
      </c>
      <c r="G130" s="1">
        <v>-3966</v>
      </c>
      <c r="H130" s="1">
        <v>-75</v>
      </c>
      <c r="I130" s="1">
        <v>1</v>
      </c>
      <c r="J130" s="1">
        <v>20</v>
      </c>
      <c r="K130" s="1">
        <v>0</v>
      </c>
      <c r="L130" s="1">
        <f t="shared" si="401"/>
        <v>-105.89622454437497</v>
      </c>
      <c r="M130" s="1">
        <f t="shared" si="402"/>
        <v>-31.162892360930996</v>
      </c>
      <c r="N130" s="1">
        <f t="shared" si="403"/>
        <v>0.97580328338864097</v>
      </c>
      <c r="O130" s="1">
        <f t="shared" si="404"/>
        <v>13.862943611198906</v>
      </c>
      <c r="P130" s="1">
        <f t="shared" si="405"/>
        <v>0</v>
      </c>
      <c r="Q130" s="1">
        <f t="shared" si="411"/>
        <v>16</v>
      </c>
      <c r="R130" s="1">
        <v>297</v>
      </c>
      <c r="S130" s="1">
        <v>71</v>
      </c>
      <c r="T130" s="1">
        <f t="shared" si="412"/>
        <v>105</v>
      </c>
      <c r="U130" s="1">
        <f t="shared" si="406"/>
        <v>1855</v>
      </c>
      <c r="V130" s="1">
        <f t="shared" si="407"/>
        <v>2344</v>
      </c>
      <c r="W130" s="1">
        <f t="shared" si="408"/>
        <v>192977.4415505667</v>
      </c>
      <c r="X130" s="1">
        <f t="shared" si="409"/>
        <v>-83560</v>
      </c>
      <c r="Y130" s="1">
        <f t="shared" si="410"/>
        <v>-9424.8275116100267</v>
      </c>
      <c r="Z130">
        <v>470</v>
      </c>
    </row>
    <row r="131" spans="1:26" x14ac:dyDescent="0.45">
      <c r="A131" s="1">
        <v>124</v>
      </c>
      <c r="B131" s="1">
        <v>8.31</v>
      </c>
      <c r="C131" s="1">
        <v>1.74</v>
      </c>
      <c r="D131" s="1">
        <v>2.52</v>
      </c>
      <c r="E131" s="1">
        <v>3.5</v>
      </c>
      <c r="F131" s="1">
        <v>2.52</v>
      </c>
      <c r="G131" s="1">
        <v>-3966</v>
      </c>
      <c r="H131" s="1">
        <v>-75</v>
      </c>
      <c r="I131" s="1">
        <v>1</v>
      </c>
      <c r="J131" s="1">
        <v>20</v>
      </c>
      <c r="K131" s="1">
        <v>0</v>
      </c>
      <c r="L131" s="1">
        <f t="shared" si="401"/>
        <v>-105.89622454437497</v>
      </c>
      <c r="M131" s="1">
        <f t="shared" si="402"/>
        <v>-31.162892360930996</v>
      </c>
      <c r="N131" s="1">
        <f t="shared" si="403"/>
        <v>0.97580328338864097</v>
      </c>
      <c r="O131" s="1">
        <f t="shared" si="404"/>
        <v>13.862943611198906</v>
      </c>
      <c r="P131" s="1">
        <f t="shared" si="405"/>
        <v>0</v>
      </c>
      <c r="Q131" s="1">
        <f t="shared" si="411"/>
        <v>16</v>
      </c>
      <c r="R131" s="1">
        <v>297</v>
      </c>
      <c r="S131" s="1">
        <v>71</v>
      </c>
      <c r="T131" s="1">
        <f t="shared" si="412"/>
        <v>105</v>
      </c>
      <c r="U131" s="1">
        <f t="shared" si="406"/>
        <v>1855</v>
      </c>
      <c r="V131" s="1">
        <f t="shared" si="407"/>
        <v>2344</v>
      </c>
      <c r="W131" s="1">
        <f t="shared" si="408"/>
        <v>192977.4415505667</v>
      </c>
      <c r="X131" s="1">
        <f t="shared" si="409"/>
        <v>-83560</v>
      </c>
      <c r="Y131" s="1">
        <f t="shared" si="410"/>
        <v>-9424.8275116100267</v>
      </c>
      <c r="Z131">
        <v>480</v>
      </c>
    </row>
    <row r="132" spans="1:26" x14ac:dyDescent="0.45">
      <c r="A132" s="1">
        <v>125</v>
      </c>
      <c r="B132" s="1">
        <v>8.31</v>
      </c>
      <c r="C132" s="1">
        <v>1.74</v>
      </c>
      <c r="D132" s="1">
        <v>2.52</v>
      </c>
      <c r="E132" s="1">
        <v>3.5</v>
      </c>
      <c r="F132" s="1">
        <v>2.52</v>
      </c>
      <c r="G132" s="1">
        <v>-3966</v>
      </c>
      <c r="H132" s="1">
        <v>-75</v>
      </c>
      <c r="I132" s="1">
        <v>1</v>
      </c>
      <c r="J132" s="1">
        <v>20</v>
      </c>
      <c r="K132" s="1">
        <v>0</v>
      </c>
      <c r="L132" s="1">
        <f t="shared" si="401"/>
        <v>-105.89622454437497</v>
      </c>
      <c r="M132" s="1">
        <f t="shared" si="402"/>
        <v>-31.162892360930996</v>
      </c>
      <c r="N132" s="1">
        <f t="shared" si="403"/>
        <v>0.97580328338864097</v>
      </c>
      <c r="O132" s="1">
        <f t="shared" si="404"/>
        <v>13.862943611198906</v>
      </c>
      <c r="P132" s="1">
        <f t="shared" si="405"/>
        <v>0</v>
      </c>
      <c r="Q132" s="1">
        <f t="shared" si="411"/>
        <v>16</v>
      </c>
      <c r="R132" s="1">
        <v>297</v>
      </c>
      <c r="S132" s="1">
        <v>71</v>
      </c>
      <c r="T132" s="1">
        <f t="shared" si="412"/>
        <v>105</v>
      </c>
      <c r="U132" s="1">
        <f t="shared" si="406"/>
        <v>1855</v>
      </c>
      <c r="V132" s="1">
        <f t="shared" si="407"/>
        <v>2344</v>
      </c>
      <c r="W132" s="1">
        <f t="shared" si="408"/>
        <v>192977.4415505667</v>
      </c>
      <c r="X132" s="1">
        <f t="shared" si="409"/>
        <v>-83560</v>
      </c>
      <c r="Y132" s="1">
        <f t="shared" si="410"/>
        <v>-9424.8275116100267</v>
      </c>
      <c r="Z132">
        <v>490</v>
      </c>
    </row>
    <row r="133" spans="1:26" x14ac:dyDescent="0.45">
      <c r="A133" s="1">
        <v>126</v>
      </c>
      <c r="B133" s="1">
        <v>8.31</v>
      </c>
      <c r="C133" s="1">
        <v>1.74</v>
      </c>
      <c r="D133" s="1">
        <v>2.52</v>
      </c>
      <c r="E133" s="1">
        <v>3.5</v>
      </c>
      <c r="F133" s="1">
        <v>2.52</v>
      </c>
      <c r="G133" s="1">
        <v>-3966</v>
      </c>
      <c r="H133" s="1">
        <v>-75</v>
      </c>
      <c r="I133" s="1">
        <v>1</v>
      </c>
      <c r="J133" s="1">
        <v>20</v>
      </c>
      <c r="K133" s="1">
        <v>0</v>
      </c>
      <c r="L133" s="1">
        <f t="shared" ref="L133:L153" si="413">LN((ABS(G133)/20)+1)*20*(ABS(G133)/G133)</f>
        <v>-105.89622454437497</v>
      </c>
      <c r="M133" s="1">
        <f t="shared" ref="M133:M153" si="414">LN((ABS(H133)/20)+1)*20*(ABS(H133)/H133)</f>
        <v>-31.162892360930996</v>
      </c>
      <c r="N133" s="1">
        <f t="shared" ref="N133:N153" si="415">LN((ABS(I133)/20)+1)*20*(ABS(I133)/I133)</f>
        <v>0.97580328338864097</v>
      </c>
      <c r="O133" s="1">
        <f t="shared" ref="O133:O153" si="416">LN((ABS(J133)/20)+1)*20*(ABS(J133)/J133)</f>
        <v>13.862943611198906</v>
      </c>
      <c r="P133" s="1">
        <f t="shared" ref="P133:P153" si="417">LN((ABS(K133)/20)+1)*20</f>
        <v>0</v>
      </c>
      <c r="Q133" s="1">
        <f t="shared" si="411"/>
        <v>16</v>
      </c>
      <c r="R133" s="1">
        <v>297</v>
      </c>
      <c r="S133" s="1">
        <v>71</v>
      </c>
      <c r="T133" s="1">
        <f t="shared" si="412"/>
        <v>105</v>
      </c>
      <c r="U133" s="1">
        <f t="shared" ref="U133:U153" si="418">ROUND((($W$4-(Q133*(4/3)*PI()*B133^3+R133*(4/3)*PI()*C133^3+S133*(4/3)*PI()*D133^3+T133*(4/3)*PI()*E133^3))/((4/3)*PI()*F133^3)),0)</f>
        <v>1855</v>
      </c>
      <c r="V133" s="1">
        <f t="shared" ref="V133:V153" si="419">SUM(Q133:U133)</f>
        <v>2344</v>
      </c>
      <c r="W133" s="1">
        <f t="shared" ref="W133:W153" si="420">Q133*(4/3)*PI()*B133^3+R133*(4/3)*PI()*C133^3+S133*(4/3)*PI()*D133^3+T133*(4/3)*PI()*E133^3+U133*(4/3)*PI()*F133^3</f>
        <v>192977.4415505667</v>
      </c>
      <c r="X133" s="1">
        <f t="shared" ref="X133:X153" si="421">G133*Q133+H133*R133+I133*S133+J133*T133+K133*U133</f>
        <v>-83560</v>
      </c>
      <c r="Y133" s="1">
        <f t="shared" ref="Y133:Y153" si="422">L133*Q133+M133*R133+N133*S133+O133*T133+P133*U133</f>
        <v>-9424.8275116100267</v>
      </c>
      <c r="Z133">
        <v>500</v>
      </c>
    </row>
    <row r="134" spans="1:26" x14ac:dyDescent="0.45">
      <c r="A134" s="1">
        <v>127</v>
      </c>
      <c r="B134" s="1">
        <v>8.31</v>
      </c>
      <c r="C134" s="1">
        <v>1.74</v>
      </c>
      <c r="D134" s="1">
        <v>2.52</v>
      </c>
      <c r="E134" s="1">
        <v>3.5</v>
      </c>
      <c r="F134" s="1">
        <v>2.52</v>
      </c>
      <c r="G134" s="1">
        <v>-3966</v>
      </c>
      <c r="H134" s="1">
        <v>-75</v>
      </c>
      <c r="I134" s="1">
        <v>1</v>
      </c>
      <c r="J134" s="1">
        <v>20</v>
      </c>
      <c r="K134" s="1">
        <v>0</v>
      </c>
      <c r="L134" s="1">
        <f t="shared" si="413"/>
        <v>-105.89622454437497</v>
      </c>
      <c r="M134" s="1">
        <f t="shared" si="414"/>
        <v>-31.162892360930996</v>
      </c>
      <c r="N134" s="1">
        <f t="shared" si="415"/>
        <v>0.97580328338864097</v>
      </c>
      <c r="O134" s="1">
        <f t="shared" si="416"/>
        <v>13.862943611198906</v>
      </c>
      <c r="P134" s="1">
        <f t="shared" si="417"/>
        <v>0</v>
      </c>
      <c r="Q134" s="1">
        <f>INT($Q$4*1)</f>
        <v>33</v>
      </c>
      <c r="R134" s="1">
        <v>297</v>
      </c>
      <c r="S134" s="1">
        <v>71</v>
      </c>
      <c r="T134" s="1">
        <f t="shared" si="412"/>
        <v>105</v>
      </c>
      <c r="U134" s="1">
        <f t="shared" si="418"/>
        <v>1245</v>
      </c>
      <c r="V134" s="1">
        <f t="shared" si="419"/>
        <v>1751</v>
      </c>
      <c r="W134" s="1">
        <f t="shared" si="420"/>
        <v>192951.13748536666</v>
      </c>
      <c r="X134" s="1">
        <f t="shared" si="421"/>
        <v>-150982</v>
      </c>
      <c r="Y134" s="1">
        <f t="shared" si="422"/>
        <v>-11225.063328864402</v>
      </c>
      <c r="Z134">
        <v>300</v>
      </c>
    </row>
    <row r="135" spans="1:26" x14ac:dyDescent="0.45">
      <c r="A135" s="1">
        <v>128</v>
      </c>
      <c r="B135" s="1">
        <v>8.31</v>
      </c>
      <c r="C135" s="1">
        <v>1.74</v>
      </c>
      <c r="D135" s="1">
        <v>2.52</v>
      </c>
      <c r="E135" s="1">
        <v>3.5</v>
      </c>
      <c r="F135" s="1">
        <v>2.52</v>
      </c>
      <c r="G135" s="1">
        <v>-3966</v>
      </c>
      <c r="H135" s="1">
        <v>-75</v>
      </c>
      <c r="I135" s="1">
        <v>1</v>
      </c>
      <c r="J135" s="1">
        <v>20</v>
      </c>
      <c r="K135" s="1">
        <v>0</v>
      </c>
      <c r="L135" s="1">
        <f t="shared" si="413"/>
        <v>-105.89622454437497</v>
      </c>
      <c r="M135" s="1">
        <f t="shared" si="414"/>
        <v>-31.162892360930996</v>
      </c>
      <c r="N135" s="1">
        <f t="shared" si="415"/>
        <v>0.97580328338864097</v>
      </c>
      <c r="O135" s="1">
        <f t="shared" si="416"/>
        <v>13.862943611198906</v>
      </c>
      <c r="P135" s="1">
        <f t="shared" si="417"/>
        <v>0</v>
      </c>
      <c r="Q135" s="1">
        <f t="shared" ref="Q135:Q154" si="423">INT($Q$4*1)</f>
        <v>33</v>
      </c>
      <c r="R135" s="1">
        <v>297</v>
      </c>
      <c r="S135" s="1">
        <v>71</v>
      </c>
      <c r="T135" s="1">
        <f t="shared" si="412"/>
        <v>105</v>
      </c>
      <c r="U135" s="1">
        <f t="shared" si="418"/>
        <v>1245</v>
      </c>
      <c r="V135" s="1">
        <f t="shared" si="419"/>
        <v>1751</v>
      </c>
      <c r="W135" s="1">
        <f t="shared" si="420"/>
        <v>192951.13748536666</v>
      </c>
      <c r="X135" s="1">
        <f t="shared" si="421"/>
        <v>-150982</v>
      </c>
      <c r="Y135" s="1">
        <f t="shared" si="422"/>
        <v>-11225.063328864402</v>
      </c>
      <c r="Z135">
        <v>310</v>
      </c>
    </row>
    <row r="136" spans="1:26" x14ac:dyDescent="0.45">
      <c r="A136" s="1">
        <v>129</v>
      </c>
      <c r="B136" s="1">
        <v>8.31</v>
      </c>
      <c r="C136" s="1">
        <v>1.74</v>
      </c>
      <c r="D136" s="1">
        <v>2.52</v>
      </c>
      <c r="E136" s="1">
        <v>3.5</v>
      </c>
      <c r="F136" s="1">
        <v>2.52</v>
      </c>
      <c r="G136" s="1">
        <v>-3966</v>
      </c>
      <c r="H136" s="1">
        <v>-75</v>
      </c>
      <c r="I136" s="1">
        <v>1</v>
      </c>
      <c r="J136" s="1">
        <v>20</v>
      </c>
      <c r="K136" s="1">
        <v>0</v>
      </c>
      <c r="L136" s="1">
        <f t="shared" si="413"/>
        <v>-105.89622454437497</v>
      </c>
      <c r="M136" s="1">
        <f t="shared" si="414"/>
        <v>-31.162892360930996</v>
      </c>
      <c r="N136" s="1">
        <f t="shared" si="415"/>
        <v>0.97580328338864097</v>
      </c>
      <c r="O136" s="1">
        <f t="shared" si="416"/>
        <v>13.862943611198906</v>
      </c>
      <c r="P136" s="1">
        <f t="shared" si="417"/>
        <v>0</v>
      </c>
      <c r="Q136" s="1">
        <f t="shared" si="423"/>
        <v>33</v>
      </c>
      <c r="R136" s="1">
        <v>297</v>
      </c>
      <c r="S136" s="1">
        <v>71</v>
      </c>
      <c r="T136" s="1">
        <f t="shared" si="412"/>
        <v>105</v>
      </c>
      <c r="U136" s="1">
        <f t="shared" si="418"/>
        <v>1245</v>
      </c>
      <c r="V136" s="1">
        <f t="shared" si="419"/>
        <v>1751</v>
      </c>
      <c r="W136" s="1">
        <f t="shared" si="420"/>
        <v>192951.13748536666</v>
      </c>
      <c r="X136" s="1">
        <f t="shared" si="421"/>
        <v>-150982</v>
      </c>
      <c r="Y136" s="1">
        <f t="shared" si="422"/>
        <v>-11225.063328864402</v>
      </c>
      <c r="Z136">
        <v>320</v>
      </c>
    </row>
    <row r="137" spans="1:26" x14ac:dyDescent="0.45">
      <c r="A137" s="1">
        <v>130</v>
      </c>
      <c r="B137" s="1">
        <v>8.31</v>
      </c>
      <c r="C137" s="1">
        <v>1.74</v>
      </c>
      <c r="D137" s="1">
        <v>2.52</v>
      </c>
      <c r="E137" s="1">
        <v>3.5</v>
      </c>
      <c r="F137" s="1">
        <v>2.52</v>
      </c>
      <c r="G137" s="1">
        <v>-3966</v>
      </c>
      <c r="H137" s="1">
        <v>-75</v>
      </c>
      <c r="I137" s="1">
        <v>1</v>
      </c>
      <c r="J137" s="1">
        <v>20</v>
      </c>
      <c r="K137" s="1">
        <v>0</v>
      </c>
      <c r="L137" s="1">
        <f t="shared" si="413"/>
        <v>-105.89622454437497</v>
      </c>
      <c r="M137" s="1">
        <f t="shared" si="414"/>
        <v>-31.162892360930996</v>
      </c>
      <c r="N137" s="1">
        <f t="shared" si="415"/>
        <v>0.97580328338864097</v>
      </c>
      <c r="O137" s="1">
        <f t="shared" si="416"/>
        <v>13.862943611198906</v>
      </c>
      <c r="P137" s="1">
        <f t="shared" si="417"/>
        <v>0</v>
      </c>
      <c r="Q137" s="1">
        <f t="shared" si="423"/>
        <v>33</v>
      </c>
      <c r="R137" s="1">
        <v>297</v>
      </c>
      <c r="S137" s="1">
        <v>71</v>
      </c>
      <c r="T137" s="1">
        <f t="shared" si="412"/>
        <v>105</v>
      </c>
      <c r="U137" s="1">
        <f t="shared" si="418"/>
        <v>1245</v>
      </c>
      <c r="V137" s="1">
        <f t="shared" si="419"/>
        <v>1751</v>
      </c>
      <c r="W137" s="1">
        <f t="shared" si="420"/>
        <v>192951.13748536666</v>
      </c>
      <c r="X137" s="1">
        <f t="shared" si="421"/>
        <v>-150982</v>
      </c>
      <c r="Y137" s="1">
        <f t="shared" si="422"/>
        <v>-11225.063328864402</v>
      </c>
      <c r="Z137">
        <v>330</v>
      </c>
    </row>
    <row r="138" spans="1:26" x14ac:dyDescent="0.45">
      <c r="A138" s="1">
        <v>131</v>
      </c>
      <c r="B138" s="1">
        <v>8.31</v>
      </c>
      <c r="C138" s="1">
        <v>1.74</v>
      </c>
      <c r="D138" s="1">
        <v>2.52</v>
      </c>
      <c r="E138" s="1">
        <v>3.5</v>
      </c>
      <c r="F138" s="1">
        <v>2.52</v>
      </c>
      <c r="G138" s="1">
        <v>-3966</v>
      </c>
      <c r="H138" s="1">
        <v>-75</v>
      </c>
      <c r="I138" s="1">
        <v>1</v>
      </c>
      <c r="J138" s="1">
        <v>20</v>
      </c>
      <c r="K138" s="1">
        <v>0</v>
      </c>
      <c r="L138" s="1">
        <f t="shared" si="413"/>
        <v>-105.89622454437497</v>
      </c>
      <c r="M138" s="1">
        <f t="shared" si="414"/>
        <v>-31.162892360930996</v>
      </c>
      <c r="N138" s="1">
        <f t="shared" si="415"/>
        <v>0.97580328338864097</v>
      </c>
      <c r="O138" s="1">
        <f t="shared" si="416"/>
        <v>13.862943611198906</v>
      </c>
      <c r="P138" s="1">
        <f t="shared" si="417"/>
        <v>0</v>
      </c>
      <c r="Q138" s="1">
        <f t="shared" si="423"/>
        <v>33</v>
      </c>
      <c r="R138" s="1">
        <v>297</v>
      </c>
      <c r="S138" s="1">
        <v>71</v>
      </c>
      <c r="T138" s="1">
        <f t="shared" si="412"/>
        <v>105</v>
      </c>
      <c r="U138" s="1">
        <f t="shared" si="418"/>
        <v>1245</v>
      </c>
      <c r="V138" s="1">
        <f t="shared" si="419"/>
        <v>1751</v>
      </c>
      <c r="W138" s="1">
        <f t="shared" si="420"/>
        <v>192951.13748536666</v>
      </c>
      <c r="X138" s="1">
        <f t="shared" si="421"/>
        <v>-150982</v>
      </c>
      <c r="Y138" s="1">
        <f t="shared" si="422"/>
        <v>-11225.063328864402</v>
      </c>
      <c r="Z138">
        <v>340</v>
      </c>
    </row>
    <row r="139" spans="1:26" x14ac:dyDescent="0.45">
      <c r="A139" s="1">
        <v>132</v>
      </c>
      <c r="B139" s="1">
        <v>8.31</v>
      </c>
      <c r="C139" s="1">
        <v>1.74</v>
      </c>
      <c r="D139" s="1">
        <v>2.52</v>
      </c>
      <c r="E139" s="1">
        <v>3.5</v>
      </c>
      <c r="F139" s="1">
        <v>2.52</v>
      </c>
      <c r="G139" s="1">
        <v>-3966</v>
      </c>
      <c r="H139" s="1">
        <v>-75</v>
      </c>
      <c r="I139" s="1">
        <v>1</v>
      </c>
      <c r="J139" s="1">
        <v>20</v>
      </c>
      <c r="K139" s="1">
        <v>0</v>
      </c>
      <c r="L139" s="1">
        <f t="shared" si="413"/>
        <v>-105.89622454437497</v>
      </c>
      <c r="M139" s="1">
        <f t="shared" si="414"/>
        <v>-31.162892360930996</v>
      </c>
      <c r="N139" s="1">
        <f t="shared" si="415"/>
        <v>0.97580328338864097</v>
      </c>
      <c r="O139" s="1">
        <f t="shared" si="416"/>
        <v>13.862943611198906</v>
      </c>
      <c r="P139" s="1">
        <f t="shared" si="417"/>
        <v>0</v>
      </c>
      <c r="Q139" s="1">
        <f t="shared" si="423"/>
        <v>33</v>
      </c>
      <c r="R139" s="1">
        <v>297</v>
      </c>
      <c r="S139" s="1">
        <v>71</v>
      </c>
      <c r="T139" s="1">
        <f t="shared" si="412"/>
        <v>105</v>
      </c>
      <c r="U139" s="1">
        <f t="shared" si="418"/>
        <v>1245</v>
      </c>
      <c r="V139" s="1">
        <f t="shared" si="419"/>
        <v>1751</v>
      </c>
      <c r="W139" s="1">
        <f t="shared" si="420"/>
        <v>192951.13748536666</v>
      </c>
      <c r="X139" s="1">
        <f t="shared" si="421"/>
        <v>-150982</v>
      </c>
      <c r="Y139" s="1">
        <f t="shared" si="422"/>
        <v>-11225.063328864402</v>
      </c>
      <c r="Z139">
        <v>350</v>
      </c>
    </row>
    <row r="140" spans="1:26" x14ac:dyDescent="0.45">
      <c r="A140" s="1">
        <v>133</v>
      </c>
      <c r="B140" s="1">
        <v>8.31</v>
      </c>
      <c r="C140" s="1">
        <v>1.74</v>
      </c>
      <c r="D140" s="1">
        <v>2.52</v>
      </c>
      <c r="E140" s="1">
        <v>3.5</v>
      </c>
      <c r="F140" s="1">
        <v>2.52</v>
      </c>
      <c r="G140" s="1">
        <v>-3966</v>
      </c>
      <c r="H140" s="1">
        <v>-75</v>
      </c>
      <c r="I140" s="1">
        <v>1</v>
      </c>
      <c r="J140" s="1">
        <v>20</v>
      </c>
      <c r="K140" s="1">
        <v>0</v>
      </c>
      <c r="L140" s="1">
        <f t="shared" si="413"/>
        <v>-105.89622454437497</v>
      </c>
      <c r="M140" s="1">
        <f t="shared" si="414"/>
        <v>-31.162892360930996</v>
      </c>
      <c r="N140" s="1">
        <f t="shared" si="415"/>
        <v>0.97580328338864097</v>
      </c>
      <c r="O140" s="1">
        <f t="shared" si="416"/>
        <v>13.862943611198906</v>
      </c>
      <c r="P140" s="1">
        <f t="shared" si="417"/>
        <v>0</v>
      </c>
      <c r="Q140" s="1">
        <f t="shared" si="423"/>
        <v>33</v>
      </c>
      <c r="R140" s="1">
        <v>297</v>
      </c>
      <c r="S140" s="1">
        <v>71</v>
      </c>
      <c r="T140" s="1">
        <f t="shared" si="412"/>
        <v>105</v>
      </c>
      <c r="U140" s="1">
        <f t="shared" si="418"/>
        <v>1245</v>
      </c>
      <c r="V140" s="1">
        <f t="shared" si="419"/>
        <v>1751</v>
      </c>
      <c r="W140" s="1">
        <f t="shared" si="420"/>
        <v>192951.13748536666</v>
      </c>
      <c r="X140" s="1">
        <f t="shared" si="421"/>
        <v>-150982</v>
      </c>
      <c r="Y140" s="1">
        <f t="shared" si="422"/>
        <v>-11225.063328864402</v>
      </c>
      <c r="Z140">
        <v>360</v>
      </c>
    </row>
    <row r="141" spans="1:26" x14ac:dyDescent="0.45">
      <c r="A141" s="1">
        <v>134</v>
      </c>
      <c r="B141" s="1">
        <v>8.31</v>
      </c>
      <c r="C141" s="1">
        <v>1.74</v>
      </c>
      <c r="D141" s="1">
        <v>2.52</v>
      </c>
      <c r="E141" s="1">
        <v>3.5</v>
      </c>
      <c r="F141" s="1">
        <v>2.52</v>
      </c>
      <c r="G141" s="1">
        <v>-3966</v>
      </c>
      <c r="H141" s="1">
        <v>-75</v>
      </c>
      <c r="I141" s="1">
        <v>1</v>
      </c>
      <c r="J141" s="1">
        <v>20</v>
      </c>
      <c r="K141" s="1">
        <v>0</v>
      </c>
      <c r="L141" s="1">
        <f t="shared" si="413"/>
        <v>-105.89622454437497</v>
      </c>
      <c r="M141" s="1">
        <f t="shared" si="414"/>
        <v>-31.162892360930996</v>
      </c>
      <c r="N141" s="1">
        <f t="shared" si="415"/>
        <v>0.97580328338864097</v>
      </c>
      <c r="O141" s="1">
        <f t="shared" si="416"/>
        <v>13.862943611198906</v>
      </c>
      <c r="P141" s="1">
        <f t="shared" si="417"/>
        <v>0</v>
      </c>
      <c r="Q141" s="1">
        <f t="shared" si="423"/>
        <v>33</v>
      </c>
      <c r="R141" s="1">
        <v>297</v>
      </c>
      <c r="S141" s="1">
        <v>71</v>
      </c>
      <c r="T141" s="1">
        <f t="shared" si="412"/>
        <v>105</v>
      </c>
      <c r="U141" s="1">
        <f t="shared" si="418"/>
        <v>1245</v>
      </c>
      <c r="V141" s="1">
        <f t="shared" si="419"/>
        <v>1751</v>
      </c>
      <c r="W141" s="1">
        <f t="shared" si="420"/>
        <v>192951.13748536666</v>
      </c>
      <c r="X141" s="1">
        <f t="shared" si="421"/>
        <v>-150982</v>
      </c>
      <c r="Y141" s="1">
        <f t="shared" si="422"/>
        <v>-11225.063328864402</v>
      </c>
      <c r="Z141">
        <v>370</v>
      </c>
    </row>
    <row r="142" spans="1:26" x14ac:dyDescent="0.45">
      <c r="A142" s="1">
        <v>135</v>
      </c>
      <c r="B142" s="1">
        <v>8.31</v>
      </c>
      <c r="C142" s="1">
        <v>1.74</v>
      </c>
      <c r="D142" s="1">
        <v>2.52</v>
      </c>
      <c r="E142" s="1">
        <v>3.5</v>
      </c>
      <c r="F142" s="1">
        <v>2.52</v>
      </c>
      <c r="G142" s="1">
        <v>-3966</v>
      </c>
      <c r="H142" s="1">
        <v>-75</v>
      </c>
      <c r="I142" s="1">
        <v>1</v>
      </c>
      <c r="J142" s="1">
        <v>20</v>
      </c>
      <c r="K142" s="1">
        <v>0</v>
      </c>
      <c r="L142" s="1">
        <f t="shared" si="413"/>
        <v>-105.89622454437497</v>
      </c>
      <c r="M142" s="1">
        <f t="shared" si="414"/>
        <v>-31.162892360930996</v>
      </c>
      <c r="N142" s="1">
        <f t="shared" si="415"/>
        <v>0.97580328338864097</v>
      </c>
      <c r="O142" s="1">
        <f t="shared" si="416"/>
        <v>13.862943611198906</v>
      </c>
      <c r="P142" s="1">
        <f t="shared" si="417"/>
        <v>0</v>
      </c>
      <c r="Q142" s="1">
        <f t="shared" si="423"/>
        <v>33</v>
      </c>
      <c r="R142" s="1">
        <v>297</v>
      </c>
      <c r="S142" s="1">
        <v>71</v>
      </c>
      <c r="T142" s="1">
        <f t="shared" si="412"/>
        <v>105</v>
      </c>
      <c r="U142" s="1">
        <f t="shared" si="418"/>
        <v>1245</v>
      </c>
      <c r="V142" s="1">
        <f t="shared" si="419"/>
        <v>1751</v>
      </c>
      <c r="W142" s="1">
        <f t="shared" si="420"/>
        <v>192951.13748536666</v>
      </c>
      <c r="X142" s="1">
        <f t="shared" si="421"/>
        <v>-150982</v>
      </c>
      <c r="Y142" s="1">
        <f t="shared" si="422"/>
        <v>-11225.063328864402</v>
      </c>
      <c r="Z142">
        <v>380</v>
      </c>
    </row>
    <row r="143" spans="1:26" x14ac:dyDescent="0.45">
      <c r="A143" s="1">
        <v>136</v>
      </c>
      <c r="B143" s="1">
        <v>8.31</v>
      </c>
      <c r="C143" s="1">
        <v>1.74</v>
      </c>
      <c r="D143" s="1">
        <v>2.52</v>
      </c>
      <c r="E143" s="1">
        <v>3.5</v>
      </c>
      <c r="F143" s="1">
        <v>2.52</v>
      </c>
      <c r="G143" s="1">
        <v>-3966</v>
      </c>
      <c r="H143" s="1">
        <v>-75</v>
      </c>
      <c r="I143" s="1">
        <v>1</v>
      </c>
      <c r="J143" s="1">
        <v>20</v>
      </c>
      <c r="K143" s="1">
        <v>0</v>
      </c>
      <c r="L143" s="1">
        <f t="shared" si="413"/>
        <v>-105.89622454437497</v>
      </c>
      <c r="M143" s="1">
        <f t="shared" si="414"/>
        <v>-31.162892360930996</v>
      </c>
      <c r="N143" s="1">
        <f t="shared" si="415"/>
        <v>0.97580328338864097</v>
      </c>
      <c r="O143" s="1">
        <f t="shared" si="416"/>
        <v>13.862943611198906</v>
      </c>
      <c r="P143" s="1">
        <f t="shared" si="417"/>
        <v>0</v>
      </c>
      <c r="Q143" s="1">
        <f t="shared" si="423"/>
        <v>33</v>
      </c>
      <c r="R143" s="1">
        <v>297</v>
      </c>
      <c r="S143" s="1">
        <v>71</v>
      </c>
      <c r="T143" s="1">
        <f t="shared" si="412"/>
        <v>105</v>
      </c>
      <c r="U143" s="1">
        <f t="shared" si="418"/>
        <v>1245</v>
      </c>
      <c r="V143" s="1">
        <f t="shared" si="419"/>
        <v>1751</v>
      </c>
      <c r="W143" s="1">
        <f t="shared" si="420"/>
        <v>192951.13748536666</v>
      </c>
      <c r="X143" s="1">
        <f t="shared" si="421"/>
        <v>-150982</v>
      </c>
      <c r="Y143" s="1">
        <f t="shared" si="422"/>
        <v>-11225.063328864402</v>
      </c>
      <c r="Z143">
        <v>390</v>
      </c>
    </row>
    <row r="144" spans="1:26" x14ac:dyDescent="0.45">
      <c r="A144" s="1">
        <v>137</v>
      </c>
      <c r="B144" s="1">
        <v>8.31</v>
      </c>
      <c r="C144" s="1">
        <v>1.74</v>
      </c>
      <c r="D144" s="1">
        <v>2.52</v>
      </c>
      <c r="E144" s="1">
        <v>3.5</v>
      </c>
      <c r="F144" s="1">
        <v>2.52</v>
      </c>
      <c r="G144" s="1">
        <v>-3966</v>
      </c>
      <c r="H144" s="1">
        <v>-75</v>
      </c>
      <c r="I144" s="1">
        <v>1</v>
      </c>
      <c r="J144" s="1">
        <v>20</v>
      </c>
      <c r="K144" s="1">
        <v>0</v>
      </c>
      <c r="L144" s="1">
        <f t="shared" si="413"/>
        <v>-105.89622454437497</v>
      </c>
      <c r="M144" s="1">
        <f t="shared" si="414"/>
        <v>-31.162892360930996</v>
      </c>
      <c r="N144" s="1">
        <f t="shared" si="415"/>
        <v>0.97580328338864097</v>
      </c>
      <c r="O144" s="1">
        <f t="shared" si="416"/>
        <v>13.862943611198906</v>
      </c>
      <c r="P144" s="1">
        <f t="shared" si="417"/>
        <v>0</v>
      </c>
      <c r="Q144" s="1">
        <f t="shared" si="423"/>
        <v>33</v>
      </c>
      <c r="R144" s="1">
        <v>297</v>
      </c>
      <c r="S144" s="1">
        <v>71</v>
      </c>
      <c r="T144" s="1">
        <f t="shared" si="412"/>
        <v>105</v>
      </c>
      <c r="U144" s="1">
        <f t="shared" si="418"/>
        <v>1245</v>
      </c>
      <c r="V144" s="1">
        <f t="shared" si="419"/>
        <v>1751</v>
      </c>
      <c r="W144" s="1">
        <f t="shared" si="420"/>
        <v>192951.13748536666</v>
      </c>
      <c r="X144" s="1">
        <f t="shared" si="421"/>
        <v>-150982</v>
      </c>
      <c r="Y144" s="1">
        <f t="shared" si="422"/>
        <v>-11225.063328864402</v>
      </c>
      <c r="Z144">
        <v>400</v>
      </c>
    </row>
    <row r="145" spans="1:26" x14ac:dyDescent="0.45">
      <c r="A145" s="1">
        <v>138</v>
      </c>
      <c r="B145" s="1">
        <v>8.31</v>
      </c>
      <c r="C145" s="1">
        <v>1.74</v>
      </c>
      <c r="D145" s="1">
        <v>2.52</v>
      </c>
      <c r="E145" s="1">
        <v>3.5</v>
      </c>
      <c r="F145" s="1">
        <v>2.52</v>
      </c>
      <c r="G145" s="1">
        <v>-3966</v>
      </c>
      <c r="H145" s="1">
        <v>-75</v>
      </c>
      <c r="I145" s="1">
        <v>1</v>
      </c>
      <c r="J145" s="1">
        <v>20</v>
      </c>
      <c r="K145" s="1">
        <v>0</v>
      </c>
      <c r="L145" s="1">
        <f t="shared" si="413"/>
        <v>-105.89622454437497</v>
      </c>
      <c r="M145" s="1">
        <f t="shared" si="414"/>
        <v>-31.162892360930996</v>
      </c>
      <c r="N145" s="1">
        <f t="shared" si="415"/>
        <v>0.97580328338864097</v>
      </c>
      <c r="O145" s="1">
        <f t="shared" si="416"/>
        <v>13.862943611198906</v>
      </c>
      <c r="P145" s="1">
        <f t="shared" si="417"/>
        <v>0</v>
      </c>
      <c r="Q145" s="1">
        <f t="shared" si="423"/>
        <v>33</v>
      </c>
      <c r="R145" s="1">
        <v>297</v>
      </c>
      <c r="S145" s="1">
        <v>71</v>
      </c>
      <c r="T145" s="1">
        <f t="shared" si="412"/>
        <v>105</v>
      </c>
      <c r="U145" s="1">
        <f t="shared" si="418"/>
        <v>1245</v>
      </c>
      <c r="V145" s="1">
        <f t="shared" si="419"/>
        <v>1751</v>
      </c>
      <c r="W145" s="1">
        <f t="shared" si="420"/>
        <v>192951.13748536666</v>
      </c>
      <c r="X145" s="1">
        <f t="shared" si="421"/>
        <v>-150982</v>
      </c>
      <c r="Y145" s="1">
        <f t="shared" si="422"/>
        <v>-11225.063328864402</v>
      </c>
      <c r="Z145">
        <v>410</v>
      </c>
    </row>
    <row r="146" spans="1:26" x14ac:dyDescent="0.45">
      <c r="A146" s="1">
        <v>139</v>
      </c>
      <c r="B146" s="1">
        <v>8.31</v>
      </c>
      <c r="C146" s="1">
        <v>1.74</v>
      </c>
      <c r="D146" s="1">
        <v>2.52</v>
      </c>
      <c r="E146" s="1">
        <v>3.5</v>
      </c>
      <c r="F146" s="1">
        <v>2.52</v>
      </c>
      <c r="G146" s="1">
        <v>-3966</v>
      </c>
      <c r="H146" s="1">
        <v>-75</v>
      </c>
      <c r="I146" s="1">
        <v>1</v>
      </c>
      <c r="J146" s="1">
        <v>20</v>
      </c>
      <c r="K146" s="1">
        <v>0</v>
      </c>
      <c r="L146" s="1">
        <f t="shared" si="413"/>
        <v>-105.89622454437497</v>
      </c>
      <c r="M146" s="1">
        <f t="shared" si="414"/>
        <v>-31.162892360930996</v>
      </c>
      <c r="N146" s="1">
        <f t="shared" si="415"/>
        <v>0.97580328338864097</v>
      </c>
      <c r="O146" s="1">
        <f t="shared" si="416"/>
        <v>13.862943611198906</v>
      </c>
      <c r="P146" s="1">
        <f t="shared" si="417"/>
        <v>0</v>
      </c>
      <c r="Q146" s="1">
        <f t="shared" si="423"/>
        <v>33</v>
      </c>
      <c r="R146" s="1">
        <v>297</v>
      </c>
      <c r="S146" s="1">
        <v>71</v>
      </c>
      <c r="T146" s="1">
        <f t="shared" si="412"/>
        <v>105</v>
      </c>
      <c r="U146" s="1">
        <f t="shared" si="418"/>
        <v>1245</v>
      </c>
      <c r="V146" s="1">
        <f t="shared" si="419"/>
        <v>1751</v>
      </c>
      <c r="W146" s="1">
        <f t="shared" si="420"/>
        <v>192951.13748536666</v>
      </c>
      <c r="X146" s="1">
        <f t="shared" si="421"/>
        <v>-150982</v>
      </c>
      <c r="Y146" s="1">
        <f t="shared" si="422"/>
        <v>-11225.063328864402</v>
      </c>
      <c r="Z146">
        <v>420</v>
      </c>
    </row>
    <row r="147" spans="1:26" x14ac:dyDescent="0.45">
      <c r="A147" s="1">
        <v>140</v>
      </c>
      <c r="B147" s="1">
        <v>8.31</v>
      </c>
      <c r="C147" s="1">
        <v>1.74</v>
      </c>
      <c r="D147" s="1">
        <v>2.52</v>
      </c>
      <c r="E147" s="1">
        <v>3.5</v>
      </c>
      <c r="F147" s="1">
        <v>2.52</v>
      </c>
      <c r="G147" s="1">
        <v>-3966</v>
      </c>
      <c r="H147" s="1">
        <v>-75</v>
      </c>
      <c r="I147" s="1">
        <v>1</v>
      </c>
      <c r="J147" s="1">
        <v>20</v>
      </c>
      <c r="K147" s="1">
        <v>0</v>
      </c>
      <c r="L147" s="1">
        <f t="shared" si="413"/>
        <v>-105.89622454437497</v>
      </c>
      <c r="M147" s="1">
        <f t="shared" si="414"/>
        <v>-31.162892360930996</v>
      </c>
      <c r="N147" s="1">
        <f t="shared" si="415"/>
        <v>0.97580328338864097</v>
      </c>
      <c r="O147" s="1">
        <f t="shared" si="416"/>
        <v>13.862943611198906</v>
      </c>
      <c r="P147" s="1">
        <f t="shared" si="417"/>
        <v>0</v>
      </c>
      <c r="Q147" s="1">
        <f t="shared" si="423"/>
        <v>33</v>
      </c>
      <c r="R147" s="1">
        <v>297</v>
      </c>
      <c r="S147" s="1">
        <v>71</v>
      </c>
      <c r="T147" s="1">
        <f t="shared" si="412"/>
        <v>105</v>
      </c>
      <c r="U147" s="1">
        <f t="shared" si="418"/>
        <v>1245</v>
      </c>
      <c r="V147" s="1">
        <f t="shared" si="419"/>
        <v>1751</v>
      </c>
      <c r="W147" s="1">
        <f t="shared" si="420"/>
        <v>192951.13748536666</v>
      </c>
      <c r="X147" s="1">
        <f t="shared" si="421"/>
        <v>-150982</v>
      </c>
      <c r="Y147" s="1">
        <f t="shared" si="422"/>
        <v>-11225.063328864402</v>
      </c>
      <c r="Z147">
        <v>430</v>
      </c>
    </row>
    <row r="148" spans="1:26" x14ac:dyDescent="0.45">
      <c r="A148" s="1">
        <v>141</v>
      </c>
      <c r="B148" s="1">
        <v>8.31</v>
      </c>
      <c r="C148" s="1">
        <v>1.74</v>
      </c>
      <c r="D148" s="1">
        <v>2.52</v>
      </c>
      <c r="E148" s="1">
        <v>3.5</v>
      </c>
      <c r="F148" s="1">
        <v>2.52</v>
      </c>
      <c r="G148" s="1">
        <v>-3966</v>
      </c>
      <c r="H148" s="1">
        <v>-75</v>
      </c>
      <c r="I148" s="1">
        <v>1</v>
      </c>
      <c r="J148" s="1">
        <v>20</v>
      </c>
      <c r="K148" s="1">
        <v>0</v>
      </c>
      <c r="L148" s="1">
        <f t="shared" si="413"/>
        <v>-105.89622454437497</v>
      </c>
      <c r="M148" s="1">
        <f t="shared" si="414"/>
        <v>-31.162892360930996</v>
      </c>
      <c r="N148" s="1">
        <f t="shared" si="415"/>
        <v>0.97580328338864097</v>
      </c>
      <c r="O148" s="1">
        <f t="shared" si="416"/>
        <v>13.862943611198906</v>
      </c>
      <c r="P148" s="1">
        <f t="shared" si="417"/>
        <v>0</v>
      </c>
      <c r="Q148" s="1">
        <f t="shared" si="423"/>
        <v>33</v>
      </c>
      <c r="R148" s="1">
        <v>297</v>
      </c>
      <c r="S148" s="1">
        <v>71</v>
      </c>
      <c r="T148" s="1">
        <f t="shared" si="412"/>
        <v>105</v>
      </c>
      <c r="U148" s="1">
        <f t="shared" si="418"/>
        <v>1245</v>
      </c>
      <c r="V148" s="1">
        <f t="shared" si="419"/>
        <v>1751</v>
      </c>
      <c r="W148" s="1">
        <f t="shared" si="420"/>
        <v>192951.13748536666</v>
      </c>
      <c r="X148" s="1">
        <f t="shared" si="421"/>
        <v>-150982</v>
      </c>
      <c r="Y148" s="1">
        <f t="shared" si="422"/>
        <v>-11225.063328864402</v>
      </c>
      <c r="Z148">
        <v>440</v>
      </c>
    </row>
    <row r="149" spans="1:26" x14ac:dyDescent="0.45">
      <c r="A149" s="1">
        <v>142</v>
      </c>
      <c r="B149" s="1">
        <v>8.31</v>
      </c>
      <c r="C149" s="1">
        <v>1.74</v>
      </c>
      <c r="D149" s="1">
        <v>2.52</v>
      </c>
      <c r="E149" s="1">
        <v>3.5</v>
      </c>
      <c r="F149" s="1">
        <v>2.52</v>
      </c>
      <c r="G149" s="1">
        <v>-3966</v>
      </c>
      <c r="H149" s="1">
        <v>-75</v>
      </c>
      <c r="I149" s="1">
        <v>1</v>
      </c>
      <c r="J149" s="1">
        <v>20</v>
      </c>
      <c r="K149" s="1">
        <v>0</v>
      </c>
      <c r="L149" s="1">
        <f t="shared" si="413"/>
        <v>-105.89622454437497</v>
      </c>
      <c r="M149" s="1">
        <f t="shared" si="414"/>
        <v>-31.162892360930996</v>
      </c>
      <c r="N149" s="1">
        <f t="shared" si="415"/>
        <v>0.97580328338864097</v>
      </c>
      <c r="O149" s="1">
        <f t="shared" si="416"/>
        <v>13.862943611198906</v>
      </c>
      <c r="P149" s="1">
        <f t="shared" si="417"/>
        <v>0</v>
      </c>
      <c r="Q149" s="1">
        <f t="shared" si="423"/>
        <v>33</v>
      </c>
      <c r="R149" s="1">
        <v>297</v>
      </c>
      <c r="S149" s="1">
        <v>71</v>
      </c>
      <c r="T149" s="1">
        <f t="shared" si="412"/>
        <v>105</v>
      </c>
      <c r="U149" s="1">
        <f t="shared" si="418"/>
        <v>1245</v>
      </c>
      <c r="V149" s="1">
        <f t="shared" si="419"/>
        <v>1751</v>
      </c>
      <c r="W149" s="1">
        <f t="shared" si="420"/>
        <v>192951.13748536666</v>
      </c>
      <c r="X149" s="1">
        <f t="shared" si="421"/>
        <v>-150982</v>
      </c>
      <c r="Y149" s="1">
        <f t="shared" si="422"/>
        <v>-11225.063328864402</v>
      </c>
      <c r="Z149">
        <v>450</v>
      </c>
    </row>
    <row r="150" spans="1:26" x14ac:dyDescent="0.45">
      <c r="A150" s="1">
        <v>143</v>
      </c>
      <c r="B150" s="1">
        <v>8.31</v>
      </c>
      <c r="C150" s="1">
        <v>1.74</v>
      </c>
      <c r="D150" s="1">
        <v>2.52</v>
      </c>
      <c r="E150" s="1">
        <v>3.5</v>
      </c>
      <c r="F150" s="1">
        <v>2.52</v>
      </c>
      <c r="G150" s="1">
        <v>-3966</v>
      </c>
      <c r="H150" s="1">
        <v>-75</v>
      </c>
      <c r="I150" s="1">
        <v>1</v>
      </c>
      <c r="J150" s="1">
        <v>20</v>
      </c>
      <c r="K150" s="1">
        <v>0</v>
      </c>
      <c r="L150" s="1">
        <f t="shared" si="413"/>
        <v>-105.89622454437497</v>
      </c>
      <c r="M150" s="1">
        <f t="shared" si="414"/>
        <v>-31.162892360930996</v>
      </c>
      <c r="N150" s="1">
        <f t="shared" si="415"/>
        <v>0.97580328338864097</v>
      </c>
      <c r="O150" s="1">
        <f t="shared" si="416"/>
        <v>13.862943611198906</v>
      </c>
      <c r="P150" s="1">
        <f t="shared" si="417"/>
        <v>0</v>
      </c>
      <c r="Q150" s="1">
        <f t="shared" si="423"/>
        <v>33</v>
      </c>
      <c r="R150" s="1">
        <v>297</v>
      </c>
      <c r="S150" s="1">
        <v>71</v>
      </c>
      <c r="T150" s="1">
        <f t="shared" si="412"/>
        <v>105</v>
      </c>
      <c r="U150" s="1">
        <f t="shared" si="418"/>
        <v>1245</v>
      </c>
      <c r="V150" s="1">
        <f t="shared" si="419"/>
        <v>1751</v>
      </c>
      <c r="W150" s="1">
        <f t="shared" si="420"/>
        <v>192951.13748536666</v>
      </c>
      <c r="X150" s="1">
        <f t="shared" si="421"/>
        <v>-150982</v>
      </c>
      <c r="Y150" s="1">
        <f t="shared" si="422"/>
        <v>-11225.063328864402</v>
      </c>
      <c r="Z150">
        <v>460</v>
      </c>
    </row>
    <row r="151" spans="1:26" x14ac:dyDescent="0.45">
      <c r="A151" s="1">
        <v>144</v>
      </c>
      <c r="B151" s="1">
        <v>8.31</v>
      </c>
      <c r="C151" s="1">
        <v>1.74</v>
      </c>
      <c r="D151" s="1">
        <v>2.52</v>
      </c>
      <c r="E151" s="1">
        <v>3.5</v>
      </c>
      <c r="F151" s="1">
        <v>2.52</v>
      </c>
      <c r="G151" s="1">
        <v>-3966</v>
      </c>
      <c r="H151" s="1">
        <v>-75</v>
      </c>
      <c r="I151" s="1">
        <v>1</v>
      </c>
      <c r="J151" s="1">
        <v>20</v>
      </c>
      <c r="K151" s="1">
        <v>0</v>
      </c>
      <c r="L151" s="1">
        <f t="shared" si="413"/>
        <v>-105.89622454437497</v>
      </c>
      <c r="M151" s="1">
        <f t="shared" si="414"/>
        <v>-31.162892360930996</v>
      </c>
      <c r="N151" s="1">
        <f t="shared" si="415"/>
        <v>0.97580328338864097</v>
      </c>
      <c r="O151" s="1">
        <f t="shared" si="416"/>
        <v>13.862943611198906</v>
      </c>
      <c r="P151" s="1">
        <f t="shared" si="417"/>
        <v>0</v>
      </c>
      <c r="Q151" s="1">
        <f t="shared" si="423"/>
        <v>33</v>
      </c>
      <c r="R151" s="1">
        <v>297</v>
      </c>
      <c r="S151" s="1">
        <v>71</v>
      </c>
      <c r="T151" s="1">
        <f t="shared" si="412"/>
        <v>105</v>
      </c>
      <c r="U151" s="1">
        <f t="shared" si="418"/>
        <v>1245</v>
      </c>
      <c r="V151" s="1">
        <f t="shared" si="419"/>
        <v>1751</v>
      </c>
      <c r="W151" s="1">
        <f t="shared" si="420"/>
        <v>192951.13748536666</v>
      </c>
      <c r="X151" s="1">
        <f t="shared" si="421"/>
        <v>-150982</v>
      </c>
      <c r="Y151" s="1">
        <f t="shared" si="422"/>
        <v>-11225.063328864402</v>
      </c>
      <c r="Z151">
        <v>470</v>
      </c>
    </row>
    <row r="152" spans="1:26" x14ac:dyDescent="0.45">
      <c r="A152" s="1">
        <v>145</v>
      </c>
      <c r="B152" s="1">
        <v>8.31</v>
      </c>
      <c r="C152" s="1">
        <v>1.74</v>
      </c>
      <c r="D152" s="1">
        <v>2.52</v>
      </c>
      <c r="E152" s="1">
        <v>3.5</v>
      </c>
      <c r="F152" s="1">
        <v>2.52</v>
      </c>
      <c r="G152" s="1">
        <v>-3966</v>
      </c>
      <c r="H152" s="1">
        <v>-75</v>
      </c>
      <c r="I152" s="1">
        <v>1</v>
      </c>
      <c r="J152" s="1">
        <v>20</v>
      </c>
      <c r="K152" s="1">
        <v>0</v>
      </c>
      <c r="L152" s="1">
        <f t="shared" si="413"/>
        <v>-105.89622454437497</v>
      </c>
      <c r="M152" s="1">
        <f t="shared" si="414"/>
        <v>-31.162892360930996</v>
      </c>
      <c r="N152" s="1">
        <f t="shared" si="415"/>
        <v>0.97580328338864097</v>
      </c>
      <c r="O152" s="1">
        <f t="shared" si="416"/>
        <v>13.862943611198906</v>
      </c>
      <c r="P152" s="1">
        <f t="shared" si="417"/>
        <v>0</v>
      </c>
      <c r="Q152" s="1">
        <f t="shared" si="423"/>
        <v>33</v>
      </c>
      <c r="R152" s="1">
        <v>297</v>
      </c>
      <c r="S152" s="1">
        <v>71</v>
      </c>
      <c r="T152" s="1">
        <f t="shared" si="412"/>
        <v>105</v>
      </c>
      <c r="U152" s="1">
        <f t="shared" si="418"/>
        <v>1245</v>
      </c>
      <c r="V152" s="1">
        <f t="shared" si="419"/>
        <v>1751</v>
      </c>
      <c r="W152" s="1">
        <f t="shared" si="420"/>
        <v>192951.13748536666</v>
      </c>
      <c r="X152" s="1">
        <f t="shared" si="421"/>
        <v>-150982</v>
      </c>
      <c r="Y152" s="1">
        <f t="shared" si="422"/>
        <v>-11225.063328864402</v>
      </c>
      <c r="Z152">
        <v>480</v>
      </c>
    </row>
    <row r="153" spans="1:26" x14ac:dyDescent="0.45">
      <c r="A153" s="1">
        <v>146</v>
      </c>
      <c r="B153" s="1">
        <v>8.31</v>
      </c>
      <c r="C153" s="1">
        <v>1.74</v>
      </c>
      <c r="D153" s="1">
        <v>2.52</v>
      </c>
      <c r="E153" s="1">
        <v>3.5</v>
      </c>
      <c r="F153" s="1">
        <v>2.52</v>
      </c>
      <c r="G153" s="1">
        <v>-3966</v>
      </c>
      <c r="H153" s="1">
        <v>-75</v>
      </c>
      <c r="I153" s="1">
        <v>1</v>
      </c>
      <c r="J153" s="1">
        <v>20</v>
      </c>
      <c r="K153" s="1">
        <v>0</v>
      </c>
      <c r="L153" s="1">
        <f t="shared" si="413"/>
        <v>-105.89622454437497</v>
      </c>
      <c r="M153" s="1">
        <f t="shared" si="414"/>
        <v>-31.162892360930996</v>
      </c>
      <c r="N153" s="1">
        <f t="shared" si="415"/>
        <v>0.97580328338864097</v>
      </c>
      <c r="O153" s="1">
        <f t="shared" si="416"/>
        <v>13.862943611198906</v>
      </c>
      <c r="P153" s="1">
        <f t="shared" si="417"/>
        <v>0</v>
      </c>
      <c r="Q153" s="1">
        <f t="shared" si="423"/>
        <v>33</v>
      </c>
      <c r="R153" s="1">
        <v>297</v>
      </c>
      <c r="S153" s="1">
        <v>71</v>
      </c>
      <c r="T153" s="1">
        <f t="shared" si="412"/>
        <v>105</v>
      </c>
      <c r="U153" s="1">
        <f t="shared" si="418"/>
        <v>1245</v>
      </c>
      <c r="V153" s="1">
        <f t="shared" si="419"/>
        <v>1751</v>
      </c>
      <c r="W153" s="1">
        <f t="shared" si="420"/>
        <v>192951.13748536666</v>
      </c>
      <c r="X153" s="1">
        <f t="shared" si="421"/>
        <v>-150982</v>
      </c>
      <c r="Y153" s="1">
        <f t="shared" si="422"/>
        <v>-11225.063328864402</v>
      </c>
      <c r="Z153">
        <v>490</v>
      </c>
    </row>
    <row r="154" spans="1:26" x14ac:dyDescent="0.45">
      <c r="A154" s="1">
        <v>147</v>
      </c>
      <c r="B154" s="1">
        <v>8.31</v>
      </c>
      <c r="C154" s="1">
        <v>1.74</v>
      </c>
      <c r="D154" s="1">
        <v>2.52</v>
      </c>
      <c r="E154" s="1">
        <v>3.5</v>
      </c>
      <c r="F154" s="1">
        <v>2.52</v>
      </c>
      <c r="G154" s="1">
        <v>-3966</v>
      </c>
      <c r="H154" s="1">
        <v>-75</v>
      </c>
      <c r="I154" s="1">
        <v>1</v>
      </c>
      <c r="J154" s="1">
        <v>20</v>
      </c>
      <c r="K154" s="1">
        <v>0</v>
      </c>
      <c r="L154" s="1">
        <f t="shared" ref="L154:L174" si="424">LN((ABS(G154)/20)+1)*20*(ABS(G154)/G154)</f>
        <v>-105.89622454437497</v>
      </c>
      <c r="M154" s="1">
        <f t="shared" ref="M154:M174" si="425">LN((ABS(H154)/20)+1)*20*(ABS(H154)/H154)</f>
        <v>-31.162892360930996</v>
      </c>
      <c r="N154" s="1">
        <f t="shared" ref="N154:N174" si="426">LN((ABS(I154)/20)+1)*20*(ABS(I154)/I154)</f>
        <v>0.97580328338864097</v>
      </c>
      <c r="O154" s="1">
        <f t="shared" ref="O154:O174" si="427">LN((ABS(J154)/20)+1)*20*(ABS(J154)/J154)</f>
        <v>13.862943611198906</v>
      </c>
      <c r="P154" s="1">
        <f t="shared" ref="P154:P174" si="428">LN((ABS(K154)/20)+1)*20</f>
        <v>0</v>
      </c>
      <c r="Q154" s="1">
        <f t="shared" si="423"/>
        <v>33</v>
      </c>
      <c r="R154" s="1">
        <v>297</v>
      </c>
      <c r="S154" s="1">
        <v>71</v>
      </c>
      <c r="T154" s="1">
        <f t="shared" si="412"/>
        <v>105</v>
      </c>
      <c r="U154" s="1">
        <f t="shared" ref="U154:U174" si="429">ROUND((($W$4-(Q154*(4/3)*PI()*B154^3+R154*(4/3)*PI()*C154^3+S154*(4/3)*PI()*D154^3+T154*(4/3)*PI()*E154^3))/((4/3)*PI()*F154^3)),0)</f>
        <v>1245</v>
      </c>
      <c r="V154" s="1">
        <f t="shared" ref="V154:V174" si="430">SUM(Q154:U154)</f>
        <v>1751</v>
      </c>
      <c r="W154" s="1">
        <f t="shared" ref="W154:W174" si="431">Q154*(4/3)*PI()*B154^3+R154*(4/3)*PI()*C154^3+S154*(4/3)*PI()*D154^3+T154*(4/3)*PI()*E154^3+U154*(4/3)*PI()*F154^3</f>
        <v>192951.13748536666</v>
      </c>
      <c r="X154" s="1">
        <f t="shared" ref="X154:X174" si="432">G154*Q154+H154*R154+I154*S154+J154*T154+K154*U154</f>
        <v>-150982</v>
      </c>
      <c r="Y154" s="1">
        <f t="shared" ref="Y154:Y174" si="433">L154*Q154+M154*R154+N154*S154+O154*T154+P154*U154</f>
        <v>-11225.063328864402</v>
      </c>
      <c r="Z154">
        <v>500</v>
      </c>
    </row>
    <row r="155" spans="1:26" x14ac:dyDescent="0.45">
      <c r="A155" s="1">
        <v>148</v>
      </c>
      <c r="B155" s="1">
        <v>8.31</v>
      </c>
      <c r="C155" s="1">
        <v>1.74</v>
      </c>
      <c r="D155" s="1">
        <v>2.52</v>
      </c>
      <c r="E155" s="1">
        <v>3.5</v>
      </c>
      <c r="F155" s="1">
        <v>2.52</v>
      </c>
      <c r="G155" s="1">
        <v>-3966</v>
      </c>
      <c r="H155" s="1">
        <v>-75</v>
      </c>
      <c r="I155" s="1">
        <v>1</v>
      </c>
      <c r="J155" s="1">
        <v>20</v>
      </c>
      <c r="K155" s="1">
        <v>0</v>
      </c>
      <c r="L155" s="1">
        <f t="shared" si="424"/>
        <v>-105.89622454437497</v>
      </c>
      <c r="M155" s="1">
        <f t="shared" si="425"/>
        <v>-31.162892360930996</v>
      </c>
      <c r="N155" s="1">
        <f t="shared" si="426"/>
        <v>0.97580328338864097</v>
      </c>
      <c r="O155" s="1">
        <f t="shared" si="427"/>
        <v>13.862943611198906</v>
      </c>
      <c r="P155" s="1">
        <f t="shared" si="428"/>
        <v>0</v>
      </c>
      <c r="Q155" s="1">
        <f>INT($Q$4*1.2)</f>
        <v>39</v>
      </c>
      <c r="R155" s="1">
        <v>297</v>
      </c>
      <c r="S155" s="1">
        <v>71</v>
      </c>
      <c r="T155" s="1">
        <f t="shared" si="412"/>
        <v>105</v>
      </c>
      <c r="U155" s="1">
        <f t="shared" si="429"/>
        <v>1030</v>
      </c>
      <c r="V155" s="1">
        <f t="shared" si="430"/>
        <v>1542</v>
      </c>
      <c r="W155" s="1">
        <f t="shared" si="431"/>
        <v>192961.5693574012</v>
      </c>
      <c r="X155" s="1">
        <f t="shared" si="432"/>
        <v>-174778</v>
      </c>
      <c r="Y155" s="1">
        <f t="shared" si="433"/>
        <v>-11860.440676130653</v>
      </c>
      <c r="Z155">
        <v>300</v>
      </c>
    </row>
    <row r="156" spans="1:26" x14ac:dyDescent="0.45">
      <c r="A156" s="1">
        <v>149</v>
      </c>
      <c r="B156" s="1">
        <v>8.31</v>
      </c>
      <c r="C156" s="1">
        <v>1.74</v>
      </c>
      <c r="D156" s="1">
        <v>2.52</v>
      </c>
      <c r="E156" s="1">
        <v>3.5</v>
      </c>
      <c r="F156" s="1">
        <v>2.52</v>
      </c>
      <c r="G156" s="1">
        <v>-3966</v>
      </c>
      <c r="H156" s="1">
        <v>-75</v>
      </c>
      <c r="I156" s="1">
        <v>1</v>
      </c>
      <c r="J156" s="1">
        <v>20</v>
      </c>
      <c r="K156" s="1">
        <v>0</v>
      </c>
      <c r="L156" s="1">
        <f t="shared" si="424"/>
        <v>-105.89622454437497</v>
      </c>
      <c r="M156" s="1">
        <f t="shared" si="425"/>
        <v>-31.162892360930996</v>
      </c>
      <c r="N156" s="1">
        <f t="shared" si="426"/>
        <v>0.97580328338864097</v>
      </c>
      <c r="O156" s="1">
        <f t="shared" si="427"/>
        <v>13.862943611198906</v>
      </c>
      <c r="P156" s="1">
        <f t="shared" si="428"/>
        <v>0</v>
      </c>
      <c r="Q156" s="1">
        <f t="shared" ref="Q156:Q175" si="434">INT($Q$4*1.2)</f>
        <v>39</v>
      </c>
      <c r="R156" s="1">
        <v>297</v>
      </c>
      <c r="S156" s="1">
        <v>71</v>
      </c>
      <c r="T156" s="1">
        <f t="shared" ref="T156:T175" si="435">INT($T$4*(0.5))</f>
        <v>105</v>
      </c>
      <c r="U156" s="1">
        <f t="shared" si="429"/>
        <v>1030</v>
      </c>
      <c r="V156" s="1">
        <f t="shared" si="430"/>
        <v>1542</v>
      </c>
      <c r="W156" s="1">
        <f t="shared" si="431"/>
        <v>192961.5693574012</v>
      </c>
      <c r="X156" s="1">
        <f t="shared" si="432"/>
        <v>-174778</v>
      </c>
      <c r="Y156" s="1">
        <f t="shared" si="433"/>
        <v>-11860.440676130653</v>
      </c>
      <c r="Z156">
        <v>310</v>
      </c>
    </row>
    <row r="157" spans="1:26" x14ac:dyDescent="0.45">
      <c r="A157" s="1">
        <v>150</v>
      </c>
      <c r="B157" s="1">
        <v>8.31</v>
      </c>
      <c r="C157" s="1">
        <v>1.74</v>
      </c>
      <c r="D157" s="1">
        <v>2.52</v>
      </c>
      <c r="E157" s="1">
        <v>3.5</v>
      </c>
      <c r="F157" s="1">
        <v>2.52</v>
      </c>
      <c r="G157" s="1">
        <v>-3966</v>
      </c>
      <c r="H157" s="1">
        <v>-75</v>
      </c>
      <c r="I157" s="1">
        <v>1</v>
      </c>
      <c r="J157" s="1">
        <v>20</v>
      </c>
      <c r="K157" s="1">
        <v>0</v>
      </c>
      <c r="L157" s="1">
        <f t="shared" si="424"/>
        <v>-105.89622454437497</v>
      </c>
      <c r="M157" s="1">
        <f t="shared" si="425"/>
        <v>-31.162892360930996</v>
      </c>
      <c r="N157" s="1">
        <f t="shared" si="426"/>
        <v>0.97580328338864097</v>
      </c>
      <c r="O157" s="1">
        <f t="shared" si="427"/>
        <v>13.862943611198906</v>
      </c>
      <c r="P157" s="1">
        <f t="shared" si="428"/>
        <v>0</v>
      </c>
      <c r="Q157" s="1">
        <f t="shared" si="434"/>
        <v>39</v>
      </c>
      <c r="R157" s="1">
        <v>297</v>
      </c>
      <c r="S157" s="1">
        <v>71</v>
      </c>
      <c r="T157" s="1">
        <f t="shared" si="435"/>
        <v>105</v>
      </c>
      <c r="U157" s="1">
        <f t="shared" si="429"/>
        <v>1030</v>
      </c>
      <c r="V157" s="1">
        <f t="shared" si="430"/>
        <v>1542</v>
      </c>
      <c r="W157" s="1">
        <f t="shared" si="431"/>
        <v>192961.5693574012</v>
      </c>
      <c r="X157" s="1">
        <f t="shared" si="432"/>
        <v>-174778</v>
      </c>
      <c r="Y157" s="1">
        <f t="shared" si="433"/>
        <v>-11860.440676130653</v>
      </c>
      <c r="Z157">
        <v>320</v>
      </c>
    </row>
    <row r="158" spans="1:26" x14ac:dyDescent="0.45">
      <c r="A158" s="1">
        <v>151</v>
      </c>
      <c r="B158" s="1">
        <v>8.31</v>
      </c>
      <c r="C158" s="1">
        <v>1.74</v>
      </c>
      <c r="D158" s="1">
        <v>2.52</v>
      </c>
      <c r="E158" s="1">
        <v>3.5</v>
      </c>
      <c r="F158" s="1">
        <v>2.52</v>
      </c>
      <c r="G158" s="1">
        <v>-3966</v>
      </c>
      <c r="H158" s="1">
        <v>-75</v>
      </c>
      <c r="I158" s="1">
        <v>1</v>
      </c>
      <c r="J158" s="1">
        <v>20</v>
      </c>
      <c r="K158" s="1">
        <v>0</v>
      </c>
      <c r="L158" s="1">
        <f t="shared" si="424"/>
        <v>-105.89622454437497</v>
      </c>
      <c r="M158" s="1">
        <f t="shared" si="425"/>
        <v>-31.162892360930996</v>
      </c>
      <c r="N158" s="1">
        <f t="shared" si="426"/>
        <v>0.97580328338864097</v>
      </c>
      <c r="O158" s="1">
        <f t="shared" si="427"/>
        <v>13.862943611198906</v>
      </c>
      <c r="P158" s="1">
        <f t="shared" si="428"/>
        <v>0</v>
      </c>
      <c r="Q158" s="1">
        <f t="shared" si="434"/>
        <v>39</v>
      </c>
      <c r="R158" s="1">
        <v>297</v>
      </c>
      <c r="S158" s="1">
        <v>71</v>
      </c>
      <c r="T158" s="1">
        <f t="shared" si="435"/>
        <v>105</v>
      </c>
      <c r="U158" s="1">
        <f t="shared" si="429"/>
        <v>1030</v>
      </c>
      <c r="V158" s="1">
        <f t="shared" si="430"/>
        <v>1542</v>
      </c>
      <c r="W158" s="1">
        <f t="shared" si="431"/>
        <v>192961.5693574012</v>
      </c>
      <c r="X158" s="1">
        <f t="shared" si="432"/>
        <v>-174778</v>
      </c>
      <c r="Y158" s="1">
        <f t="shared" si="433"/>
        <v>-11860.440676130653</v>
      </c>
      <c r="Z158">
        <v>330</v>
      </c>
    </row>
    <row r="159" spans="1:26" x14ac:dyDescent="0.45">
      <c r="A159" s="1">
        <v>152</v>
      </c>
      <c r="B159" s="1">
        <v>8.31</v>
      </c>
      <c r="C159" s="1">
        <v>1.74</v>
      </c>
      <c r="D159" s="1">
        <v>2.52</v>
      </c>
      <c r="E159" s="1">
        <v>3.5</v>
      </c>
      <c r="F159" s="1">
        <v>2.52</v>
      </c>
      <c r="G159" s="1">
        <v>-3966</v>
      </c>
      <c r="H159" s="1">
        <v>-75</v>
      </c>
      <c r="I159" s="1">
        <v>1</v>
      </c>
      <c r="J159" s="1">
        <v>20</v>
      </c>
      <c r="K159" s="1">
        <v>0</v>
      </c>
      <c r="L159" s="1">
        <f t="shared" si="424"/>
        <v>-105.89622454437497</v>
      </c>
      <c r="M159" s="1">
        <f t="shared" si="425"/>
        <v>-31.162892360930996</v>
      </c>
      <c r="N159" s="1">
        <f t="shared" si="426"/>
        <v>0.97580328338864097</v>
      </c>
      <c r="O159" s="1">
        <f t="shared" si="427"/>
        <v>13.862943611198906</v>
      </c>
      <c r="P159" s="1">
        <f t="shared" si="428"/>
        <v>0</v>
      </c>
      <c r="Q159" s="1">
        <f t="shared" si="434"/>
        <v>39</v>
      </c>
      <c r="R159" s="1">
        <v>297</v>
      </c>
      <c r="S159" s="1">
        <v>71</v>
      </c>
      <c r="T159" s="1">
        <f t="shared" si="435"/>
        <v>105</v>
      </c>
      <c r="U159" s="1">
        <f t="shared" si="429"/>
        <v>1030</v>
      </c>
      <c r="V159" s="1">
        <f t="shared" si="430"/>
        <v>1542</v>
      </c>
      <c r="W159" s="1">
        <f t="shared" si="431"/>
        <v>192961.5693574012</v>
      </c>
      <c r="X159" s="1">
        <f t="shared" si="432"/>
        <v>-174778</v>
      </c>
      <c r="Y159" s="1">
        <f t="shared" si="433"/>
        <v>-11860.440676130653</v>
      </c>
      <c r="Z159">
        <v>340</v>
      </c>
    </row>
    <row r="160" spans="1:26" x14ac:dyDescent="0.45">
      <c r="A160" s="1">
        <v>153</v>
      </c>
      <c r="B160" s="1">
        <v>8.31</v>
      </c>
      <c r="C160" s="1">
        <v>1.74</v>
      </c>
      <c r="D160" s="1">
        <v>2.52</v>
      </c>
      <c r="E160" s="1">
        <v>3.5</v>
      </c>
      <c r="F160" s="1">
        <v>2.52</v>
      </c>
      <c r="G160" s="1">
        <v>-3966</v>
      </c>
      <c r="H160" s="1">
        <v>-75</v>
      </c>
      <c r="I160" s="1">
        <v>1</v>
      </c>
      <c r="J160" s="1">
        <v>20</v>
      </c>
      <c r="K160" s="1">
        <v>0</v>
      </c>
      <c r="L160" s="1">
        <f t="shared" si="424"/>
        <v>-105.89622454437497</v>
      </c>
      <c r="M160" s="1">
        <f t="shared" si="425"/>
        <v>-31.162892360930996</v>
      </c>
      <c r="N160" s="1">
        <f t="shared" si="426"/>
        <v>0.97580328338864097</v>
      </c>
      <c r="O160" s="1">
        <f t="shared" si="427"/>
        <v>13.862943611198906</v>
      </c>
      <c r="P160" s="1">
        <f t="shared" si="428"/>
        <v>0</v>
      </c>
      <c r="Q160" s="1">
        <f t="shared" si="434"/>
        <v>39</v>
      </c>
      <c r="R160" s="1">
        <v>297</v>
      </c>
      <c r="S160" s="1">
        <v>71</v>
      </c>
      <c r="T160" s="1">
        <f t="shared" si="435"/>
        <v>105</v>
      </c>
      <c r="U160" s="1">
        <f t="shared" si="429"/>
        <v>1030</v>
      </c>
      <c r="V160" s="1">
        <f t="shared" si="430"/>
        <v>1542</v>
      </c>
      <c r="W160" s="1">
        <f t="shared" si="431"/>
        <v>192961.5693574012</v>
      </c>
      <c r="X160" s="1">
        <f t="shared" si="432"/>
        <v>-174778</v>
      </c>
      <c r="Y160" s="1">
        <f t="shared" si="433"/>
        <v>-11860.440676130653</v>
      </c>
      <c r="Z160">
        <v>350</v>
      </c>
    </row>
    <row r="161" spans="1:26" x14ac:dyDescent="0.45">
      <c r="A161" s="1">
        <v>154</v>
      </c>
      <c r="B161" s="1">
        <v>8.31</v>
      </c>
      <c r="C161" s="1">
        <v>1.74</v>
      </c>
      <c r="D161" s="1">
        <v>2.52</v>
      </c>
      <c r="E161" s="1">
        <v>3.5</v>
      </c>
      <c r="F161" s="1">
        <v>2.52</v>
      </c>
      <c r="G161" s="1">
        <v>-3966</v>
      </c>
      <c r="H161" s="1">
        <v>-75</v>
      </c>
      <c r="I161" s="1">
        <v>1</v>
      </c>
      <c r="J161" s="1">
        <v>20</v>
      </c>
      <c r="K161" s="1">
        <v>0</v>
      </c>
      <c r="L161" s="1">
        <f t="shared" si="424"/>
        <v>-105.89622454437497</v>
      </c>
      <c r="M161" s="1">
        <f t="shared" si="425"/>
        <v>-31.162892360930996</v>
      </c>
      <c r="N161" s="1">
        <f t="shared" si="426"/>
        <v>0.97580328338864097</v>
      </c>
      <c r="O161" s="1">
        <f t="shared" si="427"/>
        <v>13.862943611198906</v>
      </c>
      <c r="P161" s="1">
        <f t="shared" si="428"/>
        <v>0</v>
      </c>
      <c r="Q161" s="1">
        <f t="shared" si="434"/>
        <v>39</v>
      </c>
      <c r="R161" s="1">
        <v>297</v>
      </c>
      <c r="S161" s="1">
        <v>71</v>
      </c>
      <c r="T161" s="1">
        <f t="shared" si="435"/>
        <v>105</v>
      </c>
      <c r="U161" s="1">
        <f t="shared" si="429"/>
        <v>1030</v>
      </c>
      <c r="V161" s="1">
        <f t="shared" si="430"/>
        <v>1542</v>
      </c>
      <c r="W161" s="1">
        <f t="shared" si="431"/>
        <v>192961.5693574012</v>
      </c>
      <c r="X161" s="1">
        <f t="shared" si="432"/>
        <v>-174778</v>
      </c>
      <c r="Y161" s="1">
        <f t="shared" si="433"/>
        <v>-11860.440676130653</v>
      </c>
      <c r="Z161">
        <v>360</v>
      </c>
    </row>
    <row r="162" spans="1:26" x14ac:dyDescent="0.45">
      <c r="A162" s="1">
        <v>155</v>
      </c>
      <c r="B162" s="1">
        <v>8.31</v>
      </c>
      <c r="C162" s="1">
        <v>1.74</v>
      </c>
      <c r="D162" s="1">
        <v>2.52</v>
      </c>
      <c r="E162" s="1">
        <v>3.5</v>
      </c>
      <c r="F162" s="1">
        <v>2.52</v>
      </c>
      <c r="G162" s="1">
        <v>-3966</v>
      </c>
      <c r="H162" s="1">
        <v>-75</v>
      </c>
      <c r="I162" s="1">
        <v>1</v>
      </c>
      <c r="J162" s="1">
        <v>20</v>
      </c>
      <c r="K162" s="1">
        <v>0</v>
      </c>
      <c r="L162" s="1">
        <f t="shared" si="424"/>
        <v>-105.89622454437497</v>
      </c>
      <c r="M162" s="1">
        <f t="shared" si="425"/>
        <v>-31.162892360930996</v>
      </c>
      <c r="N162" s="1">
        <f t="shared" si="426"/>
        <v>0.97580328338864097</v>
      </c>
      <c r="O162" s="1">
        <f t="shared" si="427"/>
        <v>13.862943611198906</v>
      </c>
      <c r="P162" s="1">
        <f t="shared" si="428"/>
        <v>0</v>
      </c>
      <c r="Q162" s="1">
        <f t="shared" si="434"/>
        <v>39</v>
      </c>
      <c r="R162" s="1">
        <v>297</v>
      </c>
      <c r="S162" s="1">
        <v>71</v>
      </c>
      <c r="T162" s="1">
        <f t="shared" si="435"/>
        <v>105</v>
      </c>
      <c r="U162" s="1">
        <f t="shared" si="429"/>
        <v>1030</v>
      </c>
      <c r="V162" s="1">
        <f t="shared" si="430"/>
        <v>1542</v>
      </c>
      <c r="W162" s="1">
        <f t="shared" si="431"/>
        <v>192961.5693574012</v>
      </c>
      <c r="X162" s="1">
        <f t="shared" si="432"/>
        <v>-174778</v>
      </c>
      <c r="Y162" s="1">
        <f t="shared" si="433"/>
        <v>-11860.440676130653</v>
      </c>
      <c r="Z162">
        <v>370</v>
      </c>
    </row>
    <row r="163" spans="1:26" x14ac:dyDescent="0.45">
      <c r="A163" s="1">
        <v>156</v>
      </c>
      <c r="B163" s="1">
        <v>8.31</v>
      </c>
      <c r="C163" s="1">
        <v>1.74</v>
      </c>
      <c r="D163" s="1">
        <v>2.52</v>
      </c>
      <c r="E163" s="1">
        <v>3.5</v>
      </c>
      <c r="F163" s="1">
        <v>2.52</v>
      </c>
      <c r="G163" s="1">
        <v>-3966</v>
      </c>
      <c r="H163" s="1">
        <v>-75</v>
      </c>
      <c r="I163" s="1">
        <v>1</v>
      </c>
      <c r="J163" s="1">
        <v>20</v>
      </c>
      <c r="K163" s="1">
        <v>0</v>
      </c>
      <c r="L163" s="1">
        <f t="shared" si="424"/>
        <v>-105.89622454437497</v>
      </c>
      <c r="M163" s="1">
        <f t="shared" si="425"/>
        <v>-31.162892360930996</v>
      </c>
      <c r="N163" s="1">
        <f t="shared" si="426"/>
        <v>0.97580328338864097</v>
      </c>
      <c r="O163" s="1">
        <f t="shared" si="427"/>
        <v>13.862943611198906</v>
      </c>
      <c r="P163" s="1">
        <f t="shared" si="428"/>
        <v>0</v>
      </c>
      <c r="Q163" s="1">
        <f t="shared" si="434"/>
        <v>39</v>
      </c>
      <c r="R163" s="1">
        <v>297</v>
      </c>
      <c r="S163" s="1">
        <v>71</v>
      </c>
      <c r="T163" s="1">
        <f t="shared" si="435"/>
        <v>105</v>
      </c>
      <c r="U163" s="1">
        <f t="shared" si="429"/>
        <v>1030</v>
      </c>
      <c r="V163" s="1">
        <f t="shared" si="430"/>
        <v>1542</v>
      </c>
      <c r="W163" s="1">
        <f t="shared" si="431"/>
        <v>192961.5693574012</v>
      </c>
      <c r="X163" s="1">
        <f t="shared" si="432"/>
        <v>-174778</v>
      </c>
      <c r="Y163" s="1">
        <f t="shared" si="433"/>
        <v>-11860.440676130653</v>
      </c>
      <c r="Z163">
        <v>380</v>
      </c>
    </row>
    <row r="164" spans="1:26" x14ac:dyDescent="0.45">
      <c r="A164" s="1">
        <v>157</v>
      </c>
      <c r="B164" s="1">
        <v>8.31</v>
      </c>
      <c r="C164" s="1">
        <v>1.74</v>
      </c>
      <c r="D164" s="1">
        <v>2.52</v>
      </c>
      <c r="E164" s="1">
        <v>3.5</v>
      </c>
      <c r="F164" s="1">
        <v>2.52</v>
      </c>
      <c r="G164" s="1">
        <v>-3966</v>
      </c>
      <c r="H164" s="1">
        <v>-75</v>
      </c>
      <c r="I164" s="1">
        <v>1</v>
      </c>
      <c r="J164" s="1">
        <v>20</v>
      </c>
      <c r="K164" s="1">
        <v>0</v>
      </c>
      <c r="L164" s="1">
        <f t="shared" si="424"/>
        <v>-105.89622454437497</v>
      </c>
      <c r="M164" s="1">
        <f t="shared" si="425"/>
        <v>-31.162892360930996</v>
      </c>
      <c r="N164" s="1">
        <f t="shared" si="426"/>
        <v>0.97580328338864097</v>
      </c>
      <c r="O164" s="1">
        <f t="shared" si="427"/>
        <v>13.862943611198906</v>
      </c>
      <c r="P164" s="1">
        <f t="shared" si="428"/>
        <v>0</v>
      </c>
      <c r="Q164" s="1">
        <f t="shared" si="434"/>
        <v>39</v>
      </c>
      <c r="R164" s="1">
        <v>297</v>
      </c>
      <c r="S164" s="1">
        <v>71</v>
      </c>
      <c r="T164" s="1">
        <f t="shared" si="435"/>
        <v>105</v>
      </c>
      <c r="U164" s="1">
        <f t="shared" si="429"/>
        <v>1030</v>
      </c>
      <c r="V164" s="1">
        <f t="shared" si="430"/>
        <v>1542</v>
      </c>
      <c r="W164" s="1">
        <f t="shared" si="431"/>
        <v>192961.5693574012</v>
      </c>
      <c r="X164" s="1">
        <f t="shared" si="432"/>
        <v>-174778</v>
      </c>
      <c r="Y164" s="1">
        <f t="shared" si="433"/>
        <v>-11860.440676130653</v>
      </c>
      <c r="Z164">
        <v>390</v>
      </c>
    </row>
    <row r="165" spans="1:26" x14ac:dyDescent="0.45">
      <c r="A165" s="1">
        <v>158</v>
      </c>
      <c r="B165" s="1">
        <v>8.31</v>
      </c>
      <c r="C165" s="1">
        <v>1.74</v>
      </c>
      <c r="D165" s="1">
        <v>2.52</v>
      </c>
      <c r="E165" s="1">
        <v>3.5</v>
      </c>
      <c r="F165" s="1">
        <v>2.52</v>
      </c>
      <c r="G165" s="1">
        <v>-3966</v>
      </c>
      <c r="H165" s="1">
        <v>-75</v>
      </c>
      <c r="I165" s="1">
        <v>1</v>
      </c>
      <c r="J165" s="1">
        <v>20</v>
      </c>
      <c r="K165" s="1">
        <v>0</v>
      </c>
      <c r="L165" s="1">
        <f t="shared" si="424"/>
        <v>-105.89622454437497</v>
      </c>
      <c r="M165" s="1">
        <f t="shared" si="425"/>
        <v>-31.162892360930996</v>
      </c>
      <c r="N165" s="1">
        <f t="shared" si="426"/>
        <v>0.97580328338864097</v>
      </c>
      <c r="O165" s="1">
        <f t="shared" si="427"/>
        <v>13.862943611198906</v>
      </c>
      <c r="P165" s="1">
        <f t="shared" si="428"/>
        <v>0</v>
      </c>
      <c r="Q165" s="1">
        <f t="shared" si="434"/>
        <v>39</v>
      </c>
      <c r="R165" s="1">
        <v>297</v>
      </c>
      <c r="S165" s="1">
        <v>71</v>
      </c>
      <c r="T165" s="1">
        <f t="shared" si="435"/>
        <v>105</v>
      </c>
      <c r="U165" s="1">
        <f t="shared" si="429"/>
        <v>1030</v>
      </c>
      <c r="V165" s="1">
        <f t="shared" si="430"/>
        <v>1542</v>
      </c>
      <c r="W165" s="1">
        <f t="shared" si="431"/>
        <v>192961.5693574012</v>
      </c>
      <c r="X165" s="1">
        <f t="shared" si="432"/>
        <v>-174778</v>
      </c>
      <c r="Y165" s="1">
        <f t="shared" si="433"/>
        <v>-11860.440676130653</v>
      </c>
      <c r="Z165">
        <v>400</v>
      </c>
    </row>
    <row r="166" spans="1:26" x14ac:dyDescent="0.45">
      <c r="A166" s="1">
        <v>159</v>
      </c>
      <c r="B166" s="1">
        <v>8.31</v>
      </c>
      <c r="C166" s="1">
        <v>1.74</v>
      </c>
      <c r="D166" s="1">
        <v>2.52</v>
      </c>
      <c r="E166" s="1">
        <v>3.5</v>
      </c>
      <c r="F166" s="1">
        <v>2.52</v>
      </c>
      <c r="G166" s="1">
        <v>-3966</v>
      </c>
      <c r="H166" s="1">
        <v>-75</v>
      </c>
      <c r="I166" s="1">
        <v>1</v>
      </c>
      <c r="J166" s="1">
        <v>20</v>
      </c>
      <c r="K166" s="1">
        <v>0</v>
      </c>
      <c r="L166" s="1">
        <f t="shared" si="424"/>
        <v>-105.89622454437497</v>
      </c>
      <c r="M166" s="1">
        <f t="shared" si="425"/>
        <v>-31.162892360930996</v>
      </c>
      <c r="N166" s="1">
        <f t="shared" si="426"/>
        <v>0.97580328338864097</v>
      </c>
      <c r="O166" s="1">
        <f t="shared" si="427"/>
        <v>13.862943611198906</v>
      </c>
      <c r="P166" s="1">
        <f t="shared" si="428"/>
        <v>0</v>
      </c>
      <c r="Q166" s="1">
        <f t="shared" si="434"/>
        <v>39</v>
      </c>
      <c r="R166" s="1">
        <v>297</v>
      </c>
      <c r="S166" s="1">
        <v>71</v>
      </c>
      <c r="T166" s="1">
        <f t="shared" si="435"/>
        <v>105</v>
      </c>
      <c r="U166" s="1">
        <f t="shared" si="429"/>
        <v>1030</v>
      </c>
      <c r="V166" s="1">
        <f t="shared" si="430"/>
        <v>1542</v>
      </c>
      <c r="W166" s="1">
        <f t="shared" si="431"/>
        <v>192961.5693574012</v>
      </c>
      <c r="X166" s="1">
        <f t="shared" si="432"/>
        <v>-174778</v>
      </c>
      <c r="Y166" s="1">
        <f t="shared" si="433"/>
        <v>-11860.440676130653</v>
      </c>
      <c r="Z166">
        <v>410</v>
      </c>
    </row>
    <row r="167" spans="1:26" x14ac:dyDescent="0.45">
      <c r="A167" s="1">
        <v>160</v>
      </c>
      <c r="B167" s="1">
        <v>8.31</v>
      </c>
      <c r="C167" s="1">
        <v>1.74</v>
      </c>
      <c r="D167" s="1">
        <v>2.52</v>
      </c>
      <c r="E167" s="1">
        <v>3.5</v>
      </c>
      <c r="F167" s="1">
        <v>2.52</v>
      </c>
      <c r="G167" s="1">
        <v>-3966</v>
      </c>
      <c r="H167" s="1">
        <v>-75</v>
      </c>
      <c r="I167" s="1">
        <v>1</v>
      </c>
      <c r="J167" s="1">
        <v>20</v>
      </c>
      <c r="K167" s="1">
        <v>0</v>
      </c>
      <c r="L167" s="1">
        <f t="shared" si="424"/>
        <v>-105.89622454437497</v>
      </c>
      <c r="M167" s="1">
        <f t="shared" si="425"/>
        <v>-31.162892360930996</v>
      </c>
      <c r="N167" s="1">
        <f t="shared" si="426"/>
        <v>0.97580328338864097</v>
      </c>
      <c r="O167" s="1">
        <f t="shared" si="427"/>
        <v>13.862943611198906</v>
      </c>
      <c r="P167" s="1">
        <f t="shared" si="428"/>
        <v>0</v>
      </c>
      <c r="Q167" s="1">
        <f t="shared" si="434"/>
        <v>39</v>
      </c>
      <c r="R167" s="1">
        <v>297</v>
      </c>
      <c r="S167" s="1">
        <v>71</v>
      </c>
      <c r="T167" s="1">
        <f t="shared" si="435"/>
        <v>105</v>
      </c>
      <c r="U167" s="1">
        <f t="shared" si="429"/>
        <v>1030</v>
      </c>
      <c r="V167" s="1">
        <f t="shared" si="430"/>
        <v>1542</v>
      </c>
      <c r="W167" s="1">
        <f t="shared" si="431"/>
        <v>192961.5693574012</v>
      </c>
      <c r="X167" s="1">
        <f t="shared" si="432"/>
        <v>-174778</v>
      </c>
      <c r="Y167" s="1">
        <f t="shared" si="433"/>
        <v>-11860.440676130653</v>
      </c>
      <c r="Z167">
        <v>420</v>
      </c>
    </row>
    <row r="168" spans="1:26" x14ac:dyDescent="0.45">
      <c r="A168" s="1">
        <v>161</v>
      </c>
      <c r="B168" s="1">
        <v>8.31</v>
      </c>
      <c r="C168" s="1">
        <v>1.74</v>
      </c>
      <c r="D168" s="1">
        <v>2.52</v>
      </c>
      <c r="E168" s="1">
        <v>3.5</v>
      </c>
      <c r="F168" s="1">
        <v>2.52</v>
      </c>
      <c r="G168" s="1">
        <v>-3966</v>
      </c>
      <c r="H168" s="1">
        <v>-75</v>
      </c>
      <c r="I168" s="1">
        <v>1</v>
      </c>
      <c r="J168" s="1">
        <v>20</v>
      </c>
      <c r="K168" s="1">
        <v>0</v>
      </c>
      <c r="L168" s="1">
        <f t="shared" si="424"/>
        <v>-105.89622454437497</v>
      </c>
      <c r="M168" s="1">
        <f t="shared" si="425"/>
        <v>-31.162892360930996</v>
      </c>
      <c r="N168" s="1">
        <f t="shared" si="426"/>
        <v>0.97580328338864097</v>
      </c>
      <c r="O168" s="1">
        <f t="shared" si="427"/>
        <v>13.862943611198906</v>
      </c>
      <c r="P168" s="1">
        <f t="shared" si="428"/>
        <v>0</v>
      </c>
      <c r="Q168" s="1">
        <f t="shared" si="434"/>
        <v>39</v>
      </c>
      <c r="R168" s="1">
        <v>297</v>
      </c>
      <c r="S168" s="1">
        <v>71</v>
      </c>
      <c r="T168" s="1">
        <f t="shared" si="435"/>
        <v>105</v>
      </c>
      <c r="U168" s="1">
        <f t="shared" si="429"/>
        <v>1030</v>
      </c>
      <c r="V168" s="1">
        <f t="shared" si="430"/>
        <v>1542</v>
      </c>
      <c r="W168" s="1">
        <f t="shared" si="431"/>
        <v>192961.5693574012</v>
      </c>
      <c r="X168" s="1">
        <f t="shared" si="432"/>
        <v>-174778</v>
      </c>
      <c r="Y168" s="1">
        <f t="shared" si="433"/>
        <v>-11860.440676130653</v>
      </c>
      <c r="Z168">
        <v>430</v>
      </c>
    </row>
    <row r="169" spans="1:26" x14ac:dyDescent="0.45">
      <c r="A169" s="1">
        <v>162</v>
      </c>
      <c r="B169" s="1">
        <v>8.31</v>
      </c>
      <c r="C169" s="1">
        <v>1.74</v>
      </c>
      <c r="D169" s="1">
        <v>2.52</v>
      </c>
      <c r="E169" s="1">
        <v>3.5</v>
      </c>
      <c r="F169" s="1">
        <v>2.52</v>
      </c>
      <c r="G169" s="1">
        <v>-3966</v>
      </c>
      <c r="H169" s="1">
        <v>-75</v>
      </c>
      <c r="I169" s="1">
        <v>1</v>
      </c>
      <c r="J169" s="1">
        <v>20</v>
      </c>
      <c r="K169" s="1">
        <v>0</v>
      </c>
      <c r="L169" s="1">
        <f t="shared" si="424"/>
        <v>-105.89622454437497</v>
      </c>
      <c r="M169" s="1">
        <f t="shared" si="425"/>
        <v>-31.162892360930996</v>
      </c>
      <c r="N169" s="1">
        <f t="shared" si="426"/>
        <v>0.97580328338864097</v>
      </c>
      <c r="O169" s="1">
        <f t="shared" si="427"/>
        <v>13.862943611198906</v>
      </c>
      <c r="P169" s="1">
        <f t="shared" si="428"/>
        <v>0</v>
      </c>
      <c r="Q169" s="1">
        <f t="shared" si="434"/>
        <v>39</v>
      </c>
      <c r="R169" s="1">
        <v>297</v>
      </c>
      <c r="S169" s="1">
        <v>71</v>
      </c>
      <c r="T169" s="1">
        <f t="shared" si="435"/>
        <v>105</v>
      </c>
      <c r="U169" s="1">
        <f t="shared" si="429"/>
        <v>1030</v>
      </c>
      <c r="V169" s="1">
        <f t="shared" si="430"/>
        <v>1542</v>
      </c>
      <c r="W169" s="1">
        <f t="shared" si="431"/>
        <v>192961.5693574012</v>
      </c>
      <c r="X169" s="1">
        <f t="shared" si="432"/>
        <v>-174778</v>
      </c>
      <c r="Y169" s="1">
        <f t="shared" si="433"/>
        <v>-11860.440676130653</v>
      </c>
      <c r="Z169">
        <v>440</v>
      </c>
    </row>
    <row r="170" spans="1:26" x14ac:dyDescent="0.45">
      <c r="A170" s="1">
        <v>163</v>
      </c>
      <c r="B170" s="1">
        <v>8.31</v>
      </c>
      <c r="C170" s="1">
        <v>1.74</v>
      </c>
      <c r="D170" s="1">
        <v>2.52</v>
      </c>
      <c r="E170" s="1">
        <v>3.5</v>
      </c>
      <c r="F170" s="1">
        <v>2.52</v>
      </c>
      <c r="G170" s="1">
        <v>-3966</v>
      </c>
      <c r="H170" s="1">
        <v>-75</v>
      </c>
      <c r="I170" s="1">
        <v>1</v>
      </c>
      <c r="J170" s="1">
        <v>20</v>
      </c>
      <c r="K170" s="1">
        <v>0</v>
      </c>
      <c r="L170" s="1">
        <f t="shared" si="424"/>
        <v>-105.89622454437497</v>
      </c>
      <c r="M170" s="1">
        <f t="shared" si="425"/>
        <v>-31.162892360930996</v>
      </c>
      <c r="N170" s="1">
        <f t="shared" si="426"/>
        <v>0.97580328338864097</v>
      </c>
      <c r="O170" s="1">
        <f t="shared" si="427"/>
        <v>13.862943611198906</v>
      </c>
      <c r="P170" s="1">
        <f t="shared" si="428"/>
        <v>0</v>
      </c>
      <c r="Q170" s="1">
        <f t="shared" si="434"/>
        <v>39</v>
      </c>
      <c r="R170" s="1">
        <v>297</v>
      </c>
      <c r="S170" s="1">
        <v>71</v>
      </c>
      <c r="T170" s="1">
        <f t="shared" si="435"/>
        <v>105</v>
      </c>
      <c r="U170" s="1">
        <f t="shared" si="429"/>
        <v>1030</v>
      </c>
      <c r="V170" s="1">
        <f t="shared" si="430"/>
        <v>1542</v>
      </c>
      <c r="W170" s="1">
        <f t="shared" si="431"/>
        <v>192961.5693574012</v>
      </c>
      <c r="X170" s="1">
        <f t="shared" si="432"/>
        <v>-174778</v>
      </c>
      <c r="Y170" s="1">
        <f t="shared" si="433"/>
        <v>-11860.440676130653</v>
      </c>
      <c r="Z170">
        <v>450</v>
      </c>
    </row>
    <row r="171" spans="1:26" x14ac:dyDescent="0.45">
      <c r="A171" s="1">
        <v>164</v>
      </c>
      <c r="B171" s="1">
        <v>8.31</v>
      </c>
      <c r="C171" s="1">
        <v>1.74</v>
      </c>
      <c r="D171" s="1">
        <v>2.52</v>
      </c>
      <c r="E171" s="1">
        <v>3.5</v>
      </c>
      <c r="F171" s="1">
        <v>2.52</v>
      </c>
      <c r="G171" s="1">
        <v>-3966</v>
      </c>
      <c r="H171" s="1">
        <v>-75</v>
      </c>
      <c r="I171" s="1">
        <v>1</v>
      </c>
      <c r="J171" s="1">
        <v>20</v>
      </c>
      <c r="K171" s="1">
        <v>0</v>
      </c>
      <c r="L171" s="1">
        <f t="shared" si="424"/>
        <v>-105.89622454437497</v>
      </c>
      <c r="M171" s="1">
        <f t="shared" si="425"/>
        <v>-31.162892360930996</v>
      </c>
      <c r="N171" s="1">
        <f t="shared" si="426"/>
        <v>0.97580328338864097</v>
      </c>
      <c r="O171" s="1">
        <f t="shared" si="427"/>
        <v>13.862943611198906</v>
      </c>
      <c r="P171" s="1">
        <f t="shared" si="428"/>
        <v>0</v>
      </c>
      <c r="Q171" s="1">
        <f t="shared" si="434"/>
        <v>39</v>
      </c>
      <c r="R171" s="1">
        <v>297</v>
      </c>
      <c r="S171" s="1">
        <v>71</v>
      </c>
      <c r="T171" s="1">
        <f t="shared" si="435"/>
        <v>105</v>
      </c>
      <c r="U171" s="1">
        <f t="shared" si="429"/>
        <v>1030</v>
      </c>
      <c r="V171" s="1">
        <f t="shared" si="430"/>
        <v>1542</v>
      </c>
      <c r="W171" s="1">
        <f t="shared" si="431"/>
        <v>192961.5693574012</v>
      </c>
      <c r="X171" s="1">
        <f t="shared" si="432"/>
        <v>-174778</v>
      </c>
      <c r="Y171" s="1">
        <f t="shared" si="433"/>
        <v>-11860.440676130653</v>
      </c>
      <c r="Z171">
        <v>460</v>
      </c>
    </row>
    <row r="172" spans="1:26" x14ac:dyDescent="0.45">
      <c r="A172" s="1">
        <v>165</v>
      </c>
      <c r="B172" s="1">
        <v>8.31</v>
      </c>
      <c r="C172" s="1">
        <v>1.74</v>
      </c>
      <c r="D172" s="1">
        <v>2.52</v>
      </c>
      <c r="E172" s="1">
        <v>3.5</v>
      </c>
      <c r="F172" s="1">
        <v>2.52</v>
      </c>
      <c r="G172" s="1">
        <v>-3966</v>
      </c>
      <c r="H172" s="1">
        <v>-75</v>
      </c>
      <c r="I172" s="1">
        <v>1</v>
      </c>
      <c r="J172" s="1">
        <v>20</v>
      </c>
      <c r="K172" s="1">
        <v>0</v>
      </c>
      <c r="L172" s="1">
        <f t="shared" si="424"/>
        <v>-105.89622454437497</v>
      </c>
      <c r="M172" s="1">
        <f t="shared" si="425"/>
        <v>-31.162892360930996</v>
      </c>
      <c r="N172" s="1">
        <f t="shared" si="426"/>
        <v>0.97580328338864097</v>
      </c>
      <c r="O172" s="1">
        <f t="shared" si="427"/>
        <v>13.862943611198906</v>
      </c>
      <c r="P172" s="1">
        <f t="shared" si="428"/>
        <v>0</v>
      </c>
      <c r="Q172" s="1">
        <f t="shared" si="434"/>
        <v>39</v>
      </c>
      <c r="R172" s="1">
        <v>297</v>
      </c>
      <c r="S172" s="1">
        <v>71</v>
      </c>
      <c r="T172" s="1">
        <f t="shared" si="435"/>
        <v>105</v>
      </c>
      <c r="U172" s="1">
        <f t="shared" si="429"/>
        <v>1030</v>
      </c>
      <c r="V172" s="1">
        <f t="shared" si="430"/>
        <v>1542</v>
      </c>
      <c r="W172" s="1">
        <f t="shared" si="431"/>
        <v>192961.5693574012</v>
      </c>
      <c r="X172" s="1">
        <f t="shared" si="432"/>
        <v>-174778</v>
      </c>
      <c r="Y172" s="1">
        <f t="shared" si="433"/>
        <v>-11860.440676130653</v>
      </c>
      <c r="Z172">
        <v>470</v>
      </c>
    </row>
    <row r="173" spans="1:26" x14ac:dyDescent="0.45">
      <c r="A173" s="1">
        <v>166</v>
      </c>
      <c r="B173" s="1">
        <v>8.31</v>
      </c>
      <c r="C173" s="1">
        <v>1.74</v>
      </c>
      <c r="D173" s="1">
        <v>2.52</v>
      </c>
      <c r="E173" s="1">
        <v>3.5</v>
      </c>
      <c r="F173" s="1">
        <v>2.52</v>
      </c>
      <c r="G173" s="1">
        <v>-3966</v>
      </c>
      <c r="H173" s="1">
        <v>-75</v>
      </c>
      <c r="I173" s="1">
        <v>1</v>
      </c>
      <c r="J173" s="1">
        <v>20</v>
      </c>
      <c r="K173" s="1">
        <v>0</v>
      </c>
      <c r="L173" s="1">
        <f t="shared" si="424"/>
        <v>-105.89622454437497</v>
      </c>
      <c r="M173" s="1">
        <f t="shared" si="425"/>
        <v>-31.162892360930996</v>
      </c>
      <c r="N173" s="1">
        <f t="shared" si="426"/>
        <v>0.97580328338864097</v>
      </c>
      <c r="O173" s="1">
        <f t="shared" si="427"/>
        <v>13.862943611198906</v>
      </c>
      <c r="P173" s="1">
        <f t="shared" si="428"/>
        <v>0</v>
      </c>
      <c r="Q173" s="1">
        <f t="shared" si="434"/>
        <v>39</v>
      </c>
      <c r="R173" s="1">
        <v>297</v>
      </c>
      <c r="S173" s="1">
        <v>71</v>
      </c>
      <c r="T173" s="1">
        <f t="shared" si="435"/>
        <v>105</v>
      </c>
      <c r="U173" s="1">
        <f t="shared" si="429"/>
        <v>1030</v>
      </c>
      <c r="V173" s="1">
        <f t="shared" si="430"/>
        <v>1542</v>
      </c>
      <c r="W173" s="1">
        <f t="shared" si="431"/>
        <v>192961.5693574012</v>
      </c>
      <c r="X173" s="1">
        <f t="shared" si="432"/>
        <v>-174778</v>
      </c>
      <c r="Y173" s="1">
        <f t="shared" si="433"/>
        <v>-11860.440676130653</v>
      </c>
      <c r="Z173">
        <v>480</v>
      </c>
    </row>
    <row r="174" spans="1:26" x14ac:dyDescent="0.45">
      <c r="A174" s="1">
        <v>167</v>
      </c>
      <c r="B174" s="1">
        <v>8.31</v>
      </c>
      <c r="C174" s="1">
        <v>1.74</v>
      </c>
      <c r="D174" s="1">
        <v>2.52</v>
      </c>
      <c r="E174" s="1">
        <v>3.5</v>
      </c>
      <c r="F174" s="1">
        <v>2.52</v>
      </c>
      <c r="G174" s="1">
        <v>-3966</v>
      </c>
      <c r="H174" s="1">
        <v>-75</v>
      </c>
      <c r="I174" s="1">
        <v>1</v>
      </c>
      <c r="J174" s="1">
        <v>20</v>
      </c>
      <c r="K174" s="1">
        <v>0</v>
      </c>
      <c r="L174" s="1">
        <f t="shared" si="424"/>
        <v>-105.89622454437497</v>
      </c>
      <c r="M174" s="1">
        <f t="shared" si="425"/>
        <v>-31.162892360930996</v>
      </c>
      <c r="N174" s="1">
        <f t="shared" si="426"/>
        <v>0.97580328338864097</v>
      </c>
      <c r="O174" s="1">
        <f t="shared" si="427"/>
        <v>13.862943611198906</v>
      </c>
      <c r="P174" s="1">
        <f t="shared" si="428"/>
        <v>0</v>
      </c>
      <c r="Q174" s="1">
        <f t="shared" si="434"/>
        <v>39</v>
      </c>
      <c r="R174" s="1">
        <v>297</v>
      </c>
      <c r="S174" s="1">
        <v>71</v>
      </c>
      <c r="T174" s="1">
        <f t="shared" si="435"/>
        <v>105</v>
      </c>
      <c r="U174" s="1">
        <f t="shared" si="429"/>
        <v>1030</v>
      </c>
      <c r="V174" s="1">
        <f t="shared" si="430"/>
        <v>1542</v>
      </c>
      <c r="W174" s="1">
        <f t="shared" si="431"/>
        <v>192961.5693574012</v>
      </c>
      <c r="X174" s="1">
        <f t="shared" si="432"/>
        <v>-174778</v>
      </c>
      <c r="Y174" s="1">
        <f t="shared" si="433"/>
        <v>-11860.440676130653</v>
      </c>
      <c r="Z174">
        <v>490</v>
      </c>
    </row>
    <row r="175" spans="1:26" x14ac:dyDescent="0.45">
      <c r="A175" s="1">
        <v>168</v>
      </c>
      <c r="B175" s="1">
        <v>8.31</v>
      </c>
      <c r="C175" s="1">
        <v>1.74</v>
      </c>
      <c r="D175" s="1">
        <v>2.52</v>
      </c>
      <c r="E175" s="1">
        <v>3.5</v>
      </c>
      <c r="F175" s="1">
        <v>2.52</v>
      </c>
      <c r="G175" s="1">
        <v>-3966</v>
      </c>
      <c r="H175" s="1">
        <v>-75</v>
      </c>
      <c r="I175" s="1">
        <v>1</v>
      </c>
      <c r="J175" s="1">
        <v>20</v>
      </c>
      <c r="K175" s="1">
        <v>0</v>
      </c>
      <c r="L175" s="1">
        <f t="shared" ref="L175:L195" si="436">LN((ABS(G175)/20)+1)*20*(ABS(G175)/G175)</f>
        <v>-105.89622454437497</v>
      </c>
      <c r="M175" s="1">
        <f t="shared" ref="M175:M195" si="437">LN((ABS(H175)/20)+1)*20*(ABS(H175)/H175)</f>
        <v>-31.162892360930996</v>
      </c>
      <c r="N175" s="1">
        <f t="shared" ref="N175:N195" si="438">LN((ABS(I175)/20)+1)*20*(ABS(I175)/I175)</f>
        <v>0.97580328338864097</v>
      </c>
      <c r="O175" s="1">
        <f t="shared" ref="O175:O195" si="439">LN((ABS(J175)/20)+1)*20*(ABS(J175)/J175)</f>
        <v>13.862943611198906</v>
      </c>
      <c r="P175" s="1">
        <f t="shared" ref="P175:P195" si="440">LN((ABS(K175)/20)+1)*20</f>
        <v>0</v>
      </c>
      <c r="Q175" s="1">
        <f t="shared" si="434"/>
        <v>39</v>
      </c>
      <c r="R175" s="1">
        <v>297</v>
      </c>
      <c r="S175" s="1">
        <v>71</v>
      </c>
      <c r="T175" s="1">
        <f t="shared" si="435"/>
        <v>105</v>
      </c>
      <c r="U175" s="1">
        <f t="shared" ref="U175:U195" si="441">ROUND((($W$4-(Q175*(4/3)*PI()*B175^3+R175*(4/3)*PI()*C175^3+S175*(4/3)*PI()*D175^3+T175*(4/3)*PI()*E175^3))/((4/3)*PI()*F175^3)),0)</f>
        <v>1030</v>
      </c>
      <c r="V175" s="1">
        <f t="shared" ref="V175:V195" si="442">SUM(Q175:U175)</f>
        <v>1542</v>
      </c>
      <c r="W175" s="1">
        <f t="shared" ref="W175:W195" si="443">Q175*(4/3)*PI()*B175^3+R175*(4/3)*PI()*C175^3+S175*(4/3)*PI()*D175^3+T175*(4/3)*PI()*E175^3+U175*(4/3)*PI()*F175^3</f>
        <v>192961.5693574012</v>
      </c>
      <c r="X175" s="1">
        <f t="shared" ref="X175:X195" si="444">G175*Q175+H175*R175+I175*S175+J175*T175+K175*U175</f>
        <v>-174778</v>
      </c>
      <c r="Y175" s="1">
        <f t="shared" ref="Y175:Y195" si="445">L175*Q175+M175*R175+N175*S175+O175*T175+P175*U175</f>
        <v>-11860.440676130653</v>
      </c>
      <c r="Z175">
        <v>500</v>
      </c>
    </row>
    <row r="176" spans="1:26" x14ac:dyDescent="0.45">
      <c r="A176" s="1">
        <v>169</v>
      </c>
      <c r="B176" s="1">
        <v>8.31</v>
      </c>
      <c r="C176" s="1">
        <v>1.74</v>
      </c>
      <c r="D176" s="1">
        <v>2.52</v>
      </c>
      <c r="E176" s="1">
        <v>3.5</v>
      </c>
      <c r="F176" s="1">
        <v>2.52</v>
      </c>
      <c r="G176" s="1">
        <v>-3966</v>
      </c>
      <c r="H176" s="1">
        <v>-75</v>
      </c>
      <c r="I176" s="1">
        <v>1</v>
      </c>
      <c r="J176" s="1">
        <v>20</v>
      </c>
      <c r="K176" s="1">
        <v>0</v>
      </c>
      <c r="L176" s="1">
        <f t="shared" si="436"/>
        <v>-105.89622454437497</v>
      </c>
      <c r="M176" s="1">
        <f t="shared" si="437"/>
        <v>-31.162892360930996</v>
      </c>
      <c r="N176" s="1">
        <f t="shared" si="438"/>
        <v>0.97580328338864097</v>
      </c>
      <c r="O176" s="1">
        <f t="shared" si="439"/>
        <v>13.862943611198906</v>
      </c>
      <c r="P176" s="1">
        <f t="shared" si="440"/>
        <v>0</v>
      </c>
      <c r="Q176" s="1">
        <f>INT($Q$4*0)</f>
        <v>0</v>
      </c>
      <c r="R176" s="1">
        <v>297</v>
      </c>
      <c r="S176" s="1">
        <v>71</v>
      </c>
      <c r="T176" s="1">
        <f>INT($T$4*(2.5))</f>
        <v>527</v>
      </c>
      <c r="U176" s="1">
        <f t="shared" si="441"/>
        <v>1298</v>
      </c>
      <c r="V176" s="1">
        <f t="shared" si="442"/>
        <v>2193</v>
      </c>
      <c r="W176" s="1">
        <f t="shared" si="443"/>
        <v>192968.54241551115</v>
      </c>
      <c r="X176" s="1">
        <f t="shared" si="444"/>
        <v>-11664</v>
      </c>
      <c r="Y176" s="1">
        <f t="shared" si="445"/>
        <v>-1880.3257149740894</v>
      </c>
      <c r="Z176">
        <v>300</v>
      </c>
    </row>
    <row r="177" spans="1:26" x14ac:dyDescent="0.45">
      <c r="A177" s="1">
        <v>170</v>
      </c>
      <c r="B177" s="1">
        <v>8.31</v>
      </c>
      <c r="C177" s="1">
        <v>1.74</v>
      </c>
      <c r="D177" s="1">
        <v>2.52</v>
      </c>
      <c r="E177" s="1">
        <v>3.5</v>
      </c>
      <c r="F177" s="1">
        <v>2.52</v>
      </c>
      <c r="G177" s="1">
        <v>-3966</v>
      </c>
      <c r="H177" s="1">
        <v>-75</v>
      </c>
      <c r="I177" s="1">
        <v>1</v>
      </c>
      <c r="J177" s="1">
        <v>20</v>
      </c>
      <c r="K177" s="1">
        <v>0</v>
      </c>
      <c r="L177" s="1">
        <f t="shared" si="436"/>
        <v>-105.89622454437497</v>
      </c>
      <c r="M177" s="1">
        <f t="shared" si="437"/>
        <v>-31.162892360930996</v>
      </c>
      <c r="N177" s="1">
        <f t="shared" si="438"/>
        <v>0.97580328338864097</v>
      </c>
      <c r="O177" s="1">
        <f t="shared" si="439"/>
        <v>13.862943611198906</v>
      </c>
      <c r="P177" s="1">
        <f t="shared" si="440"/>
        <v>0</v>
      </c>
      <c r="Q177" s="1">
        <f t="shared" ref="Q177:Q196" si="446">INT($Q$4*0)</f>
        <v>0</v>
      </c>
      <c r="R177" s="1">
        <v>297</v>
      </c>
      <c r="S177" s="1">
        <v>71</v>
      </c>
      <c r="T177" s="1">
        <f t="shared" ref="T177:T240" si="447">INT($T$4*(2.5))</f>
        <v>527</v>
      </c>
      <c r="U177" s="1">
        <f t="shared" si="441"/>
        <v>1298</v>
      </c>
      <c r="V177" s="1">
        <f t="shared" si="442"/>
        <v>2193</v>
      </c>
      <c r="W177" s="1">
        <f t="shared" si="443"/>
        <v>192968.54241551115</v>
      </c>
      <c r="X177" s="1">
        <f t="shared" si="444"/>
        <v>-11664</v>
      </c>
      <c r="Y177" s="1">
        <f t="shared" si="445"/>
        <v>-1880.3257149740894</v>
      </c>
      <c r="Z177">
        <v>310</v>
      </c>
    </row>
    <row r="178" spans="1:26" x14ac:dyDescent="0.45">
      <c r="A178" s="1">
        <v>171</v>
      </c>
      <c r="B178" s="1">
        <v>8.31</v>
      </c>
      <c r="C178" s="1">
        <v>1.74</v>
      </c>
      <c r="D178" s="1">
        <v>2.52</v>
      </c>
      <c r="E178" s="1">
        <v>3.5</v>
      </c>
      <c r="F178" s="1">
        <v>2.52</v>
      </c>
      <c r="G178" s="1">
        <v>-3966</v>
      </c>
      <c r="H178" s="1">
        <v>-75</v>
      </c>
      <c r="I178" s="1">
        <v>1</v>
      </c>
      <c r="J178" s="1">
        <v>20</v>
      </c>
      <c r="K178" s="1">
        <v>0</v>
      </c>
      <c r="L178" s="1">
        <f t="shared" si="436"/>
        <v>-105.89622454437497</v>
      </c>
      <c r="M178" s="1">
        <f t="shared" si="437"/>
        <v>-31.162892360930996</v>
      </c>
      <c r="N178" s="1">
        <f t="shared" si="438"/>
        <v>0.97580328338864097</v>
      </c>
      <c r="O178" s="1">
        <f t="shared" si="439"/>
        <v>13.862943611198906</v>
      </c>
      <c r="P178" s="1">
        <f t="shared" si="440"/>
        <v>0</v>
      </c>
      <c r="Q178" s="1">
        <f t="shared" si="446"/>
        <v>0</v>
      </c>
      <c r="R178" s="1">
        <v>297</v>
      </c>
      <c r="S178" s="1">
        <v>71</v>
      </c>
      <c r="T178" s="1">
        <f t="shared" si="447"/>
        <v>527</v>
      </c>
      <c r="U178" s="1">
        <f t="shared" si="441"/>
        <v>1298</v>
      </c>
      <c r="V178" s="1">
        <f t="shared" si="442"/>
        <v>2193</v>
      </c>
      <c r="W178" s="1">
        <f t="shared" si="443"/>
        <v>192968.54241551115</v>
      </c>
      <c r="X178" s="1">
        <f t="shared" si="444"/>
        <v>-11664</v>
      </c>
      <c r="Y178" s="1">
        <f t="shared" si="445"/>
        <v>-1880.3257149740894</v>
      </c>
      <c r="Z178">
        <v>320</v>
      </c>
    </row>
    <row r="179" spans="1:26" x14ac:dyDescent="0.45">
      <c r="A179" s="1">
        <v>172</v>
      </c>
      <c r="B179" s="1">
        <v>8.31</v>
      </c>
      <c r="C179" s="1">
        <v>1.74</v>
      </c>
      <c r="D179" s="1">
        <v>2.52</v>
      </c>
      <c r="E179" s="1">
        <v>3.5</v>
      </c>
      <c r="F179" s="1">
        <v>2.52</v>
      </c>
      <c r="G179" s="1">
        <v>-3966</v>
      </c>
      <c r="H179" s="1">
        <v>-75</v>
      </c>
      <c r="I179" s="1">
        <v>1</v>
      </c>
      <c r="J179" s="1">
        <v>20</v>
      </c>
      <c r="K179" s="1">
        <v>0</v>
      </c>
      <c r="L179" s="1">
        <f t="shared" si="436"/>
        <v>-105.89622454437497</v>
      </c>
      <c r="M179" s="1">
        <f t="shared" si="437"/>
        <v>-31.162892360930996</v>
      </c>
      <c r="N179" s="1">
        <f t="shared" si="438"/>
        <v>0.97580328338864097</v>
      </c>
      <c r="O179" s="1">
        <f t="shared" si="439"/>
        <v>13.862943611198906</v>
      </c>
      <c r="P179" s="1">
        <f t="shared" si="440"/>
        <v>0</v>
      </c>
      <c r="Q179" s="1">
        <f t="shared" si="446"/>
        <v>0</v>
      </c>
      <c r="R179" s="1">
        <v>297</v>
      </c>
      <c r="S179" s="1">
        <v>71</v>
      </c>
      <c r="T179" s="1">
        <f t="shared" si="447"/>
        <v>527</v>
      </c>
      <c r="U179" s="1">
        <f t="shared" si="441"/>
        <v>1298</v>
      </c>
      <c r="V179" s="1">
        <f t="shared" si="442"/>
        <v>2193</v>
      </c>
      <c r="W179" s="1">
        <f t="shared" si="443"/>
        <v>192968.54241551115</v>
      </c>
      <c r="X179" s="1">
        <f t="shared" si="444"/>
        <v>-11664</v>
      </c>
      <c r="Y179" s="1">
        <f t="shared" si="445"/>
        <v>-1880.3257149740894</v>
      </c>
      <c r="Z179">
        <v>330</v>
      </c>
    </row>
    <row r="180" spans="1:26" x14ac:dyDescent="0.45">
      <c r="A180" s="1">
        <v>173</v>
      </c>
      <c r="B180" s="1">
        <v>8.31</v>
      </c>
      <c r="C180" s="1">
        <v>1.74</v>
      </c>
      <c r="D180" s="1">
        <v>2.52</v>
      </c>
      <c r="E180" s="1">
        <v>3.5</v>
      </c>
      <c r="F180" s="1">
        <v>2.52</v>
      </c>
      <c r="G180" s="1">
        <v>-3966</v>
      </c>
      <c r="H180" s="1">
        <v>-75</v>
      </c>
      <c r="I180" s="1">
        <v>1</v>
      </c>
      <c r="J180" s="1">
        <v>20</v>
      </c>
      <c r="K180" s="1">
        <v>0</v>
      </c>
      <c r="L180" s="1">
        <f t="shared" si="436"/>
        <v>-105.89622454437497</v>
      </c>
      <c r="M180" s="1">
        <f t="shared" si="437"/>
        <v>-31.162892360930996</v>
      </c>
      <c r="N180" s="1">
        <f t="shared" si="438"/>
        <v>0.97580328338864097</v>
      </c>
      <c r="O180" s="1">
        <f t="shared" si="439"/>
        <v>13.862943611198906</v>
      </c>
      <c r="P180" s="1">
        <f t="shared" si="440"/>
        <v>0</v>
      </c>
      <c r="Q180" s="1">
        <f t="shared" si="446"/>
        <v>0</v>
      </c>
      <c r="R180" s="1">
        <v>297</v>
      </c>
      <c r="S180" s="1">
        <v>71</v>
      </c>
      <c r="T180" s="1">
        <f t="shared" si="447"/>
        <v>527</v>
      </c>
      <c r="U180" s="1">
        <f t="shared" si="441"/>
        <v>1298</v>
      </c>
      <c r="V180" s="1">
        <f t="shared" si="442"/>
        <v>2193</v>
      </c>
      <c r="W180" s="1">
        <f t="shared" si="443"/>
        <v>192968.54241551115</v>
      </c>
      <c r="X180" s="1">
        <f t="shared" si="444"/>
        <v>-11664</v>
      </c>
      <c r="Y180" s="1">
        <f t="shared" si="445"/>
        <v>-1880.3257149740894</v>
      </c>
      <c r="Z180">
        <v>340</v>
      </c>
    </row>
    <row r="181" spans="1:26" x14ac:dyDescent="0.45">
      <c r="A181" s="1">
        <v>174</v>
      </c>
      <c r="B181" s="1">
        <v>8.31</v>
      </c>
      <c r="C181" s="1">
        <v>1.74</v>
      </c>
      <c r="D181" s="1">
        <v>2.52</v>
      </c>
      <c r="E181" s="1">
        <v>3.5</v>
      </c>
      <c r="F181" s="1">
        <v>2.52</v>
      </c>
      <c r="G181" s="1">
        <v>-3966</v>
      </c>
      <c r="H181" s="1">
        <v>-75</v>
      </c>
      <c r="I181" s="1">
        <v>1</v>
      </c>
      <c r="J181" s="1">
        <v>20</v>
      </c>
      <c r="K181" s="1">
        <v>0</v>
      </c>
      <c r="L181" s="1">
        <f t="shared" si="436"/>
        <v>-105.89622454437497</v>
      </c>
      <c r="M181" s="1">
        <f t="shared" si="437"/>
        <v>-31.162892360930996</v>
      </c>
      <c r="N181" s="1">
        <f t="shared" si="438"/>
        <v>0.97580328338864097</v>
      </c>
      <c r="O181" s="1">
        <f t="shared" si="439"/>
        <v>13.862943611198906</v>
      </c>
      <c r="P181" s="1">
        <f t="shared" si="440"/>
        <v>0</v>
      </c>
      <c r="Q181" s="1">
        <f t="shared" si="446"/>
        <v>0</v>
      </c>
      <c r="R181" s="1">
        <v>297</v>
      </c>
      <c r="S181" s="1">
        <v>71</v>
      </c>
      <c r="T181" s="1">
        <f t="shared" si="447"/>
        <v>527</v>
      </c>
      <c r="U181" s="1">
        <f t="shared" si="441"/>
        <v>1298</v>
      </c>
      <c r="V181" s="1">
        <f t="shared" si="442"/>
        <v>2193</v>
      </c>
      <c r="W181" s="1">
        <f t="shared" si="443"/>
        <v>192968.54241551115</v>
      </c>
      <c r="X181" s="1">
        <f t="shared" si="444"/>
        <v>-11664</v>
      </c>
      <c r="Y181" s="1">
        <f t="shared" si="445"/>
        <v>-1880.3257149740894</v>
      </c>
      <c r="Z181">
        <v>350</v>
      </c>
    </row>
    <row r="182" spans="1:26" x14ac:dyDescent="0.45">
      <c r="A182" s="1">
        <v>175</v>
      </c>
      <c r="B182" s="1">
        <v>8.31</v>
      </c>
      <c r="C182" s="1">
        <v>1.74</v>
      </c>
      <c r="D182" s="1">
        <v>2.52</v>
      </c>
      <c r="E182" s="1">
        <v>3.5</v>
      </c>
      <c r="F182" s="1">
        <v>2.52</v>
      </c>
      <c r="G182" s="1">
        <v>-3966</v>
      </c>
      <c r="H182" s="1">
        <v>-75</v>
      </c>
      <c r="I182" s="1">
        <v>1</v>
      </c>
      <c r="J182" s="1">
        <v>20</v>
      </c>
      <c r="K182" s="1">
        <v>0</v>
      </c>
      <c r="L182" s="1">
        <f t="shared" si="436"/>
        <v>-105.89622454437497</v>
      </c>
      <c r="M182" s="1">
        <f t="shared" si="437"/>
        <v>-31.162892360930996</v>
      </c>
      <c r="N182" s="1">
        <f t="shared" si="438"/>
        <v>0.97580328338864097</v>
      </c>
      <c r="O182" s="1">
        <f t="shared" si="439"/>
        <v>13.862943611198906</v>
      </c>
      <c r="P182" s="1">
        <f t="shared" si="440"/>
        <v>0</v>
      </c>
      <c r="Q182" s="1">
        <f t="shared" si="446"/>
        <v>0</v>
      </c>
      <c r="R182" s="1">
        <v>297</v>
      </c>
      <c r="S182" s="1">
        <v>71</v>
      </c>
      <c r="T182" s="1">
        <f t="shared" si="447"/>
        <v>527</v>
      </c>
      <c r="U182" s="1">
        <f t="shared" si="441"/>
        <v>1298</v>
      </c>
      <c r="V182" s="1">
        <f t="shared" si="442"/>
        <v>2193</v>
      </c>
      <c r="W182" s="1">
        <f t="shared" si="443"/>
        <v>192968.54241551115</v>
      </c>
      <c r="X182" s="1">
        <f t="shared" si="444"/>
        <v>-11664</v>
      </c>
      <c r="Y182" s="1">
        <f t="shared" si="445"/>
        <v>-1880.3257149740894</v>
      </c>
      <c r="Z182">
        <v>360</v>
      </c>
    </row>
    <row r="183" spans="1:26" x14ac:dyDescent="0.45">
      <c r="A183" s="1">
        <v>176</v>
      </c>
      <c r="B183" s="1">
        <v>8.31</v>
      </c>
      <c r="C183" s="1">
        <v>1.74</v>
      </c>
      <c r="D183" s="1">
        <v>2.52</v>
      </c>
      <c r="E183" s="1">
        <v>3.5</v>
      </c>
      <c r="F183" s="1">
        <v>2.52</v>
      </c>
      <c r="G183" s="1">
        <v>-3966</v>
      </c>
      <c r="H183" s="1">
        <v>-75</v>
      </c>
      <c r="I183" s="1">
        <v>1</v>
      </c>
      <c r="J183" s="1">
        <v>20</v>
      </c>
      <c r="K183" s="1">
        <v>0</v>
      </c>
      <c r="L183" s="1">
        <f t="shared" si="436"/>
        <v>-105.89622454437497</v>
      </c>
      <c r="M183" s="1">
        <f t="shared" si="437"/>
        <v>-31.162892360930996</v>
      </c>
      <c r="N183" s="1">
        <f t="shared" si="438"/>
        <v>0.97580328338864097</v>
      </c>
      <c r="O183" s="1">
        <f t="shared" si="439"/>
        <v>13.862943611198906</v>
      </c>
      <c r="P183" s="1">
        <f t="shared" si="440"/>
        <v>0</v>
      </c>
      <c r="Q183" s="1">
        <f t="shared" si="446"/>
        <v>0</v>
      </c>
      <c r="R183" s="1">
        <v>297</v>
      </c>
      <c r="S183" s="1">
        <v>71</v>
      </c>
      <c r="T183" s="1">
        <f t="shared" si="447"/>
        <v>527</v>
      </c>
      <c r="U183" s="1">
        <f t="shared" si="441"/>
        <v>1298</v>
      </c>
      <c r="V183" s="1">
        <f t="shared" si="442"/>
        <v>2193</v>
      </c>
      <c r="W183" s="1">
        <f t="shared" si="443"/>
        <v>192968.54241551115</v>
      </c>
      <c r="X183" s="1">
        <f t="shared" si="444"/>
        <v>-11664</v>
      </c>
      <c r="Y183" s="1">
        <f t="shared" si="445"/>
        <v>-1880.3257149740894</v>
      </c>
      <c r="Z183">
        <v>370</v>
      </c>
    </row>
    <row r="184" spans="1:26" x14ac:dyDescent="0.45">
      <c r="A184" s="1">
        <v>177</v>
      </c>
      <c r="B184" s="1">
        <v>8.31</v>
      </c>
      <c r="C184" s="1">
        <v>1.74</v>
      </c>
      <c r="D184" s="1">
        <v>2.52</v>
      </c>
      <c r="E184" s="1">
        <v>3.5</v>
      </c>
      <c r="F184" s="1">
        <v>2.52</v>
      </c>
      <c r="G184" s="1">
        <v>-3966</v>
      </c>
      <c r="H184" s="1">
        <v>-75</v>
      </c>
      <c r="I184" s="1">
        <v>1</v>
      </c>
      <c r="J184" s="1">
        <v>20</v>
      </c>
      <c r="K184" s="1">
        <v>0</v>
      </c>
      <c r="L184" s="1">
        <f t="shared" si="436"/>
        <v>-105.89622454437497</v>
      </c>
      <c r="M184" s="1">
        <f t="shared" si="437"/>
        <v>-31.162892360930996</v>
      </c>
      <c r="N184" s="1">
        <f t="shared" si="438"/>
        <v>0.97580328338864097</v>
      </c>
      <c r="O184" s="1">
        <f t="shared" si="439"/>
        <v>13.862943611198906</v>
      </c>
      <c r="P184" s="1">
        <f t="shared" si="440"/>
        <v>0</v>
      </c>
      <c r="Q184" s="1">
        <f t="shared" si="446"/>
        <v>0</v>
      </c>
      <c r="R184" s="1">
        <v>297</v>
      </c>
      <c r="S184" s="1">
        <v>71</v>
      </c>
      <c r="T184" s="1">
        <f t="shared" si="447"/>
        <v>527</v>
      </c>
      <c r="U184" s="1">
        <f t="shared" si="441"/>
        <v>1298</v>
      </c>
      <c r="V184" s="1">
        <f t="shared" si="442"/>
        <v>2193</v>
      </c>
      <c r="W184" s="1">
        <f t="shared" si="443"/>
        <v>192968.54241551115</v>
      </c>
      <c r="X184" s="1">
        <f t="shared" si="444"/>
        <v>-11664</v>
      </c>
      <c r="Y184" s="1">
        <f t="shared" si="445"/>
        <v>-1880.3257149740894</v>
      </c>
      <c r="Z184">
        <v>380</v>
      </c>
    </row>
    <row r="185" spans="1:26" x14ac:dyDescent="0.45">
      <c r="A185" s="1">
        <v>178</v>
      </c>
      <c r="B185" s="1">
        <v>8.31</v>
      </c>
      <c r="C185" s="1">
        <v>1.74</v>
      </c>
      <c r="D185" s="1">
        <v>2.52</v>
      </c>
      <c r="E185" s="1">
        <v>3.5</v>
      </c>
      <c r="F185" s="1">
        <v>2.52</v>
      </c>
      <c r="G185" s="1">
        <v>-3966</v>
      </c>
      <c r="H185" s="1">
        <v>-75</v>
      </c>
      <c r="I185" s="1">
        <v>1</v>
      </c>
      <c r="J185" s="1">
        <v>20</v>
      </c>
      <c r="K185" s="1">
        <v>0</v>
      </c>
      <c r="L185" s="1">
        <f t="shared" si="436"/>
        <v>-105.89622454437497</v>
      </c>
      <c r="M185" s="1">
        <f t="shared" si="437"/>
        <v>-31.162892360930996</v>
      </c>
      <c r="N185" s="1">
        <f t="shared" si="438"/>
        <v>0.97580328338864097</v>
      </c>
      <c r="O185" s="1">
        <f t="shared" si="439"/>
        <v>13.862943611198906</v>
      </c>
      <c r="P185" s="1">
        <f t="shared" si="440"/>
        <v>0</v>
      </c>
      <c r="Q185" s="1">
        <f t="shared" si="446"/>
        <v>0</v>
      </c>
      <c r="R185" s="1">
        <v>297</v>
      </c>
      <c r="S185" s="1">
        <v>71</v>
      </c>
      <c r="T185" s="1">
        <f t="shared" si="447"/>
        <v>527</v>
      </c>
      <c r="U185" s="1">
        <f t="shared" si="441"/>
        <v>1298</v>
      </c>
      <c r="V185" s="1">
        <f t="shared" si="442"/>
        <v>2193</v>
      </c>
      <c r="W185" s="1">
        <f t="shared" si="443"/>
        <v>192968.54241551115</v>
      </c>
      <c r="X185" s="1">
        <f t="shared" si="444"/>
        <v>-11664</v>
      </c>
      <c r="Y185" s="1">
        <f t="shared" si="445"/>
        <v>-1880.3257149740894</v>
      </c>
      <c r="Z185">
        <v>390</v>
      </c>
    </row>
    <row r="186" spans="1:26" x14ac:dyDescent="0.45">
      <c r="A186" s="1">
        <v>179</v>
      </c>
      <c r="B186" s="1">
        <v>8.31</v>
      </c>
      <c r="C186" s="1">
        <v>1.74</v>
      </c>
      <c r="D186" s="1">
        <v>2.52</v>
      </c>
      <c r="E186" s="1">
        <v>3.5</v>
      </c>
      <c r="F186" s="1">
        <v>2.52</v>
      </c>
      <c r="G186" s="1">
        <v>-3966</v>
      </c>
      <c r="H186" s="1">
        <v>-75</v>
      </c>
      <c r="I186" s="1">
        <v>1</v>
      </c>
      <c r="J186" s="1">
        <v>20</v>
      </c>
      <c r="K186" s="1">
        <v>0</v>
      </c>
      <c r="L186" s="1">
        <f t="shared" si="436"/>
        <v>-105.89622454437497</v>
      </c>
      <c r="M186" s="1">
        <f t="shared" si="437"/>
        <v>-31.162892360930996</v>
      </c>
      <c r="N186" s="1">
        <f t="shared" si="438"/>
        <v>0.97580328338864097</v>
      </c>
      <c r="O186" s="1">
        <f t="shared" si="439"/>
        <v>13.862943611198906</v>
      </c>
      <c r="P186" s="1">
        <f t="shared" si="440"/>
        <v>0</v>
      </c>
      <c r="Q186" s="1">
        <f t="shared" si="446"/>
        <v>0</v>
      </c>
      <c r="R186" s="1">
        <v>297</v>
      </c>
      <c r="S186" s="1">
        <v>71</v>
      </c>
      <c r="T186" s="1">
        <f t="shared" si="447"/>
        <v>527</v>
      </c>
      <c r="U186" s="1">
        <f t="shared" si="441"/>
        <v>1298</v>
      </c>
      <c r="V186" s="1">
        <f t="shared" si="442"/>
        <v>2193</v>
      </c>
      <c r="W186" s="1">
        <f t="shared" si="443"/>
        <v>192968.54241551115</v>
      </c>
      <c r="X186" s="1">
        <f t="shared" si="444"/>
        <v>-11664</v>
      </c>
      <c r="Y186" s="1">
        <f t="shared" si="445"/>
        <v>-1880.3257149740894</v>
      </c>
      <c r="Z186">
        <v>400</v>
      </c>
    </row>
    <row r="187" spans="1:26" x14ac:dyDescent="0.45">
      <c r="A187" s="1">
        <v>180</v>
      </c>
      <c r="B187" s="1">
        <v>8.31</v>
      </c>
      <c r="C187" s="1">
        <v>1.74</v>
      </c>
      <c r="D187" s="1">
        <v>2.52</v>
      </c>
      <c r="E187" s="1">
        <v>3.5</v>
      </c>
      <c r="F187" s="1">
        <v>2.52</v>
      </c>
      <c r="G187" s="1">
        <v>-3966</v>
      </c>
      <c r="H187" s="1">
        <v>-75</v>
      </c>
      <c r="I187" s="1">
        <v>1</v>
      </c>
      <c r="J187" s="1">
        <v>20</v>
      </c>
      <c r="K187" s="1">
        <v>0</v>
      </c>
      <c r="L187" s="1">
        <f t="shared" si="436"/>
        <v>-105.89622454437497</v>
      </c>
      <c r="M187" s="1">
        <f t="shared" si="437"/>
        <v>-31.162892360930996</v>
      </c>
      <c r="N187" s="1">
        <f t="shared" si="438"/>
        <v>0.97580328338864097</v>
      </c>
      <c r="O187" s="1">
        <f t="shared" si="439"/>
        <v>13.862943611198906</v>
      </c>
      <c r="P187" s="1">
        <f t="shared" si="440"/>
        <v>0</v>
      </c>
      <c r="Q187" s="1">
        <f t="shared" si="446"/>
        <v>0</v>
      </c>
      <c r="R187" s="1">
        <v>297</v>
      </c>
      <c r="S187" s="1">
        <v>71</v>
      </c>
      <c r="T187" s="1">
        <f t="shared" si="447"/>
        <v>527</v>
      </c>
      <c r="U187" s="1">
        <f t="shared" si="441"/>
        <v>1298</v>
      </c>
      <c r="V187" s="1">
        <f t="shared" si="442"/>
        <v>2193</v>
      </c>
      <c r="W187" s="1">
        <f t="shared" si="443"/>
        <v>192968.54241551115</v>
      </c>
      <c r="X187" s="1">
        <f t="shared" si="444"/>
        <v>-11664</v>
      </c>
      <c r="Y187" s="1">
        <f t="shared" si="445"/>
        <v>-1880.3257149740894</v>
      </c>
      <c r="Z187">
        <v>410</v>
      </c>
    </row>
    <row r="188" spans="1:26" x14ac:dyDescent="0.45">
      <c r="A188" s="1">
        <v>181</v>
      </c>
      <c r="B188" s="1">
        <v>8.31</v>
      </c>
      <c r="C188" s="1">
        <v>1.74</v>
      </c>
      <c r="D188" s="1">
        <v>2.52</v>
      </c>
      <c r="E188" s="1">
        <v>3.5</v>
      </c>
      <c r="F188" s="1">
        <v>2.52</v>
      </c>
      <c r="G188" s="1">
        <v>-3966</v>
      </c>
      <c r="H188" s="1">
        <v>-75</v>
      </c>
      <c r="I188" s="1">
        <v>1</v>
      </c>
      <c r="J188" s="1">
        <v>20</v>
      </c>
      <c r="K188" s="1">
        <v>0</v>
      </c>
      <c r="L188" s="1">
        <f t="shared" si="436"/>
        <v>-105.89622454437497</v>
      </c>
      <c r="M188" s="1">
        <f t="shared" si="437"/>
        <v>-31.162892360930996</v>
      </c>
      <c r="N188" s="1">
        <f t="shared" si="438"/>
        <v>0.97580328338864097</v>
      </c>
      <c r="O188" s="1">
        <f t="shared" si="439"/>
        <v>13.862943611198906</v>
      </c>
      <c r="P188" s="1">
        <f t="shared" si="440"/>
        <v>0</v>
      </c>
      <c r="Q188" s="1">
        <f t="shared" si="446"/>
        <v>0</v>
      </c>
      <c r="R188" s="1">
        <v>297</v>
      </c>
      <c r="S188" s="1">
        <v>71</v>
      </c>
      <c r="T188" s="1">
        <f t="shared" si="447"/>
        <v>527</v>
      </c>
      <c r="U188" s="1">
        <f t="shared" si="441"/>
        <v>1298</v>
      </c>
      <c r="V188" s="1">
        <f t="shared" si="442"/>
        <v>2193</v>
      </c>
      <c r="W188" s="1">
        <f t="shared" si="443"/>
        <v>192968.54241551115</v>
      </c>
      <c r="X188" s="1">
        <f t="shared" si="444"/>
        <v>-11664</v>
      </c>
      <c r="Y188" s="1">
        <f t="shared" si="445"/>
        <v>-1880.3257149740894</v>
      </c>
      <c r="Z188">
        <v>420</v>
      </c>
    </row>
    <row r="189" spans="1:26" x14ac:dyDescent="0.45">
      <c r="A189" s="1">
        <v>182</v>
      </c>
      <c r="B189" s="1">
        <v>8.31</v>
      </c>
      <c r="C189" s="1">
        <v>1.74</v>
      </c>
      <c r="D189" s="1">
        <v>2.52</v>
      </c>
      <c r="E189" s="1">
        <v>3.5</v>
      </c>
      <c r="F189" s="1">
        <v>2.52</v>
      </c>
      <c r="G189" s="1">
        <v>-3966</v>
      </c>
      <c r="H189" s="1">
        <v>-75</v>
      </c>
      <c r="I189" s="1">
        <v>1</v>
      </c>
      <c r="J189" s="1">
        <v>20</v>
      </c>
      <c r="K189" s="1">
        <v>0</v>
      </c>
      <c r="L189" s="1">
        <f t="shared" si="436"/>
        <v>-105.89622454437497</v>
      </c>
      <c r="M189" s="1">
        <f t="shared" si="437"/>
        <v>-31.162892360930996</v>
      </c>
      <c r="N189" s="1">
        <f t="shared" si="438"/>
        <v>0.97580328338864097</v>
      </c>
      <c r="O189" s="1">
        <f t="shared" si="439"/>
        <v>13.862943611198906</v>
      </c>
      <c r="P189" s="1">
        <f t="shared" si="440"/>
        <v>0</v>
      </c>
      <c r="Q189" s="1">
        <f t="shared" si="446"/>
        <v>0</v>
      </c>
      <c r="R189" s="1">
        <v>297</v>
      </c>
      <c r="S189" s="1">
        <v>71</v>
      </c>
      <c r="T189" s="1">
        <f t="shared" si="447"/>
        <v>527</v>
      </c>
      <c r="U189" s="1">
        <f t="shared" si="441"/>
        <v>1298</v>
      </c>
      <c r="V189" s="1">
        <f t="shared" si="442"/>
        <v>2193</v>
      </c>
      <c r="W189" s="1">
        <f t="shared" si="443"/>
        <v>192968.54241551115</v>
      </c>
      <c r="X189" s="1">
        <f t="shared" si="444"/>
        <v>-11664</v>
      </c>
      <c r="Y189" s="1">
        <f t="shared" si="445"/>
        <v>-1880.3257149740894</v>
      </c>
      <c r="Z189">
        <v>430</v>
      </c>
    </row>
    <row r="190" spans="1:26" x14ac:dyDescent="0.45">
      <c r="A190" s="1">
        <v>183</v>
      </c>
      <c r="B190" s="1">
        <v>8.31</v>
      </c>
      <c r="C190" s="1">
        <v>1.74</v>
      </c>
      <c r="D190" s="1">
        <v>2.52</v>
      </c>
      <c r="E190" s="1">
        <v>3.5</v>
      </c>
      <c r="F190" s="1">
        <v>2.52</v>
      </c>
      <c r="G190" s="1">
        <v>-3966</v>
      </c>
      <c r="H190" s="1">
        <v>-75</v>
      </c>
      <c r="I190" s="1">
        <v>1</v>
      </c>
      <c r="J190" s="1">
        <v>20</v>
      </c>
      <c r="K190" s="1">
        <v>0</v>
      </c>
      <c r="L190" s="1">
        <f t="shared" si="436"/>
        <v>-105.89622454437497</v>
      </c>
      <c r="M190" s="1">
        <f t="shared" si="437"/>
        <v>-31.162892360930996</v>
      </c>
      <c r="N190" s="1">
        <f t="shared" si="438"/>
        <v>0.97580328338864097</v>
      </c>
      <c r="O190" s="1">
        <f t="shared" si="439"/>
        <v>13.862943611198906</v>
      </c>
      <c r="P190" s="1">
        <f t="shared" si="440"/>
        <v>0</v>
      </c>
      <c r="Q190" s="1">
        <f t="shared" si="446"/>
        <v>0</v>
      </c>
      <c r="R190" s="1">
        <v>297</v>
      </c>
      <c r="S190" s="1">
        <v>71</v>
      </c>
      <c r="T190" s="1">
        <f t="shared" si="447"/>
        <v>527</v>
      </c>
      <c r="U190" s="1">
        <f t="shared" si="441"/>
        <v>1298</v>
      </c>
      <c r="V190" s="1">
        <f t="shared" si="442"/>
        <v>2193</v>
      </c>
      <c r="W190" s="1">
        <f t="shared" si="443"/>
        <v>192968.54241551115</v>
      </c>
      <c r="X190" s="1">
        <f t="shared" si="444"/>
        <v>-11664</v>
      </c>
      <c r="Y190" s="1">
        <f t="shared" si="445"/>
        <v>-1880.3257149740894</v>
      </c>
      <c r="Z190">
        <v>440</v>
      </c>
    </row>
    <row r="191" spans="1:26" x14ac:dyDescent="0.45">
      <c r="A191" s="1">
        <v>184</v>
      </c>
      <c r="B191" s="1">
        <v>8.31</v>
      </c>
      <c r="C191" s="1">
        <v>1.74</v>
      </c>
      <c r="D191" s="1">
        <v>2.52</v>
      </c>
      <c r="E191" s="1">
        <v>3.5</v>
      </c>
      <c r="F191" s="1">
        <v>2.52</v>
      </c>
      <c r="G191" s="1">
        <v>-3966</v>
      </c>
      <c r="H191" s="1">
        <v>-75</v>
      </c>
      <c r="I191" s="1">
        <v>1</v>
      </c>
      <c r="J191" s="1">
        <v>20</v>
      </c>
      <c r="K191" s="1">
        <v>0</v>
      </c>
      <c r="L191" s="1">
        <f t="shared" si="436"/>
        <v>-105.89622454437497</v>
      </c>
      <c r="M191" s="1">
        <f t="shared" si="437"/>
        <v>-31.162892360930996</v>
      </c>
      <c r="N191" s="1">
        <f t="shared" si="438"/>
        <v>0.97580328338864097</v>
      </c>
      <c r="O191" s="1">
        <f t="shared" si="439"/>
        <v>13.862943611198906</v>
      </c>
      <c r="P191" s="1">
        <f t="shared" si="440"/>
        <v>0</v>
      </c>
      <c r="Q191" s="1">
        <f t="shared" si="446"/>
        <v>0</v>
      </c>
      <c r="R191" s="1">
        <v>297</v>
      </c>
      <c r="S191" s="1">
        <v>71</v>
      </c>
      <c r="T191" s="1">
        <f t="shared" si="447"/>
        <v>527</v>
      </c>
      <c r="U191" s="1">
        <f t="shared" si="441"/>
        <v>1298</v>
      </c>
      <c r="V191" s="1">
        <f t="shared" si="442"/>
        <v>2193</v>
      </c>
      <c r="W191" s="1">
        <f t="shared" si="443"/>
        <v>192968.54241551115</v>
      </c>
      <c r="X191" s="1">
        <f t="shared" si="444"/>
        <v>-11664</v>
      </c>
      <c r="Y191" s="1">
        <f t="shared" si="445"/>
        <v>-1880.3257149740894</v>
      </c>
      <c r="Z191">
        <v>450</v>
      </c>
    </row>
    <row r="192" spans="1:26" x14ac:dyDescent="0.45">
      <c r="A192" s="1">
        <v>185</v>
      </c>
      <c r="B192" s="1">
        <v>8.31</v>
      </c>
      <c r="C192" s="1">
        <v>1.74</v>
      </c>
      <c r="D192" s="1">
        <v>2.52</v>
      </c>
      <c r="E192" s="1">
        <v>3.5</v>
      </c>
      <c r="F192" s="1">
        <v>2.52</v>
      </c>
      <c r="G192" s="1">
        <v>-3966</v>
      </c>
      <c r="H192" s="1">
        <v>-75</v>
      </c>
      <c r="I192" s="1">
        <v>1</v>
      </c>
      <c r="J192" s="1">
        <v>20</v>
      </c>
      <c r="K192" s="1">
        <v>0</v>
      </c>
      <c r="L192" s="1">
        <f t="shared" si="436"/>
        <v>-105.89622454437497</v>
      </c>
      <c r="M192" s="1">
        <f t="shared" si="437"/>
        <v>-31.162892360930996</v>
      </c>
      <c r="N192" s="1">
        <f t="shared" si="438"/>
        <v>0.97580328338864097</v>
      </c>
      <c r="O192" s="1">
        <f t="shared" si="439"/>
        <v>13.862943611198906</v>
      </c>
      <c r="P192" s="1">
        <f t="shared" si="440"/>
        <v>0</v>
      </c>
      <c r="Q192" s="1">
        <f t="shared" si="446"/>
        <v>0</v>
      </c>
      <c r="R192" s="1">
        <v>297</v>
      </c>
      <c r="S192" s="1">
        <v>71</v>
      </c>
      <c r="T192" s="1">
        <f t="shared" si="447"/>
        <v>527</v>
      </c>
      <c r="U192" s="1">
        <f t="shared" si="441"/>
        <v>1298</v>
      </c>
      <c r="V192" s="1">
        <f t="shared" si="442"/>
        <v>2193</v>
      </c>
      <c r="W192" s="1">
        <f t="shared" si="443"/>
        <v>192968.54241551115</v>
      </c>
      <c r="X192" s="1">
        <f t="shared" si="444"/>
        <v>-11664</v>
      </c>
      <c r="Y192" s="1">
        <f t="shared" si="445"/>
        <v>-1880.3257149740894</v>
      </c>
      <c r="Z192">
        <v>460</v>
      </c>
    </row>
    <row r="193" spans="1:26" x14ac:dyDescent="0.45">
      <c r="A193" s="1">
        <v>186</v>
      </c>
      <c r="B193" s="1">
        <v>8.31</v>
      </c>
      <c r="C193" s="1">
        <v>1.74</v>
      </c>
      <c r="D193" s="1">
        <v>2.52</v>
      </c>
      <c r="E193" s="1">
        <v>3.5</v>
      </c>
      <c r="F193" s="1">
        <v>2.52</v>
      </c>
      <c r="G193" s="1">
        <v>-3966</v>
      </c>
      <c r="H193" s="1">
        <v>-75</v>
      </c>
      <c r="I193" s="1">
        <v>1</v>
      </c>
      <c r="J193" s="1">
        <v>20</v>
      </c>
      <c r="K193" s="1">
        <v>0</v>
      </c>
      <c r="L193" s="1">
        <f t="shared" si="436"/>
        <v>-105.89622454437497</v>
      </c>
      <c r="M193" s="1">
        <f t="shared" si="437"/>
        <v>-31.162892360930996</v>
      </c>
      <c r="N193" s="1">
        <f t="shared" si="438"/>
        <v>0.97580328338864097</v>
      </c>
      <c r="O193" s="1">
        <f t="shared" si="439"/>
        <v>13.862943611198906</v>
      </c>
      <c r="P193" s="1">
        <f t="shared" si="440"/>
        <v>0</v>
      </c>
      <c r="Q193" s="1">
        <f t="shared" si="446"/>
        <v>0</v>
      </c>
      <c r="R193" s="1">
        <v>297</v>
      </c>
      <c r="S193" s="1">
        <v>71</v>
      </c>
      <c r="T193" s="1">
        <f t="shared" si="447"/>
        <v>527</v>
      </c>
      <c r="U193" s="1">
        <f t="shared" si="441"/>
        <v>1298</v>
      </c>
      <c r="V193" s="1">
        <f t="shared" si="442"/>
        <v>2193</v>
      </c>
      <c r="W193" s="1">
        <f t="shared" si="443"/>
        <v>192968.54241551115</v>
      </c>
      <c r="X193" s="1">
        <f t="shared" si="444"/>
        <v>-11664</v>
      </c>
      <c r="Y193" s="1">
        <f t="shared" si="445"/>
        <v>-1880.3257149740894</v>
      </c>
      <c r="Z193">
        <v>470</v>
      </c>
    </row>
    <row r="194" spans="1:26" x14ac:dyDescent="0.45">
      <c r="A194" s="1">
        <v>187</v>
      </c>
      <c r="B194" s="1">
        <v>8.31</v>
      </c>
      <c r="C194" s="1">
        <v>1.74</v>
      </c>
      <c r="D194" s="1">
        <v>2.52</v>
      </c>
      <c r="E194" s="1">
        <v>3.5</v>
      </c>
      <c r="F194" s="1">
        <v>2.52</v>
      </c>
      <c r="G194" s="1">
        <v>-3966</v>
      </c>
      <c r="H194" s="1">
        <v>-75</v>
      </c>
      <c r="I194" s="1">
        <v>1</v>
      </c>
      <c r="J194" s="1">
        <v>20</v>
      </c>
      <c r="K194" s="1">
        <v>0</v>
      </c>
      <c r="L194" s="1">
        <f t="shared" si="436"/>
        <v>-105.89622454437497</v>
      </c>
      <c r="M194" s="1">
        <f t="shared" si="437"/>
        <v>-31.162892360930996</v>
      </c>
      <c r="N194" s="1">
        <f t="shared" si="438"/>
        <v>0.97580328338864097</v>
      </c>
      <c r="O194" s="1">
        <f t="shared" si="439"/>
        <v>13.862943611198906</v>
      </c>
      <c r="P194" s="1">
        <f t="shared" si="440"/>
        <v>0</v>
      </c>
      <c r="Q194" s="1">
        <f t="shared" si="446"/>
        <v>0</v>
      </c>
      <c r="R194" s="1">
        <v>297</v>
      </c>
      <c r="S194" s="1">
        <v>71</v>
      </c>
      <c r="T194" s="1">
        <f t="shared" si="447"/>
        <v>527</v>
      </c>
      <c r="U194" s="1">
        <f t="shared" si="441"/>
        <v>1298</v>
      </c>
      <c r="V194" s="1">
        <f t="shared" si="442"/>
        <v>2193</v>
      </c>
      <c r="W194" s="1">
        <f t="shared" si="443"/>
        <v>192968.54241551115</v>
      </c>
      <c r="X194" s="1">
        <f t="shared" si="444"/>
        <v>-11664</v>
      </c>
      <c r="Y194" s="1">
        <f t="shared" si="445"/>
        <v>-1880.3257149740894</v>
      </c>
      <c r="Z194">
        <v>480</v>
      </c>
    </row>
    <row r="195" spans="1:26" x14ac:dyDescent="0.45">
      <c r="A195" s="1">
        <v>188</v>
      </c>
      <c r="B195" s="1">
        <v>8.31</v>
      </c>
      <c r="C195" s="1">
        <v>1.74</v>
      </c>
      <c r="D195" s="1">
        <v>2.52</v>
      </c>
      <c r="E195" s="1">
        <v>3.5</v>
      </c>
      <c r="F195" s="1">
        <v>2.52</v>
      </c>
      <c r="G195" s="1">
        <v>-3966</v>
      </c>
      <c r="H195" s="1">
        <v>-75</v>
      </c>
      <c r="I195" s="1">
        <v>1</v>
      </c>
      <c r="J195" s="1">
        <v>20</v>
      </c>
      <c r="K195" s="1">
        <v>0</v>
      </c>
      <c r="L195" s="1">
        <f t="shared" si="436"/>
        <v>-105.89622454437497</v>
      </c>
      <c r="M195" s="1">
        <f t="shared" si="437"/>
        <v>-31.162892360930996</v>
      </c>
      <c r="N195" s="1">
        <f t="shared" si="438"/>
        <v>0.97580328338864097</v>
      </c>
      <c r="O195" s="1">
        <f t="shared" si="439"/>
        <v>13.862943611198906</v>
      </c>
      <c r="P195" s="1">
        <f t="shared" si="440"/>
        <v>0</v>
      </c>
      <c r="Q195" s="1">
        <f t="shared" si="446"/>
        <v>0</v>
      </c>
      <c r="R195" s="1">
        <v>297</v>
      </c>
      <c r="S195" s="1">
        <v>71</v>
      </c>
      <c r="T195" s="1">
        <f t="shared" si="447"/>
        <v>527</v>
      </c>
      <c r="U195" s="1">
        <f t="shared" si="441"/>
        <v>1298</v>
      </c>
      <c r="V195" s="1">
        <f t="shared" si="442"/>
        <v>2193</v>
      </c>
      <c r="W195" s="1">
        <f t="shared" si="443"/>
        <v>192968.54241551115</v>
      </c>
      <c r="X195" s="1">
        <f t="shared" si="444"/>
        <v>-11664</v>
      </c>
      <c r="Y195" s="1">
        <f t="shared" si="445"/>
        <v>-1880.3257149740894</v>
      </c>
      <c r="Z195">
        <v>490</v>
      </c>
    </row>
    <row r="196" spans="1:26" x14ac:dyDescent="0.45">
      <c r="A196" s="1">
        <v>189</v>
      </c>
      <c r="B196" s="1">
        <v>8.31</v>
      </c>
      <c r="C196" s="1">
        <v>1.74</v>
      </c>
      <c r="D196" s="1">
        <v>2.52</v>
      </c>
      <c r="E196" s="1">
        <v>3.5</v>
      </c>
      <c r="F196" s="1">
        <v>2.52</v>
      </c>
      <c r="G196" s="1">
        <v>-3966</v>
      </c>
      <c r="H196" s="1">
        <v>-75</v>
      </c>
      <c r="I196" s="1">
        <v>1</v>
      </c>
      <c r="J196" s="1">
        <v>20</v>
      </c>
      <c r="K196" s="1">
        <v>0</v>
      </c>
      <c r="L196" s="1">
        <f t="shared" ref="L196:L216" si="448">LN((ABS(G196)/20)+1)*20*(ABS(G196)/G196)</f>
        <v>-105.89622454437497</v>
      </c>
      <c r="M196" s="1">
        <f t="shared" ref="M196:M216" si="449">LN((ABS(H196)/20)+1)*20*(ABS(H196)/H196)</f>
        <v>-31.162892360930996</v>
      </c>
      <c r="N196" s="1">
        <f t="shared" ref="N196:N216" si="450">LN((ABS(I196)/20)+1)*20*(ABS(I196)/I196)</f>
        <v>0.97580328338864097</v>
      </c>
      <c r="O196" s="1">
        <f t="shared" ref="O196:O216" si="451">LN((ABS(J196)/20)+1)*20*(ABS(J196)/J196)</f>
        <v>13.862943611198906</v>
      </c>
      <c r="P196" s="1">
        <f t="shared" ref="P196:P216" si="452">LN((ABS(K196)/20)+1)*20</f>
        <v>0</v>
      </c>
      <c r="Q196" s="1">
        <f t="shared" si="446"/>
        <v>0</v>
      </c>
      <c r="R196" s="1">
        <v>297</v>
      </c>
      <c r="S196" s="1">
        <v>71</v>
      </c>
      <c r="T196" s="1">
        <f t="shared" si="447"/>
        <v>527</v>
      </c>
      <c r="U196" s="1">
        <f t="shared" ref="U196:U216" si="453">ROUND((($W$4-(Q196*(4/3)*PI()*B196^3+R196*(4/3)*PI()*C196^3+S196*(4/3)*PI()*D196^3+T196*(4/3)*PI()*E196^3))/((4/3)*PI()*F196^3)),0)</f>
        <v>1298</v>
      </c>
      <c r="V196" s="1">
        <f t="shared" ref="V196:V216" si="454">SUM(Q196:U196)</f>
        <v>2193</v>
      </c>
      <c r="W196" s="1">
        <f t="shared" ref="W196:W216" si="455">Q196*(4/3)*PI()*B196^3+R196*(4/3)*PI()*C196^3+S196*(4/3)*PI()*D196^3+T196*(4/3)*PI()*E196^3+U196*(4/3)*PI()*F196^3</f>
        <v>192968.54241551115</v>
      </c>
      <c r="X196" s="1">
        <f t="shared" ref="X196:X216" si="456">G196*Q196+H196*R196+I196*S196+J196*T196+K196*U196</f>
        <v>-11664</v>
      </c>
      <c r="Y196" s="1">
        <f t="shared" ref="Y196:Y216" si="457">L196*Q196+M196*R196+N196*S196+O196*T196+P196*U196</f>
        <v>-1880.3257149740894</v>
      </c>
      <c r="Z196">
        <v>500</v>
      </c>
    </row>
    <row r="197" spans="1:26" x14ac:dyDescent="0.45">
      <c r="A197" s="1">
        <v>190</v>
      </c>
      <c r="B197" s="1">
        <v>8.31</v>
      </c>
      <c r="C197" s="1">
        <v>1.74</v>
      </c>
      <c r="D197" s="1">
        <v>2.52</v>
      </c>
      <c r="E197" s="1">
        <v>3.5</v>
      </c>
      <c r="F197" s="1">
        <v>2.52</v>
      </c>
      <c r="G197" s="1">
        <v>-3966</v>
      </c>
      <c r="H197" s="1">
        <v>-75</v>
      </c>
      <c r="I197" s="1">
        <v>1</v>
      </c>
      <c r="J197" s="1">
        <v>20</v>
      </c>
      <c r="K197" s="1">
        <v>0</v>
      </c>
      <c r="L197" s="1">
        <f t="shared" si="448"/>
        <v>-105.89622454437497</v>
      </c>
      <c r="M197" s="1">
        <f t="shared" si="449"/>
        <v>-31.162892360930996</v>
      </c>
      <c r="N197" s="1">
        <f t="shared" si="450"/>
        <v>0.97580328338864097</v>
      </c>
      <c r="O197" s="1">
        <f t="shared" si="451"/>
        <v>13.862943611198906</v>
      </c>
      <c r="P197" s="1">
        <f t="shared" si="452"/>
        <v>0</v>
      </c>
      <c r="Q197" s="1">
        <f>INT($Q$4*0.5)</f>
        <v>16</v>
      </c>
      <c r="R197" s="1">
        <v>297</v>
      </c>
      <c r="S197" s="1">
        <v>71</v>
      </c>
      <c r="T197" s="1">
        <f>INT($T$4*(2.5))</f>
        <v>527</v>
      </c>
      <c r="U197" s="1">
        <f t="shared" si="453"/>
        <v>724</v>
      </c>
      <c r="V197" s="1">
        <f t="shared" si="454"/>
        <v>1635</v>
      </c>
      <c r="W197" s="1">
        <f t="shared" si="455"/>
        <v>192951.67191216492</v>
      </c>
      <c r="X197" s="1">
        <f t="shared" si="456"/>
        <v>-75120</v>
      </c>
      <c r="Y197" s="1">
        <f t="shared" si="457"/>
        <v>-3574.6653076840885</v>
      </c>
      <c r="Z197">
        <v>300</v>
      </c>
    </row>
    <row r="198" spans="1:26" x14ac:dyDescent="0.45">
      <c r="A198" s="1">
        <v>191</v>
      </c>
      <c r="B198" s="1">
        <v>8.31</v>
      </c>
      <c r="C198" s="1">
        <v>1.74</v>
      </c>
      <c r="D198" s="1">
        <v>2.52</v>
      </c>
      <c r="E198" s="1">
        <v>3.5</v>
      </c>
      <c r="F198" s="1">
        <v>2.52</v>
      </c>
      <c r="G198" s="1">
        <v>-3966</v>
      </c>
      <c r="H198" s="1">
        <v>-75</v>
      </c>
      <c r="I198" s="1">
        <v>1</v>
      </c>
      <c r="J198" s="1">
        <v>20</v>
      </c>
      <c r="K198" s="1">
        <v>0</v>
      </c>
      <c r="L198" s="1">
        <f t="shared" si="448"/>
        <v>-105.89622454437497</v>
      </c>
      <c r="M198" s="1">
        <f t="shared" si="449"/>
        <v>-31.162892360930996</v>
      </c>
      <c r="N198" s="1">
        <f t="shared" si="450"/>
        <v>0.97580328338864097</v>
      </c>
      <c r="O198" s="1">
        <f t="shared" si="451"/>
        <v>13.862943611198906</v>
      </c>
      <c r="P198" s="1">
        <f t="shared" si="452"/>
        <v>0</v>
      </c>
      <c r="Q198" s="1">
        <f t="shared" ref="Q198:Q217" si="458">INT($Q$4*0.5)</f>
        <v>16</v>
      </c>
      <c r="R198" s="1">
        <v>297</v>
      </c>
      <c r="S198" s="1">
        <v>71</v>
      </c>
      <c r="T198" s="1">
        <f t="shared" si="447"/>
        <v>527</v>
      </c>
      <c r="U198" s="1">
        <f t="shared" si="453"/>
        <v>724</v>
      </c>
      <c r="V198" s="1">
        <f t="shared" si="454"/>
        <v>1635</v>
      </c>
      <c r="W198" s="1">
        <f t="shared" si="455"/>
        <v>192951.67191216492</v>
      </c>
      <c r="X198" s="1">
        <f t="shared" si="456"/>
        <v>-75120</v>
      </c>
      <c r="Y198" s="1">
        <f t="shared" si="457"/>
        <v>-3574.6653076840885</v>
      </c>
      <c r="Z198">
        <v>310</v>
      </c>
    </row>
    <row r="199" spans="1:26" x14ac:dyDescent="0.45">
      <c r="A199" s="1">
        <v>192</v>
      </c>
      <c r="B199" s="1">
        <v>8.31</v>
      </c>
      <c r="C199" s="1">
        <v>1.74</v>
      </c>
      <c r="D199" s="1">
        <v>2.52</v>
      </c>
      <c r="E199" s="1">
        <v>3.5</v>
      </c>
      <c r="F199" s="1">
        <v>2.52</v>
      </c>
      <c r="G199" s="1">
        <v>-3966</v>
      </c>
      <c r="H199" s="1">
        <v>-75</v>
      </c>
      <c r="I199" s="1">
        <v>1</v>
      </c>
      <c r="J199" s="1">
        <v>20</v>
      </c>
      <c r="K199" s="1">
        <v>0</v>
      </c>
      <c r="L199" s="1">
        <f t="shared" si="448"/>
        <v>-105.89622454437497</v>
      </c>
      <c r="M199" s="1">
        <f t="shared" si="449"/>
        <v>-31.162892360930996</v>
      </c>
      <c r="N199" s="1">
        <f t="shared" si="450"/>
        <v>0.97580328338864097</v>
      </c>
      <c r="O199" s="1">
        <f t="shared" si="451"/>
        <v>13.862943611198906</v>
      </c>
      <c r="P199" s="1">
        <f t="shared" si="452"/>
        <v>0</v>
      </c>
      <c r="Q199" s="1">
        <f t="shared" si="458"/>
        <v>16</v>
      </c>
      <c r="R199" s="1">
        <v>297</v>
      </c>
      <c r="S199" s="1">
        <v>71</v>
      </c>
      <c r="T199" s="1">
        <f t="shared" si="447"/>
        <v>527</v>
      </c>
      <c r="U199" s="1">
        <f t="shared" si="453"/>
        <v>724</v>
      </c>
      <c r="V199" s="1">
        <f t="shared" si="454"/>
        <v>1635</v>
      </c>
      <c r="W199" s="1">
        <f t="shared" si="455"/>
        <v>192951.67191216492</v>
      </c>
      <c r="X199" s="1">
        <f t="shared" si="456"/>
        <v>-75120</v>
      </c>
      <c r="Y199" s="1">
        <f t="shared" si="457"/>
        <v>-3574.6653076840885</v>
      </c>
      <c r="Z199">
        <v>320</v>
      </c>
    </row>
    <row r="200" spans="1:26" x14ac:dyDescent="0.45">
      <c r="A200" s="1">
        <v>193</v>
      </c>
      <c r="B200" s="1">
        <v>8.31</v>
      </c>
      <c r="C200" s="1">
        <v>1.74</v>
      </c>
      <c r="D200" s="1">
        <v>2.52</v>
      </c>
      <c r="E200" s="1">
        <v>3.5</v>
      </c>
      <c r="F200" s="1">
        <v>2.52</v>
      </c>
      <c r="G200" s="1">
        <v>-3966</v>
      </c>
      <c r="H200" s="1">
        <v>-75</v>
      </c>
      <c r="I200" s="1">
        <v>1</v>
      </c>
      <c r="J200" s="1">
        <v>20</v>
      </c>
      <c r="K200" s="1">
        <v>0</v>
      </c>
      <c r="L200" s="1">
        <f t="shared" si="448"/>
        <v>-105.89622454437497</v>
      </c>
      <c r="M200" s="1">
        <f t="shared" si="449"/>
        <v>-31.162892360930996</v>
      </c>
      <c r="N200" s="1">
        <f t="shared" si="450"/>
        <v>0.97580328338864097</v>
      </c>
      <c r="O200" s="1">
        <f t="shared" si="451"/>
        <v>13.862943611198906</v>
      </c>
      <c r="P200" s="1">
        <f t="shared" si="452"/>
        <v>0</v>
      </c>
      <c r="Q200" s="1">
        <f t="shared" si="458"/>
        <v>16</v>
      </c>
      <c r="R200" s="1">
        <v>297</v>
      </c>
      <c r="S200" s="1">
        <v>71</v>
      </c>
      <c r="T200" s="1">
        <f t="shared" si="447"/>
        <v>527</v>
      </c>
      <c r="U200" s="1">
        <f t="shared" si="453"/>
        <v>724</v>
      </c>
      <c r="V200" s="1">
        <f t="shared" si="454"/>
        <v>1635</v>
      </c>
      <c r="W200" s="1">
        <f t="shared" si="455"/>
        <v>192951.67191216492</v>
      </c>
      <c r="X200" s="1">
        <f t="shared" si="456"/>
        <v>-75120</v>
      </c>
      <c r="Y200" s="1">
        <f t="shared" si="457"/>
        <v>-3574.6653076840885</v>
      </c>
      <c r="Z200">
        <v>330</v>
      </c>
    </row>
    <row r="201" spans="1:26" x14ac:dyDescent="0.45">
      <c r="A201" s="1">
        <v>194</v>
      </c>
      <c r="B201" s="1">
        <v>8.31</v>
      </c>
      <c r="C201" s="1">
        <v>1.74</v>
      </c>
      <c r="D201" s="1">
        <v>2.52</v>
      </c>
      <c r="E201" s="1">
        <v>3.5</v>
      </c>
      <c r="F201" s="1">
        <v>2.52</v>
      </c>
      <c r="G201" s="1">
        <v>-3966</v>
      </c>
      <c r="H201" s="1">
        <v>-75</v>
      </c>
      <c r="I201" s="1">
        <v>1</v>
      </c>
      <c r="J201" s="1">
        <v>20</v>
      </c>
      <c r="K201" s="1">
        <v>0</v>
      </c>
      <c r="L201" s="1">
        <f t="shared" si="448"/>
        <v>-105.89622454437497</v>
      </c>
      <c r="M201" s="1">
        <f t="shared" si="449"/>
        <v>-31.162892360930996</v>
      </c>
      <c r="N201" s="1">
        <f t="shared" si="450"/>
        <v>0.97580328338864097</v>
      </c>
      <c r="O201" s="1">
        <f t="shared" si="451"/>
        <v>13.862943611198906</v>
      </c>
      <c r="P201" s="1">
        <f t="shared" si="452"/>
        <v>0</v>
      </c>
      <c r="Q201" s="1">
        <f t="shared" si="458"/>
        <v>16</v>
      </c>
      <c r="R201" s="1">
        <v>297</v>
      </c>
      <c r="S201" s="1">
        <v>71</v>
      </c>
      <c r="T201" s="1">
        <f t="shared" si="447"/>
        <v>527</v>
      </c>
      <c r="U201" s="1">
        <f t="shared" si="453"/>
        <v>724</v>
      </c>
      <c r="V201" s="1">
        <f t="shared" si="454"/>
        <v>1635</v>
      </c>
      <c r="W201" s="1">
        <f t="shared" si="455"/>
        <v>192951.67191216492</v>
      </c>
      <c r="X201" s="1">
        <f t="shared" si="456"/>
        <v>-75120</v>
      </c>
      <c r="Y201" s="1">
        <f t="shared" si="457"/>
        <v>-3574.6653076840885</v>
      </c>
      <c r="Z201">
        <v>340</v>
      </c>
    </row>
    <row r="202" spans="1:26" x14ac:dyDescent="0.45">
      <c r="A202" s="1">
        <v>195</v>
      </c>
      <c r="B202" s="1">
        <v>8.31</v>
      </c>
      <c r="C202" s="1">
        <v>1.74</v>
      </c>
      <c r="D202" s="1">
        <v>2.52</v>
      </c>
      <c r="E202" s="1">
        <v>3.5</v>
      </c>
      <c r="F202" s="1">
        <v>2.52</v>
      </c>
      <c r="G202" s="1">
        <v>-3966</v>
      </c>
      <c r="H202" s="1">
        <v>-75</v>
      </c>
      <c r="I202" s="1">
        <v>1</v>
      </c>
      <c r="J202" s="1">
        <v>20</v>
      </c>
      <c r="K202" s="1">
        <v>0</v>
      </c>
      <c r="L202" s="1">
        <f t="shared" si="448"/>
        <v>-105.89622454437497</v>
      </c>
      <c r="M202" s="1">
        <f t="shared" si="449"/>
        <v>-31.162892360930996</v>
      </c>
      <c r="N202" s="1">
        <f t="shared" si="450"/>
        <v>0.97580328338864097</v>
      </c>
      <c r="O202" s="1">
        <f t="shared" si="451"/>
        <v>13.862943611198906</v>
      </c>
      <c r="P202" s="1">
        <f t="shared" si="452"/>
        <v>0</v>
      </c>
      <c r="Q202" s="1">
        <f t="shared" si="458"/>
        <v>16</v>
      </c>
      <c r="R202" s="1">
        <v>297</v>
      </c>
      <c r="S202" s="1">
        <v>71</v>
      </c>
      <c r="T202" s="1">
        <f t="shared" si="447"/>
        <v>527</v>
      </c>
      <c r="U202" s="1">
        <f t="shared" si="453"/>
        <v>724</v>
      </c>
      <c r="V202" s="1">
        <f t="shared" si="454"/>
        <v>1635</v>
      </c>
      <c r="W202" s="1">
        <f t="shared" si="455"/>
        <v>192951.67191216492</v>
      </c>
      <c r="X202" s="1">
        <f t="shared" si="456"/>
        <v>-75120</v>
      </c>
      <c r="Y202" s="1">
        <f t="shared" si="457"/>
        <v>-3574.6653076840885</v>
      </c>
      <c r="Z202">
        <v>350</v>
      </c>
    </row>
    <row r="203" spans="1:26" x14ac:dyDescent="0.45">
      <c r="A203" s="1">
        <v>196</v>
      </c>
      <c r="B203" s="1">
        <v>8.31</v>
      </c>
      <c r="C203" s="1">
        <v>1.74</v>
      </c>
      <c r="D203" s="1">
        <v>2.52</v>
      </c>
      <c r="E203" s="1">
        <v>3.5</v>
      </c>
      <c r="F203" s="1">
        <v>2.52</v>
      </c>
      <c r="G203" s="1">
        <v>-3966</v>
      </c>
      <c r="H203" s="1">
        <v>-75</v>
      </c>
      <c r="I203" s="1">
        <v>1</v>
      </c>
      <c r="J203" s="1">
        <v>20</v>
      </c>
      <c r="K203" s="1">
        <v>0</v>
      </c>
      <c r="L203" s="1">
        <f t="shared" si="448"/>
        <v>-105.89622454437497</v>
      </c>
      <c r="M203" s="1">
        <f t="shared" si="449"/>
        <v>-31.162892360930996</v>
      </c>
      <c r="N203" s="1">
        <f t="shared" si="450"/>
        <v>0.97580328338864097</v>
      </c>
      <c r="O203" s="1">
        <f t="shared" si="451"/>
        <v>13.862943611198906</v>
      </c>
      <c r="P203" s="1">
        <f t="shared" si="452"/>
        <v>0</v>
      </c>
      <c r="Q203" s="1">
        <f t="shared" si="458"/>
        <v>16</v>
      </c>
      <c r="R203" s="1">
        <v>297</v>
      </c>
      <c r="S203" s="1">
        <v>71</v>
      </c>
      <c r="T203" s="1">
        <f t="shared" si="447"/>
        <v>527</v>
      </c>
      <c r="U203" s="1">
        <f t="shared" si="453"/>
        <v>724</v>
      </c>
      <c r="V203" s="1">
        <f t="shared" si="454"/>
        <v>1635</v>
      </c>
      <c r="W203" s="1">
        <f t="shared" si="455"/>
        <v>192951.67191216492</v>
      </c>
      <c r="X203" s="1">
        <f t="shared" si="456"/>
        <v>-75120</v>
      </c>
      <c r="Y203" s="1">
        <f t="shared" si="457"/>
        <v>-3574.6653076840885</v>
      </c>
      <c r="Z203">
        <v>360</v>
      </c>
    </row>
    <row r="204" spans="1:26" x14ac:dyDescent="0.45">
      <c r="A204" s="1">
        <v>197</v>
      </c>
      <c r="B204" s="1">
        <v>8.31</v>
      </c>
      <c r="C204" s="1">
        <v>1.74</v>
      </c>
      <c r="D204" s="1">
        <v>2.52</v>
      </c>
      <c r="E204" s="1">
        <v>3.5</v>
      </c>
      <c r="F204" s="1">
        <v>2.52</v>
      </c>
      <c r="G204" s="1">
        <v>-3966</v>
      </c>
      <c r="H204" s="1">
        <v>-75</v>
      </c>
      <c r="I204" s="1">
        <v>1</v>
      </c>
      <c r="J204" s="1">
        <v>20</v>
      </c>
      <c r="K204" s="1">
        <v>0</v>
      </c>
      <c r="L204" s="1">
        <f t="shared" si="448"/>
        <v>-105.89622454437497</v>
      </c>
      <c r="M204" s="1">
        <f t="shared" si="449"/>
        <v>-31.162892360930996</v>
      </c>
      <c r="N204" s="1">
        <f t="shared" si="450"/>
        <v>0.97580328338864097</v>
      </c>
      <c r="O204" s="1">
        <f t="shared" si="451"/>
        <v>13.862943611198906</v>
      </c>
      <c r="P204" s="1">
        <f t="shared" si="452"/>
        <v>0</v>
      </c>
      <c r="Q204" s="1">
        <f t="shared" si="458"/>
        <v>16</v>
      </c>
      <c r="R204" s="1">
        <v>297</v>
      </c>
      <c r="S204" s="1">
        <v>71</v>
      </c>
      <c r="T204" s="1">
        <f t="shared" si="447"/>
        <v>527</v>
      </c>
      <c r="U204" s="1">
        <f t="shared" si="453"/>
        <v>724</v>
      </c>
      <c r="V204" s="1">
        <f t="shared" si="454"/>
        <v>1635</v>
      </c>
      <c r="W204" s="1">
        <f t="shared" si="455"/>
        <v>192951.67191216492</v>
      </c>
      <c r="X204" s="1">
        <f t="shared" si="456"/>
        <v>-75120</v>
      </c>
      <c r="Y204" s="1">
        <f t="shared" si="457"/>
        <v>-3574.6653076840885</v>
      </c>
      <c r="Z204">
        <v>370</v>
      </c>
    </row>
    <row r="205" spans="1:26" x14ac:dyDescent="0.45">
      <c r="A205" s="1">
        <v>198</v>
      </c>
      <c r="B205" s="1">
        <v>8.31</v>
      </c>
      <c r="C205" s="1">
        <v>1.74</v>
      </c>
      <c r="D205" s="1">
        <v>2.52</v>
      </c>
      <c r="E205" s="1">
        <v>3.5</v>
      </c>
      <c r="F205" s="1">
        <v>2.52</v>
      </c>
      <c r="G205" s="1">
        <v>-3966</v>
      </c>
      <c r="H205" s="1">
        <v>-75</v>
      </c>
      <c r="I205" s="1">
        <v>1</v>
      </c>
      <c r="J205" s="1">
        <v>20</v>
      </c>
      <c r="K205" s="1">
        <v>0</v>
      </c>
      <c r="L205" s="1">
        <f t="shared" si="448"/>
        <v>-105.89622454437497</v>
      </c>
      <c r="M205" s="1">
        <f t="shared" si="449"/>
        <v>-31.162892360930996</v>
      </c>
      <c r="N205" s="1">
        <f t="shared" si="450"/>
        <v>0.97580328338864097</v>
      </c>
      <c r="O205" s="1">
        <f t="shared" si="451"/>
        <v>13.862943611198906</v>
      </c>
      <c r="P205" s="1">
        <f t="shared" si="452"/>
        <v>0</v>
      </c>
      <c r="Q205" s="1">
        <f t="shared" si="458"/>
        <v>16</v>
      </c>
      <c r="R205" s="1">
        <v>297</v>
      </c>
      <c r="S205" s="1">
        <v>71</v>
      </c>
      <c r="T205" s="1">
        <f t="shared" si="447"/>
        <v>527</v>
      </c>
      <c r="U205" s="1">
        <f t="shared" si="453"/>
        <v>724</v>
      </c>
      <c r="V205" s="1">
        <f t="shared" si="454"/>
        <v>1635</v>
      </c>
      <c r="W205" s="1">
        <f t="shared" si="455"/>
        <v>192951.67191216492</v>
      </c>
      <c r="X205" s="1">
        <f t="shared" si="456"/>
        <v>-75120</v>
      </c>
      <c r="Y205" s="1">
        <f t="shared" si="457"/>
        <v>-3574.6653076840885</v>
      </c>
      <c r="Z205">
        <v>380</v>
      </c>
    </row>
    <row r="206" spans="1:26" x14ac:dyDescent="0.45">
      <c r="A206" s="1">
        <v>199</v>
      </c>
      <c r="B206" s="1">
        <v>8.31</v>
      </c>
      <c r="C206" s="1">
        <v>1.74</v>
      </c>
      <c r="D206" s="1">
        <v>2.52</v>
      </c>
      <c r="E206" s="1">
        <v>3.5</v>
      </c>
      <c r="F206" s="1">
        <v>2.52</v>
      </c>
      <c r="G206" s="1">
        <v>-3966</v>
      </c>
      <c r="H206" s="1">
        <v>-75</v>
      </c>
      <c r="I206" s="1">
        <v>1</v>
      </c>
      <c r="J206" s="1">
        <v>20</v>
      </c>
      <c r="K206" s="1">
        <v>0</v>
      </c>
      <c r="L206" s="1">
        <f t="shared" si="448"/>
        <v>-105.89622454437497</v>
      </c>
      <c r="M206" s="1">
        <f t="shared" si="449"/>
        <v>-31.162892360930996</v>
      </c>
      <c r="N206" s="1">
        <f t="shared" si="450"/>
        <v>0.97580328338864097</v>
      </c>
      <c r="O206" s="1">
        <f t="shared" si="451"/>
        <v>13.862943611198906</v>
      </c>
      <c r="P206" s="1">
        <f t="shared" si="452"/>
        <v>0</v>
      </c>
      <c r="Q206" s="1">
        <f t="shared" si="458"/>
        <v>16</v>
      </c>
      <c r="R206" s="1">
        <v>297</v>
      </c>
      <c r="S206" s="1">
        <v>71</v>
      </c>
      <c r="T206" s="1">
        <f t="shared" si="447"/>
        <v>527</v>
      </c>
      <c r="U206" s="1">
        <f t="shared" si="453"/>
        <v>724</v>
      </c>
      <c r="V206" s="1">
        <f t="shared" si="454"/>
        <v>1635</v>
      </c>
      <c r="W206" s="1">
        <f t="shared" si="455"/>
        <v>192951.67191216492</v>
      </c>
      <c r="X206" s="1">
        <f t="shared" si="456"/>
        <v>-75120</v>
      </c>
      <c r="Y206" s="1">
        <f t="shared" si="457"/>
        <v>-3574.6653076840885</v>
      </c>
      <c r="Z206">
        <v>390</v>
      </c>
    </row>
    <row r="207" spans="1:26" x14ac:dyDescent="0.45">
      <c r="A207" s="1">
        <v>200</v>
      </c>
      <c r="B207" s="1">
        <v>8.31</v>
      </c>
      <c r="C207" s="1">
        <v>1.74</v>
      </c>
      <c r="D207" s="1">
        <v>2.52</v>
      </c>
      <c r="E207" s="1">
        <v>3.5</v>
      </c>
      <c r="F207" s="1">
        <v>2.52</v>
      </c>
      <c r="G207" s="1">
        <v>-3966</v>
      </c>
      <c r="H207" s="1">
        <v>-75</v>
      </c>
      <c r="I207" s="1">
        <v>1</v>
      </c>
      <c r="J207" s="1">
        <v>20</v>
      </c>
      <c r="K207" s="1">
        <v>0</v>
      </c>
      <c r="L207" s="1">
        <f t="shared" si="448"/>
        <v>-105.89622454437497</v>
      </c>
      <c r="M207" s="1">
        <f t="shared" si="449"/>
        <v>-31.162892360930996</v>
      </c>
      <c r="N207" s="1">
        <f t="shared" si="450"/>
        <v>0.97580328338864097</v>
      </c>
      <c r="O207" s="1">
        <f t="shared" si="451"/>
        <v>13.862943611198906</v>
      </c>
      <c r="P207" s="1">
        <f t="shared" si="452"/>
        <v>0</v>
      </c>
      <c r="Q207" s="1">
        <f t="shared" si="458"/>
        <v>16</v>
      </c>
      <c r="R207" s="1">
        <v>297</v>
      </c>
      <c r="S207" s="1">
        <v>71</v>
      </c>
      <c r="T207" s="1">
        <f t="shared" si="447"/>
        <v>527</v>
      </c>
      <c r="U207" s="1">
        <f t="shared" si="453"/>
        <v>724</v>
      </c>
      <c r="V207" s="1">
        <f t="shared" si="454"/>
        <v>1635</v>
      </c>
      <c r="W207" s="1">
        <f t="shared" si="455"/>
        <v>192951.67191216492</v>
      </c>
      <c r="X207" s="1">
        <f t="shared" si="456"/>
        <v>-75120</v>
      </c>
      <c r="Y207" s="1">
        <f t="shared" si="457"/>
        <v>-3574.6653076840885</v>
      </c>
      <c r="Z207">
        <v>400</v>
      </c>
    </row>
    <row r="208" spans="1:26" x14ac:dyDescent="0.45">
      <c r="A208" s="1">
        <v>201</v>
      </c>
      <c r="B208" s="1">
        <v>8.31</v>
      </c>
      <c r="C208" s="1">
        <v>1.74</v>
      </c>
      <c r="D208" s="1">
        <v>2.52</v>
      </c>
      <c r="E208" s="1">
        <v>3.5</v>
      </c>
      <c r="F208" s="1">
        <v>2.52</v>
      </c>
      <c r="G208" s="1">
        <v>-3966</v>
      </c>
      <c r="H208" s="1">
        <v>-75</v>
      </c>
      <c r="I208" s="1">
        <v>1</v>
      </c>
      <c r="J208" s="1">
        <v>20</v>
      </c>
      <c r="K208" s="1">
        <v>0</v>
      </c>
      <c r="L208" s="1">
        <f t="shared" si="448"/>
        <v>-105.89622454437497</v>
      </c>
      <c r="M208" s="1">
        <f t="shared" si="449"/>
        <v>-31.162892360930996</v>
      </c>
      <c r="N208" s="1">
        <f t="shared" si="450"/>
        <v>0.97580328338864097</v>
      </c>
      <c r="O208" s="1">
        <f t="shared" si="451"/>
        <v>13.862943611198906</v>
      </c>
      <c r="P208" s="1">
        <f t="shared" si="452"/>
        <v>0</v>
      </c>
      <c r="Q208" s="1">
        <f t="shared" si="458"/>
        <v>16</v>
      </c>
      <c r="R208" s="1">
        <v>297</v>
      </c>
      <c r="S208" s="1">
        <v>71</v>
      </c>
      <c r="T208" s="1">
        <f t="shared" si="447"/>
        <v>527</v>
      </c>
      <c r="U208" s="1">
        <f t="shared" si="453"/>
        <v>724</v>
      </c>
      <c r="V208" s="1">
        <f t="shared" si="454"/>
        <v>1635</v>
      </c>
      <c r="W208" s="1">
        <f t="shared" si="455"/>
        <v>192951.67191216492</v>
      </c>
      <c r="X208" s="1">
        <f t="shared" si="456"/>
        <v>-75120</v>
      </c>
      <c r="Y208" s="1">
        <f t="shared" si="457"/>
        <v>-3574.6653076840885</v>
      </c>
      <c r="Z208">
        <v>410</v>
      </c>
    </row>
    <row r="209" spans="1:26" x14ac:dyDescent="0.45">
      <c r="A209" s="1">
        <v>202</v>
      </c>
      <c r="B209" s="1">
        <v>8.31</v>
      </c>
      <c r="C209" s="1">
        <v>1.74</v>
      </c>
      <c r="D209" s="1">
        <v>2.52</v>
      </c>
      <c r="E209" s="1">
        <v>3.5</v>
      </c>
      <c r="F209" s="1">
        <v>2.52</v>
      </c>
      <c r="G209" s="1">
        <v>-3966</v>
      </c>
      <c r="H209" s="1">
        <v>-75</v>
      </c>
      <c r="I209" s="1">
        <v>1</v>
      </c>
      <c r="J209" s="1">
        <v>20</v>
      </c>
      <c r="K209" s="1">
        <v>0</v>
      </c>
      <c r="L209" s="1">
        <f t="shared" si="448"/>
        <v>-105.89622454437497</v>
      </c>
      <c r="M209" s="1">
        <f t="shared" si="449"/>
        <v>-31.162892360930996</v>
      </c>
      <c r="N209" s="1">
        <f t="shared" si="450"/>
        <v>0.97580328338864097</v>
      </c>
      <c r="O209" s="1">
        <f t="shared" si="451"/>
        <v>13.862943611198906</v>
      </c>
      <c r="P209" s="1">
        <f t="shared" si="452"/>
        <v>0</v>
      </c>
      <c r="Q209" s="1">
        <f t="shared" si="458"/>
        <v>16</v>
      </c>
      <c r="R209" s="1">
        <v>297</v>
      </c>
      <c r="S209" s="1">
        <v>71</v>
      </c>
      <c r="T209" s="1">
        <f t="shared" si="447"/>
        <v>527</v>
      </c>
      <c r="U209" s="1">
        <f t="shared" si="453"/>
        <v>724</v>
      </c>
      <c r="V209" s="1">
        <f t="shared" si="454"/>
        <v>1635</v>
      </c>
      <c r="W209" s="1">
        <f t="shared" si="455"/>
        <v>192951.67191216492</v>
      </c>
      <c r="X209" s="1">
        <f t="shared" si="456"/>
        <v>-75120</v>
      </c>
      <c r="Y209" s="1">
        <f t="shared" si="457"/>
        <v>-3574.6653076840885</v>
      </c>
      <c r="Z209">
        <v>420</v>
      </c>
    </row>
    <row r="210" spans="1:26" x14ac:dyDescent="0.45">
      <c r="A210" s="1">
        <v>203</v>
      </c>
      <c r="B210" s="1">
        <v>8.31</v>
      </c>
      <c r="C210" s="1">
        <v>1.74</v>
      </c>
      <c r="D210" s="1">
        <v>2.52</v>
      </c>
      <c r="E210" s="1">
        <v>3.5</v>
      </c>
      <c r="F210" s="1">
        <v>2.52</v>
      </c>
      <c r="G210" s="1">
        <v>-3966</v>
      </c>
      <c r="H210" s="1">
        <v>-75</v>
      </c>
      <c r="I210" s="1">
        <v>1</v>
      </c>
      <c r="J210" s="1">
        <v>20</v>
      </c>
      <c r="K210" s="1">
        <v>0</v>
      </c>
      <c r="L210" s="1">
        <f t="shared" si="448"/>
        <v>-105.89622454437497</v>
      </c>
      <c r="M210" s="1">
        <f t="shared" si="449"/>
        <v>-31.162892360930996</v>
      </c>
      <c r="N210" s="1">
        <f t="shared" si="450"/>
        <v>0.97580328338864097</v>
      </c>
      <c r="O210" s="1">
        <f t="shared" si="451"/>
        <v>13.862943611198906</v>
      </c>
      <c r="P210" s="1">
        <f t="shared" si="452"/>
        <v>0</v>
      </c>
      <c r="Q210" s="1">
        <f t="shared" si="458"/>
        <v>16</v>
      </c>
      <c r="R210" s="1">
        <v>297</v>
      </c>
      <c r="S210" s="1">
        <v>71</v>
      </c>
      <c r="T210" s="1">
        <f t="shared" si="447"/>
        <v>527</v>
      </c>
      <c r="U210" s="1">
        <f t="shared" si="453"/>
        <v>724</v>
      </c>
      <c r="V210" s="1">
        <f t="shared" si="454"/>
        <v>1635</v>
      </c>
      <c r="W210" s="1">
        <f t="shared" si="455"/>
        <v>192951.67191216492</v>
      </c>
      <c r="X210" s="1">
        <f t="shared" si="456"/>
        <v>-75120</v>
      </c>
      <c r="Y210" s="1">
        <f t="shared" si="457"/>
        <v>-3574.6653076840885</v>
      </c>
      <c r="Z210">
        <v>430</v>
      </c>
    </row>
    <row r="211" spans="1:26" x14ac:dyDescent="0.45">
      <c r="A211" s="1">
        <v>204</v>
      </c>
      <c r="B211" s="1">
        <v>8.31</v>
      </c>
      <c r="C211" s="1">
        <v>1.74</v>
      </c>
      <c r="D211" s="1">
        <v>2.52</v>
      </c>
      <c r="E211" s="1">
        <v>3.5</v>
      </c>
      <c r="F211" s="1">
        <v>2.52</v>
      </c>
      <c r="G211" s="1">
        <v>-3966</v>
      </c>
      <c r="H211" s="1">
        <v>-75</v>
      </c>
      <c r="I211" s="1">
        <v>1</v>
      </c>
      <c r="J211" s="1">
        <v>20</v>
      </c>
      <c r="K211" s="1">
        <v>0</v>
      </c>
      <c r="L211" s="1">
        <f t="shared" si="448"/>
        <v>-105.89622454437497</v>
      </c>
      <c r="M211" s="1">
        <f t="shared" si="449"/>
        <v>-31.162892360930996</v>
      </c>
      <c r="N211" s="1">
        <f t="shared" si="450"/>
        <v>0.97580328338864097</v>
      </c>
      <c r="O211" s="1">
        <f t="shared" si="451"/>
        <v>13.862943611198906</v>
      </c>
      <c r="P211" s="1">
        <f t="shared" si="452"/>
        <v>0</v>
      </c>
      <c r="Q211" s="1">
        <f t="shared" si="458"/>
        <v>16</v>
      </c>
      <c r="R211" s="1">
        <v>297</v>
      </c>
      <c r="S211" s="1">
        <v>71</v>
      </c>
      <c r="T211" s="1">
        <f t="shared" si="447"/>
        <v>527</v>
      </c>
      <c r="U211" s="1">
        <f t="shared" si="453"/>
        <v>724</v>
      </c>
      <c r="V211" s="1">
        <f t="shared" si="454"/>
        <v>1635</v>
      </c>
      <c r="W211" s="1">
        <f t="shared" si="455"/>
        <v>192951.67191216492</v>
      </c>
      <c r="X211" s="1">
        <f t="shared" si="456"/>
        <v>-75120</v>
      </c>
      <c r="Y211" s="1">
        <f t="shared" si="457"/>
        <v>-3574.6653076840885</v>
      </c>
      <c r="Z211">
        <v>440</v>
      </c>
    </row>
    <row r="212" spans="1:26" x14ac:dyDescent="0.45">
      <c r="A212" s="1">
        <v>205</v>
      </c>
      <c r="B212" s="1">
        <v>8.31</v>
      </c>
      <c r="C212" s="1">
        <v>1.74</v>
      </c>
      <c r="D212" s="1">
        <v>2.52</v>
      </c>
      <c r="E212" s="1">
        <v>3.5</v>
      </c>
      <c r="F212" s="1">
        <v>2.52</v>
      </c>
      <c r="G212" s="1">
        <v>-3966</v>
      </c>
      <c r="H212" s="1">
        <v>-75</v>
      </c>
      <c r="I212" s="1">
        <v>1</v>
      </c>
      <c r="J212" s="1">
        <v>20</v>
      </c>
      <c r="K212" s="1">
        <v>0</v>
      </c>
      <c r="L212" s="1">
        <f t="shared" si="448"/>
        <v>-105.89622454437497</v>
      </c>
      <c r="M212" s="1">
        <f t="shared" si="449"/>
        <v>-31.162892360930996</v>
      </c>
      <c r="N212" s="1">
        <f t="shared" si="450"/>
        <v>0.97580328338864097</v>
      </c>
      <c r="O212" s="1">
        <f t="shared" si="451"/>
        <v>13.862943611198906</v>
      </c>
      <c r="P212" s="1">
        <f t="shared" si="452"/>
        <v>0</v>
      </c>
      <c r="Q212" s="1">
        <f t="shared" si="458"/>
        <v>16</v>
      </c>
      <c r="R212" s="1">
        <v>297</v>
      </c>
      <c r="S212" s="1">
        <v>71</v>
      </c>
      <c r="T212" s="1">
        <f t="shared" si="447"/>
        <v>527</v>
      </c>
      <c r="U212" s="1">
        <f t="shared" si="453"/>
        <v>724</v>
      </c>
      <c r="V212" s="1">
        <f t="shared" si="454"/>
        <v>1635</v>
      </c>
      <c r="W212" s="1">
        <f t="shared" si="455"/>
        <v>192951.67191216492</v>
      </c>
      <c r="X212" s="1">
        <f t="shared" si="456"/>
        <v>-75120</v>
      </c>
      <c r="Y212" s="1">
        <f t="shared" si="457"/>
        <v>-3574.6653076840885</v>
      </c>
      <c r="Z212">
        <v>450</v>
      </c>
    </row>
    <row r="213" spans="1:26" x14ac:dyDescent="0.45">
      <c r="A213" s="1">
        <v>206</v>
      </c>
      <c r="B213" s="1">
        <v>8.31</v>
      </c>
      <c r="C213" s="1">
        <v>1.74</v>
      </c>
      <c r="D213" s="1">
        <v>2.52</v>
      </c>
      <c r="E213" s="1">
        <v>3.5</v>
      </c>
      <c r="F213" s="1">
        <v>2.52</v>
      </c>
      <c r="G213" s="1">
        <v>-3966</v>
      </c>
      <c r="H213" s="1">
        <v>-75</v>
      </c>
      <c r="I213" s="1">
        <v>1</v>
      </c>
      <c r="J213" s="1">
        <v>20</v>
      </c>
      <c r="K213" s="1">
        <v>0</v>
      </c>
      <c r="L213" s="1">
        <f t="shared" si="448"/>
        <v>-105.89622454437497</v>
      </c>
      <c r="M213" s="1">
        <f t="shared" si="449"/>
        <v>-31.162892360930996</v>
      </c>
      <c r="N213" s="1">
        <f t="shared" si="450"/>
        <v>0.97580328338864097</v>
      </c>
      <c r="O213" s="1">
        <f t="shared" si="451"/>
        <v>13.862943611198906</v>
      </c>
      <c r="P213" s="1">
        <f t="shared" si="452"/>
        <v>0</v>
      </c>
      <c r="Q213" s="1">
        <f t="shared" si="458"/>
        <v>16</v>
      </c>
      <c r="R213" s="1">
        <v>297</v>
      </c>
      <c r="S213" s="1">
        <v>71</v>
      </c>
      <c r="T213" s="1">
        <f t="shared" si="447"/>
        <v>527</v>
      </c>
      <c r="U213" s="1">
        <f t="shared" si="453"/>
        <v>724</v>
      </c>
      <c r="V213" s="1">
        <f t="shared" si="454"/>
        <v>1635</v>
      </c>
      <c r="W213" s="1">
        <f t="shared" si="455"/>
        <v>192951.67191216492</v>
      </c>
      <c r="X213" s="1">
        <f t="shared" si="456"/>
        <v>-75120</v>
      </c>
      <c r="Y213" s="1">
        <f t="shared" si="457"/>
        <v>-3574.6653076840885</v>
      </c>
      <c r="Z213">
        <v>460</v>
      </c>
    </row>
    <row r="214" spans="1:26" x14ac:dyDescent="0.45">
      <c r="A214" s="1">
        <v>207</v>
      </c>
      <c r="B214" s="1">
        <v>8.31</v>
      </c>
      <c r="C214" s="1">
        <v>1.74</v>
      </c>
      <c r="D214" s="1">
        <v>2.52</v>
      </c>
      <c r="E214" s="1">
        <v>3.5</v>
      </c>
      <c r="F214" s="1">
        <v>2.52</v>
      </c>
      <c r="G214" s="1">
        <v>-3966</v>
      </c>
      <c r="H214" s="1">
        <v>-75</v>
      </c>
      <c r="I214" s="1">
        <v>1</v>
      </c>
      <c r="J214" s="1">
        <v>20</v>
      </c>
      <c r="K214" s="1">
        <v>0</v>
      </c>
      <c r="L214" s="1">
        <f t="shared" si="448"/>
        <v>-105.89622454437497</v>
      </c>
      <c r="M214" s="1">
        <f t="shared" si="449"/>
        <v>-31.162892360930996</v>
      </c>
      <c r="N214" s="1">
        <f t="shared" si="450"/>
        <v>0.97580328338864097</v>
      </c>
      <c r="O214" s="1">
        <f t="shared" si="451"/>
        <v>13.862943611198906</v>
      </c>
      <c r="P214" s="1">
        <f t="shared" si="452"/>
        <v>0</v>
      </c>
      <c r="Q214" s="1">
        <f t="shared" si="458"/>
        <v>16</v>
      </c>
      <c r="R214" s="1">
        <v>297</v>
      </c>
      <c r="S214" s="1">
        <v>71</v>
      </c>
      <c r="T214" s="1">
        <f t="shared" si="447"/>
        <v>527</v>
      </c>
      <c r="U214" s="1">
        <f t="shared" si="453"/>
        <v>724</v>
      </c>
      <c r="V214" s="1">
        <f t="shared" si="454"/>
        <v>1635</v>
      </c>
      <c r="W214" s="1">
        <f t="shared" si="455"/>
        <v>192951.67191216492</v>
      </c>
      <c r="X214" s="1">
        <f t="shared" si="456"/>
        <v>-75120</v>
      </c>
      <c r="Y214" s="1">
        <f t="shared" si="457"/>
        <v>-3574.6653076840885</v>
      </c>
      <c r="Z214">
        <v>470</v>
      </c>
    </row>
    <row r="215" spans="1:26" x14ac:dyDescent="0.45">
      <c r="A215" s="1">
        <v>208</v>
      </c>
      <c r="B215" s="1">
        <v>8.31</v>
      </c>
      <c r="C215" s="1">
        <v>1.74</v>
      </c>
      <c r="D215" s="1">
        <v>2.52</v>
      </c>
      <c r="E215" s="1">
        <v>3.5</v>
      </c>
      <c r="F215" s="1">
        <v>2.52</v>
      </c>
      <c r="G215" s="1">
        <v>-3966</v>
      </c>
      <c r="H215" s="1">
        <v>-75</v>
      </c>
      <c r="I215" s="1">
        <v>1</v>
      </c>
      <c r="J215" s="1">
        <v>20</v>
      </c>
      <c r="K215" s="1">
        <v>0</v>
      </c>
      <c r="L215" s="1">
        <f t="shared" si="448"/>
        <v>-105.89622454437497</v>
      </c>
      <c r="M215" s="1">
        <f t="shared" si="449"/>
        <v>-31.162892360930996</v>
      </c>
      <c r="N215" s="1">
        <f t="shared" si="450"/>
        <v>0.97580328338864097</v>
      </c>
      <c r="O215" s="1">
        <f t="shared" si="451"/>
        <v>13.862943611198906</v>
      </c>
      <c r="P215" s="1">
        <f t="shared" si="452"/>
        <v>0</v>
      </c>
      <c r="Q215" s="1">
        <f t="shared" si="458"/>
        <v>16</v>
      </c>
      <c r="R215" s="1">
        <v>297</v>
      </c>
      <c r="S215" s="1">
        <v>71</v>
      </c>
      <c r="T215" s="1">
        <f t="shared" si="447"/>
        <v>527</v>
      </c>
      <c r="U215" s="1">
        <f t="shared" si="453"/>
        <v>724</v>
      </c>
      <c r="V215" s="1">
        <f t="shared" si="454"/>
        <v>1635</v>
      </c>
      <c r="W215" s="1">
        <f t="shared" si="455"/>
        <v>192951.67191216492</v>
      </c>
      <c r="X215" s="1">
        <f t="shared" si="456"/>
        <v>-75120</v>
      </c>
      <c r="Y215" s="1">
        <f t="shared" si="457"/>
        <v>-3574.6653076840885</v>
      </c>
      <c r="Z215">
        <v>480</v>
      </c>
    </row>
    <row r="216" spans="1:26" x14ac:dyDescent="0.45">
      <c r="A216" s="1">
        <v>209</v>
      </c>
      <c r="B216" s="1">
        <v>8.31</v>
      </c>
      <c r="C216" s="1">
        <v>1.74</v>
      </c>
      <c r="D216" s="1">
        <v>2.52</v>
      </c>
      <c r="E216" s="1">
        <v>3.5</v>
      </c>
      <c r="F216" s="1">
        <v>2.52</v>
      </c>
      <c r="G216" s="1">
        <v>-3966</v>
      </c>
      <c r="H216" s="1">
        <v>-75</v>
      </c>
      <c r="I216" s="1">
        <v>1</v>
      </c>
      <c r="J216" s="1">
        <v>20</v>
      </c>
      <c r="K216" s="1">
        <v>0</v>
      </c>
      <c r="L216" s="1">
        <f t="shared" si="448"/>
        <v>-105.89622454437497</v>
      </c>
      <c r="M216" s="1">
        <f t="shared" si="449"/>
        <v>-31.162892360930996</v>
      </c>
      <c r="N216" s="1">
        <f t="shared" si="450"/>
        <v>0.97580328338864097</v>
      </c>
      <c r="O216" s="1">
        <f t="shared" si="451"/>
        <v>13.862943611198906</v>
      </c>
      <c r="P216" s="1">
        <f t="shared" si="452"/>
        <v>0</v>
      </c>
      <c r="Q216" s="1">
        <f t="shared" si="458"/>
        <v>16</v>
      </c>
      <c r="R216" s="1">
        <v>297</v>
      </c>
      <c r="S216" s="1">
        <v>71</v>
      </c>
      <c r="T216" s="1">
        <f t="shared" si="447"/>
        <v>527</v>
      </c>
      <c r="U216" s="1">
        <f t="shared" si="453"/>
        <v>724</v>
      </c>
      <c r="V216" s="1">
        <f t="shared" si="454"/>
        <v>1635</v>
      </c>
      <c r="W216" s="1">
        <f t="shared" si="455"/>
        <v>192951.67191216492</v>
      </c>
      <c r="X216" s="1">
        <f t="shared" si="456"/>
        <v>-75120</v>
      </c>
      <c r="Y216" s="1">
        <f t="shared" si="457"/>
        <v>-3574.6653076840885</v>
      </c>
      <c r="Z216">
        <v>490</v>
      </c>
    </row>
    <row r="217" spans="1:26" x14ac:dyDescent="0.45">
      <c r="A217" s="1">
        <v>210</v>
      </c>
      <c r="B217" s="1">
        <v>8.31</v>
      </c>
      <c r="C217" s="1">
        <v>1.74</v>
      </c>
      <c r="D217" s="1">
        <v>2.52</v>
      </c>
      <c r="E217" s="1">
        <v>3.5</v>
      </c>
      <c r="F217" s="1">
        <v>2.52</v>
      </c>
      <c r="G217" s="1">
        <v>-3966</v>
      </c>
      <c r="H217" s="1">
        <v>-75</v>
      </c>
      <c r="I217" s="1">
        <v>1</v>
      </c>
      <c r="J217" s="1">
        <v>20</v>
      </c>
      <c r="K217" s="1">
        <v>0</v>
      </c>
      <c r="L217" s="1">
        <f t="shared" ref="L217:L237" si="459">LN((ABS(G217)/20)+1)*20*(ABS(G217)/G217)</f>
        <v>-105.89622454437497</v>
      </c>
      <c r="M217" s="1">
        <f t="shared" ref="M217:M237" si="460">LN((ABS(H217)/20)+1)*20*(ABS(H217)/H217)</f>
        <v>-31.162892360930996</v>
      </c>
      <c r="N217" s="1">
        <f t="shared" ref="N217:N237" si="461">LN((ABS(I217)/20)+1)*20*(ABS(I217)/I217)</f>
        <v>0.97580328338864097</v>
      </c>
      <c r="O217" s="1">
        <f t="shared" ref="O217:O237" si="462">LN((ABS(J217)/20)+1)*20*(ABS(J217)/J217)</f>
        <v>13.862943611198906</v>
      </c>
      <c r="P217" s="1">
        <f t="shared" ref="P217:P237" si="463">LN((ABS(K217)/20)+1)*20</f>
        <v>0</v>
      </c>
      <c r="Q217" s="1">
        <f t="shared" si="458"/>
        <v>16</v>
      </c>
      <c r="R217" s="1">
        <v>297</v>
      </c>
      <c r="S217" s="1">
        <v>71</v>
      </c>
      <c r="T217" s="1">
        <f t="shared" si="447"/>
        <v>527</v>
      </c>
      <c r="U217" s="1">
        <f t="shared" ref="U217:U237" si="464">ROUND((($W$4-(Q217*(4/3)*PI()*B217^3+R217*(4/3)*PI()*C217^3+S217*(4/3)*PI()*D217^3+T217*(4/3)*PI()*E217^3))/((4/3)*PI()*F217^3)),0)</f>
        <v>724</v>
      </c>
      <c r="V217" s="1">
        <f t="shared" ref="V217:V237" si="465">SUM(Q217:U217)</f>
        <v>1635</v>
      </c>
      <c r="W217" s="1">
        <f t="shared" ref="W217:W237" si="466">Q217*(4/3)*PI()*B217^3+R217*(4/3)*PI()*C217^3+S217*(4/3)*PI()*D217^3+T217*(4/3)*PI()*E217^3+U217*(4/3)*PI()*F217^3</f>
        <v>192951.67191216492</v>
      </c>
      <c r="X217" s="1">
        <f t="shared" ref="X217:X237" si="467">G217*Q217+H217*R217+I217*S217+J217*T217+K217*U217</f>
        <v>-75120</v>
      </c>
      <c r="Y217" s="1">
        <f t="shared" ref="Y217:Y237" si="468">L217*Q217+M217*R217+N217*S217+O217*T217+P217*U217</f>
        <v>-3574.6653076840885</v>
      </c>
      <c r="Z217">
        <v>500</v>
      </c>
    </row>
    <row r="218" spans="1:26" x14ac:dyDescent="0.45">
      <c r="A218" s="1">
        <v>211</v>
      </c>
      <c r="B218" s="1">
        <v>8.31</v>
      </c>
      <c r="C218" s="1">
        <v>1.74</v>
      </c>
      <c r="D218" s="1">
        <v>2.52</v>
      </c>
      <c r="E218" s="1">
        <v>3.5</v>
      </c>
      <c r="F218" s="1">
        <v>2.52</v>
      </c>
      <c r="G218" s="1">
        <v>-3966</v>
      </c>
      <c r="H218" s="1">
        <v>-75</v>
      </c>
      <c r="I218" s="1">
        <v>1</v>
      </c>
      <c r="J218" s="1">
        <v>20</v>
      </c>
      <c r="K218" s="1">
        <v>0</v>
      </c>
      <c r="L218" s="1">
        <f t="shared" si="459"/>
        <v>-105.89622454437497</v>
      </c>
      <c r="M218" s="1">
        <f t="shared" si="460"/>
        <v>-31.162892360930996</v>
      </c>
      <c r="N218" s="1">
        <f t="shared" si="461"/>
        <v>0.97580328338864097</v>
      </c>
      <c r="O218" s="1">
        <f t="shared" si="462"/>
        <v>13.862943611198906</v>
      </c>
      <c r="P218" s="1">
        <f t="shared" si="463"/>
        <v>0</v>
      </c>
      <c r="Q218" s="1">
        <f>INT($Q$4*1)</f>
        <v>33</v>
      </c>
      <c r="R218" s="1">
        <v>297</v>
      </c>
      <c r="S218" s="1">
        <v>71</v>
      </c>
      <c r="T218" s="1">
        <f>INT($T$4*(2.5))</f>
        <v>527</v>
      </c>
      <c r="U218" s="1">
        <f t="shared" si="464"/>
        <v>114</v>
      </c>
      <c r="V218" s="1">
        <f t="shared" si="465"/>
        <v>1042</v>
      </c>
      <c r="W218" s="1">
        <f t="shared" si="466"/>
        <v>192925.36784696486</v>
      </c>
      <c r="X218" s="1">
        <f t="shared" si="467"/>
        <v>-142542</v>
      </c>
      <c r="Y218" s="1">
        <f t="shared" si="468"/>
        <v>-5374.9011249384639</v>
      </c>
      <c r="Z218">
        <v>300</v>
      </c>
    </row>
    <row r="219" spans="1:26" x14ac:dyDescent="0.45">
      <c r="A219" s="1">
        <v>212</v>
      </c>
      <c r="B219" s="1">
        <v>8.31</v>
      </c>
      <c r="C219" s="1">
        <v>1.74</v>
      </c>
      <c r="D219" s="1">
        <v>2.52</v>
      </c>
      <c r="E219" s="1">
        <v>3.5</v>
      </c>
      <c r="F219" s="1">
        <v>2.52</v>
      </c>
      <c r="G219" s="1">
        <v>-3966</v>
      </c>
      <c r="H219" s="1">
        <v>-75</v>
      </c>
      <c r="I219" s="1">
        <v>1</v>
      </c>
      <c r="J219" s="1">
        <v>20</v>
      </c>
      <c r="K219" s="1">
        <v>0</v>
      </c>
      <c r="L219" s="1">
        <f t="shared" si="459"/>
        <v>-105.89622454437497</v>
      </c>
      <c r="M219" s="1">
        <f t="shared" si="460"/>
        <v>-31.162892360930996</v>
      </c>
      <c r="N219" s="1">
        <f t="shared" si="461"/>
        <v>0.97580328338864097</v>
      </c>
      <c r="O219" s="1">
        <f t="shared" si="462"/>
        <v>13.862943611198906</v>
      </c>
      <c r="P219" s="1">
        <f t="shared" si="463"/>
        <v>0</v>
      </c>
      <c r="Q219" s="1">
        <f t="shared" ref="Q219:Q238" si="469">INT($Q$4*1)</f>
        <v>33</v>
      </c>
      <c r="R219" s="1">
        <v>297</v>
      </c>
      <c r="S219" s="1">
        <v>71</v>
      </c>
      <c r="T219" s="1">
        <f t="shared" si="447"/>
        <v>527</v>
      </c>
      <c r="U219" s="1">
        <f t="shared" si="464"/>
        <v>114</v>
      </c>
      <c r="V219" s="1">
        <f t="shared" si="465"/>
        <v>1042</v>
      </c>
      <c r="W219" s="1">
        <f t="shared" si="466"/>
        <v>192925.36784696486</v>
      </c>
      <c r="X219" s="1">
        <f t="shared" si="467"/>
        <v>-142542</v>
      </c>
      <c r="Y219" s="1">
        <f t="shared" si="468"/>
        <v>-5374.9011249384639</v>
      </c>
      <c r="Z219">
        <v>310</v>
      </c>
    </row>
    <row r="220" spans="1:26" x14ac:dyDescent="0.45">
      <c r="A220" s="1">
        <v>213</v>
      </c>
      <c r="B220" s="1">
        <v>8.31</v>
      </c>
      <c r="C220" s="1">
        <v>1.74</v>
      </c>
      <c r="D220" s="1">
        <v>2.52</v>
      </c>
      <c r="E220" s="1">
        <v>3.5</v>
      </c>
      <c r="F220" s="1">
        <v>2.52</v>
      </c>
      <c r="G220" s="1">
        <v>-3966</v>
      </c>
      <c r="H220" s="1">
        <v>-75</v>
      </c>
      <c r="I220" s="1">
        <v>1</v>
      </c>
      <c r="J220" s="1">
        <v>20</v>
      </c>
      <c r="K220" s="1">
        <v>0</v>
      </c>
      <c r="L220" s="1">
        <f t="shared" si="459"/>
        <v>-105.89622454437497</v>
      </c>
      <c r="M220" s="1">
        <f t="shared" si="460"/>
        <v>-31.162892360930996</v>
      </c>
      <c r="N220" s="1">
        <f t="shared" si="461"/>
        <v>0.97580328338864097</v>
      </c>
      <c r="O220" s="1">
        <f t="shared" si="462"/>
        <v>13.862943611198906</v>
      </c>
      <c r="P220" s="1">
        <f t="shared" si="463"/>
        <v>0</v>
      </c>
      <c r="Q220" s="1">
        <f t="shared" si="469"/>
        <v>33</v>
      </c>
      <c r="R220" s="1">
        <v>297</v>
      </c>
      <c r="S220" s="1">
        <v>71</v>
      </c>
      <c r="T220" s="1">
        <f t="shared" si="447"/>
        <v>527</v>
      </c>
      <c r="U220" s="1">
        <f t="shared" si="464"/>
        <v>114</v>
      </c>
      <c r="V220" s="1">
        <f t="shared" si="465"/>
        <v>1042</v>
      </c>
      <c r="W220" s="1">
        <f t="shared" si="466"/>
        <v>192925.36784696486</v>
      </c>
      <c r="X220" s="1">
        <f t="shared" si="467"/>
        <v>-142542</v>
      </c>
      <c r="Y220" s="1">
        <f t="shared" si="468"/>
        <v>-5374.9011249384639</v>
      </c>
      <c r="Z220">
        <v>320</v>
      </c>
    </row>
    <row r="221" spans="1:26" x14ac:dyDescent="0.45">
      <c r="A221" s="1">
        <v>214</v>
      </c>
      <c r="B221" s="1">
        <v>8.31</v>
      </c>
      <c r="C221" s="1">
        <v>1.74</v>
      </c>
      <c r="D221" s="1">
        <v>2.52</v>
      </c>
      <c r="E221" s="1">
        <v>3.5</v>
      </c>
      <c r="F221" s="1">
        <v>2.52</v>
      </c>
      <c r="G221" s="1">
        <v>-3966</v>
      </c>
      <c r="H221" s="1">
        <v>-75</v>
      </c>
      <c r="I221" s="1">
        <v>1</v>
      </c>
      <c r="J221" s="1">
        <v>20</v>
      </c>
      <c r="K221" s="1">
        <v>0</v>
      </c>
      <c r="L221" s="1">
        <f t="shared" si="459"/>
        <v>-105.89622454437497</v>
      </c>
      <c r="M221" s="1">
        <f t="shared" si="460"/>
        <v>-31.162892360930996</v>
      </c>
      <c r="N221" s="1">
        <f t="shared" si="461"/>
        <v>0.97580328338864097</v>
      </c>
      <c r="O221" s="1">
        <f t="shared" si="462"/>
        <v>13.862943611198906</v>
      </c>
      <c r="P221" s="1">
        <f t="shared" si="463"/>
        <v>0</v>
      </c>
      <c r="Q221" s="1">
        <f t="shared" si="469"/>
        <v>33</v>
      </c>
      <c r="R221" s="1">
        <v>297</v>
      </c>
      <c r="S221" s="1">
        <v>71</v>
      </c>
      <c r="T221" s="1">
        <f t="shared" si="447"/>
        <v>527</v>
      </c>
      <c r="U221" s="1">
        <f t="shared" si="464"/>
        <v>114</v>
      </c>
      <c r="V221" s="1">
        <f t="shared" si="465"/>
        <v>1042</v>
      </c>
      <c r="W221" s="1">
        <f t="shared" si="466"/>
        <v>192925.36784696486</v>
      </c>
      <c r="X221" s="1">
        <f t="shared" si="467"/>
        <v>-142542</v>
      </c>
      <c r="Y221" s="1">
        <f t="shared" si="468"/>
        <v>-5374.9011249384639</v>
      </c>
      <c r="Z221">
        <v>330</v>
      </c>
    </row>
    <row r="222" spans="1:26" x14ac:dyDescent="0.45">
      <c r="A222" s="1">
        <v>215</v>
      </c>
      <c r="B222" s="1">
        <v>8.31</v>
      </c>
      <c r="C222" s="1">
        <v>1.74</v>
      </c>
      <c r="D222" s="1">
        <v>2.52</v>
      </c>
      <c r="E222" s="1">
        <v>3.5</v>
      </c>
      <c r="F222" s="1">
        <v>2.52</v>
      </c>
      <c r="G222" s="1">
        <v>-3966</v>
      </c>
      <c r="H222" s="1">
        <v>-75</v>
      </c>
      <c r="I222" s="1">
        <v>1</v>
      </c>
      <c r="J222" s="1">
        <v>20</v>
      </c>
      <c r="K222" s="1">
        <v>0</v>
      </c>
      <c r="L222" s="1">
        <f t="shared" si="459"/>
        <v>-105.89622454437497</v>
      </c>
      <c r="M222" s="1">
        <f t="shared" si="460"/>
        <v>-31.162892360930996</v>
      </c>
      <c r="N222" s="1">
        <f t="shared" si="461"/>
        <v>0.97580328338864097</v>
      </c>
      <c r="O222" s="1">
        <f t="shared" si="462"/>
        <v>13.862943611198906</v>
      </c>
      <c r="P222" s="1">
        <f t="shared" si="463"/>
        <v>0</v>
      </c>
      <c r="Q222" s="1">
        <f t="shared" si="469"/>
        <v>33</v>
      </c>
      <c r="R222" s="1">
        <v>297</v>
      </c>
      <c r="S222" s="1">
        <v>71</v>
      </c>
      <c r="T222" s="1">
        <f t="shared" si="447"/>
        <v>527</v>
      </c>
      <c r="U222" s="1">
        <f t="shared" si="464"/>
        <v>114</v>
      </c>
      <c r="V222" s="1">
        <f t="shared" si="465"/>
        <v>1042</v>
      </c>
      <c r="W222" s="1">
        <f t="shared" si="466"/>
        <v>192925.36784696486</v>
      </c>
      <c r="X222" s="1">
        <f t="shared" si="467"/>
        <v>-142542</v>
      </c>
      <c r="Y222" s="1">
        <f t="shared" si="468"/>
        <v>-5374.9011249384639</v>
      </c>
      <c r="Z222">
        <v>340</v>
      </c>
    </row>
    <row r="223" spans="1:26" x14ac:dyDescent="0.45">
      <c r="A223" s="1">
        <v>216</v>
      </c>
      <c r="B223" s="1">
        <v>8.31</v>
      </c>
      <c r="C223" s="1">
        <v>1.74</v>
      </c>
      <c r="D223" s="1">
        <v>2.52</v>
      </c>
      <c r="E223" s="1">
        <v>3.5</v>
      </c>
      <c r="F223" s="1">
        <v>2.52</v>
      </c>
      <c r="G223" s="1">
        <v>-3966</v>
      </c>
      <c r="H223" s="1">
        <v>-75</v>
      </c>
      <c r="I223" s="1">
        <v>1</v>
      </c>
      <c r="J223" s="1">
        <v>20</v>
      </c>
      <c r="K223" s="1">
        <v>0</v>
      </c>
      <c r="L223" s="1">
        <f t="shared" si="459"/>
        <v>-105.89622454437497</v>
      </c>
      <c r="M223" s="1">
        <f t="shared" si="460"/>
        <v>-31.162892360930996</v>
      </c>
      <c r="N223" s="1">
        <f t="shared" si="461"/>
        <v>0.97580328338864097</v>
      </c>
      <c r="O223" s="1">
        <f t="shared" si="462"/>
        <v>13.862943611198906</v>
      </c>
      <c r="P223" s="1">
        <f t="shared" si="463"/>
        <v>0</v>
      </c>
      <c r="Q223" s="1">
        <f t="shared" si="469"/>
        <v>33</v>
      </c>
      <c r="R223" s="1">
        <v>297</v>
      </c>
      <c r="S223" s="1">
        <v>71</v>
      </c>
      <c r="T223" s="1">
        <f t="shared" si="447"/>
        <v>527</v>
      </c>
      <c r="U223" s="1">
        <f t="shared" si="464"/>
        <v>114</v>
      </c>
      <c r="V223" s="1">
        <f t="shared" si="465"/>
        <v>1042</v>
      </c>
      <c r="W223" s="1">
        <f t="shared" si="466"/>
        <v>192925.36784696486</v>
      </c>
      <c r="X223" s="1">
        <f t="shared" si="467"/>
        <v>-142542</v>
      </c>
      <c r="Y223" s="1">
        <f t="shared" si="468"/>
        <v>-5374.9011249384639</v>
      </c>
      <c r="Z223">
        <v>350</v>
      </c>
    </row>
    <row r="224" spans="1:26" x14ac:dyDescent="0.45">
      <c r="A224" s="1">
        <v>217</v>
      </c>
      <c r="B224" s="1">
        <v>8.31</v>
      </c>
      <c r="C224" s="1">
        <v>1.74</v>
      </c>
      <c r="D224" s="1">
        <v>2.52</v>
      </c>
      <c r="E224" s="1">
        <v>3.5</v>
      </c>
      <c r="F224" s="1">
        <v>2.52</v>
      </c>
      <c r="G224" s="1">
        <v>-3966</v>
      </c>
      <c r="H224" s="1">
        <v>-75</v>
      </c>
      <c r="I224" s="1">
        <v>1</v>
      </c>
      <c r="J224" s="1">
        <v>20</v>
      </c>
      <c r="K224" s="1">
        <v>0</v>
      </c>
      <c r="L224" s="1">
        <f t="shared" si="459"/>
        <v>-105.89622454437497</v>
      </c>
      <c r="M224" s="1">
        <f t="shared" si="460"/>
        <v>-31.162892360930996</v>
      </c>
      <c r="N224" s="1">
        <f t="shared" si="461"/>
        <v>0.97580328338864097</v>
      </c>
      <c r="O224" s="1">
        <f t="shared" si="462"/>
        <v>13.862943611198906</v>
      </c>
      <c r="P224" s="1">
        <f t="shared" si="463"/>
        <v>0</v>
      </c>
      <c r="Q224" s="1">
        <f t="shared" si="469"/>
        <v>33</v>
      </c>
      <c r="R224" s="1">
        <v>297</v>
      </c>
      <c r="S224" s="1">
        <v>71</v>
      </c>
      <c r="T224" s="1">
        <f t="shared" si="447"/>
        <v>527</v>
      </c>
      <c r="U224" s="1">
        <f t="shared" si="464"/>
        <v>114</v>
      </c>
      <c r="V224" s="1">
        <f t="shared" si="465"/>
        <v>1042</v>
      </c>
      <c r="W224" s="1">
        <f t="shared" si="466"/>
        <v>192925.36784696486</v>
      </c>
      <c r="X224" s="1">
        <f t="shared" si="467"/>
        <v>-142542</v>
      </c>
      <c r="Y224" s="1">
        <f t="shared" si="468"/>
        <v>-5374.9011249384639</v>
      </c>
      <c r="Z224">
        <v>360</v>
      </c>
    </row>
    <row r="225" spans="1:26" x14ac:dyDescent="0.45">
      <c r="A225" s="1">
        <v>218</v>
      </c>
      <c r="B225" s="1">
        <v>8.31</v>
      </c>
      <c r="C225" s="1">
        <v>1.74</v>
      </c>
      <c r="D225" s="1">
        <v>2.52</v>
      </c>
      <c r="E225" s="1">
        <v>3.5</v>
      </c>
      <c r="F225" s="1">
        <v>2.52</v>
      </c>
      <c r="G225" s="1">
        <v>-3966</v>
      </c>
      <c r="H225" s="1">
        <v>-75</v>
      </c>
      <c r="I225" s="1">
        <v>1</v>
      </c>
      <c r="J225" s="1">
        <v>20</v>
      </c>
      <c r="K225" s="1">
        <v>0</v>
      </c>
      <c r="L225" s="1">
        <f t="shared" si="459"/>
        <v>-105.89622454437497</v>
      </c>
      <c r="M225" s="1">
        <f t="shared" si="460"/>
        <v>-31.162892360930996</v>
      </c>
      <c r="N225" s="1">
        <f t="shared" si="461"/>
        <v>0.97580328338864097</v>
      </c>
      <c r="O225" s="1">
        <f t="shared" si="462"/>
        <v>13.862943611198906</v>
      </c>
      <c r="P225" s="1">
        <f t="shared" si="463"/>
        <v>0</v>
      </c>
      <c r="Q225" s="1">
        <f t="shared" si="469"/>
        <v>33</v>
      </c>
      <c r="R225" s="1">
        <v>297</v>
      </c>
      <c r="S225" s="1">
        <v>71</v>
      </c>
      <c r="T225" s="1">
        <f t="shared" si="447"/>
        <v>527</v>
      </c>
      <c r="U225" s="1">
        <f t="shared" si="464"/>
        <v>114</v>
      </c>
      <c r="V225" s="1">
        <f t="shared" si="465"/>
        <v>1042</v>
      </c>
      <c r="W225" s="1">
        <f t="shared" si="466"/>
        <v>192925.36784696486</v>
      </c>
      <c r="X225" s="1">
        <f t="shared" si="467"/>
        <v>-142542</v>
      </c>
      <c r="Y225" s="1">
        <f t="shared" si="468"/>
        <v>-5374.9011249384639</v>
      </c>
      <c r="Z225">
        <v>370</v>
      </c>
    </row>
    <row r="226" spans="1:26" x14ac:dyDescent="0.45">
      <c r="A226" s="1">
        <v>219</v>
      </c>
      <c r="B226" s="1">
        <v>8.31</v>
      </c>
      <c r="C226" s="1">
        <v>1.74</v>
      </c>
      <c r="D226" s="1">
        <v>2.52</v>
      </c>
      <c r="E226" s="1">
        <v>3.5</v>
      </c>
      <c r="F226" s="1">
        <v>2.52</v>
      </c>
      <c r="G226" s="1">
        <v>-3966</v>
      </c>
      <c r="H226" s="1">
        <v>-75</v>
      </c>
      <c r="I226" s="1">
        <v>1</v>
      </c>
      <c r="J226" s="1">
        <v>20</v>
      </c>
      <c r="K226" s="1">
        <v>0</v>
      </c>
      <c r="L226" s="1">
        <f t="shared" si="459"/>
        <v>-105.89622454437497</v>
      </c>
      <c r="M226" s="1">
        <f t="shared" si="460"/>
        <v>-31.162892360930996</v>
      </c>
      <c r="N226" s="1">
        <f t="shared" si="461"/>
        <v>0.97580328338864097</v>
      </c>
      <c r="O226" s="1">
        <f t="shared" si="462"/>
        <v>13.862943611198906</v>
      </c>
      <c r="P226" s="1">
        <f t="shared" si="463"/>
        <v>0</v>
      </c>
      <c r="Q226" s="1">
        <f t="shared" si="469"/>
        <v>33</v>
      </c>
      <c r="R226" s="1">
        <v>297</v>
      </c>
      <c r="S226" s="1">
        <v>71</v>
      </c>
      <c r="T226" s="1">
        <f t="shared" si="447"/>
        <v>527</v>
      </c>
      <c r="U226" s="1">
        <f t="shared" si="464"/>
        <v>114</v>
      </c>
      <c r="V226" s="1">
        <f t="shared" si="465"/>
        <v>1042</v>
      </c>
      <c r="W226" s="1">
        <f t="shared" si="466"/>
        <v>192925.36784696486</v>
      </c>
      <c r="X226" s="1">
        <f t="shared" si="467"/>
        <v>-142542</v>
      </c>
      <c r="Y226" s="1">
        <f t="shared" si="468"/>
        <v>-5374.9011249384639</v>
      </c>
      <c r="Z226">
        <v>380</v>
      </c>
    </row>
    <row r="227" spans="1:26" x14ac:dyDescent="0.45">
      <c r="A227" s="1">
        <v>220</v>
      </c>
      <c r="B227" s="1">
        <v>8.31</v>
      </c>
      <c r="C227" s="1">
        <v>1.74</v>
      </c>
      <c r="D227" s="1">
        <v>2.52</v>
      </c>
      <c r="E227" s="1">
        <v>3.5</v>
      </c>
      <c r="F227" s="1">
        <v>2.52</v>
      </c>
      <c r="G227" s="1">
        <v>-3966</v>
      </c>
      <c r="H227" s="1">
        <v>-75</v>
      </c>
      <c r="I227" s="1">
        <v>1</v>
      </c>
      <c r="J227" s="1">
        <v>20</v>
      </c>
      <c r="K227" s="1">
        <v>0</v>
      </c>
      <c r="L227" s="1">
        <f t="shared" si="459"/>
        <v>-105.89622454437497</v>
      </c>
      <c r="M227" s="1">
        <f t="shared" si="460"/>
        <v>-31.162892360930996</v>
      </c>
      <c r="N227" s="1">
        <f t="shared" si="461"/>
        <v>0.97580328338864097</v>
      </c>
      <c r="O227" s="1">
        <f t="shared" si="462"/>
        <v>13.862943611198906</v>
      </c>
      <c r="P227" s="1">
        <f t="shared" si="463"/>
        <v>0</v>
      </c>
      <c r="Q227" s="1">
        <f t="shared" si="469"/>
        <v>33</v>
      </c>
      <c r="R227" s="1">
        <v>297</v>
      </c>
      <c r="S227" s="1">
        <v>71</v>
      </c>
      <c r="T227" s="1">
        <f t="shared" si="447"/>
        <v>527</v>
      </c>
      <c r="U227" s="1">
        <f t="shared" si="464"/>
        <v>114</v>
      </c>
      <c r="V227" s="1">
        <f t="shared" si="465"/>
        <v>1042</v>
      </c>
      <c r="W227" s="1">
        <f t="shared" si="466"/>
        <v>192925.36784696486</v>
      </c>
      <c r="X227" s="1">
        <f t="shared" si="467"/>
        <v>-142542</v>
      </c>
      <c r="Y227" s="1">
        <f t="shared" si="468"/>
        <v>-5374.9011249384639</v>
      </c>
      <c r="Z227">
        <v>390</v>
      </c>
    </row>
    <row r="228" spans="1:26" x14ac:dyDescent="0.45">
      <c r="A228" s="1">
        <v>221</v>
      </c>
      <c r="B228" s="1">
        <v>8.31</v>
      </c>
      <c r="C228" s="1">
        <v>1.74</v>
      </c>
      <c r="D228" s="1">
        <v>2.52</v>
      </c>
      <c r="E228" s="1">
        <v>3.5</v>
      </c>
      <c r="F228" s="1">
        <v>2.52</v>
      </c>
      <c r="G228" s="1">
        <v>-3966</v>
      </c>
      <c r="H228" s="1">
        <v>-75</v>
      </c>
      <c r="I228" s="1">
        <v>1</v>
      </c>
      <c r="J228" s="1">
        <v>20</v>
      </c>
      <c r="K228" s="1">
        <v>0</v>
      </c>
      <c r="L228" s="1">
        <f t="shared" si="459"/>
        <v>-105.89622454437497</v>
      </c>
      <c r="M228" s="1">
        <f t="shared" si="460"/>
        <v>-31.162892360930996</v>
      </c>
      <c r="N228" s="1">
        <f t="shared" si="461"/>
        <v>0.97580328338864097</v>
      </c>
      <c r="O228" s="1">
        <f t="shared" si="462"/>
        <v>13.862943611198906</v>
      </c>
      <c r="P228" s="1">
        <f t="shared" si="463"/>
        <v>0</v>
      </c>
      <c r="Q228" s="1">
        <f t="shared" si="469"/>
        <v>33</v>
      </c>
      <c r="R228" s="1">
        <v>297</v>
      </c>
      <c r="S228" s="1">
        <v>71</v>
      </c>
      <c r="T228" s="1">
        <f t="shared" si="447"/>
        <v>527</v>
      </c>
      <c r="U228" s="1">
        <f t="shared" si="464"/>
        <v>114</v>
      </c>
      <c r="V228" s="1">
        <f t="shared" si="465"/>
        <v>1042</v>
      </c>
      <c r="W228" s="1">
        <f t="shared" si="466"/>
        <v>192925.36784696486</v>
      </c>
      <c r="X228" s="1">
        <f t="shared" si="467"/>
        <v>-142542</v>
      </c>
      <c r="Y228" s="1">
        <f t="shared" si="468"/>
        <v>-5374.9011249384639</v>
      </c>
      <c r="Z228">
        <v>400</v>
      </c>
    </row>
    <row r="229" spans="1:26" x14ac:dyDescent="0.45">
      <c r="A229" s="1">
        <v>222</v>
      </c>
      <c r="B229" s="1">
        <v>8.31</v>
      </c>
      <c r="C229" s="1">
        <v>1.74</v>
      </c>
      <c r="D229" s="1">
        <v>2.52</v>
      </c>
      <c r="E229" s="1">
        <v>3.5</v>
      </c>
      <c r="F229" s="1">
        <v>2.52</v>
      </c>
      <c r="G229" s="1">
        <v>-3966</v>
      </c>
      <c r="H229" s="1">
        <v>-75</v>
      </c>
      <c r="I229" s="1">
        <v>1</v>
      </c>
      <c r="J229" s="1">
        <v>20</v>
      </c>
      <c r="K229" s="1">
        <v>0</v>
      </c>
      <c r="L229" s="1">
        <f t="shared" si="459"/>
        <v>-105.89622454437497</v>
      </c>
      <c r="M229" s="1">
        <f t="shared" si="460"/>
        <v>-31.162892360930996</v>
      </c>
      <c r="N229" s="1">
        <f t="shared" si="461"/>
        <v>0.97580328338864097</v>
      </c>
      <c r="O229" s="1">
        <f t="shared" si="462"/>
        <v>13.862943611198906</v>
      </c>
      <c r="P229" s="1">
        <f t="shared" si="463"/>
        <v>0</v>
      </c>
      <c r="Q229" s="1">
        <f t="shared" si="469"/>
        <v>33</v>
      </c>
      <c r="R229" s="1">
        <v>297</v>
      </c>
      <c r="S229" s="1">
        <v>71</v>
      </c>
      <c r="T229" s="1">
        <f t="shared" si="447"/>
        <v>527</v>
      </c>
      <c r="U229" s="1">
        <f t="shared" si="464"/>
        <v>114</v>
      </c>
      <c r="V229" s="1">
        <f t="shared" si="465"/>
        <v>1042</v>
      </c>
      <c r="W229" s="1">
        <f t="shared" si="466"/>
        <v>192925.36784696486</v>
      </c>
      <c r="X229" s="1">
        <f t="shared" si="467"/>
        <v>-142542</v>
      </c>
      <c r="Y229" s="1">
        <f t="shared" si="468"/>
        <v>-5374.9011249384639</v>
      </c>
      <c r="Z229">
        <v>410</v>
      </c>
    </row>
    <row r="230" spans="1:26" x14ac:dyDescent="0.45">
      <c r="A230" s="1">
        <v>223</v>
      </c>
      <c r="B230" s="1">
        <v>8.31</v>
      </c>
      <c r="C230" s="1">
        <v>1.74</v>
      </c>
      <c r="D230" s="1">
        <v>2.52</v>
      </c>
      <c r="E230" s="1">
        <v>3.5</v>
      </c>
      <c r="F230" s="1">
        <v>2.52</v>
      </c>
      <c r="G230" s="1">
        <v>-3966</v>
      </c>
      <c r="H230" s="1">
        <v>-75</v>
      </c>
      <c r="I230" s="1">
        <v>1</v>
      </c>
      <c r="J230" s="1">
        <v>20</v>
      </c>
      <c r="K230" s="1">
        <v>0</v>
      </c>
      <c r="L230" s="1">
        <f t="shared" si="459"/>
        <v>-105.89622454437497</v>
      </c>
      <c r="M230" s="1">
        <f t="shared" si="460"/>
        <v>-31.162892360930996</v>
      </c>
      <c r="N230" s="1">
        <f t="shared" si="461"/>
        <v>0.97580328338864097</v>
      </c>
      <c r="O230" s="1">
        <f t="shared" si="462"/>
        <v>13.862943611198906</v>
      </c>
      <c r="P230" s="1">
        <f t="shared" si="463"/>
        <v>0</v>
      </c>
      <c r="Q230" s="1">
        <f t="shared" si="469"/>
        <v>33</v>
      </c>
      <c r="R230" s="1">
        <v>297</v>
      </c>
      <c r="S230" s="1">
        <v>71</v>
      </c>
      <c r="T230" s="1">
        <f t="shared" si="447"/>
        <v>527</v>
      </c>
      <c r="U230" s="1">
        <f t="shared" si="464"/>
        <v>114</v>
      </c>
      <c r="V230" s="1">
        <f t="shared" si="465"/>
        <v>1042</v>
      </c>
      <c r="W230" s="1">
        <f t="shared" si="466"/>
        <v>192925.36784696486</v>
      </c>
      <c r="X230" s="1">
        <f t="shared" si="467"/>
        <v>-142542</v>
      </c>
      <c r="Y230" s="1">
        <f t="shared" si="468"/>
        <v>-5374.9011249384639</v>
      </c>
      <c r="Z230">
        <v>420</v>
      </c>
    </row>
    <row r="231" spans="1:26" x14ac:dyDescent="0.45">
      <c r="A231" s="1">
        <v>224</v>
      </c>
      <c r="B231" s="1">
        <v>8.31</v>
      </c>
      <c r="C231" s="1">
        <v>1.74</v>
      </c>
      <c r="D231" s="1">
        <v>2.52</v>
      </c>
      <c r="E231" s="1">
        <v>3.5</v>
      </c>
      <c r="F231" s="1">
        <v>2.52</v>
      </c>
      <c r="G231" s="1">
        <v>-3966</v>
      </c>
      <c r="H231" s="1">
        <v>-75</v>
      </c>
      <c r="I231" s="1">
        <v>1</v>
      </c>
      <c r="J231" s="1">
        <v>20</v>
      </c>
      <c r="K231" s="1">
        <v>0</v>
      </c>
      <c r="L231" s="1">
        <f t="shared" si="459"/>
        <v>-105.89622454437497</v>
      </c>
      <c r="M231" s="1">
        <f t="shared" si="460"/>
        <v>-31.162892360930996</v>
      </c>
      <c r="N231" s="1">
        <f t="shared" si="461"/>
        <v>0.97580328338864097</v>
      </c>
      <c r="O231" s="1">
        <f t="shared" si="462"/>
        <v>13.862943611198906</v>
      </c>
      <c r="P231" s="1">
        <f t="shared" si="463"/>
        <v>0</v>
      </c>
      <c r="Q231" s="1">
        <f t="shared" si="469"/>
        <v>33</v>
      </c>
      <c r="R231" s="1">
        <v>297</v>
      </c>
      <c r="S231" s="1">
        <v>71</v>
      </c>
      <c r="T231" s="1">
        <f t="shared" si="447"/>
        <v>527</v>
      </c>
      <c r="U231" s="1">
        <f t="shared" si="464"/>
        <v>114</v>
      </c>
      <c r="V231" s="1">
        <f t="shared" si="465"/>
        <v>1042</v>
      </c>
      <c r="W231" s="1">
        <f t="shared" si="466"/>
        <v>192925.36784696486</v>
      </c>
      <c r="X231" s="1">
        <f t="shared" si="467"/>
        <v>-142542</v>
      </c>
      <c r="Y231" s="1">
        <f t="shared" si="468"/>
        <v>-5374.9011249384639</v>
      </c>
      <c r="Z231">
        <v>430</v>
      </c>
    </row>
    <row r="232" spans="1:26" x14ac:dyDescent="0.45">
      <c r="A232" s="1">
        <v>225</v>
      </c>
      <c r="B232" s="1">
        <v>8.31</v>
      </c>
      <c r="C232" s="1">
        <v>1.74</v>
      </c>
      <c r="D232" s="1">
        <v>2.52</v>
      </c>
      <c r="E232" s="1">
        <v>3.5</v>
      </c>
      <c r="F232" s="1">
        <v>2.52</v>
      </c>
      <c r="G232" s="1">
        <v>-3966</v>
      </c>
      <c r="H232" s="1">
        <v>-75</v>
      </c>
      <c r="I232" s="1">
        <v>1</v>
      </c>
      <c r="J232" s="1">
        <v>20</v>
      </c>
      <c r="K232" s="1">
        <v>0</v>
      </c>
      <c r="L232" s="1">
        <f t="shared" si="459"/>
        <v>-105.89622454437497</v>
      </c>
      <c r="M232" s="1">
        <f t="shared" si="460"/>
        <v>-31.162892360930996</v>
      </c>
      <c r="N232" s="1">
        <f t="shared" si="461"/>
        <v>0.97580328338864097</v>
      </c>
      <c r="O232" s="1">
        <f t="shared" si="462"/>
        <v>13.862943611198906</v>
      </c>
      <c r="P232" s="1">
        <f t="shared" si="463"/>
        <v>0</v>
      </c>
      <c r="Q232" s="1">
        <f t="shared" si="469"/>
        <v>33</v>
      </c>
      <c r="R232" s="1">
        <v>297</v>
      </c>
      <c r="S232" s="1">
        <v>71</v>
      </c>
      <c r="T232" s="1">
        <f t="shared" si="447"/>
        <v>527</v>
      </c>
      <c r="U232" s="1">
        <f t="shared" si="464"/>
        <v>114</v>
      </c>
      <c r="V232" s="1">
        <f t="shared" si="465"/>
        <v>1042</v>
      </c>
      <c r="W232" s="1">
        <f t="shared" si="466"/>
        <v>192925.36784696486</v>
      </c>
      <c r="X232" s="1">
        <f t="shared" si="467"/>
        <v>-142542</v>
      </c>
      <c r="Y232" s="1">
        <f t="shared" si="468"/>
        <v>-5374.9011249384639</v>
      </c>
      <c r="Z232">
        <v>440</v>
      </c>
    </row>
    <row r="233" spans="1:26" x14ac:dyDescent="0.45">
      <c r="A233" s="1">
        <v>226</v>
      </c>
      <c r="B233" s="1">
        <v>8.31</v>
      </c>
      <c r="C233" s="1">
        <v>1.74</v>
      </c>
      <c r="D233" s="1">
        <v>2.52</v>
      </c>
      <c r="E233" s="1">
        <v>3.5</v>
      </c>
      <c r="F233" s="1">
        <v>2.52</v>
      </c>
      <c r="G233" s="1">
        <v>-3966</v>
      </c>
      <c r="H233" s="1">
        <v>-75</v>
      </c>
      <c r="I233" s="1">
        <v>1</v>
      </c>
      <c r="J233" s="1">
        <v>20</v>
      </c>
      <c r="K233" s="1">
        <v>0</v>
      </c>
      <c r="L233" s="1">
        <f t="shared" si="459"/>
        <v>-105.89622454437497</v>
      </c>
      <c r="M233" s="1">
        <f t="shared" si="460"/>
        <v>-31.162892360930996</v>
      </c>
      <c r="N233" s="1">
        <f t="shared" si="461"/>
        <v>0.97580328338864097</v>
      </c>
      <c r="O233" s="1">
        <f t="shared" si="462"/>
        <v>13.862943611198906</v>
      </c>
      <c r="P233" s="1">
        <f t="shared" si="463"/>
        <v>0</v>
      </c>
      <c r="Q233" s="1">
        <f t="shared" si="469"/>
        <v>33</v>
      </c>
      <c r="R233" s="1">
        <v>297</v>
      </c>
      <c r="S233" s="1">
        <v>71</v>
      </c>
      <c r="T233" s="1">
        <f t="shared" si="447"/>
        <v>527</v>
      </c>
      <c r="U233" s="1">
        <f t="shared" si="464"/>
        <v>114</v>
      </c>
      <c r="V233" s="1">
        <f t="shared" si="465"/>
        <v>1042</v>
      </c>
      <c r="W233" s="1">
        <f t="shared" si="466"/>
        <v>192925.36784696486</v>
      </c>
      <c r="X233" s="1">
        <f t="shared" si="467"/>
        <v>-142542</v>
      </c>
      <c r="Y233" s="1">
        <f t="shared" si="468"/>
        <v>-5374.9011249384639</v>
      </c>
      <c r="Z233">
        <v>450</v>
      </c>
    </row>
    <row r="234" spans="1:26" x14ac:dyDescent="0.45">
      <c r="A234" s="1">
        <v>227</v>
      </c>
      <c r="B234" s="1">
        <v>8.31</v>
      </c>
      <c r="C234" s="1">
        <v>1.74</v>
      </c>
      <c r="D234" s="1">
        <v>2.52</v>
      </c>
      <c r="E234" s="1">
        <v>3.5</v>
      </c>
      <c r="F234" s="1">
        <v>2.52</v>
      </c>
      <c r="G234" s="1">
        <v>-3966</v>
      </c>
      <c r="H234" s="1">
        <v>-75</v>
      </c>
      <c r="I234" s="1">
        <v>1</v>
      </c>
      <c r="J234" s="1">
        <v>20</v>
      </c>
      <c r="K234" s="1">
        <v>0</v>
      </c>
      <c r="L234" s="1">
        <f t="shared" si="459"/>
        <v>-105.89622454437497</v>
      </c>
      <c r="M234" s="1">
        <f t="shared" si="460"/>
        <v>-31.162892360930996</v>
      </c>
      <c r="N234" s="1">
        <f t="shared" si="461"/>
        <v>0.97580328338864097</v>
      </c>
      <c r="O234" s="1">
        <f t="shared" si="462"/>
        <v>13.862943611198906</v>
      </c>
      <c r="P234" s="1">
        <f t="shared" si="463"/>
        <v>0</v>
      </c>
      <c r="Q234" s="1">
        <f t="shared" si="469"/>
        <v>33</v>
      </c>
      <c r="R234" s="1">
        <v>297</v>
      </c>
      <c r="S234" s="1">
        <v>71</v>
      </c>
      <c r="T234" s="1">
        <f t="shared" si="447"/>
        <v>527</v>
      </c>
      <c r="U234" s="1">
        <f t="shared" si="464"/>
        <v>114</v>
      </c>
      <c r="V234" s="1">
        <f t="shared" si="465"/>
        <v>1042</v>
      </c>
      <c r="W234" s="1">
        <f t="shared" si="466"/>
        <v>192925.36784696486</v>
      </c>
      <c r="X234" s="1">
        <f t="shared" si="467"/>
        <v>-142542</v>
      </c>
      <c r="Y234" s="1">
        <f t="shared" si="468"/>
        <v>-5374.9011249384639</v>
      </c>
      <c r="Z234">
        <v>460</v>
      </c>
    </row>
    <row r="235" spans="1:26" x14ac:dyDescent="0.45">
      <c r="A235" s="1">
        <v>228</v>
      </c>
      <c r="B235" s="1">
        <v>8.31</v>
      </c>
      <c r="C235" s="1">
        <v>1.74</v>
      </c>
      <c r="D235" s="1">
        <v>2.52</v>
      </c>
      <c r="E235" s="1">
        <v>3.5</v>
      </c>
      <c r="F235" s="1">
        <v>2.52</v>
      </c>
      <c r="G235" s="1">
        <v>-3966</v>
      </c>
      <c r="H235" s="1">
        <v>-75</v>
      </c>
      <c r="I235" s="1">
        <v>1</v>
      </c>
      <c r="J235" s="1">
        <v>20</v>
      </c>
      <c r="K235" s="1">
        <v>0</v>
      </c>
      <c r="L235" s="1">
        <f t="shared" si="459"/>
        <v>-105.89622454437497</v>
      </c>
      <c r="M235" s="1">
        <f t="shared" si="460"/>
        <v>-31.162892360930996</v>
      </c>
      <c r="N235" s="1">
        <f t="shared" si="461"/>
        <v>0.97580328338864097</v>
      </c>
      <c r="O235" s="1">
        <f t="shared" si="462"/>
        <v>13.862943611198906</v>
      </c>
      <c r="P235" s="1">
        <f t="shared" si="463"/>
        <v>0</v>
      </c>
      <c r="Q235" s="1">
        <f t="shared" si="469"/>
        <v>33</v>
      </c>
      <c r="R235" s="1">
        <v>297</v>
      </c>
      <c r="S235" s="1">
        <v>71</v>
      </c>
      <c r="T235" s="1">
        <f t="shared" si="447"/>
        <v>527</v>
      </c>
      <c r="U235" s="1">
        <f t="shared" si="464"/>
        <v>114</v>
      </c>
      <c r="V235" s="1">
        <f t="shared" si="465"/>
        <v>1042</v>
      </c>
      <c r="W235" s="1">
        <f t="shared" si="466"/>
        <v>192925.36784696486</v>
      </c>
      <c r="X235" s="1">
        <f t="shared" si="467"/>
        <v>-142542</v>
      </c>
      <c r="Y235" s="1">
        <f t="shared" si="468"/>
        <v>-5374.9011249384639</v>
      </c>
      <c r="Z235">
        <v>470</v>
      </c>
    </row>
    <row r="236" spans="1:26" x14ac:dyDescent="0.45">
      <c r="A236" s="1">
        <v>229</v>
      </c>
      <c r="B236" s="1">
        <v>8.31</v>
      </c>
      <c r="C236" s="1">
        <v>1.74</v>
      </c>
      <c r="D236" s="1">
        <v>2.52</v>
      </c>
      <c r="E236" s="1">
        <v>3.5</v>
      </c>
      <c r="F236" s="1">
        <v>2.52</v>
      </c>
      <c r="G236" s="1">
        <v>-3966</v>
      </c>
      <c r="H236" s="1">
        <v>-75</v>
      </c>
      <c r="I236" s="1">
        <v>1</v>
      </c>
      <c r="J236" s="1">
        <v>20</v>
      </c>
      <c r="K236" s="1">
        <v>0</v>
      </c>
      <c r="L236" s="1">
        <f t="shared" si="459"/>
        <v>-105.89622454437497</v>
      </c>
      <c r="M236" s="1">
        <f t="shared" si="460"/>
        <v>-31.162892360930996</v>
      </c>
      <c r="N236" s="1">
        <f t="shared" si="461"/>
        <v>0.97580328338864097</v>
      </c>
      <c r="O236" s="1">
        <f t="shared" si="462"/>
        <v>13.862943611198906</v>
      </c>
      <c r="P236" s="1">
        <f t="shared" si="463"/>
        <v>0</v>
      </c>
      <c r="Q236" s="1">
        <f t="shared" si="469"/>
        <v>33</v>
      </c>
      <c r="R236" s="1">
        <v>297</v>
      </c>
      <c r="S236" s="1">
        <v>71</v>
      </c>
      <c r="T236" s="1">
        <f t="shared" si="447"/>
        <v>527</v>
      </c>
      <c r="U236" s="1">
        <f t="shared" si="464"/>
        <v>114</v>
      </c>
      <c r="V236" s="1">
        <f t="shared" si="465"/>
        <v>1042</v>
      </c>
      <c r="W236" s="1">
        <f t="shared" si="466"/>
        <v>192925.36784696486</v>
      </c>
      <c r="X236" s="1">
        <f t="shared" si="467"/>
        <v>-142542</v>
      </c>
      <c r="Y236" s="1">
        <f t="shared" si="468"/>
        <v>-5374.9011249384639</v>
      </c>
      <c r="Z236">
        <v>480</v>
      </c>
    </row>
    <row r="237" spans="1:26" x14ac:dyDescent="0.45">
      <c r="A237" s="1">
        <v>230</v>
      </c>
      <c r="B237" s="1">
        <v>8.31</v>
      </c>
      <c r="C237" s="1">
        <v>1.74</v>
      </c>
      <c r="D237" s="1">
        <v>2.52</v>
      </c>
      <c r="E237" s="1">
        <v>3.5</v>
      </c>
      <c r="F237" s="1">
        <v>2.52</v>
      </c>
      <c r="G237" s="1">
        <v>-3966</v>
      </c>
      <c r="H237" s="1">
        <v>-75</v>
      </c>
      <c r="I237" s="1">
        <v>1</v>
      </c>
      <c r="J237" s="1">
        <v>20</v>
      </c>
      <c r="K237" s="1">
        <v>0</v>
      </c>
      <c r="L237" s="1">
        <f t="shared" si="459"/>
        <v>-105.89622454437497</v>
      </c>
      <c r="M237" s="1">
        <f t="shared" si="460"/>
        <v>-31.162892360930996</v>
      </c>
      <c r="N237" s="1">
        <f t="shared" si="461"/>
        <v>0.97580328338864097</v>
      </c>
      <c r="O237" s="1">
        <f t="shared" si="462"/>
        <v>13.862943611198906</v>
      </c>
      <c r="P237" s="1">
        <f t="shared" si="463"/>
        <v>0</v>
      </c>
      <c r="Q237" s="1">
        <f t="shared" si="469"/>
        <v>33</v>
      </c>
      <c r="R237" s="1">
        <v>297</v>
      </c>
      <c r="S237" s="1">
        <v>71</v>
      </c>
      <c r="T237" s="1">
        <f t="shared" si="447"/>
        <v>527</v>
      </c>
      <c r="U237" s="1">
        <f t="shared" si="464"/>
        <v>114</v>
      </c>
      <c r="V237" s="1">
        <f t="shared" si="465"/>
        <v>1042</v>
      </c>
      <c r="W237" s="1">
        <f t="shared" si="466"/>
        <v>192925.36784696486</v>
      </c>
      <c r="X237" s="1">
        <f t="shared" si="467"/>
        <v>-142542</v>
      </c>
      <c r="Y237" s="1">
        <f t="shared" si="468"/>
        <v>-5374.9011249384639</v>
      </c>
      <c r="Z237">
        <v>490</v>
      </c>
    </row>
    <row r="238" spans="1:26" x14ac:dyDescent="0.45">
      <c r="A238" s="1">
        <v>231</v>
      </c>
      <c r="B238" s="1">
        <v>8.31</v>
      </c>
      <c r="C238" s="1">
        <v>1.74</v>
      </c>
      <c r="D238" s="1">
        <v>2.52</v>
      </c>
      <c r="E238" s="1">
        <v>3.5</v>
      </c>
      <c r="F238" s="1">
        <v>2.52</v>
      </c>
      <c r="G238" s="1">
        <v>-3966</v>
      </c>
      <c r="H238" s="1">
        <v>-75</v>
      </c>
      <c r="I238" s="1">
        <v>1</v>
      </c>
      <c r="J238" s="1">
        <v>20</v>
      </c>
      <c r="K238" s="1">
        <v>0</v>
      </c>
      <c r="L238" s="1">
        <f t="shared" ref="L238:L258" si="470">LN((ABS(G238)/20)+1)*20*(ABS(G238)/G238)</f>
        <v>-105.89622454437497</v>
      </c>
      <c r="M238" s="1">
        <f t="shared" ref="M238:M258" si="471">LN((ABS(H238)/20)+1)*20*(ABS(H238)/H238)</f>
        <v>-31.162892360930996</v>
      </c>
      <c r="N238" s="1">
        <f t="shared" ref="N238:N258" si="472">LN((ABS(I238)/20)+1)*20*(ABS(I238)/I238)</f>
        <v>0.97580328338864097</v>
      </c>
      <c r="O238" s="1">
        <f t="shared" ref="O238:O258" si="473">LN((ABS(J238)/20)+1)*20*(ABS(J238)/J238)</f>
        <v>13.862943611198906</v>
      </c>
      <c r="P238" s="1">
        <f t="shared" ref="P238:P258" si="474">LN((ABS(K238)/20)+1)*20</f>
        <v>0</v>
      </c>
      <c r="Q238" s="1">
        <f t="shared" si="469"/>
        <v>33</v>
      </c>
      <c r="R238" s="1">
        <v>297</v>
      </c>
      <c r="S238" s="1">
        <v>71</v>
      </c>
      <c r="T238" s="1">
        <f t="shared" si="447"/>
        <v>527</v>
      </c>
      <c r="U238" s="1">
        <f t="shared" ref="U238" si="475">ROUND((($W$4-(Q238*(4/3)*PI()*B238^3+R238*(4/3)*PI()*C238^3+S238*(4/3)*PI()*D238^3+T238*(4/3)*PI()*E238^3))/((4/3)*PI()*F238^3)),0)</f>
        <v>114</v>
      </c>
      <c r="V238" s="1">
        <f t="shared" ref="V238:V258" si="476">SUM(Q238:U238)</f>
        <v>1042</v>
      </c>
      <c r="W238" s="1">
        <f t="shared" ref="W238:W258" si="477">Q238*(4/3)*PI()*B238^3+R238*(4/3)*PI()*C238^3+S238*(4/3)*PI()*D238^3+T238*(4/3)*PI()*E238^3+U238*(4/3)*PI()*F238^3</f>
        <v>192925.36784696486</v>
      </c>
      <c r="X238" s="1">
        <f t="shared" ref="X238:X258" si="478">G238*Q238+H238*R238+I238*S238+J238*T238+K238*U238</f>
        <v>-142542</v>
      </c>
      <c r="Y238" s="1">
        <f t="shared" ref="Y238:Y258" si="479">L238*Q238+M238*R238+N238*S238+O238*T238+P238*U238</f>
        <v>-5374.9011249384639</v>
      </c>
      <c r="Z238">
        <v>500</v>
      </c>
    </row>
    <row r="239" spans="1:26" x14ac:dyDescent="0.45">
      <c r="A239" s="1">
        <v>232</v>
      </c>
      <c r="B239" s="1">
        <v>8.31</v>
      </c>
      <c r="C239" s="1">
        <v>1.74</v>
      </c>
      <c r="D239" s="1">
        <v>2.52</v>
      </c>
      <c r="E239" s="1">
        <v>3.5</v>
      </c>
      <c r="F239" s="1">
        <v>2.52</v>
      </c>
      <c r="G239" s="1">
        <v>-3966</v>
      </c>
      <c r="H239" s="1">
        <v>-75</v>
      </c>
      <c r="I239" s="1">
        <v>1</v>
      </c>
      <c r="J239" s="1">
        <v>20</v>
      </c>
      <c r="K239" s="1">
        <v>0</v>
      </c>
      <c r="L239" s="1">
        <f t="shared" si="470"/>
        <v>-105.89622454437497</v>
      </c>
      <c r="M239" s="1">
        <f t="shared" si="471"/>
        <v>-31.162892360930996</v>
      </c>
      <c r="N239" s="1">
        <f t="shared" si="472"/>
        <v>0.97580328338864097</v>
      </c>
      <c r="O239" s="1">
        <f t="shared" si="473"/>
        <v>13.862943611198906</v>
      </c>
      <c r="P239" s="1">
        <f t="shared" si="474"/>
        <v>0</v>
      </c>
      <c r="Q239" s="1">
        <f>INT($Q$4*1.2)</f>
        <v>39</v>
      </c>
      <c r="R239" s="1">
        <v>297</v>
      </c>
      <c r="S239" s="1">
        <v>71</v>
      </c>
      <c r="T239" s="1">
        <f>INT($T$4*(2.5))</f>
        <v>527</v>
      </c>
      <c r="U239" s="1">
        <v>0</v>
      </c>
      <c r="V239" s="1">
        <f t="shared" si="476"/>
        <v>934</v>
      </c>
      <c r="W239" s="1">
        <f t="shared" si="477"/>
        <v>199706.15727790876</v>
      </c>
      <c r="X239" s="1">
        <f t="shared" si="478"/>
        <v>-166338</v>
      </c>
      <c r="Y239" s="1">
        <f t="shared" si="479"/>
        <v>-6010.2784722047145</v>
      </c>
      <c r="Z239">
        <v>300</v>
      </c>
    </row>
    <row r="240" spans="1:26" x14ac:dyDescent="0.45">
      <c r="A240" s="1">
        <v>233</v>
      </c>
      <c r="B240" s="1">
        <v>8.31</v>
      </c>
      <c r="C240" s="1">
        <v>1.74</v>
      </c>
      <c r="D240" s="1">
        <v>2.52</v>
      </c>
      <c r="E240" s="1">
        <v>3.5</v>
      </c>
      <c r="F240" s="1">
        <v>2.52</v>
      </c>
      <c r="G240" s="1">
        <v>-3966</v>
      </c>
      <c r="H240" s="1">
        <v>-75</v>
      </c>
      <c r="I240" s="1">
        <v>1</v>
      </c>
      <c r="J240" s="1">
        <v>20</v>
      </c>
      <c r="K240" s="1">
        <v>0</v>
      </c>
      <c r="L240" s="1">
        <f t="shared" si="470"/>
        <v>-105.89622454437497</v>
      </c>
      <c r="M240" s="1">
        <f t="shared" si="471"/>
        <v>-31.162892360930996</v>
      </c>
      <c r="N240" s="1">
        <f t="shared" si="472"/>
        <v>0.97580328338864097</v>
      </c>
      <c r="O240" s="1">
        <f t="shared" si="473"/>
        <v>13.862943611198906</v>
      </c>
      <c r="P240" s="1">
        <f t="shared" si="474"/>
        <v>0</v>
      </c>
      <c r="Q240" s="1">
        <f t="shared" ref="Q240:Q259" si="480">INT($Q$4*1.2)</f>
        <v>39</v>
      </c>
      <c r="R240" s="1">
        <v>297</v>
      </c>
      <c r="S240" s="1">
        <v>71</v>
      </c>
      <c r="T240" s="1">
        <f t="shared" si="447"/>
        <v>527</v>
      </c>
      <c r="U240" s="1">
        <v>0</v>
      </c>
      <c r="V240" s="1">
        <f t="shared" si="476"/>
        <v>934</v>
      </c>
      <c r="W240" s="1">
        <f t="shared" si="477"/>
        <v>199706.15727790876</v>
      </c>
      <c r="X240" s="1">
        <f t="shared" si="478"/>
        <v>-166338</v>
      </c>
      <c r="Y240" s="1">
        <f t="shared" si="479"/>
        <v>-6010.2784722047145</v>
      </c>
      <c r="Z240">
        <v>310</v>
      </c>
    </row>
    <row r="241" spans="1:26" x14ac:dyDescent="0.45">
      <c r="A241" s="1">
        <v>234</v>
      </c>
      <c r="B241" s="1">
        <v>8.31</v>
      </c>
      <c r="C241" s="1">
        <v>1.74</v>
      </c>
      <c r="D241" s="1">
        <v>2.52</v>
      </c>
      <c r="E241" s="1">
        <v>3.5</v>
      </c>
      <c r="F241" s="1">
        <v>2.52</v>
      </c>
      <c r="G241" s="1">
        <v>-3966</v>
      </c>
      <c r="H241" s="1">
        <v>-75</v>
      </c>
      <c r="I241" s="1">
        <v>1</v>
      </c>
      <c r="J241" s="1">
        <v>20</v>
      </c>
      <c r="K241" s="1">
        <v>0</v>
      </c>
      <c r="L241" s="1">
        <f t="shared" si="470"/>
        <v>-105.89622454437497</v>
      </c>
      <c r="M241" s="1">
        <f t="shared" si="471"/>
        <v>-31.162892360930996</v>
      </c>
      <c r="N241" s="1">
        <f t="shared" si="472"/>
        <v>0.97580328338864097</v>
      </c>
      <c r="O241" s="1">
        <f t="shared" si="473"/>
        <v>13.862943611198906</v>
      </c>
      <c r="P241" s="1">
        <f t="shared" si="474"/>
        <v>0</v>
      </c>
      <c r="Q241" s="1">
        <f t="shared" si="480"/>
        <v>39</v>
      </c>
      <c r="R241" s="1">
        <v>297</v>
      </c>
      <c r="S241" s="1">
        <v>71</v>
      </c>
      <c r="T241" s="1">
        <f t="shared" ref="T241:T259" si="481">INT($T$4*(2.5))</f>
        <v>527</v>
      </c>
      <c r="U241" s="1">
        <v>0</v>
      </c>
      <c r="V241" s="1">
        <f t="shared" si="476"/>
        <v>934</v>
      </c>
      <c r="W241" s="1">
        <f t="shared" si="477"/>
        <v>199706.15727790876</v>
      </c>
      <c r="X241" s="1">
        <f t="shared" si="478"/>
        <v>-166338</v>
      </c>
      <c r="Y241" s="1">
        <f t="shared" si="479"/>
        <v>-6010.2784722047145</v>
      </c>
      <c r="Z241">
        <v>320</v>
      </c>
    </row>
    <row r="242" spans="1:26" x14ac:dyDescent="0.45">
      <c r="A242" s="1">
        <v>235</v>
      </c>
      <c r="B242" s="1">
        <v>8.31</v>
      </c>
      <c r="C242" s="1">
        <v>1.74</v>
      </c>
      <c r="D242" s="1">
        <v>2.52</v>
      </c>
      <c r="E242" s="1">
        <v>3.5</v>
      </c>
      <c r="F242" s="1">
        <v>2.52</v>
      </c>
      <c r="G242" s="1">
        <v>-3966</v>
      </c>
      <c r="H242" s="1">
        <v>-75</v>
      </c>
      <c r="I242" s="1">
        <v>1</v>
      </c>
      <c r="J242" s="1">
        <v>20</v>
      </c>
      <c r="K242" s="1">
        <v>0</v>
      </c>
      <c r="L242" s="1">
        <f t="shared" si="470"/>
        <v>-105.89622454437497</v>
      </c>
      <c r="M242" s="1">
        <f t="shared" si="471"/>
        <v>-31.162892360930996</v>
      </c>
      <c r="N242" s="1">
        <f t="shared" si="472"/>
        <v>0.97580328338864097</v>
      </c>
      <c r="O242" s="1">
        <f t="shared" si="473"/>
        <v>13.862943611198906</v>
      </c>
      <c r="P242" s="1">
        <f t="shared" si="474"/>
        <v>0</v>
      </c>
      <c r="Q242" s="1">
        <f t="shared" si="480"/>
        <v>39</v>
      </c>
      <c r="R242" s="1">
        <v>297</v>
      </c>
      <c r="S242" s="1">
        <v>71</v>
      </c>
      <c r="T242" s="1">
        <f t="shared" si="481"/>
        <v>527</v>
      </c>
      <c r="U242" s="1">
        <v>0</v>
      </c>
      <c r="V242" s="1">
        <f t="shared" si="476"/>
        <v>934</v>
      </c>
      <c r="W242" s="1">
        <f t="shared" si="477"/>
        <v>199706.15727790876</v>
      </c>
      <c r="X242" s="1">
        <f t="shared" si="478"/>
        <v>-166338</v>
      </c>
      <c r="Y242" s="1">
        <f t="shared" si="479"/>
        <v>-6010.2784722047145</v>
      </c>
      <c r="Z242">
        <v>330</v>
      </c>
    </row>
    <row r="243" spans="1:26" x14ac:dyDescent="0.45">
      <c r="A243" s="1">
        <v>236</v>
      </c>
      <c r="B243" s="1">
        <v>8.31</v>
      </c>
      <c r="C243" s="1">
        <v>1.74</v>
      </c>
      <c r="D243" s="1">
        <v>2.52</v>
      </c>
      <c r="E243" s="1">
        <v>3.5</v>
      </c>
      <c r="F243" s="1">
        <v>2.52</v>
      </c>
      <c r="G243" s="1">
        <v>-3966</v>
      </c>
      <c r="H243" s="1">
        <v>-75</v>
      </c>
      <c r="I243" s="1">
        <v>1</v>
      </c>
      <c r="J243" s="1">
        <v>20</v>
      </c>
      <c r="K243" s="1">
        <v>0</v>
      </c>
      <c r="L243" s="1">
        <f t="shared" si="470"/>
        <v>-105.89622454437497</v>
      </c>
      <c r="M243" s="1">
        <f t="shared" si="471"/>
        <v>-31.162892360930996</v>
      </c>
      <c r="N243" s="1">
        <f t="shared" si="472"/>
        <v>0.97580328338864097</v>
      </c>
      <c r="O243" s="1">
        <f t="shared" si="473"/>
        <v>13.862943611198906</v>
      </c>
      <c r="P243" s="1">
        <f t="shared" si="474"/>
        <v>0</v>
      </c>
      <c r="Q243" s="1">
        <f t="shared" si="480"/>
        <v>39</v>
      </c>
      <c r="R243" s="1">
        <v>297</v>
      </c>
      <c r="S243" s="1">
        <v>71</v>
      </c>
      <c r="T243" s="1">
        <f t="shared" si="481"/>
        <v>527</v>
      </c>
      <c r="U243" s="1">
        <v>0</v>
      </c>
      <c r="V243" s="1">
        <f t="shared" si="476"/>
        <v>934</v>
      </c>
      <c r="W243" s="1">
        <f t="shared" si="477"/>
        <v>199706.15727790876</v>
      </c>
      <c r="X243" s="1">
        <f t="shared" si="478"/>
        <v>-166338</v>
      </c>
      <c r="Y243" s="1">
        <f t="shared" si="479"/>
        <v>-6010.2784722047145</v>
      </c>
      <c r="Z243">
        <v>340</v>
      </c>
    </row>
    <row r="244" spans="1:26" x14ac:dyDescent="0.45">
      <c r="A244" s="1">
        <v>237</v>
      </c>
      <c r="B244" s="1">
        <v>8.31</v>
      </c>
      <c r="C244" s="1">
        <v>1.74</v>
      </c>
      <c r="D244" s="1">
        <v>2.52</v>
      </c>
      <c r="E244" s="1">
        <v>3.5</v>
      </c>
      <c r="F244" s="1">
        <v>2.52</v>
      </c>
      <c r="G244" s="1">
        <v>-3966</v>
      </c>
      <c r="H244" s="1">
        <v>-75</v>
      </c>
      <c r="I244" s="1">
        <v>1</v>
      </c>
      <c r="J244" s="1">
        <v>20</v>
      </c>
      <c r="K244" s="1">
        <v>0</v>
      </c>
      <c r="L244" s="1">
        <f t="shared" si="470"/>
        <v>-105.89622454437497</v>
      </c>
      <c r="M244" s="1">
        <f t="shared" si="471"/>
        <v>-31.162892360930996</v>
      </c>
      <c r="N244" s="1">
        <f t="shared" si="472"/>
        <v>0.97580328338864097</v>
      </c>
      <c r="O244" s="1">
        <f t="shared" si="473"/>
        <v>13.862943611198906</v>
      </c>
      <c r="P244" s="1">
        <f t="shared" si="474"/>
        <v>0</v>
      </c>
      <c r="Q244" s="1">
        <f t="shared" si="480"/>
        <v>39</v>
      </c>
      <c r="R244" s="1">
        <v>297</v>
      </c>
      <c r="S244" s="1">
        <v>71</v>
      </c>
      <c r="T244" s="1">
        <f t="shared" si="481"/>
        <v>527</v>
      </c>
      <c r="U244" s="1">
        <v>0</v>
      </c>
      <c r="V244" s="1">
        <f t="shared" si="476"/>
        <v>934</v>
      </c>
      <c r="W244" s="1">
        <f t="shared" si="477"/>
        <v>199706.15727790876</v>
      </c>
      <c r="X244" s="1">
        <f t="shared" si="478"/>
        <v>-166338</v>
      </c>
      <c r="Y244" s="1">
        <f t="shared" si="479"/>
        <v>-6010.2784722047145</v>
      </c>
      <c r="Z244">
        <v>350</v>
      </c>
    </row>
    <row r="245" spans="1:26" x14ac:dyDescent="0.45">
      <c r="A245" s="1">
        <v>238</v>
      </c>
      <c r="B245" s="1">
        <v>8.31</v>
      </c>
      <c r="C245" s="1">
        <v>1.74</v>
      </c>
      <c r="D245" s="1">
        <v>2.52</v>
      </c>
      <c r="E245" s="1">
        <v>3.5</v>
      </c>
      <c r="F245" s="1">
        <v>2.52</v>
      </c>
      <c r="G245" s="1">
        <v>-3966</v>
      </c>
      <c r="H245" s="1">
        <v>-75</v>
      </c>
      <c r="I245" s="1">
        <v>1</v>
      </c>
      <c r="J245" s="1">
        <v>20</v>
      </c>
      <c r="K245" s="1">
        <v>0</v>
      </c>
      <c r="L245" s="1">
        <f t="shared" si="470"/>
        <v>-105.89622454437497</v>
      </c>
      <c r="M245" s="1">
        <f t="shared" si="471"/>
        <v>-31.162892360930996</v>
      </c>
      <c r="N245" s="1">
        <f t="shared" si="472"/>
        <v>0.97580328338864097</v>
      </c>
      <c r="O245" s="1">
        <f t="shared" si="473"/>
        <v>13.862943611198906</v>
      </c>
      <c r="P245" s="1">
        <f t="shared" si="474"/>
        <v>0</v>
      </c>
      <c r="Q245" s="1">
        <f t="shared" si="480"/>
        <v>39</v>
      </c>
      <c r="R245" s="1">
        <v>297</v>
      </c>
      <c r="S245" s="1">
        <v>71</v>
      </c>
      <c r="T245" s="1">
        <f t="shared" si="481"/>
        <v>527</v>
      </c>
      <c r="U245" s="1">
        <v>0</v>
      </c>
      <c r="V245" s="1">
        <f t="shared" si="476"/>
        <v>934</v>
      </c>
      <c r="W245" s="1">
        <f t="shared" si="477"/>
        <v>199706.15727790876</v>
      </c>
      <c r="X245" s="1">
        <f t="shared" si="478"/>
        <v>-166338</v>
      </c>
      <c r="Y245" s="1">
        <f t="shared" si="479"/>
        <v>-6010.2784722047145</v>
      </c>
      <c r="Z245">
        <v>360</v>
      </c>
    </row>
    <row r="246" spans="1:26" x14ac:dyDescent="0.45">
      <c r="A246" s="1">
        <v>239</v>
      </c>
      <c r="B246" s="1">
        <v>8.31</v>
      </c>
      <c r="C246" s="1">
        <v>1.74</v>
      </c>
      <c r="D246" s="1">
        <v>2.52</v>
      </c>
      <c r="E246" s="1">
        <v>3.5</v>
      </c>
      <c r="F246" s="1">
        <v>2.52</v>
      </c>
      <c r="G246" s="1">
        <v>-3966</v>
      </c>
      <c r="H246" s="1">
        <v>-75</v>
      </c>
      <c r="I246" s="1">
        <v>1</v>
      </c>
      <c r="J246" s="1">
        <v>20</v>
      </c>
      <c r="K246" s="1">
        <v>0</v>
      </c>
      <c r="L246" s="1">
        <f t="shared" si="470"/>
        <v>-105.89622454437497</v>
      </c>
      <c r="M246" s="1">
        <f t="shared" si="471"/>
        <v>-31.162892360930996</v>
      </c>
      <c r="N246" s="1">
        <f t="shared" si="472"/>
        <v>0.97580328338864097</v>
      </c>
      <c r="O246" s="1">
        <f t="shared" si="473"/>
        <v>13.862943611198906</v>
      </c>
      <c r="P246" s="1">
        <f t="shared" si="474"/>
        <v>0</v>
      </c>
      <c r="Q246" s="1">
        <f t="shared" si="480"/>
        <v>39</v>
      </c>
      <c r="R246" s="1">
        <v>297</v>
      </c>
      <c r="S246" s="1">
        <v>71</v>
      </c>
      <c r="T246" s="1">
        <f t="shared" si="481"/>
        <v>527</v>
      </c>
      <c r="U246" s="1">
        <v>0</v>
      </c>
      <c r="V246" s="1">
        <f t="shared" si="476"/>
        <v>934</v>
      </c>
      <c r="W246" s="1">
        <f t="shared" si="477"/>
        <v>199706.15727790876</v>
      </c>
      <c r="X246" s="1">
        <f t="shared" si="478"/>
        <v>-166338</v>
      </c>
      <c r="Y246" s="1">
        <f t="shared" si="479"/>
        <v>-6010.2784722047145</v>
      </c>
      <c r="Z246">
        <v>370</v>
      </c>
    </row>
    <row r="247" spans="1:26" x14ac:dyDescent="0.45">
      <c r="A247" s="1">
        <v>240</v>
      </c>
      <c r="B247" s="1">
        <v>8.31</v>
      </c>
      <c r="C247" s="1">
        <v>1.74</v>
      </c>
      <c r="D247" s="1">
        <v>2.52</v>
      </c>
      <c r="E247" s="1">
        <v>3.5</v>
      </c>
      <c r="F247" s="1">
        <v>2.52</v>
      </c>
      <c r="G247" s="1">
        <v>-3966</v>
      </c>
      <c r="H247" s="1">
        <v>-75</v>
      </c>
      <c r="I247" s="1">
        <v>1</v>
      </c>
      <c r="J247" s="1">
        <v>20</v>
      </c>
      <c r="K247" s="1">
        <v>0</v>
      </c>
      <c r="L247" s="1">
        <f t="shared" si="470"/>
        <v>-105.89622454437497</v>
      </c>
      <c r="M247" s="1">
        <f t="shared" si="471"/>
        <v>-31.162892360930996</v>
      </c>
      <c r="N247" s="1">
        <f t="shared" si="472"/>
        <v>0.97580328338864097</v>
      </c>
      <c r="O247" s="1">
        <f t="shared" si="473"/>
        <v>13.862943611198906</v>
      </c>
      <c r="P247" s="1">
        <f t="shared" si="474"/>
        <v>0</v>
      </c>
      <c r="Q247" s="1">
        <f t="shared" si="480"/>
        <v>39</v>
      </c>
      <c r="R247" s="1">
        <v>297</v>
      </c>
      <c r="S247" s="1">
        <v>71</v>
      </c>
      <c r="T247" s="1">
        <f t="shared" si="481"/>
        <v>527</v>
      </c>
      <c r="U247" s="1">
        <v>0</v>
      </c>
      <c r="V247" s="1">
        <f t="shared" si="476"/>
        <v>934</v>
      </c>
      <c r="W247" s="1">
        <f t="shared" si="477"/>
        <v>199706.15727790876</v>
      </c>
      <c r="X247" s="1">
        <f t="shared" si="478"/>
        <v>-166338</v>
      </c>
      <c r="Y247" s="1">
        <f t="shared" si="479"/>
        <v>-6010.2784722047145</v>
      </c>
      <c r="Z247">
        <v>380</v>
      </c>
    </row>
    <row r="248" spans="1:26" x14ac:dyDescent="0.45">
      <c r="A248" s="1">
        <v>241</v>
      </c>
      <c r="B248" s="1">
        <v>8.31</v>
      </c>
      <c r="C248" s="1">
        <v>1.74</v>
      </c>
      <c r="D248" s="1">
        <v>2.52</v>
      </c>
      <c r="E248" s="1">
        <v>3.5</v>
      </c>
      <c r="F248" s="1">
        <v>2.52</v>
      </c>
      <c r="G248" s="1">
        <v>-3966</v>
      </c>
      <c r="H248" s="1">
        <v>-75</v>
      </c>
      <c r="I248" s="1">
        <v>1</v>
      </c>
      <c r="J248" s="1">
        <v>20</v>
      </c>
      <c r="K248" s="1">
        <v>0</v>
      </c>
      <c r="L248" s="1">
        <f t="shared" si="470"/>
        <v>-105.89622454437497</v>
      </c>
      <c r="M248" s="1">
        <f t="shared" si="471"/>
        <v>-31.162892360930996</v>
      </c>
      <c r="N248" s="1">
        <f t="shared" si="472"/>
        <v>0.97580328338864097</v>
      </c>
      <c r="O248" s="1">
        <f t="shared" si="473"/>
        <v>13.862943611198906</v>
      </c>
      <c r="P248" s="1">
        <f t="shared" si="474"/>
        <v>0</v>
      </c>
      <c r="Q248" s="1">
        <f t="shared" si="480"/>
        <v>39</v>
      </c>
      <c r="R248" s="1">
        <v>297</v>
      </c>
      <c r="S248" s="1">
        <v>71</v>
      </c>
      <c r="T248" s="1">
        <f t="shared" si="481"/>
        <v>527</v>
      </c>
      <c r="U248" s="1">
        <v>0</v>
      </c>
      <c r="V248" s="1">
        <f t="shared" si="476"/>
        <v>934</v>
      </c>
      <c r="W248" s="1">
        <f t="shared" si="477"/>
        <v>199706.15727790876</v>
      </c>
      <c r="X248" s="1">
        <f t="shared" si="478"/>
        <v>-166338</v>
      </c>
      <c r="Y248" s="1">
        <f t="shared" si="479"/>
        <v>-6010.2784722047145</v>
      </c>
      <c r="Z248">
        <v>390</v>
      </c>
    </row>
    <row r="249" spans="1:26" x14ac:dyDescent="0.45">
      <c r="A249" s="1">
        <v>242</v>
      </c>
      <c r="B249" s="1">
        <v>8.31</v>
      </c>
      <c r="C249" s="1">
        <v>1.74</v>
      </c>
      <c r="D249" s="1">
        <v>2.52</v>
      </c>
      <c r="E249" s="1">
        <v>3.5</v>
      </c>
      <c r="F249" s="1">
        <v>2.52</v>
      </c>
      <c r="G249" s="1">
        <v>-3966</v>
      </c>
      <c r="H249" s="1">
        <v>-75</v>
      </c>
      <c r="I249" s="1">
        <v>1</v>
      </c>
      <c r="J249" s="1">
        <v>20</v>
      </c>
      <c r="K249" s="1">
        <v>0</v>
      </c>
      <c r="L249" s="1">
        <f t="shared" si="470"/>
        <v>-105.89622454437497</v>
      </c>
      <c r="M249" s="1">
        <f t="shared" si="471"/>
        <v>-31.162892360930996</v>
      </c>
      <c r="N249" s="1">
        <f t="shared" si="472"/>
        <v>0.97580328338864097</v>
      </c>
      <c r="O249" s="1">
        <f t="shared" si="473"/>
        <v>13.862943611198906</v>
      </c>
      <c r="P249" s="1">
        <f t="shared" si="474"/>
        <v>0</v>
      </c>
      <c r="Q249" s="1">
        <f t="shared" si="480"/>
        <v>39</v>
      </c>
      <c r="R249" s="1">
        <v>297</v>
      </c>
      <c r="S249" s="1">
        <v>71</v>
      </c>
      <c r="T249" s="1">
        <f t="shared" si="481"/>
        <v>527</v>
      </c>
      <c r="U249" s="1">
        <v>0</v>
      </c>
      <c r="V249" s="1">
        <f t="shared" si="476"/>
        <v>934</v>
      </c>
      <c r="W249" s="1">
        <f t="shared" si="477"/>
        <v>199706.15727790876</v>
      </c>
      <c r="X249" s="1">
        <f t="shared" si="478"/>
        <v>-166338</v>
      </c>
      <c r="Y249" s="1">
        <f t="shared" si="479"/>
        <v>-6010.2784722047145</v>
      </c>
      <c r="Z249">
        <v>400</v>
      </c>
    </row>
    <row r="250" spans="1:26" x14ac:dyDescent="0.45">
      <c r="A250" s="1">
        <v>243</v>
      </c>
      <c r="B250" s="1">
        <v>8.31</v>
      </c>
      <c r="C250" s="1">
        <v>1.74</v>
      </c>
      <c r="D250" s="1">
        <v>2.52</v>
      </c>
      <c r="E250" s="1">
        <v>3.5</v>
      </c>
      <c r="F250" s="1">
        <v>2.52</v>
      </c>
      <c r="G250" s="1">
        <v>-3966</v>
      </c>
      <c r="H250" s="1">
        <v>-75</v>
      </c>
      <c r="I250" s="1">
        <v>1</v>
      </c>
      <c r="J250" s="1">
        <v>20</v>
      </c>
      <c r="K250" s="1">
        <v>0</v>
      </c>
      <c r="L250" s="1">
        <f t="shared" si="470"/>
        <v>-105.89622454437497</v>
      </c>
      <c r="M250" s="1">
        <f t="shared" si="471"/>
        <v>-31.162892360930996</v>
      </c>
      <c r="N250" s="1">
        <f t="shared" si="472"/>
        <v>0.97580328338864097</v>
      </c>
      <c r="O250" s="1">
        <f t="shared" si="473"/>
        <v>13.862943611198906</v>
      </c>
      <c r="P250" s="1">
        <f t="shared" si="474"/>
        <v>0</v>
      </c>
      <c r="Q250" s="1">
        <f t="shared" si="480"/>
        <v>39</v>
      </c>
      <c r="R250" s="1">
        <v>297</v>
      </c>
      <c r="S250" s="1">
        <v>71</v>
      </c>
      <c r="T250" s="1">
        <f t="shared" si="481"/>
        <v>527</v>
      </c>
      <c r="U250" s="1">
        <v>0</v>
      </c>
      <c r="V250" s="1">
        <f t="shared" si="476"/>
        <v>934</v>
      </c>
      <c r="W250" s="1">
        <f t="shared" si="477"/>
        <v>199706.15727790876</v>
      </c>
      <c r="X250" s="1">
        <f t="shared" si="478"/>
        <v>-166338</v>
      </c>
      <c r="Y250" s="1">
        <f t="shared" si="479"/>
        <v>-6010.2784722047145</v>
      </c>
      <c r="Z250">
        <v>410</v>
      </c>
    </row>
    <row r="251" spans="1:26" x14ac:dyDescent="0.45">
      <c r="A251" s="1">
        <v>244</v>
      </c>
      <c r="B251" s="1">
        <v>8.31</v>
      </c>
      <c r="C251" s="1">
        <v>1.74</v>
      </c>
      <c r="D251" s="1">
        <v>2.52</v>
      </c>
      <c r="E251" s="1">
        <v>3.5</v>
      </c>
      <c r="F251" s="1">
        <v>2.52</v>
      </c>
      <c r="G251" s="1">
        <v>-3966</v>
      </c>
      <c r="H251" s="1">
        <v>-75</v>
      </c>
      <c r="I251" s="1">
        <v>1</v>
      </c>
      <c r="J251" s="1">
        <v>20</v>
      </c>
      <c r="K251" s="1">
        <v>0</v>
      </c>
      <c r="L251" s="1">
        <f t="shared" si="470"/>
        <v>-105.89622454437497</v>
      </c>
      <c r="M251" s="1">
        <f t="shared" si="471"/>
        <v>-31.162892360930996</v>
      </c>
      <c r="N251" s="1">
        <f t="shared" si="472"/>
        <v>0.97580328338864097</v>
      </c>
      <c r="O251" s="1">
        <f t="shared" si="473"/>
        <v>13.862943611198906</v>
      </c>
      <c r="P251" s="1">
        <f t="shared" si="474"/>
        <v>0</v>
      </c>
      <c r="Q251" s="1">
        <f t="shared" si="480"/>
        <v>39</v>
      </c>
      <c r="R251" s="1">
        <v>297</v>
      </c>
      <c r="S251" s="1">
        <v>71</v>
      </c>
      <c r="T251" s="1">
        <f t="shared" si="481"/>
        <v>527</v>
      </c>
      <c r="U251" s="1">
        <v>0</v>
      </c>
      <c r="V251" s="1">
        <f t="shared" si="476"/>
        <v>934</v>
      </c>
      <c r="W251" s="1">
        <f t="shared" si="477"/>
        <v>199706.15727790876</v>
      </c>
      <c r="X251" s="1">
        <f t="shared" si="478"/>
        <v>-166338</v>
      </c>
      <c r="Y251" s="1">
        <f t="shared" si="479"/>
        <v>-6010.2784722047145</v>
      </c>
      <c r="Z251">
        <v>420</v>
      </c>
    </row>
    <row r="252" spans="1:26" x14ac:dyDescent="0.45">
      <c r="A252" s="1">
        <v>245</v>
      </c>
      <c r="B252" s="1">
        <v>8.31</v>
      </c>
      <c r="C252" s="1">
        <v>1.74</v>
      </c>
      <c r="D252" s="1">
        <v>2.52</v>
      </c>
      <c r="E252" s="1">
        <v>3.5</v>
      </c>
      <c r="F252" s="1">
        <v>2.52</v>
      </c>
      <c r="G252" s="1">
        <v>-3966</v>
      </c>
      <c r="H252" s="1">
        <v>-75</v>
      </c>
      <c r="I252" s="1">
        <v>1</v>
      </c>
      <c r="J252" s="1">
        <v>20</v>
      </c>
      <c r="K252" s="1">
        <v>0</v>
      </c>
      <c r="L252" s="1">
        <f t="shared" si="470"/>
        <v>-105.89622454437497</v>
      </c>
      <c r="M252" s="1">
        <f t="shared" si="471"/>
        <v>-31.162892360930996</v>
      </c>
      <c r="N252" s="1">
        <f t="shared" si="472"/>
        <v>0.97580328338864097</v>
      </c>
      <c r="O252" s="1">
        <f t="shared" si="473"/>
        <v>13.862943611198906</v>
      </c>
      <c r="P252" s="1">
        <f t="shared" si="474"/>
        <v>0</v>
      </c>
      <c r="Q252" s="1">
        <f t="shared" si="480"/>
        <v>39</v>
      </c>
      <c r="R252" s="1">
        <v>297</v>
      </c>
      <c r="S252" s="1">
        <v>71</v>
      </c>
      <c r="T252" s="1">
        <f t="shared" si="481"/>
        <v>527</v>
      </c>
      <c r="U252" s="1">
        <v>0</v>
      </c>
      <c r="V252" s="1">
        <f t="shared" si="476"/>
        <v>934</v>
      </c>
      <c r="W252" s="1">
        <f t="shared" si="477"/>
        <v>199706.15727790876</v>
      </c>
      <c r="X252" s="1">
        <f t="shared" si="478"/>
        <v>-166338</v>
      </c>
      <c r="Y252" s="1">
        <f t="shared" si="479"/>
        <v>-6010.2784722047145</v>
      </c>
      <c r="Z252">
        <v>430</v>
      </c>
    </row>
    <row r="253" spans="1:26" x14ac:dyDescent="0.45">
      <c r="A253" s="1">
        <v>246</v>
      </c>
      <c r="B253" s="1">
        <v>8.31</v>
      </c>
      <c r="C253" s="1">
        <v>1.74</v>
      </c>
      <c r="D253" s="1">
        <v>2.52</v>
      </c>
      <c r="E253" s="1">
        <v>3.5</v>
      </c>
      <c r="F253" s="1">
        <v>2.52</v>
      </c>
      <c r="G253" s="1">
        <v>-3966</v>
      </c>
      <c r="H253" s="1">
        <v>-75</v>
      </c>
      <c r="I253" s="1">
        <v>1</v>
      </c>
      <c r="J253" s="1">
        <v>20</v>
      </c>
      <c r="K253" s="1">
        <v>0</v>
      </c>
      <c r="L253" s="1">
        <f t="shared" si="470"/>
        <v>-105.89622454437497</v>
      </c>
      <c r="M253" s="1">
        <f t="shared" si="471"/>
        <v>-31.162892360930996</v>
      </c>
      <c r="N253" s="1">
        <f t="shared" si="472"/>
        <v>0.97580328338864097</v>
      </c>
      <c r="O253" s="1">
        <f t="shared" si="473"/>
        <v>13.862943611198906</v>
      </c>
      <c r="P253" s="1">
        <f t="shared" si="474"/>
        <v>0</v>
      </c>
      <c r="Q253" s="1">
        <f t="shared" si="480"/>
        <v>39</v>
      </c>
      <c r="R253" s="1">
        <v>297</v>
      </c>
      <c r="S253" s="1">
        <v>71</v>
      </c>
      <c r="T253" s="1">
        <f t="shared" si="481"/>
        <v>527</v>
      </c>
      <c r="U253" s="1">
        <v>0</v>
      </c>
      <c r="V253" s="1">
        <f t="shared" si="476"/>
        <v>934</v>
      </c>
      <c r="W253" s="1">
        <f t="shared" si="477"/>
        <v>199706.15727790876</v>
      </c>
      <c r="X253" s="1">
        <f t="shared" si="478"/>
        <v>-166338</v>
      </c>
      <c r="Y253" s="1">
        <f t="shared" si="479"/>
        <v>-6010.2784722047145</v>
      </c>
      <c r="Z253">
        <v>440</v>
      </c>
    </row>
    <row r="254" spans="1:26" x14ac:dyDescent="0.45">
      <c r="A254" s="1">
        <v>247</v>
      </c>
      <c r="B254" s="1">
        <v>8.31</v>
      </c>
      <c r="C254" s="1">
        <v>1.74</v>
      </c>
      <c r="D254" s="1">
        <v>2.52</v>
      </c>
      <c r="E254" s="1">
        <v>3.5</v>
      </c>
      <c r="F254" s="1">
        <v>2.52</v>
      </c>
      <c r="G254" s="1">
        <v>-3966</v>
      </c>
      <c r="H254" s="1">
        <v>-75</v>
      </c>
      <c r="I254" s="1">
        <v>1</v>
      </c>
      <c r="J254" s="1">
        <v>20</v>
      </c>
      <c r="K254" s="1">
        <v>0</v>
      </c>
      <c r="L254" s="1">
        <f t="shared" si="470"/>
        <v>-105.89622454437497</v>
      </c>
      <c r="M254" s="1">
        <f t="shared" si="471"/>
        <v>-31.162892360930996</v>
      </c>
      <c r="N254" s="1">
        <f t="shared" si="472"/>
        <v>0.97580328338864097</v>
      </c>
      <c r="O254" s="1">
        <f t="shared" si="473"/>
        <v>13.862943611198906</v>
      </c>
      <c r="P254" s="1">
        <f t="shared" si="474"/>
        <v>0</v>
      </c>
      <c r="Q254" s="1">
        <f t="shared" si="480"/>
        <v>39</v>
      </c>
      <c r="R254" s="1">
        <v>297</v>
      </c>
      <c r="S254" s="1">
        <v>71</v>
      </c>
      <c r="T254" s="1">
        <f t="shared" si="481"/>
        <v>527</v>
      </c>
      <c r="U254" s="1">
        <v>0</v>
      </c>
      <c r="V254" s="1">
        <f t="shared" si="476"/>
        <v>934</v>
      </c>
      <c r="W254" s="1">
        <f t="shared" si="477"/>
        <v>199706.15727790876</v>
      </c>
      <c r="X254" s="1">
        <f t="shared" si="478"/>
        <v>-166338</v>
      </c>
      <c r="Y254" s="1">
        <f t="shared" si="479"/>
        <v>-6010.2784722047145</v>
      </c>
      <c r="Z254">
        <v>450</v>
      </c>
    </row>
    <row r="255" spans="1:26" x14ac:dyDescent="0.45">
      <c r="A255" s="1">
        <v>248</v>
      </c>
      <c r="B255" s="1">
        <v>8.31</v>
      </c>
      <c r="C255" s="1">
        <v>1.74</v>
      </c>
      <c r="D255" s="1">
        <v>2.52</v>
      </c>
      <c r="E255" s="1">
        <v>3.5</v>
      </c>
      <c r="F255" s="1">
        <v>2.52</v>
      </c>
      <c r="G255" s="1">
        <v>-3966</v>
      </c>
      <c r="H255" s="1">
        <v>-75</v>
      </c>
      <c r="I255" s="1">
        <v>1</v>
      </c>
      <c r="J255" s="1">
        <v>20</v>
      </c>
      <c r="K255" s="1">
        <v>0</v>
      </c>
      <c r="L255" s="1">
        <f t="shared" si="470"/>
        <v>-105.89622454437497</v>
      </c>
      <c r="M255" s="1">
        <f t="shared" si="471"/>
        <v>-31.162892360930996</v>
      </c>
      <c r="N255" s="1">
        <f t="shared" si="472"/>
        <v>0.97580328338864097</v>
      </c>
      <c r="O255" s="1">
        <f t="shared" si="473"/>
        <v>13.862943611198906</v>
      </c>
      <c r="P255" s="1">
        <f t="shared" si="474"/>
        <v>0</v>
      </c>
      <c r="Q255" s="1">
        <f t="shared" si="480"/>
        <v>39</v>
      </c>
      <c r="R255" s="1">
        <v>297</v>
      </c>
      <c r="S255" s="1">
        <v>71</v>
      </c>
      <c r="T255" s="1">
        <f t="shared" si="481"/>
        <v>527</v>
      </c>
      <c r="U255" s="1">
        <v>0</v>
      </c>
      <c r="V255" s="1">
        <f t="shared" si="476"/>
        <v>934</v>
      </c>
      <c r="W255" s="1">
        <f t="shared" si="477"/>
        <v>199706.15727790876</v>
      </c>
      <c r="X255" s="1">
        <f t="shared" si="478"/>
        <v>-166338</v>
      </c>
      <c r="Y255" s="1">
        <f t="shared" si="479"/>
        <v>-6010.2784722047145</v>
      </c>
      <c r="Z255">
        <v>460</v>
      </c>
    </row>
    <row r="256" spans="1:26" x14ac:dyDescent="0.45">
      <c r="A256" s="1">
        <v>249</v>
      </c>
      <c r="B256" s="1">
        <v>8.31</v>
      </c>
      <c r="C256" s="1">
        <v>1.74</v>
      </c>
      <c r="D256" s="1">
        <v>2.52</v>
      </c>
      <c r="E256" s="1">
        <v>3.5</v>
      </c>
      <c r="F256" s="1">
        <v>2.52</v>
      </c>
      <c r="G256" s="1">
        <v>-3966</v>
      </c>
      <c r="H256" s="1">
        <v>-75</v>
      </c>
      <c r="I256" s="1">
        <v>1</v>
      </c>
      <c r="J256" s="1">
        <v>20</v>
      </c>
      <c r="K256" s="1">
        <v>0</v>
      </c>
      <c r="L256" s="1">
        <f t="shared" si="470"/>
        <v>-105.89622454437497</v>
      </c>
      <c r="M256" s="1">
        <f t="shared" si="471"/>
        <v>-31.162892360930996</v>
      </c>
      <c r="N256" s="1">
        <f t="shared" si="472"/>
        <v>0.97580328338864097</v>
      </c>
      <c r="O256" s="1">
        <f t="shared" si="473"/>
        <v>13.862943611198906</v>
      </c>
      <c r="P256" s="1">
        <f t="shared" si="474"/>
        <v>0</v>
      </c>
      <c r="Q256" s="1">
        <f t="shared" si="480"/>
        <v>39</v>
      </c>
      <c r="R256" s="1">
        <v>297</v>
      </c>
      <c r="S256" s="1">
        <v>71</v>
      </c>
      <c r="T256" s="1">
        <f t="shared" si="481"/>
        <v>527</v>
      </c>
      <c r="U256" s="1">
        <v>0</v>
      </c>
      <c r="V256" s="1">
        <f t="shared" si="476"/>
        <v>934</v>
      </c>
      <c r="W256" s="1">
        <f t="shared" si="477"/>
        <v>199706.15727790876</v>
      </c>
      <c r="X256" s="1">
        <f t="shared" si="478"/>
        <v>-166338</v>
      </c>
      <c r="Y256" s="1">
        <f t="shared" si="479"/>
        <v>-6010.2784722047145</v>
      </c>
      <c r="Z256">
        <v>470</v>
      </c>
    </row>
    <row r="257" spans="1:26" x14ac:dyDescent="0.45">
      <c r="A257" s="1">
        <v>250</v>
      </c>
      <c r="B257" s="1">
        <v>8.31</v>
      </c>
      <c r="C257" s="1">
        <v>1.74</v>
      </c>
      <c r="D257" s="1">
        <v>2.52</v>
      </c>
      <c r="E257" s="1">
        <v>3.5</v>
      </c>
      <c r="F257" s="1">
        <v>2.52</v>
      </c>
      <c r="G257" s="1">
        <v>-3966</v>
      </c>
      <c r="H257" s="1">
        <v>-75</v>
      </c>
      <c r="I257" s="1">
        <v>1</v>
      </c>
      <c r="J257" s="1">
        <v>20</v>
      </c>
      <c r="K257" s="1">
        <v>0</v>
      </c>
      <c r="L257" s="1">
        <f t="shared" si="470"/>
        <v>-105.89622454437497</v>
      </c>
      <c r="M257" s="1">
        <f t="shared" si="471"/>
        <v>-31.162892360930996</v>
      </c>
      <c r="N257" s="1">
        <f t="shared" si="472"/>
        <v>0.97580328338864097</v>
      </c>
      <c r="O257" s="1">
        <f t="shared" si="473"/>
        <v>13.862943611198906</v>
      </c>
      <c r="P257" s="1">
        <f t="shared" si="474"/>
        <v>0</v>
      </c>
      <c r="Q257" s="1">
        <f t="shared" si="480"/>
        <v>39</v>
      </c>
      <c r="R257" s="1">
        <v>297</v>
      </c>
      <c r="S257" s="1">
        <v>71</v>
      </c>
      <c r="T257" s="1">
        <f t="shared" si="481"/>
        <v>527</v>
      </c>
      <c r="U257" s="1">
        <v>0</v>
      </c>
      <c r="V257" s="1">
        <f t="shared" si="476"/>
        <v>934</v>
      </c>
      <c r="W257" s="1">
        <f t="shared" si="477"/>
        <v>199706.15727790876</v>
      </c>
      <c r="X257" s="1">
        <f t="shared" si="478"/>
        <v>-166338</v>
      </c>
      <c r="Y257" s="1">
        <f t="shared" si="479"/>
        <v>-6010.2784722047145</v>
      </c>
      <c r="Z257">
        <v>480</v>
      </c>
    </row>
    <row r="258" spans="1:26" x14ac:dyDescent="0.45">
      <c r="A258" s="1">
        <v>251</v>
      </c>
      <c r="B258" s="1">
        <v>8.31</v>
      </c>
      <c r="C258" s="1">
        <v>1.74</v>
      </c>
      <c r="D258" s="1">
        <v>2.52</v>
      </c>
      <c r="E258" s="1">
        <v>3.5</v>
      </c>
      <c r="F258" s="1">
        <v>2.52</v>
      </c>
      <c r="G258" s="1">
        <v>-3966</v>
      </c>
      <c r="H258" s="1">
        <v>-75</v>
      </c>
      <c r="I258" s="1">
        <v>1</v>
      </c>
      <c r="J258" s="1">
        <v>20</v>
      </c>
      <c r="K258" s="1">
        <v>0</v>
      </c>
      <c r="L258" s="1">
        <f t="shared" si="470"/>
        <v>-105.89622454437497</v>
      </c>
      <c r="M258" s="1">
        <f t="shared" si="471"/>
        <v>-31.162892360930996</v>
      </c>
      <c r="N258" s="1">
        <f t="shared" si="472"/>
        <v>0.97580328338864097</v>
      </c>
      <c r="O258" s="1">
        <f t="shared" si="473"/>
        <v>13.862943611198906</v>
      </c>
      <c r="P258" s="1">
        <f t="shared" si="474"/>
        <v>0</v>
      </c>
      <c r="Q258" s="1">
        <f t="shared" si="480"/>
        <v>39</v>
      </c>
      <c r="R258" s="1">
        <v>297</v>
      </c>
      <c r="S258" s="1">
        <v>71</v>
      </c>
      <c r="T258" s="1">
        <f t="shared" si="481"/>
        <v>527</v>
      </c>
      <c r="U258" s="1">
        <v>0</v>
      </c>
      <c r="V258" s="1">
        <f t="shared" si="476"/>
        <v>934</v>
      </c>
      <c r="W258" s="1">
        <f t="shared" si="477"/>
        <v>199706.15727790876</v>
      </c>
      <c r="X258" s="1">
        <f t="shared" si="478"/>
        <v>-166338</v>
      </c>
      <c r="Y258" s="1">
        <f t="shared" si="479"/>
        <v>-6010.2784722047145</v>
      </c>
      <c r="Z258">
        <v>490</v>
      </c>
    </row>
    <row r="259" spans="1:26" x14ac:dyDescent="0.45">
      <c r="A259" s="1">
        <v>252</v>
      </c>
      <c r="B259" s="1">
        <v>8.31</v>
      </c>
      <c r="C259" s="1">
        <v>1.74</v>
      </c>
      <c r="D259" s="1">
        <v>2.52</v>
      </c>
      <c r="E259" s="1">
        <v>3.5</v>
      </c>
      <c r="F259" s="1">
        <v>2.52</v>
      </c>
      <c r="G259" s="1">
        <v>-3966</v>
      </c>
      <c r="H259" s="1">
        <v>-75</v>
      </c>
      <c r="I259" s="1">
        <v>1</v>
      </c>
      <c r="J259" s="1">
        <v>20</v>
      </c>
      <c r="K259" s="1">
        <v>0</v>
      </c>
      <c r="L259" s="1">
        <f t="shared" ref="L259" si="482">LN((ABS(G259)/20)+1)*20*(ABS(G259)/G259)</f>
        <v>-105.89622454437497</v>
      </c>
      <c r="M259" s="1">
        <f t="shared" ref="M259" si="483">LN((ABS(H259)/20)+1)*20*(ABS(H259)/H259)</f>
        <v>-31.162892360930996</v>
      </c>
      <c r="N259" s="1">
        <f t="shared" ref="N259" si="484">LN((ABS(I259)/20)+1)*20*(ABS(I259)/I259)</f>
        <v>0.97580328338864097</v>
      </c>
      <c r="O259" s="1">
        <f t="shared" ref="O259" si="485">LN((ABS(J259)/20)+1)*20*(ABS(J259)/J259)</f>
        <v>13.862943611198906</v>
      </c>
      <c r="P259" s="1">
        <f t="shared" ref="P259" si="486">LN((ABS(K259)/20)+1)*20</f>
        <v>0</v>
      </c>
      <c r="Q259" s="1">
        <f t="shared" si="480"/>
        <v>39</v>
      </c>
      <c r="R259" s="1">
        <v>297</v>
      </c>
      <c r="S259" s="1">
        <v>71</v>
      </c>
      <c r="T259" s="1">
        <f t="shared" si="481"/>
        <v>527</v>
      </c>
      <c r="U259" s="1">
        <v>0</v>
      </c>
      <c r="V259" s="1">
        <f t="shared" ref="V259" si="487">SUM(Q259:U259)</f>
        <v>934</v>
      </c>
      <c r="W259" s="1">
        <f t="shared" ref="W259" si="488">Q259*(4/3)*PI()*B259^3+R259*(4/3)*PI()*C259^3+S259*(4/3)*PI()*D259^3+T259*(4/3)*PI()*E259^3+U259*(4/3)*PI()*F259^3</f>
        <v>199706.15727790876</v>
      </c>
      <c r="X259" s="1">
        <f t="shared" ref="X259" si="489">G259*Q259+H259*R259+I259*S259+J259*T259+K259*U259</f>
        <v>-166338</v>
      </c>
      <c r="Y259" s="1">
        <f t="shared" ref="Y259" si="490">L259*Q259+M259*R259+N259*S259+O259*T259+P259*U259</f>
        <v>-6010.2784722047145</v>
      </c>
      <c r="Z259">
        <v>500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Bercem Dutagaci</dc:creator>
  <cp:lastModifiedBy>Michael Feig</cp:lastModifiedBy>
  <dcterms:created xsi:type="dcterms:W3CDTF">2019-09-26T21:15:43Z</dcterms:created>
  <dcterms:modified xsi:type="dcterms:W3CDTF">2020-03-09T20:57:43Z</dcterms:modified>
</cp:coreProperties>
</file>