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3DE9D93A-C835-BE4E-920C-A3EC0E8F2913}" xr6:coauthVersionLast="45" xr6:coauthVersionMax="45" xr10:uidLastSave="{00000000-0000-0000-0000-000000000000}"/>
  <bookViews>
    <workbookView xWindow="3420" yWindow="460" windowWidth="36220" windowHeight="21220" tabRatio="500" xr2:uid="{00000000-000D-0000-FFFF-FFFF00000000}"/>
  </bookViews>
  <sheets>
    <sheet name="Guus" sheetId="1" r:id="rId1"/>
  </sheets>
  <externalReferences>
    <externalReference r:id="rId2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F145" i="1" l="1"/>
  <c r="BI144" i="1"/>
  <c r="BE144" i="1"/>
  <c r="BH143" i="1"/>
  <c r="BD143" i="1"/>
  <c r="BG142" i="1"/>
  <c r="BC142" i="1"/>
  <c r="BB138" i="1"/>
  <c r="BQ131" i="1"/>
  <c r="BP131" i="1"/>
  <c r="BI145" i="1" s="1"/>
  <c r="BO131" i="1"/>
  <c r="BN131" i="1"/>
  <c r="BH145" i="1" s="1"/>
  <c r="BM131" i="1"/>
  <c r="BL131" i="1"/>
  <c r="BG145" i="1" s="1"/>
  <c r="BK131" i="1"/>
  <c r="BJ131" i="1"/>
  <c r="BI131" i="1"/>
  <c r="BH131" i="1"/>
  <c r="BE145" i="1" s="1"/>
  <c r="BG131" i="1"/>
  <c r="BF131" i="1"/>
  <c r="BD145" i="1" s="1"/>
  <c r="BE131" i="1"/>
  <c r="BD131" i="1"/>
  <c r="BC145" i="1" s="1"/>
  <c r="BQ130" i="1"/>
  <c r="BP130" i="1"/>
  <c r="BO130" i="1"/>
  <c r="BN130" i="1"/>
  <c r="BH144" i="1" s="1"/>
  <c r="BM130" i="1"/>
  <c r="BL130" i="1"/>
  <c r="BG144" i="1" s="1"/>
  <c r="BK130" i="1"/>
  <c r="BJ130" i="1"/>
  <c r="BF144" i="1" s="1"/>
  <c r="BI130" i="1"/>
  <c r="BH130" i="1"/>
  <c r="BG130" i="1"/>
  <c r="BF130" i="1"/>
  <c r="BD144" i="1" s="1"/>
  <c r="BE130" i="1"/>
  <c r="BD130" i="1"/>
  <c r="BC144" i="1" s="1"/>
  <c r="BQ129" i="1"/>
  <c r="BP129" i="1"/>
  <c r="BI143" i="1" s="1"/>
  <c r="BO129" i="1"/>
  <c r="BN129" i="1"/>
  <c r="BM129" i="1"/>
  <c r="BL129" i="1"/>
  <c r="BG143" i="1" s="1"/>
  <c r="BK129" i="1"/>
  <c r="BJ129" i="1"/>
  <c r="BF143" i="1" s="1"/>
  <c r="BI129" i="1"/>
  <c r="BH129" i="1"/>
  <c r="BE143" i="1" s="1"/>
  <c r="BG129" i="1"/>
  <c r="BF129" i="1"/>
  <c r="BE129" i="1"/>
  <c r="BD129" i="1"/>
  <c r="BC143" i="1" s="1"/>
  <c r="BQ128" i="1"/>
  <c r="BP128" i="1"/>
  <c r="BI142" i="1" s="1"/>
  <c r="BO128" i="1"/>
  <c r="BN128" i="1"/>
  <c r="BH142" i="1" s="1"/>
  <c r="BM128" i="1"/>
  <c r="BL128" i="1"/>
  <c r="BK128" i="1"/>
  <c r="BJ128" i="1"/>
  <c r="BF142" i="1" s="1"/>
  <c r="BI128" i="1"/>
  <c r="BH128" i="1"/>
  <c r="BE142" i="1" s="1"/>
  <c r="BG128" i="1"/>
  <c r="BF128" i="1"/>
  <c r="BD142" i="1" s="1"/>
  <c r="BE128" i="1"/>
  <c r="BD128" i="1"/>
  <c r="BC127" i="1"/>
  <c r="BB127" i="1"/>
  <c r="BB141" i="1" s="1"/>
  <c r="BC126" i="1"/>
  <c r="BB126" i="1"/>
  <c r="BB140" i="1" s="1"/>
  <c r="BC125" i="1"/>
  <c r="BB125" i="1"/>
  <c r="BB139" i="1" s="1"/>
  <c r="BC124" i="1"/>
  <c r="BB124" i="1"/>
  <c r="BC123" i="1"/>
  <c r="BB123" i="1"/>
  <c r="BB137" i="1" s="1"/>
  <c r="BC122" i="1"/>
  <c r="BB122" i="1"/>
  <c r="BB136" i="1" s="1"/>
  <c r="BF118" i="1"/>
  <c r="BF119" i="1" s="1"/>
  <c r="BN33" i="1"/>
  <c r="BG33" i="1"/>
  <c r="BF33" i="1"/>
  <c r="BC33" i="1"/>
  <c r="BN32" i="1"/>
  <c r="BG32" i="1"/>
  <c r="BF32" i="1"/>
  <c r="BC32" i="1"/>
  <c r="BN31" i="1"/>
  <c r="BG31" i="1"/>
  <c r="BF31" i="1"/>
  <c r="BC31" i="1"/>
  <c r="BN30" i="1"/>
  <c r="BG30" i="1"/>
  <c r="BF30" i="1"/>
  <c r="BC30" i="1"/>
  <c r="BN29" i="1"/>
  <c r="BG29" i="1"/>
  <c r="BF29" i="1"/>
  <c r="BC29" i="1"/>
  <c r="BS23" i="1"/>
  <c r="BR23" i="1"/>
  <c r="BQ33" i="1" s="1"/>
  <c r="BQ23" i="1"/>
  <c r="BP23" i="1"/>
  <c r="BP33" i="1" s="1"/>
  <c r="BO23" i="1"/>
  <c r="BM33" i="1" s="1"/>
  <c r="BN23" i="1"/>
  <c r="BM23" i="1"/>
  <c r="BL23" i="1"/>
  <c r="BL33" i="1" s="1"/>
  <c r="BI23" i="1"/>
  <c r="BH23" i="1"/>
  <c r="BD33" i="1" s="1"/>
  <c r="BG23" i="1"/>
  <c r="BF23" i="1"/>
  <c r="BE23" i="1"/>
  <c r="BD23" i="1"/>
  <c r="BC23" i="1"/>
  <c r="BB23" i="1"/>
  <c r="BE33" i="1" s="1"/>
  <c r="BS22" i="1"/>
  <c r="BR22" i="1"/>
  <c r="BQ32" i="1" s="1"/>
  <c r="BQ22" i="1"/>
  <c r="BP22" i="1"/>
  <c r="BP32" i="1" s="1"/>
  <c r="BO22" i="1"/>
  <c r="BM32" i="1" s="1"/>
  <c r="BN22" i="1"/>
  <c r="BM22" i="1"/>
  <c r="BL22" i="1"/>
  <c r="BL32" i="1" s="1"/>
  <c r="BI22" i="1"/>
  <c r="BH22" i="1"/>
  <c r="BD32" i="1" s="1"/>
  <c r="BG22" i="1"/>
  <c r="BF22" i="1"/>
  <c r="BE22" i="1"/>
  <c r="BD22" i="1"/>
  <c r="BC22" i="1"/>
  <c r="BB22" i="1"/>
  <c r="BE32" i="1" s="1"/>
  <c r="BS21" i="1"/>
  <c r="BR21" i="1"/>
  <c r="BQ31" i="1" s="1"/>
  <c r="BQ21" i="1"/>
  <c r="BP21" i="1"/>
  <c r="BP31" i="1" s="1"/>
  <c r="BO21" i="1"/>
  <c r="BM31" i="1" s="1"/>
  <c r="BN21" i="1"/>
  <c r="BM21" i="1"/>
  <c r="BL21" i="1"/>
  <c r="BL31" i="1" s="1"/>
  <c r="BI21" i="1"/>
  <c r="BH21" i="1"/>
  <c r="BD31" i="1" s="1"/>
  <c r="BG21" i="1"/>
  <c r="BF21" i="1"/>
  <c r="BE21" i="1"/>
  <c r="BD21" i="1"/>
  <c r="BC21" i="1"/>
  <c r="BB21" i="1"/>
  <c r="BE31" i="1" s="1"/>
  <c r="BS20" i="1"/>
  <c r="BR20" i="1"/>
  <c r="BQ30" i="1" s="1"/>
  <c r="BQ20" i="1"/>
  <c r="BP20" i="1"/>
  <c r="BP30" i="1" s="1"/>
  <c r="BO20" i="1"/>
  <c r="BM30" i="1" s="1"/>
  <c r="BN20" i="1"/>
  <c r="BM20" i="1"/>
  <c r="BL20" i="1"/>
  <c r="BL30" i="1" s="1"/>
  <c r="BI20" i="1"/>
  <c r="BH20" i="1"/>
  <c r="BD30" i="1" s="1"/>
  <c r="BG20" i="1"/>
  <c r="BF20" i="1"/>
  <c r="BE20" i="1"/>
  <c r="BD20" i="1"/>
  <c r="BC20" i="1"/>
  <c r="BB20" i="1"/>
  <c r="BE30" i="1" s="1"/>
  <c r="BS19" i="1"/>
  <c r="BR19" i="1"/>
  <c r="BQ29" i="1" s="1"/>
  <c r="BQ19" i="1"/>
  <c r="BP19" i="1"/>
  <c r="BP29" i="1" s="1"/>
  <c r="BO19" i="1"/>
  <c r="BM29" i="1" s="1"/>
  <c r="BN19" i="1"/>
  <c r="BM19" i="1"/>
  <c r="BL19" i="1"/>
  <c r="BL29" i="1" s="1"/>
  <c r="BI19" i="1"/>
  <c r="BH19" i="1"/>
  <c r="BD29" i="1" s="1"/>
  <c r="BG19" i="1"/>
  <c r="BF19" i="1"/>
  <c r="BE19" i="1"/>
  <c r="BD19" i="1"/>
  <c r="BC19" i="1"/>
  <c r="BB19" i="1"/>
  <c r="BE29" i="1" s="1"/>
  <c r="BN12" i="1"/>
  <c r="BN13" i="1" s="1"/>
  <c r="BD12" i="1"/>
  <c r="BD13" i="1" s="1"/>
  <c r="BB29" i="1" l="1"/>
  <c r="BB32" i="1"/>
  <c r="BB33" i="1"/>
  <c r="BB30" i="1"/>
  <c r="BB31" i="1"/>
  <c r="BO29" i="1"/>
  <c r="BO30" i="1"/>
  <c r="BO31" i="1"/>
  <c r="BO32" i="1"/>
  <c r="BO33" i="1"/>
  <c r="Y23" i="1" l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Y22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Y5" i="1"/>
  <c r="Y6" i="1"/>
  <c r="Y7" i="1"/>
  <c r="Y8" i="1"/>
  <c r="Y4" i="1"/>
  <c r="AM31" i="1"/>
  <c r="AK31" i="1"/>
  <c r="AI31" i="1"/>
  <c r="AF31" i="1"/>
  <c r="AD31" i="1"/>
  <c r="AC31" i="1"/>
  <c r="AB32" i="1"/>
  <c r="AB33" i="1"/>
  <c r="AB34" i="1"/>
  <c r="AB35" i="1"/>
  <c r="AB31" i="1"/>
  <c r="AA32" i="1"/>
  <c r="AA33" i="1"/>
  <c r="AA34" i="1"/>
  <c r="AA35" i="1"/>
  <c r="AA31" i="1"/>
  <c r="AN35" i="1"/>
  <c r="AM35" i="1"/>
  <c r="AL35" i="1"/>
  <c r="AK35" i="1"/>
  <c r="AJ35" i="1"/>
  <c r="AI35" i="1"/>
  <c r="AF35" i="1"/>
  <c r="AE35" i="1"/>
  <c r="AD35" i="1"/>
  <c r="AC35" i="1"/>
  <c r="AN34" i="1"/>
  <c r="AM34" i="1"/>
  <c r="AL34" i="1"/>
  <c r="AK34" i="1"/>
  <c r="AJ34" i="1"/>
  <c r="AI34" i="1"/>
  <c r="AF34" i="1"/>
  <c r="AE34" i="1"/>
  <c r="AD34" i="1"/>
  <c r="AC34" i="1"/>
  <c r="AN33" i="1"/>
  <c r="AM33" i="1"/>
  <c r="AL33" i="1"/>
  <c r="AK33" i="1"/>
  <c r="AJ33" i="1"/>
  <c r="AI33" i="1"/>
  <c r="AF33" i="1"/>
  <c r="AE33" i="1"/>
  <c r="AD33" i="1"/>
  <c r="AC33" i="1"/>
  <c r="AN32" i="1"/>
  <c r="AM32" i="1"/>
  <c r="AL32" i="1"/>
  <c r="AK32" i="1"/>
  <c r="AJ32" i="1"/>
  <c r="AI32" i="1"/>
  <c r="AF32" i="1"/>
  <c r="AE32" i="1"/>
  <c r="AD32" i="1"/>
  <c r="AC32" i="1"/>
  <c r="AN31" i="1"/>
  <c r="AL31" i="1"/>
  <c r="AJ31" i="1"/>
  <c r="AE31" i="1"/>
  <c r="AN14" i="1"/>
  <c r="AN15" i="1"/>
  <c r="AN16" i="1"/>
  <c r="AN17" i="1"/>
  <c r="AN13" i="1"/>
  <c r="AM14" i="1"/>
  <c r="AM15" i="1"/>
  <c r="AM16" i="1"/>
  <c r="AM17" i="1"/>
  <c r="AM13" i="1"/>
  <c r="AL14" i="1"/>
  <c r="AL15" i="1"/>
  <c r="AL16" i="1"/>
  <c r="AL17" i="1"/>
  <c r="AL13" i="1"/>
  <c r="AK14" i="1"/>
  <c r="AK15" i="1"/>
  <c r="AK16" i="1"/>
  <c r="AK17" i="1"/>
  <c r="AK13" i="1"/>
  <c r="AJ14" i="1"/>
  <c r="AJ15" i="1"/>
  <c r="AJ16" i="1"/>
  <c r="AJ17" i="1"/>
  <c r="AJ13" i="1"/>
  <c r="AI14" i="1"/>
  <c r="AI15" i="1"/>
  <c r="AI16" i="1"/>
  <c r="AI17" i="1"/>
  <c r="AI13" i="1"/>
  <c r="AF14" i="1"/>
  <c r="AF15" i="1"/>
  <c r="AF16" i="1"/>
  <c r="AF17" i="1"/>
  <c r="AF13" i="1"/>
  <c r="AE14" i="1"/>
  <c r="AE15" i="1"/>
  <c r="AE16" i="1"/>
  <c r="AE17" i="1"/>
  <c r="AE13" i="1"/>
  <c r="AD14" i="1"/>
  <c r="AD15" i="1"/>
  <c r="AD16" i="1"/>
  <c r="AD17" i="1"/>
  <c r="AD13" i="1"/>
  <c r="AC14" i="1"/>
  <c r="AC15" i="1"/>
  <c r="AC16" i="1"/>
  <c r="AC17" i="1"/>
  <c r="AC13" i="1"/>
  <c r="AB14" i="1"/>
  <c r="AB15" i="1"/>
  <c r="AB16" i="1"/>
  <c r="AB17" i="1"/>
  <c r="AB13" i="1"/>
  <c r="AA14" i="1"/>
  <c r="AA15" i="1"/>
  <c r="AA16" i="1"/>
  <c r="AA17" i="1"/>
  <c r="AA13" i="1"/>
  <c r="U31" i="1"/>
  <c r="Q11" i="1"/>
  <c r="Q13" i="1"/>
  <c r="T34" i="1"/>
  <c r="V34" i="1" s="1"/>
  <c r="T16" i="1"/>
  <c r="V16" i="1" s="1"/>
</calcChain>
</file>

<file path=xl/sharedStrings.xml><?xml version="1.0" encoding="utf-8"?>
<sst xmlns="http://schemas.openxmlformats.org/spreadsheetml/2006/main" count="164" uniqueCount="40">
  <si>
    <t>S#</t>
  </si>
  <si>
    <t>Count Time</t>
  </si>
  <si>
    <t>CPMA</t>
  </si>
  <si>
    <t>SIS</t>
  </si>
  <si>
    <t>MESSAGES</t>
  </si>
  <si>
    <t>ECF PanT/ECF(E&gt;Q)FolT2</t>
  </si>
  <si>
    <t>ECF PanT</t>
  </si>
  <si>
    <t>ECF(E&gt;Q)FolT2</t>
  </si>
  <si>
    <t>ATP/Mg</t>
  </si>
  <si>
    <t>ADP/Mg</t>
  </si>
  <si>
    <t>Time</t>
  </si>
  <si>
    <t>ATP</t>
  </si>
  <si>
    <t>ADP</t>
  </si>
  <si>
    <t>Average folate transport</t>
  </si>
  <si>
    <t>Error bars for folate transport</t>
  </si>
  <si>
    <t>Pantothenate transport (pmol/ug ECF PanT)</t>
  </si>
  <si>
    <t>Folate transport (pmol/ug ECF PanT)</t>
  </si>
  <si>
    <t>Folate transport - CPMA</t>
  </si>
  <si>
    <t>Pantothenate transport - CPMA</t>
  </si>
  <si>
    <t>Average pantothenate transport</t>
  </si>
  <si>
    <t>Error bars for pantothenate transport</t>
  </si>
  <si>
    <t>Folate transpor</t>
  </si>
  <si>
    <t>Pantothenate transport</t>
  </si>
  <si>
    <t>ECF FolT2</t>
  </si>
  <si>
    <t>ECF FolT2/ECF(EQ) PanT</t>
  </si>
  <si>
    <t>ECF (EQ) PanT</t>
  </si>
  <si>
    <t>TC (1/10)</t>
  </si>
  <si>
    <t xml:space="preserve">pmol/ug </t>
  </si>
  <si>
    <t>pmol/ug</t>
  </si>
  <si>
    <t>Folate transport</t>
  </si>
  <si>
    <t>Average</t>
  </si>
  <si>
    <t>Error bars</t>
  </si>
  <si>
    <t>1 mM</t>
  </si>
  <si>
    <t>5 mM</t>
  </si>
  <si>
    <t>10 mM</t>
  </si>
  <si>
    <t>25 mM</t>
  </si>
  <si>
    <t>50 mM</t>
  </si>
  <si>
    <t>TC</t>
  </si>
  <si>
    <t>average</t>
  </si>
  <si>
    <t>1 pmol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</si>
</sst>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5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8" xfId="0" applyFill="1" applyBorder="1"/>
    <xf numFmtId="0" fontId="0" fillId="0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10" xfId="0" applyFill="1" applyBorder="1"/>
    <xf numFmtId="0" fontId="0" fillId="0" borderId="1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0" fillId="2" borderId="2" xfId="0" applyFill="1" applyBorder="1"/>
    <xf numFmtId="0" fontId="0" fillId="2" borderId="1" xfId="0" applyFill="1" applyBorder="1"/>
    <xf numFmtId="0" fontId="0" fillId="2" borderId="11" xfId="0" applyFill="1" applyBorder="1"/>
    <xf numFmtId="0" fontId="0" fillId="0" borderId="15" xfId="0" applyBorder="1"/>
    <xf numFmtId="0" fontId="0" fillId="2" borderId="15" xfId="0" applyFill="1" applyBorder="1"/>
    <xf numFmtId="0" fontId="0" fillId="2" borderId="3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Folate 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25918994714702"/>
          <c:y val="0.10259675405742801"/>
          <c:w val="0.84227456585050098"/>
          <c:h val="0.786908820682796"/>
        </c:manualLayout>
      </c:layout>
      <c:scatterChart>
        <c:scatterStyle val="lineMarker"/>
        <c:varyColors val="0"/>
        <c:ser>
          <c:idx val="0"/>
          <c:order val="0"/>
          <c:tx>
            <c:strRef>
              <c:f>Guus!$AA$30</c:f>
              <c:strCache>
                <c:ptCount val="1"/>
                <c:pt idx="0">
                  <c:v>ECF PanT/ECF(E&gt;Q)FolT2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Guus!$AI$13:$AI$17</c:f>
                <c:numCache>
                  <c:formatCode>General</c:formatCode>
                  <c:ptCount val="5"/>
                  <c:pt idx="0">
                    <c:v>7.8670323784440416E-2</c:v>
                  </c:pt>
                  <c:pt idx="1">
                    <c:v>9.5895835051877154E-2</c:v>
                  </c:pt>
                  <c:pt idx="2">
                    <c:v>1.2894126185126573E-2</c:v>
                  </c:pt>
                  <c:pt idx="3">
                    <c:v>0.1021894398573774</c:v>
                  </c:pt>
                  <c:pt idx="4">
                    <c:v>0.19696396096500446</c:v>
                  </c:pt>
                </c:numCache>
              </c:numRef>
            </c:plus>
            <c:minus>
              <c:numRef>
                <c:f>Guus!$AI$13:$AI$17</c:f>
                <c:numCache>
                  <c:formatCode>General</c:formatCode>
                  <c:ptCount val="5"/>
                  <c:pt idx="0">
                    <c:v>7.8670323784440416E-2</c:v>
                  </c:pt>
                  <c:pt idx="1">
                    <c:v>9.5895835051877154E-2</c:v>
                  </c:pt>
                  <c:pt idx="2">
                    <c:v>1.2894126185126573E-2</c:v>
                  </c:pt>
                  <c:pt idx="3">
                    <c:v>0.1021894398573774</c:v>
                  </c:pt>
                  <c:pt idx="4">
                    <c:v>0.19696396096500446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Guus!$AA$13:$AA$17</c:f>
              <c:numCache>
                <c:formatCode>General</c:formatCode>
                <c:ptCount val="5"/>
                <c:pt idx="0">
                  <c:v>0.36465638404387363</c:v>
                </c:pt>
                <c:pt idx="1">
                  <c:v>1.7058523643786661</c:v>
                </c:pt>
                <c:pt idx="2">
                  <c:v>3.066428684005301</c:v>
                </c:pt>
                <c:pt idx="3">
                  <c:v>5.2812699592591921</c:v>
                </c:pt>
                <c:pt idx="4">
                  <c:v>7.1093969643015198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85-9C4E-AA18-F787FE5A6DFF}"/>
            </c:ext>
          </c:extLst>
        </c:ser>
        <c:ser>
          <c:idx val="1"/>
          <c:order val="1"/>
          <c:tx>
            <c:strRef>
              <c:f>Guus!$AB$30</c:f>
              <c:strCache>
                <c:ptCount val="1"/>
                <c:pt idx="0">
                  <c:v>ECF PanT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Guus!$AJ$13:$AJ$17</c:f>
                <c:numCache>
                  <c:formatCode>General</c:formatCode>
                  <c:ptCount val="5"/>
                  <c:pt idx="0">
                    <c:v>8.7976540206389231E-3</c:v>
                  </c:pt>
                  <c:pt idx="1">
                    <c:v>3.1877598016230919E-2</c:v>
                  </c:pt>
                  <c:pt idx="2">
                    <c:v>4.8806715339899276E-2</c:v>
                  </c:pt>
                  <c:pt idx="3">
                    <c:v>3.4911638557336665E-2</c:v>
                  </c:pt>
                  <c:pt idx="4">
                    <c:v>4.7045213762266114E-2</c:v>
                  </c:pt>
                </c:numCache>
              </c:numRef>
            </c:plus>
            <c:minus>
              <c:numRef>
                <c:f>Guus!$AJ$13:$AJ$17</c:f>
                <c:numCache>
                  <c:formatCode>General</c:formatCode>
                  <c:ptCount val="5"/>
                  <c:pt idx="0">
                    <c:v>8.7976540206389231E-3</c:v>
                  </c:pt>
                  <c:pt idx="1">
                    <c:v>3.1877598016230919E-2</c:v>
                  </c:pt>
                  <c:pt idx="2">
                    <c:v>4.8806715339899276E-2</c:v>
                  </c:pt>
                  <c:pt idx="3">
                    <c:v>3.4911638557336665E-2</c:v>
                  </c:pt>
                  <c:pt idx="4">
                    <c:v>4.7045213762266114E-2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Guus!$AB$13:$AB$17</c:f>
              <c:numCache>
                <c:formatCode>General</c:formatCode>
                <c:ptCount val="5"/>
                <c:pt idx="0">
                  <c:v>0.1442050245991682</c:v>
                </c:pt>
                <c:pt idx="1">
                  <c:v>0.21815631926540832</c:v>
                </c:pt>
                <c:pt idx="2">
                  <c:v>0.23524161837795346</c:v>
                </c:pt>
                <c:pt idx="3">
                  <c:v>0.24493178802387458</c:v>
                </c:pt>
                <c:pt idx="4">
                  <c:v>0.2639296206191673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85-9C4E-AA18-F787FE5A6DFF}"/>
            </c:ext>
          </c:extLst>
        </c:ser>
        <c:ser>
          <c:idx val="2"/>
          <c:order val="2"/>
          <c:tx>
            <c:strRef>
              <c:f>Guus!$AC$30</c:f>
              <c:strCache>
                <c:ptCount val="1"/>
                <c:pt idx="0">
                  <c:v>ECF(E&gt;Q)FolT2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Guus!$AK$13:$AK$17</c:f>
                <c:numCache>
                  <c:formatCode>General</c:formatCode>
                  <c:ptCount val="5"/>
                  <c:pt idx="0">
                    <c:v>6.1269565569595924E-2</c:v>
                  </c:pt>
                  <c:pt idx="1">
                    <c:v>8.2352723502479422E-2</c:v>
                  </c:pt>
                  <c:pt idx="2">
                    <c:v>0.12450832893930362</c:v>
                  </c:pt>
                  <c:pt idx="3">
                    <c:v>2.3295254497546908E-2</c:v>
                  </c:pt>
                  <c:pt idx="4">
                    <c:v>5.2213681940662506E-3</c:v>
                  </c:pt>
                </c:numCache>
              </c:numRef>
            </c:plus>
            <c:minus>
              <c:numRef>
                <c:f>Guus!$AK$13:$AK$17</c:f>
                <c:numCache>
                  <c:formatCode>General</c:formatCode>
                  <c:ptCount val="5"/>
                  <c:pt idx="0">
                    <c:v>6.1269565569595924E-2</c:v>
                  </c:pt>
                  <c:pt idx="1">
                    <c:v>8.2352723502479422E-2</c:v>
                  </c:pt>
                  <c:pt idx="2">
                    <c:v>0.12450832893930362</c:v>
                  </c:pt>
                  <c:pt idx="3">
                    <c:v>2.3295254497546908E-2</c:v>
                  </c:pt>
                  <c:pt idx="4">
                    <c:v>5.2213681940662506E-3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Guus!$AC$13:$AC$17</c:f>
              <c:numCache>
                <c:formatCode>General</c:formatCode>
                <c:ptCount val="5"/>
                <c:pt idx="0">
                  <c:v>0.26456713178008312</c:v>
                </c:pt>
                <c:pt idx="1">
                  <c:v>0.35649624118415058</c:v>
                </c:pt>
                <c:pt idx="2">
                  <c:v>0.39563942646438455</c:v>
                </c:pt>
                <c:pt idx="3">
                  <c:v>0.35534872109450205</c:v>
                </c:pt>
                <c:pt idx="4">
                  <c:v>0.423307410848133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85-9C4E-AA18-F787FE5A6DFF}"/>
            </c:ext>
          </c:extLst>
        </c:ser>
        <c:ser>
          <c:idx val="3"/>
          <c:order val="3"/>
          <c:tx>
            <c:strRef>
              <c:f>Guus!$AD$30</c:f>
              <c:strCache>
                <c:ptCount val="1"/>
                <c:pt idx="0">
                  <c:v>ECF PanT/ECF(E&gt;Q)FolT2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Guus!$AL$13:$AL$17</c:f>
                <c:numCache>
                  <c:formatCode>General</c:formatCode>
                  <c:ptCount val="5"/>
                  <c:pt idx="0">
                    <c:v>1.3523653948971429E-2</c:v>
                  </c:pt>
                  <c:pt idx="1">
                    <c:v>6.7618269744857337E-2</c:v>
                  </c:pt>
                  <c:pt idx="2">
                    <c:v>2.3260684792230917E-2</c:v>
                  </c:pt>
                  <c:pt idx="3">
                    <c:v>1.7310277054683468E-2</c:v>
                  </c:pt>
                  <c:pt idx="4">
                    <c:v>0.10981207006564815</c:v>
                  </c:pt>
                </c:numCache>
              </c:numRef>
            </c:plus>
            <c:minus>
              <c:numRef>
                <c:f>Guus!$AL$13:$AL$17</c:f>
                <c:numCache>
                  <c:formatCode>General</c:formatCode>
                  <c:ptCount val="5"/>
                  <c:pt idx="0">
                    <c:v>1.3523653948971429E-2</c:v>
                  </c:pt>
                  <c:pt idx="1">
                    <c:v>6.7618269744857337E-2</c:v>
                  </c:pt>
                  <c:pt idx="2">
                    <c:v>2.3260684792230917E-2</c:v>
                  </c:pt>
                  <c:pt idx="3">
                    <c:v>1.7310277054683468E-2</c:v>
                  </c:pt>
                  <c:pt idx="4">
                    <c:v>0.10981207006564815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Guus!$AD$13:$AD$17</c:f>
              <c:numCache>
                <c:formatCode>General</c:formatCode>
                <c:ptCount val="5"/>
                <c:pt idx="0">
                  <c:v>0.1419099844198711</c:v>
                </c:pt>
                <c:pt idx="1">
                  <c:v>0.21190870988843286</c:v>
                </c:pt>
                <c:pt idx="2">
                  <c:v>0.18819329470236273</c:v>
                </c:pt>
                <c:pt idx="3">
                  <c:v>0.23791916525380005</c:v>
                </c:pt>
                <c:pt idx="4">
                  <c:v>0.24709932597098849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85-9C4E-AA18-F787FE5A6DFF}"/>
            </c:ext>
          </c:extLst>
        </c:ser>
        <c:ser>
          <c:idx val="4"/>
          <c:order val="4"/>
          <c:tx>
            <c:strRef>
              <c:f>Guus!$AE$30</c:f>
              <c:strCache>
                <c:ptCount val="1"/>
                <c:pt idx="0">
                  <c:v>ECF PanT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Guus!$AM$13:$AM$17</c:f>
                <c:numCache>
                  <c:formatCode>General</c:formatCode>
                  <c:ptCount val="5"/>
                  <c:pt idx="0">
                    <c:v>5.1389885006091433E-3</c:v>
                  </c:pt>
                  <c:pt idx="1">
                    <c:v>1.1630342396115448E-2</c:v>
                  </c:pt>
                  <c:pt idx="2">
                    <c:v>4.3275692636708767E-3</c:v>
                  </c:pt>
                  <c:pt idx="3">
                    <c:v>1.7580750133662879E-2</c:v>
                  </c:pt>
                  <c:pt idx="4">
                    <c:v>4.3275692636708376E-3</c:v>
                  </c:pt>
                </c:numCache>
              </c:numRef>
            </c:plus>
            <c:minus>
              <c:numRef>
                <c:f>Guus!$AM$13:$AM$17</c:f>
                <c:numCache>
                  <c:formatCode>General</c:formatCode>
                  <c:ptCount val="5"/>
                  <c:pt idx="0">
                    <c:v>5.1389885006091433E-3</c:v>
                  </c:pt>
                  <c:pt idx="1">
                    <c:v>1.1630342396115448E-2</c:v>
                  </c:pt>
                  <c:pt idx="2">
                    <c:v>4.3275692636708767E-3</c:v>
                  </c:pt>
                  <c:pt idx="3">
                    <c:v>1.7580750133662879E-2</c:v>
                  </c:pt>
                  <c:pt idx="4">
                    <c:v>4.3275692636708376E-3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Guus!$AE$13:$AE$17</c:f>
              <c:numCache>
                <c:formatCode>General</c:formatCode>
                <c:ptCount val="5"/>
                <c:pt idx="0">
                  <c:v>0.21707255029185135</c:v>
                </c:pt>
                <c:pt idx="1">
                  <c:v>0.15587147884392849</c:v>
                </c:pt>
                <c:pt idx="2">
                  <c:v>0.15797526567495085</c:v>
                </c:pt>
                <c:pt idx="3">
                  <c:v>0.19182710831958316</c:v>
                </c:pt>
                <c:pt idx="4">
                  <c:v>0.19087084157820938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85-9C4E-AA18-F787FE5A6DFF}"/>
            </c:ext>
          </c:extLst>
        </c:ser>
        <c:ser>
          <c:idx val="5"/>
          <c:order val="5"/>
          <c:tx>
            <c:strRef>
              <c:f>Guus!$AF$30</c:f>
              <c:strCache>
                <c:ptCount val="1"/>
                <c:pt idx="0">
                  <c:v>ECF(E&gt;Q)FolT2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Guus!$AN$13:$AN$17</c:f>
                <c:numCache>
                  <c:formatCode>General</c:formatCode>
                  <c:ptCount val="5"/>
                  <c:pt idx="0">
                    <c:v>1.135986931713604E-2</c:v>
                  </c:pt>
                  <c:pt idx="1">
                    <c:v>3.2456769477531432E-3</c:v>
                  </c:pt>
                  <c:pt idx="2">
                    <c:v>1.8933115528560019E-2</c:v>
                  </c:pt>
                  <c:pt idx="3">
                    <c:v>3.7866231057120002E-3</c:v>
                  </c:pt>
                  <c:pt idx="4">
                    <c:v>4.2464273399770283E-2</c:v>
                  </c:pt>
                </c:numCache>
              </c:numRef>
            </c:plus>
            <c:minus>
              <c:numRef>
                <c:f>Guus!$AN$13:$AN$17</c:f>
                <c:numCache>
                  <c:formatCode>General</c:formatCode>
                  <c:ptCount val="5"/>
                  <c:pt idx="0">
                    <c:v>1.135986931713604E-2</c:v>
                  </c:pt>
                  <c:pt idx="1">
                    <c:v>3.2456769477531432E-3</c:v>
                  </c:pt>
                  <c:pt idx="2">
                    <c:v>1.8933115528560019E-2</c:v>
                  </c:pt>
                  <c:pt idx="3">
                    <c:v>3.7866231057120002E-3</c:v>
                  </c:pt>
                  <c:pt idx="4">
                    <c:v>4.2464273399770283E-2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Guus!$Z$13:$Z$17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</c:numCache>
            </c:numRef>
          </c:xVal>
          <c:yVal>
            <c:numRef>
              <c:f>Guus!$AF$13:$AF$17</c:f>
              <c:numCache>
                <c:formatCode>General</c:formatCode>
                <c:ptCount val="5"/>
                <c:pt idx="0">
                  <c:v>0.26813719428121197</c:v>
                </c:pt>
                <c:pt idx="1">
                  <c:v>0.18092566746792191</c:v>
                </c:pt>
                <c:pt idx="2">
                  <c:v>0.21802881703322513</c:v>
                </c:pt>
                <c:pt idx="3">
                  <c:v>0.16294785273009457</c:v>
                </c:pt>
                <c:pt idx="4">
                  <c:v>0.18341196099549378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85-9C4E-AA18-F787FE5A6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653424"/>
        <c:axId val="-2116999280"/>
      </c:scatterChart>
      <c:valAx>
        <c:axId val="-211665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Time</a:t>
                </a:r>
                <a:r>
                  <a:rPr lang="en-US" sz="1400" b="1" baseline="0"/>
                  <a:t> (min)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16999280"/>
        <c:crosses val="autoZero"/>
        <c:crossBetween val="midCat"/>
      </c:valAx>
      <c:valAx>
        <c:axId val="-2116999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Folate</a:t>
                </a:r>
                <a:r>
                  <a:rPr lang="en-US" sz="1400" b="1" baseline="0"/>
                  <a:t> transport</a:t>
                </a:r>
              </a:p>
              <a:p>
                <a:pPr>
                  <a:defRPr sz="1400"/>
                </a:pPr>
                <a:r>
                  <a:rPr lang="en-US" sz="1400" b="1" baseline="0"/>
                  <a:t>(pmol folate/ug ECF PanT)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1665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31924819329102"/>
          <c:y val="0.46062938983020801"/>
          <c:w val="0.29636150361341801"/>
          <c:h val="0.188414479686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Pantothenate 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[1]Weronika!$R$28</c:f>
              <c:strCache>
                <c:ptCount val="1"/>
                <c:pt idx="0">
                  <c:v>ECF (EQ) PanT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[1]Weronika!$U$29:$U$33</c:f>
                <c:numCache>
                  <c:formatCode>General</c:formatCode>
                  <c:ptCount val="5"/>
                  <c:pt idx="0">
                    <c:v>3.0371460688549633E-2</c:v>
                  </c:pt>
                  <c:pt idx="1">
                    <c:v>4.3386921492276784E-2</c:v>
                  </c:pt>
                  <c:pt idx="2">
                    <c:v>0.17623522434413724</c:v>
                  </c:pt>
                  <c:pt idx="3">
                    <c:v>0.17176891798801508</c:v>
                  </c:pt>
                  <c:pt idx="4">
                    <c:v>3.101927761420939E-2</c:v>
                  </c:pt>
                </c:numCache>
              </c:numRef>
            </c:plus>
            <c:minus>
              <c:numRef>
                <c:f>[1]Weronika!$U$29:$U$33</c:f>
                <c:numCache>
                  <c:formatCode>General</c:formatCode>
                  <c:ptCount val="5"/>
                  <c:pt idx="0">
                    <c:v>3.0371460688549633E-2</c:v>
                  </c:pt>
                  <c:pt idx="1">
                    <c:v>4.3386921492276784E-2</c:v>
                  </c:pt>
                  <c:pt idx="2">
                    <c:v>0.17623522434413724</c:v>
                  </c:pt>
                  <c:pt idx="3">
                    <c:v>0.17176891798801508</c:v>
                  </c:pt>
                  <c:pt idx="4">
                    <c:v>3.101927761420939E-2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[1]Weronika!$Q$29:$Q$33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15</c:v>
                </c:pt>
                <c:pt idx="4">
                  <c:v>25</c:v>
                </c:pt>
              </c:numCache>
            </c:numRef>
          </c:xVal>
          <c:yVal>
            <c:numRef>
              <c:f>[1]Weronika!$R$29:$R$33</c:f>
              <c:numCache>
                <c:formatCode>General</c:formatCode>
                <c:ptCount val="5"/>
                <c:pt idx="0">
                  <c:v>0.21706978037253266</c:v>
                </c:pt>
                <c:pt idx="1">
                  <c:v>0.24998609952738393</c:v>
                </c:pt>
                <c:pt idx="2">
                  <c:v>0.28245760355852095</c:v>
                </c:pt>
                <c:pt idx="3">
                  <c:v>0.41545732554906872</c:v>
                </c:pt>
                <c:pt idx="4">
                  <c:v>0.2873505699193773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96-BD4D-AA50-25ADD4F4C47F}"/>
            </c:ext>
          </c:extLst>
        </c:ser>
        <c:ser>
          <c:idx val="1"/>
          <c:order val="1"/>
          <c:tx>
            <c:strRef>
              <c:f>[1]Weronika!$S$28</c:f>
              <c:strCache>
                <c:ptCount val="1"/>
                <c:pt idx="0">
                  <c:v>ECF FolT2/ECF(EQ) PanT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[1]Weronika!$V$29:$V$33</c:f>
                <c:numCache>
                  <c:formatCode>General</c:formatCode>
                  <c:ptCount val="5"/>
                  <c:pt idx="0">
                    <c:v>3.3075227480716257E-2</c:v>
                  </c:pt>
                  <c:pt idx="1">
                    <c:v>6.4363073022056974E-2</c:v>
                  </c:pt>
                  <c:pt idx="2">
                    <c:v>0.13794792045854601</c:v>
                  </c:pt>
                  <c:pt idx="3">
                    <c:v>7.1027100622098382E-2</c:v>
                  </c:pt>
                  <c:pt idx="4">
                    <c:v>6.7178865829544632E-2</c:v>
                  </c:pt>
                </c:numCache>
              </c:numRef>
            </c:plus>
            <c:minus>
              <c:numRef>
                <c:f>[1]Weronika!$V$29:$V$33</c:f>
                <c:numCache>
                  <c:formatCode>General</c:formatCode>
                  <c:ptCount val="5"/>
                  <c:pt idx="0">
                    <c:v>3.3075227480716257E-2</c:v>
                  </c:pt>
                  <c:pt idx="1">
                    <c:v>6.4363073022056974E-2</c:v>
                  </c:pt>
                  <c:pt idx="2">
                    <c:v>0.13794792045854601</c:v>
                  </c:pt>
                  <c:pt idx="3">
                    <c:v>7.1027100622098382E-2</c:v>
                  </c:pt>
                  <c:pt idx="4">
                    <c:v>6.7178865829544632E-2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[1]Weronika!$Q$29:$Q$33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15</c:v>
                </c:pt>
                <c:pt idx="4">
                  <c:v>25</c:v>
                </c:pt>
              </c:numCache>
            </c:numRef>
          </c:xVal>
          <c:yVal>
            <c:numRef>
              <c:f>[1]Weronika!$S$29:$S$33</c:f>
              <c:numCache>
                <c:formatCode>General</c:formatCode>
                <c:ptCount val="5"/>
                <c:pt idx="0">
                  <c:v>0.27133722546566585</c:v>
                </c:pt>
                <c:pt idx="1">
                  <c:v>1.4927995551848763</c:v>
                </c:pt>
                <c:pt idx="2">
                  <c:v>3.1310536558242976</c:v>
                </c:pt>
                <c:pt idx="3">
                  <c:v>5.1549624687239364</c:v>
                </c:pt>
                <c:pt idx="4">
                  <c:v>7.5267167083680846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96-BD4D-AA50-25ADD4F4C47F}"/>
            </c:ext>
          </c:extLst>
        </c:ser>
        <c:ser>
          <c:idx val="2"/>
          <c:order val="2"/>
          <c:tx>
            <c:strRef>
              <c:f>[1]Weronika!$T$28</c:f>
              <c:strCache>
                <c:ptCount val="1"/>
                <c:pt idx="0">
                  <c:v>ADP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[1]Weronika!$W$29:$W$33</c:f>
                <c:numCache>
                  <c:formatCode>General</c:formatCode>
                  <c:ptCount val="5"/>
                  <c:pt idx="0">
                    <c:v>1.0379549081637395E-2</c:v>
                  </c:pt>
                  <c:pt idx="1">
                    <c:v>1.88719074211589E-2</c:v>
                  </c:pt>
                  <c:pt idx="2">
                    <c:v>3.8687410213375524E-2</c:v>
                  </c:pt>
                  <c:pt idx="3">
                    <c:v>3.7743814842317799E-2</c:v>
                  </c:pt>
                  <c:pt idx="4">
                    <c:v>8.0205606539925506E-2</c:v>
                  </c:pt>
                </c:numCache>
              </c:numRef>
            </c:plus>
            <c:minus>
              <c:numRef>
                <c:f>[1]Weronika!$W$29:$W$33</c:f>
                <c:numCache>
                  <c:formatCode>General</c:formatCode>
                  <c:ptCount val="5"/>
                  <c:pt idx="0">
                    <c:v>1.0379549081637395E-2</c:v>
                  </c:pt>
                  <c:pt idx="1">
                    <c:v>1.88719074211589E-2</c:v>
                  </c:pt>
                  <c:pt idx="2">
                    <c:v>3.8687410213375524E-2</c:v>
                  </c:pt>
                  <c:pt idx="3">
                    <c:v>3.7743814842317799E-2</c:v>
                  </c:pt>
                  <c:pt idx="4">
                    <c:v>8.0205606539925506E-2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[1]Weronika!$Q$29:$Q$33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15</c:v>
                </c:pt>
                <c:pt idx="4">
                  <c:v>25</c:v>
                </c:pt>
              </c:numCache>
            </c:numRef>
          </c:xVal>
          <c:yVal>
            <c:numRef>
              <c:f>[1]Weronika!$T$29:$T$33</c:f>
              <c:numCache>
                <c:formatCode>General</c:formatCode>
                <c:ptCount val="5"/>
                <c:pt idx="0">
                  <c:v>0.1914929107589658</c:v>
                </c:pt>
                <c:pt idx="1">
                  <c:v>0.23085904920767308</c:v>
                </c:pt>
                <c:pt idx="2">
                  <c:v>0.26221851542952462</c:v>
                </c:pt>
                <c:pt idx="3">
                  <c:v>0.27623019182652209</c:v>
                </c:pt>
                <c:pt idx="4">
                  <c:v>0.28757297748123434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96-BD4D-AA50-25ADD4F4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488256"/>
        <c:axId val="2121283280"/>
      </c:scatterChart>
      <c:valAx>
        <c:axId val="2128488256"/>
        <c:scaling>
          <c:orientation val="minMax"/>
          <c:max val="2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21283280"/>
        <c:crosses val="autoZero"/>
        <c:crossBetween val="midCat"/>
        <c:majorUnit val="2"/>
      </c:valAx>
      <c:valAx>
        <c:axId val="2121283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Pantothenate</a:t>
                </a:r>
                <a:r>
                  <a:rPr lang="en-US" baseline="0"/>
                  <a:t> transport (pmol/ug ECF (EQ)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2848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8222416136799"/>
          <c:y val="3.9346246973365598E-2"/>
          <c:w val="0.84052983825111505"/>
          <c:h val="0.8463122724066269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[1]Weronika!$H$135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[1]Weronika!$H$136:$H$145</c:f>
              <c:numCache>
                <c:formatCode>General</c:formatCode>
                <c:ptCount val="10"/>
                <c:pt idx="0">
                  <c:v>1.1401515575944612</c:v>
                </c:pt>
                <c:pt idx="1">
                  <c:v>7.4437481001569408</c:v>
                </c:pt>
                <c:pt idx="2">
                  <c:v>14.355916918073362</c:v>
                </c:pt>
                <c:pt idx="3">
                  <c:v>18.915704074056382</c:v>
                </c:pt>
                <c:pt idx="4">
                  <c:v>20.948646722008572</c:v>
                </c:pt>
                <c:pt idx="5">
                  <c:v>20.698009957192554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D2-3944-A605-7768808C61C6}"/>
            </c:ext>
          </c:extLst>
        </c:ser>
        <c:ser>
          <c:idx val="1"/>
          <c:order val="1"/>
          <c:tx>
            <c:strRef>
              <c:f>[1]Weronika!$I$135</c:f>
              <c:strCache>
                <c:ptCount val="1"/>
                <c:pt idx="0">
                  <c:v>ATP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[1]Weronika!$I$136:$I$145</c:f>
              <c:numCache>
                <c:formatCode>General</c:formatCode>
                <c:ptCount val="10"/>
                <c:pt idx="6">
                  <c:v>21.121471419316357</c:v>
                </c:pt>
                <c:pt idx="7">
                  <c:v>21.929078772612431</c:v>
                </c:pt>
                <c:pt idx="8">
                  <c:v>22.692456108588033</c:v>
                </c:pt>
                <c:pt idx="9">
                  <c:v>24.342071939762778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D2-3944-A605-7768808C61C6}"/>
            </c:ext>
          </c:extLst>
        </c:ser>
        <c:ser>
          <c:idx val="2"/>
          <c:order val="2"/>
          <c:tx>
            <c:strRef>
              <c:f>[1]Weronika!$J$135</c:f>
              <c:strCache>
                <c:ptCount val="1"/>
                <c:pt idx="0">
                  <c:v>ADP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[1]Weronika!$J$136:$J$145</c:f>
              <c:numCache>
                <c:formatCode>General</c:formatCode>
                <c:ptCount val="10"/>
                <c:pt idx="6">
                  <c:v>22.21165943882658</c:v>
                </c:pt>
                <c:pt idx="7">
                  <c:v>23.001247155436534</c:v>
                </c:pt>
                <c:pt idx="8">
                  <c:v>24.731951351698818</c:v>
                </c:pt>
                <c:pt idx="9">
                  <c:v>26.457741101592156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D2-3944-A605-7768808C61C6}"/>
            </c:ext>
          </c:extLst>
        </c:ser>
        <c:ser>
          <c:idx val="3"/>
          <c:order val="3"/>
          <c:tx>
            <c:strRef>
              <c:f>[1]Weronika!$K$135</c:f>
              <c:strCache>
                <c:ptCount val="1"/>
                <c:pt idx="0">
                  <c:v>1 mM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[1]Weronika!$K$136:$K$145</c:f>
              <c:numCache>
                <c:formatCode>General</c:formatCode>
                <c:ptCount val="10"/>
                <c:pt idx="6">
                  <c:v>21.23122738822272</c:v>
                </c:pt>
                <c:pt idx="7">
                  <c:v>20.93881782927069</c:v>
                </c:pt>
                <c:pt idx="8">
                  <c:v>22.432809525428951</c:v>
                </c:pt>
                <c:pt idx="9">
                  <c:v>24.240506714804653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D2-3944-A605-7768808C61C6}"/>
            </c:ext>
          </c:extLst>
        </c:ser>
        <c:ser>
          <c:idx val="4"/>
          <c:order val="4"/>
          <c:tx>
            <c:strRef>
              <c:f>[1]Weronika!$L$135</c:f>
              <c:strCache>
                <c:ptCount val="1"/>
                <c:pt idx="0">
                  <c:v>5 mM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[1]Weronika!$L$136:$L$145</c:f>
              <c:numCache>
                <c:formatCode>General</c:formatCode>
                <c:ptCount val="10"/>
                <c:pt idx="6">
                  <c:v>17.263631019697165</c:v>
                </c:pt>
                <c:pt idx="7">
                  <c:v>16.824607144071713</c:v>
                </c:pt>
                <c:pt idx="8">
                  <c:v>19.276096807778767</c:v>
                </c:pt>
                <c:pt idx="9">
                  <c:v>19.975586340958131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D2-3944-A605-7768808C61C6}"/>
            </c:ext>
          </c:extLst>
        </c:ser>
        <c:ser>
          <c:idx val="5"/>
          <c:order val="5"/>
          <c:tx>
            <c:strRef>
              <c:f>[1]Weronika!$M$135</c:f>
              <c:strCache>
                <c:ptCount val="1"/>
                <c:pt idx="0">
                  <c:v>10 mM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[1]Weronika!$M$136:$M$145</c:f>
              <c:numCache>
                <c:formatCode>General</c:formatCode>
                <c:ptCount val="10"/>
                <c:pt idx="6">
                  <c:v>19.708568088245634</c:v>
                </c:pt>
                <c:pt idx="7">
                  <c:v>19.572601738704918</c:v>
                </c:pt>
                <c:pt idx="8">
                  <c:v>21.611277907420874</c:v>
                </c:pt>
                <c:pt idx="9">
                  <c:v>22.68262721585015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D2-3944-A605-7768808C61C6}"/>
            </c:ext>
          </c:extLst>
        </c:ser>
        <c:ser>
          <c:idx val="6"/>
          <c:order val="6"/>
          <c:tx>
            <c:strRef>
              <c:f>[1]Weronika!$N$135</c:f>
              <c:strCache>
                <c:ptCount val="1"/>
                <c:pt idx="0">
                  <c:v>25 mM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[1]Weronika!$N$136:$N$145</c:f>
              <c:numCache>
                <c:formatCode>General</c:formatCode>
                <c:ptCount val="10"/>
                <c:pt idx="6">
                  <c:v>19.691367525954337</c:v>
                </c:pt>
                <c:pt idx="7">
                  <c:v>20.267995899910154</c:v>
                </c:pt>
                <c:pt idx="8">
                  <c:v>20.907693002267393</c:v>
                </c:pt>
                <c:pt idx="9">
                  <c:v>21.314772976494726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D2-3944-A605-7768808C61C6}"/>
            </c:ext>
          </c:extLst>
        </c:ser>
        <c:ser>
          <c:idx val="7"/>
          <c:order val="7"/>
          <c:tx>
            <c:strRef>
              <c:f>[1]Weronika!$O$135</c:f>
              <c:strCache>
                <c:ptCount val="1"/>
                <c:pt idx="0">
                  <c:v>50 mM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[1]Weronika!$G$136:$G$145</c:f>
              <c:numCache>
                <c:formatCode>General</c:formatCode>
                <c:ptCount val="10"/>
                <c:pt idx="0">
                  <c:v>1</c:v>
                </c:pt>
                <c:pt idx="1">
                  <c:v>8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55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[1]Weronika!$O$136:$O$145</c:f>
              <c:numCache>
                <c:formatCode>General</c:formatCode>
                <c:ptCount val="10"/>
                <c:pt idx="6">
                  <c:v>19.830610173074348</c:v>
                </c:pt>
                <c:pt idx="7">
                  <c:v>20.183631237243326</c:v>
                </c:pt>
                <c:pt idx="8">
                  <c:v>20.362189455314869</c:v>
                </c:pt>
                <c:pt idx="9">
                  <c:v>22.067502345337623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9D2-3944-A605-7768808C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27728"/>
        <c:axId val="2124704912"/>
      </c:scatterChart>
      <c:valAx>
        <c:axId val="-211082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24704912"/>
        <c:crosses val="autoZero"/>
        <c:crossBetween val="midCat"/>
      </c:valAx>
      <c:valAx>
        <c:axId val="212470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Pantothenate</a:t>
                </a:r>
                <a:r>
                  <a:rPr lang="en-US" baseline="0"/>
                  <a:t> transport</a:t>
                </a:r>
              </a:p>
              <a:p>
                <a:pPr>
                  <a:defRPr/>
                </a:pPr>
                <a:r>
                  <a:rPr lang="en-US" baseline="0"/>
                  <a:t>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1082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047586279815905"/>
          <c:y val="0.44013518641495097"/>
          <c:w val="0.14334560326176299"/>
          <c:h val="0.27974433165733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20157</xdr:colOff>
      <xdr:row>35</xdr:row>
      <xdr:rowOff>151721</xdr:rowOff>
    </xdr:from>
    <xdr:to>
      <xdr:col>44</xdr:col>
      <xdr:colOff>161270</xdr:colOff>
      <xdr:row>62</xdr:row>
      <xdr:rowOff>181427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62</xdr:col>
      <xdr:colOff>69850</xdr:colOff>
      <xdr:row>34</xdr:row>
      <xdr:rowOff>152400</xdr:rowOff>
    </xdr:from>
    <xdr:to>
      <xdr:col>68</xdr:col>
      <xdr:colOff>660400</xdr:colOff>
      <xdr:row>57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D139FC-0C7A-5D46-BF21-927609D99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285750</xdr:colOff>
      <xdr:row>133</xdr:row>
      <xdr:rowOff>12700</xdr:rowOff>
    </xdr:from>
    <xdr:to>
      <xdr:col>69</xdr:col>
      <xdr:colOff>50800</xdr:colOff>
      <xdr:row>153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447BA1-B8A2-CF4D-AEA1-4F57B4E18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fig%204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onika"/>
    </sheetNames>
    <sheetDataSet>
      <sheetData sheetId="0">
        <row r="28">
          <cell r="R28" t="str">
            <v>ECF (EQ) PanT</v>
          </cell>
          <cell r="S28" t="str">
            <v>ECF FolT2/ECF(EQ) PanT</v>
          </cell>
          <cell r="T28" t="str">
            <v>ADP</v>
          </cell>
        </row>
        <row r="29">
          <cell r="Q29">
            <v>0.17</v>
          </cell>
          <cell r="R29">
            <v>0.21706978037253266</v>
          </cell>
          <cell r="S29">
            <v>0.27133722546566585</v>
          </cell>
          <cell r="T29">
            <v>0.1914929107589658</v>
          </cell>
          <cell r="U29">
            <v>3.0371460688549633E-2</v>
          </cell>
          <cell r="V29">
            <v>3.3075227480716257E-2</v>
          </cell>
          <cell r="W29">
            <v>1.0379549081637395E-2</v>
          </cell>
        </row>
        <row r="30">
          <cell r="Q30">
            <v>3</v>
          </cell>
          <cell r="R30">
            <v>0.24998609952738393</v>
          </cell>
          <cell r="S30">
            <v>1.4927995551848763</v>
          </cell>
          <cell r="T30">
            <v>0.23085904920767308</v>
          </cell>
          <cell r="U30">
            <v>4.3386921492276784E-2</v>
          </cell>
          <cell r="V30">
            <v>6.4363073022056974E-2</v>
          </cell>
          <cell r="W30">
            <v>1.88719074211589E-2</v>
          </cell>
        </row>
        <row r="31">
          <cell r="Q31">
            <v>8</v>
          </cell>
          <cell r="R31">
            <v>0.28245760355852095</v>
          </cell>
          <cell r="S31">
            <v>3.1310536558242976</v>
          </cell>
          <cell r="T31">
            <v>0.26221851542952462</v>
          </cell>
          <cell r="U31">
            <v>0.17623522434413724</v>
          </cell>
          <cell r="V31">
            <v>0.13794792045854601</v>
          </cell>
          <cell r="W31">
            <v>3.8687410213375524E-2</v>
          </cell>
        </row>
        <row r="32">
          <cell r="Q32">
            <v>15</v>
          </cell>
          <cell r="R32">
            <v>0.41545732554906872</v>
          </cell>
          <cell r="S32">
            <v>5.1549624687239364</v>
          </cell>
          <cell r="T32">
            <v>0.27623019182652209</v>
          </cell>
          <cell r="U32">
            <v>0.17176891798801508</v>
          </cell>
          <cell r="V32">
            <v>7.1027100622098382E-2</v>
          </cell>
          <cell r="W32">
            <v>3.7743814842317799E-2</v>
          </cell>
        </row>
        <row r="33">
          <cell r="Q33">
            <v>25</v>
          </cell>
          <cell r="R33">
            <v>0.2873505699193773</v>
          </cell>
          <cell r="S33">
            <v>7.5267167083680846</v>
          </cell>
          <cell r="T33">
            <v>0.28757297748123434</v>
          </cell>
          <cell r="U33">
            <v>3.101927761420939E-2</v>
          </cell>
          <cell r="V33">
            <v>6.7178865829544632E-2</v>
          </cell>
          <cell r="W33">
            <v>8.0205606539925506E-2</v>
          </cell>
        </row>
        <row r="135">
          <cell r="I135" t="str">
            <v>ATP</v>
          </cell>
          <cell r="J135" t="str">
            <v>ADP</v>
          </cell>
          <cell r="K135" t="str">
            <v>1 mM</v>
          </cell>
          <cell r="L135" t="str">
            <v>5 mM</v>
          </cell>
          <cell r="M135" t="str">
            <v>10 mM</v>
          </cell>
          <cell r="N135" t="str">
            <v>25 mM</v>
          </cell>
          <cell r="O135" t="str">
            <v>50 mM</v>
          </cell>
        </row>
        <row r="136">
          <cell r="G136">
            <v>1</v>
          </cell>
          <cell r="H136">
            <v>1.1401515575944612</v>
          </cell>
        </row>
        <row r="137">
          <cell r="G137">
            <v>8</v>
          </cell>
          <cell r="H137">
            <v>7.4437481001569408</v>
          </cell>
        </row>
        <row r="138">
          <cell r="G138">
            <v>20</v>
          </cell>
          <cell r="H138">
            <v>14.355916918073362</v>
          </cell>
        </row>
        <row r="139">
          <cell r="G139">
            <v>30</v>
          </cell>
          <cell r="H139">
            <v>18.915704074056382</v>
          </cell>
        </row>
        <row r="140">
          <cell r="G140">
            <v>40</v>
          </cell>
          <cell r="H140">
            <v>20.948646722008572</v>
          </cell>
        </row>
        <row r="141">
          <cell r="G141">
            <v>55</v>
          </cell>
          <cell r="H141">
            <v>20.698009957192554</v>
          </cell>
        </row>
        <row r="142">
          <cell r="G142">
            <v>60</v>
          </cell>
          <cell r="I142">
            <v>21.121471419316357</v>
          </cell>
          <cell r="J142">
            <v>22.21165943882658</v>
          </cell>
          <cell r="K142">
            <v>21.23122738822272</v>
          </cell>
          <cell r="L142">
            <v>17.263631019697165</v>
          </cell>
          <cell r="M142">
            <v>19.708568088245634</v>
          </cell>
          <cell r="N142">
            <v>19.691367525954337</v>
          </cell>
          <cell r="O142">
            <v>19.830610173074348</v>
          </cell>
        </row>
        <row r="143">
          <cell r="G143">
            <v>70</v>
          </cell>
          <cell r="I143">
            <v>21.929078772612431</v>
          </cell>
          <cell r="J143">
            <v>23.001247155436534</v>
          </cell>
          <cell r="K143">
            <v>20.93881782927069</v>
          </cell>
          <cell r="L143">
            <v>16.824607144071713</v>
          </cell>
          <cell r="M143">
            <v>19.572601738704918</v>
          </cell>
          <cell r="N143">
            <v>20.267995899910154</v>
          </cell>
          <cell r="O143">
            <v>20.183631237243326</v>
          </cell>
        </row>
        <row r="144">
          <cell r="G144">
            <v>80</v>
          </cell>
          <cell r="I144">
            <v>22.692456108588033</v>
          </cell>
          <cell r="J144">
            <v>24.731951351698818</v>
          </cell>
          <cell r="K144">
            <v>22.432809525428951</v>
          </cell>
          <cell r="L144">
            <v>19.276096807778767</v>
          </cell>
          <cell r="M144">
            <v>21.611277907420874</v>
          </cell>
          <cell r="N144">
            <v>20.907693002267393</v>
          </cell>
          <cell r="O144">
            <v>20.362189455314869</v>
          </cell>
        </row>
        <row r="145">
          <cell r="G145">
            <v>90</v>
          </cell>
          <cell r="I145">
            <v>24.342071939762778</v>
          </cell>
          <cell r="J145">
            <v>26.457741101592156</v>
          </cell>
          <cell r="K145">
            <v>24.240506714804653</v>
          </cell>
          <cell r="L145">
            <v>19.975586340958131</v>
          </cell>
          <cell r="M145">
            <v>22.68262721585015</v>
          </cell>
          <cell r="N145">
            <v>21.314772976494726</v>
          </cell>
          <cell r="O145">
            <v>22.067502345337623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81"/>
  <sheetViews>
    <sheetView tabSelected="1" topLeftCell="AJ1" zoomScale="81" workbookViewId="0">
      <selection activeCell="AU1" sqref="AU1:BV1048576"/>
    </sheetView>
  </sheetViews>
  <sheetFormatPr baseColWidth="10" defaultRowHeight="16" x14ac:dyDescent="0.2"/>
  <sheetData>
    <row r="1" spans="1:71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s="1"/>
      <c r="H1" s="29" t="s">
        <v>17</v>
      </c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X1" s="1"/>
      <c r="Y1" s="29" t="s">
        <v>16</v>
      </c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/>
      <c r="AU1" t="s">
        <v>0</v>
      </c>
      <c r="AV1" t="s">
        <v>1</v>
      </c>
      <c r="AW1" t="s">
        <v>2</v>
      </c>
      <c r="AX1" t="s">
        <v>3</v>
      </c>
      <c r="AY1" t="s">
        <v>4</v>
      </c>
      <c r="BB1" t="s">
        <v>21</v>
      </c>
      <c r="BL1" t="s">
        <v>22</v>
      </c>
    </row>
    <row r="2" spans="1:71" ht="17" thickBot="1" x14ac:dyDescent="0.25">
      <c r="A2">
        <v>1</v>
      </c>
      <c r="B2">
        <v>2</v>
      </c>
      <c r="C2">
        <v>1133</v>
      </c>
      <c r="D2">
        <v>11.49</v>
      </c>
      <c r="G2" s="2"/>
      <c r="H2" s="34" t="s">
        <v>8</v>
      </c>
      <c r="I2" s="29"/>
      <c r="J2" s="29"/>
      <c r="K2" s="29"/>
      <c r="L2" s="29"/>
      <c r="M2" s="29"/>
      <c r="N2" s="29"/>
      <c r="O2" s="29"/>
      <c r="P2" s="30"/>
      <c r="Q2" s="34" t="s">
        <v>9</v>
      </c>
      <c r="R2" s="29"/>
      <c r="S2" s="29"/>
      <c r="T2" s="29"/>
      <c r="U2" s="29"/>
      <c r="V2" s="30"/>
      <c r="X2" s="2"/>
      <c r="Y2" s="34" t="s">
        <v>8</v>
      </c>
      <c r="Z2" s="29"/>
      <c r="AA2" s="29"/>
      <c r="AB2" s="29"/>
      <c r="AC2" s="29"/>
      <c r="AD2" s="29"/>
      <c r="AE2" s="29"/>
      <c r="AF2" s="29"/>
      <c r="AG2" s="30"/>
      <c r="AH2" s="31" t="s">
        <v>9</v>
      </c>
      <c r="AI2" s="32"/>
      <c r="AJ2" s="32"/>
      <c r="AK2" s="32"/>
      <c r="AL2" s="32"/>
      <c r="AM2" s="33"/>
      <c r="AU2">
        <v>1</v>
      </c>
      <c r="AV2">
        <v>2</v>
      </c>
      <c r="AW2">
        <v>230</v>
      </c>
      <c r="AX2">
        <v>11.69</v>
      </c>
      <c r="BB2" t="s">
        <v>2</v>
      </c>
      <c r="BL2" t="s">
        <v>2</v>
      </c>
    </row>
    <row r="3" spans="1:71" ht="17" thickBot="1" x14ac:dyDescent="0.25">
      <c r="A3">
        <v>2</v>
      </c>
      <c r="B3">
        <v>2</v>
      </c>
      <c r="C3">
        <v>4448</v>
      </c>
      <c r="D3">
        <v>11.31</v>
      </c>
      <c r="G3" s="8" t="s">
        <v>10</v>
      </c>
      <c r="H3" s="31" t="s">
        <v>5</v>
      </c>
      <c r="I3" s="32"/>
      <c r="J3" s="33"/>
      <c r="K3" s="31" t="s">
        <v>6</v>
      </c>
      <c r="L3" s="32"/>
      <c r="M3" s="33"/>
      <c r="N3" s="32" t="s">
        <v>7</v>
      </c>
      <c r="O3" s="32"/>
      <c r="P3" s="33"/>
      <c r="Q3" s="31" t="s">
        <v>5</v>
      </c>
      <c r="R3" s="33"/>
      <c r="S3" s="32" t="s">
        <v>6</v>
      </c>
      <c r="T3" s="32"/>
      <c r="U3" s="31" t="s">
        <v>7</v>
      </c>
      <c r="V3" s="33"/>
      <c r="X3" s="8" t="s">
        <v>10</v>
      </c>
      <c r="Y3" s="31" t="s">
        <v>5</v>
      </c>
      <c r="Z3" s="32"/>
      <c r="AA3" s="33"/>
      <c r="AB3" s="32" t="s">
        <v>6</v>
      </c>
      <c r="AC3" s="32"/>
      <c r="AD3" s="32"/>
      <c r="AE3" s="31" t="s">
        <v>7</v>
      </c>
      <c r="AF3" s="32"/>
      <c r="AG3" s="33"/>
      <c r="AH3" s="31" t="s">
        <v>5</v>
      </c>
      <c r="AI3" s="33"/>
      <c r="AJ3" s="32" t="s">
        <v>6</v>
      </c>
      <c r="AK3" s="32"/>
      <c r="AL3" s="31" t="s">
        <v>7</v>
      </c>
      <c r="AM3" s="33"/>
      <c r="AU3">
        <v>2</v>
      </c>
      <c r="AV3">
        <v>2</v>
      </c>
      <c r="AW3">
        <v>225</v>
      </c>
      <c r="AX3">
        <v>11.99</v>
      </c>
      <c r="BA3" s="43" t="s">
        <v>10</v>
      </c>
      <c r="BB3" s="8" t="s">
        <v>23</v>
      </c>
      <c r="BC3" s="44"/>
      <c r="BD3" s="44"/>
      <c r="BE3" s="8" t="s">
        <v>24</v>
      </c>
      <c r="BF3" s="44"/>
      <c r="BG3" s="45"/>
      <c r="BH3" s="44" t="s">
        <v>12</v>
      </c>
      <c r="BI3" s="45"/>
      <c r="BK3" s="43" t="s">
        <v>10</v>
      </c>
      <c r="BL3" s="8" t="s">
        <v>25</v>
      </c>
      <c r="BM3" s="44"/>
      <c r="BN3" s="44"/>
      <c r="BO3" s="8" t="s">
        <v>24</v>
      </c>
      <c r="BP3" s="44"/>
      <c r="BQ3" s="45"/>
      <c r="BR3" s="44" t="s">
        <v>12</v>
      </c>
      <c r="BS3" s="45"/>
    </row>
    <row r="4" spans="1:71" x14ac:dyDescent="0.2">
      <c r="A4">
        <v>3</v>
      </c>
      <c r="B4">
        <v>2</v>
      </c>
      <c r="C4">
        <v>8048</v>
      </c>
      <c r="D4">
        <v>11.74</v>
      </c>
      <c r="G4" s="2">
        <v>0.17</v>
      </c>
      <c r="H4" s="2">
        <v>1133</v>
      </c>
      <c r="I4" s="3">
        <v>729</v>
      </c>
      <c r="J4" s="4">
        <v>998</v>
      </c>
      <c r="K4" s="2">
        <v>377</v>
      </c>
      <c r="L4" s="3">
        <v>354</v>
      </c>
      <c r="M4" s="4">
        <v>400</v>
      </c>
      <c r="N4" s="3">
        <v>655</v>
      </c>
      <c r="O4" s="3">
        <v>867</v>
      </c>
      <c r="P4" s="4">
        <v>553</v>
      </c>
      <c r="Q4" s="2">
        <v>396</v>
      </c>
      <c r="R4" s="4">
        <v>346</v>
      </c>
      <c r="S4" s="3">
        <v>577</v>
      </c>
      <c r="T4" s="3">
        <v>558</v>
      </c>
      <c r="U4" s="2">
        <v>722</v>
      </c>
      <c r="V4" s="4">
        <v>680</v>
      </c>
      <c r="X4" s="2">
        <v>0.17</v>
      </c>
      <c r="Y4" s="2">
        <f>(H4/4753.3333)/0.55</f>
        <v>0.43338008719060361</v>
      </c>
      <c r="Z4" s="3">
        <f t="shared" ref="Z4:AM8" si="0">(I4/4753.3333)/0.55</f>
        <v>0.27884738178459845</v>
      </c>
      <c r="AA4" s="4">
        <f t="shared" si="0"/>
        <v>0.38174168315641877</v>
      </c>
      <c r="AB4" s="3">
        <f t="shared" si="0"/>
        <v>0.1442050245991682</v>
      </c>
      <c r="AC4" s="3">
        <f t="shared" si="0"/>
        <v>0.13540737057852928</v>
      </c>
      <c r="AD4" s="3">
        <f t="shared" si="0"/>
        <v>0.15300267861980713</v>
      </c>
      <c r="AE4" s="2">
        <f t="shared" si="0"/>
        <v>0.25054188623993412</v>
      </c>
      <c r="AF4" s="3">
        <f t="shared" si="0"/>
        <v>0.33163330590843193</v>
      </c>
      <c r="AG4" s="4">
        <f t="shared" si="0"/>
        <v>0.21152620319188334</v>
      </c>
      <c r="AH4" s="2">
        <f t="shared" si="0"/>
        <v>0.15147265183360903</v>
      </c>
      <c r="AI4" s="4">
        <f t="shared" si="0"/>
        <v>0.13234731700613317</v>
      </c>
      <c r="AJ4" s="3">
        <f t="shared" si="0"/>
        <v>0.22070636390907175</v>
      </c>
      <c r="AK4" s="3">
        <f t="shared" si="0"/>
        <v>0.21343873667463092</v>
      </c>
      <c r="AL4" s="2">
        <f t="shared" si="0"/>
        <v>0.27616983490875185</v>
      </c>
      <c r="AM4" s="4">
        <f t="shared" si="0"/>
        <v>0.26010455365367208</v>
      </c>
      <c r="AU4">
        <v>3</v>
      </c>
      <c r="AV4">
        <v>2</v>
      </c>
      <c r="AW4">
        <v>355</v>
      </c>
      <c r="AX4">
        <v>10.82</v>
      </c>
      <c r="BA4" s="46">
        <v>0.17</v>
      </c>
      <c r="BB4" s="2">
        <v>230</v>
      </c>
      <c r="BC4">
        <v>253</v>
      </c>
      <c r="BD4">
        <v>259</v>
      </c>
      <c r="BE4" s="1">
        <v>318</v>
      </c>
      <c r="BF4" s="47">
        <v>288</v>
      </c>
      <c r="BG4" s="48">
        <v>269</v>
      </c>
      <c r="BH4">
        <v>244</v>
      </c>
      <c r="BI4" s="4">
        <v>253</v>
      </c>
      <c r="BK4" s="46">
        <v>0.17</v>
      </c>
      <c r="BL4" s="1">
        <v>187</v>
      </c>
      <c r="BM4" s="47">
        <v>131</v>
      </c>
      <c r="BN4" s="47">
        <v>170</v>
      </c>
      <c r="BO4" s="1">
        <v>221</v>
      </c>
      <c r="BP4" s="47">
        <v>175</v>
      </c>
      <c r="BQ4" s="48">
        <v>214</v>
      </c>
      <c r="BR4" s="47">
        <v>138</v>
      </c>
      <c r="BS4" s="48">
        <v>149</v>
      </c>
    </row>
    <row r="5" spans="1:71" x14ac:dyDescent="0.2">
      <c r="A5">
        <v>4</v>
      </c>
      <c r="B5">
        <v>2</v>
      </c>
      <c r="C5">
        <v>13899</v>
      </c>
      <c r="D5">
        <v>11.49</v>
      </c>
      <c r="G5" s="2">
        <v>3</v>
      </c>
      <c r="H5" s="2">
        <v>4448</v>
      </c>
      <c r="I5" s="3">
        <v>4716</v>
      </c>
      <c r="J5" s="4">
        <v>4215</v>
      </c>
      <c r="K5" s="2">
        <v>649</v>
      </c>
      <c r="L5" s="3">
        <v>483</v>
      </c>
      <c r="M5" s="4">
        <v>579</v>
      </c>
      <c r="N5" s="3">
        <v>1180</v>
      </c>
      <c r="O5" s="3">
        <v>793</v>
      </c>
      <c r="P5" s="4">
        <v>823</v>
      </c>
      <c r="Q5" s="2">
        <v>679</v>
      </c>
      <c r="R5" s="4">
        <v>429</v>
      </c>
      <c r="S5" s="3">
        <v>429</v>
      </c>
      <c r="T5" s="3">
        <v>386</v>
      </c>
      <c r="U5" s="2">
        <v>467</v>
      </c>
      <c r="V5" s="4">
        <v>479</v>
      </c>
      <c r="X5" s="2">
        <v>3</v>
      </c>
      <c r="Y5" s="2">
        <f t="shared" ref="Y5:Y8" si="1">(H5/4753.3333)/0.55</f>
        <v>1.7013897862522551</v>
      </c>
      <c r="Z5" s="3">
        <f t="shared" si="0"/>
        <v>1.8039015809275258</v>
      </c>
      <c r="AA5" s="4">
        <f t="shared" si="0"/>
        <v>1.6122657259562174</v>
      </c>
      <c r="AB5" s="3">
        <f t="shared" si="0"/>
        <v>0.24824684606063704</v>
      </c>
      <c r="AC5" s="3">
        <f t="shared" si="0"/>
        <v>0.18475073443341708</v>
      </c>
      <c r="AD5" s="3">
        <f t="shared" si="0"/>
        <v>0.22147137730217079</v>
      </c>
      <c r="AE5" s="2">
        <f t="shared" si="0"/>
        <v>0.45135790192843095</v>
      </c>
      <c r="AF5" s="3">
        <f t="shared" si="0"/>
        <v>0.3033278103637676</v>
      </c>
      <c r="AG5" s="4">
        <f t="shared" si="0"/>
        <v>0.31480301126025312</v>
      </c>
      <c r="AH5" s="2">
        <f t="shared" si="0"/>
        <v>0.25972204695712259</v>
      </c>
      <c r="AI5" s="4">
        <f t="shared" si="0"/>
        <v>0.16409537281974312</v>
      </c>
      <c r="AJ5" s="3">
        <f t="shared" si="0"/>
        <v>0.16409537281974312</v>
      </c>
      <c r="AK5" s="3">
        <f t="shared" si="0"/>
        <v>0.14764758486811386</v>
      </c>
      <c r="AL5" s="2">
        <f t="shared" si="0"/>
        <v>0.1786306272886248</v>
      </c>
      <c r="AM5" s="4">
        <f t="shared" si="0"/>
        <v>0.18322070764721901</v>
      </c>
      <c r="AU5">
        <v>4</v>
      </c>
      <c r="AV5">
        <v>2</v>
      </c>
      <c r="AW5">
        <v>437</v>
      </c>
      <c r="AX5">
        <v>11.5</v>
      </c>
      <c r="BA5" s="46">
        <v>3</v>
      </c>
      <c r="BB5" s="2">
        <v>225</v>
      </c>
      <c r="BC5">
        <v>431</v>
      </c>
      <c r="BD5">
        <v>292</v>
      </c>
      <c r="BE5" s="2">
        <v>488</v>
      </c>
      <c r="BF5">
        <v>730</v>
      </c>
      <c r="BG5" s="4">
        <v>672</v>
      </c>
      <c r="BH5">
        <v>288</v>
      </c>
      <c r="BI5" s="4">
        <v>209</v>
      </c>
      <c r="BK5" s="46">
        <v>3</v>
      </c>
      <c r="BL5" s="2">
        <v>190</v>
      </c>
      <c r="BM5">
        <v>189</v>
      </c>
      <c r="BN5">
        <v>183</v>
      </c>
      <c r="BO5" s="2">
        <v>1076</v>
      </c>
      <c r="BP5">
        <v>1109</v>
      </c>
      <c r="BQ5" s="4">
        <v>1171</v>
      </c>
      <c r="BR5">
        <v>183</v>
      </c>
      <c r="BS5" s="4">
        <v>163</v>
      </c>
    </row>
    <row r="6" spans="1:71" x14ac:dyDescent="0.2">
      <c r="A6">
        <v>5</v>
      </c>
      <c r="B6">
        <v>2</v>
      </c>
      <c r="C6">
        <v>18031</v>
      </c>
      <c r="D6">
        <v>11.28</v>
      </c>
      <c r="G6" s="2">
        <v>6</v>
      </c>
      <c r="H6" s="2">
        <v>8048</v>
      </c>
      <c r="I6" s="3">
        <v>8021</v>
      </c>
      <c r="J6" s="4">
        <v>7981</v>
      </c>
      <c r="K6" s="2">
        <v>759</v>
      </c>
      <c r="L6" s="3">
        <v>570</v>
      </c>
      <c r="M6" s="4">
        <v>516</v>
      </c>
      <c r="N6" s="3">
        <v>1410</v>
      </c>
      <c r="O6" s="3">
        <v>857</v>
      </c>
      <c r="P6" s="4">
        <v>836</v>
      </c>
      <c r="Q6" s="2">
        <v>535</v>
      </c>
      <c r="R6" s="4">
        <v>449</v>
      </c>
      <c r="S6" s="3">
        <v>421</v>
      </c>
      <c r="T6" s="3">
        <v>405</v>
      </c>
      <c r="U6" s="2">
        <v>605</v>
      </c>
      <c r="V6" s="4">
        <v>535</v>
      </c>
      <c r="X6" s="2">
        <v>6</v>
      </c>
      <c r="Y6" s="2">
        <f t="shared" si="1"/>
        <v>3.0784138938305188</v>
      </c>
      <c r="Z6" s="3">
        <f t="shared" si="0"/>
        <v>3.0680862130236823</v>
      </c>
      <c r="AA6" s="4">
        <f t="shared" si="0"/>
        <v>3.0527859451617014</v>
      </c>
      <c r="AB6" s="3">
        <f t="shared" si="0"/>
        <v>0.29032258268108402</v>
      </c>
      <c r="AC6" s="3">
        <f t="shared" si="0"/>
        <v>0.21802881703322513</v>
      </c>
      <c r="AD6" s="3">
        <f t="shared" si="0"/>
        <v>0.19737345541955117</v>
      </c>
      <c r="AE6" s="2">
        <f t="shared" si="0"/>
        <v>0.53933444213482007</v>
      </c>
      <c r="AF6" s="3">
        <f t="shared" si="0"/>
        <v>0.3278082389429367</v>
      </c>
      <c r="AG6" s="4">
        <f t="shared" si="0"/>
        <v>0.31977559831539687</v>
      </c>
      <c r="AH6" s="2">
        <f t="shared" si="0"/>
        <v>0.20464108265399203</v>
      </c>
      <c r="AI6" s="4">
        <f t="shared" si="0"/>
        <v>0.17174550675073347</v>
      </c>
      <c r="AJ6" s="3">
        <f t="shared" si="0"/>
        <v>0.16103531924734699</v>
      </c>
      <c r="AK6" s="3">
        <f t="shared" si="0"/>
        <v>0.15491521210255468</v>
      </c>
      <c r="AL6" s="2">
        <f t="shared" si="0"/>
        <v>0.23141655141245826</v>
      </c>
      <c r="AM6" s="4">
        <f t="shared" si="0"/>
        <v>0.20464108265399203</v>
      </c>
      <c r="AU6">
        <v>5</v>
      </c>
      <c r="AV6">
        <v>2</v>
      </c>
      <c r="AW6">
        <v>611</v>
      </c>
      <c r="AX6">
        <v>11.37</v>
      </c>
      <c r="BA6" s="46">
        <v>6</v>
      </c>
      <c r="BB6" s="2">
        <v>355</v>
      </c>
      <c r="BC6">
        <v>397</v>
      </c>
      <c r="BD6">
        <v>365</v>
      </c>
      <c r="BE6" s="2">
        <v>1049</v>
      </c>
      <c r="BF6">
        <v>1241</v>
      </c>
      <c r="BG6" s="4"/>
      <c r="BH6">
        <v>202</v>
      </c>
      <c r="BI6" s="4">
        <v>367</v>
      </c>
      <c r="BK6" s="46">
        <v>8</v>
      </c>
      <c r="BL6" s="2">
        <v>160</v>
      </c>
      <c r="BM6">
        <v>251</v>
      </c>
      <c r="BN6">
        <v>224</v>
      </c>
      <c r="BO6" s="2">
        <v>2229</v>
      </c>
      <c r="BP6">
        <v>2424</v>
      </c>
      <c r="BQ6" s="4">
        <v>2386</v>
      </c>
      <c r="BR6">
        <v>217</v>
      </c>
      <c r="BS6" s="4">
        <v>176</v>
      </c>
    </row>
    <row r="7" spans="1:71" x14ac:dyDescent="0.2">
      <c r="A7">
        <v>6</v>
      </c>
      <c r="B7">
        <v>2</v>
      </c>
      <c r="C7">
        <v>729</v>
      </c>
      <c r="D7">
        <v>11.65</v>
      </c>
      <c r="G7" s="2">
        <v>12</v>
      </c>
      <c r="H7" s="2">
        <v>13899</v>
      </c>
      <c r="I7" s="3">
        <v>14016</v>
      </c>
      <c r="J7" s="4">
        <v>13506</v>
      </c>
      <c r="K7" s="2">
        <v>690</v>
      </c>
      <c r="L7" s="3">
        <v>696</v>
      </c>
      <c r="M7" s="4">
        <v>535</v>
      </c>
      <c r="N7" s="3">
        <v>877</v>
      </c>
      <c r="O7" s="3">
        <v>996</v>
      </c>
      <c r="P7" s="4">
        <v>914</v>
      </c>
      <c r="Q7" s="2">
        <v>654</v>
      </c>
      <c r="R7" s="4">
        <v>590</v>
      </c>
      <c r="S7" s="3">
        <v>469</v>
      </c>
      <c r="T7" s="3">
        <v>534</v>
      </c>
      <c r="U7" s="2">
        <v>419</v>
      </c>
      <c r="V7" s="4">
        <v>433</v>
      </c>
      <c r="X7" s="2">
        <v>12</v>
      </c>
      <c r="Y7" s="2">
        <f t="shared" si="1"/>
        <v>5.3164605753417478</v>
      </c>
      <c r="Z7" s="3">
        <f t="shared" si="0"/>
        <v>5.3612138588380409</v>
      </c>
      <c r="AA7" s="4">
        <f t="shared" si="0"/>
        <v>5.1661354435977875</v>
      </c>
      <c r="AB7" s="3">
        <f t="shared" si="0"/>
        <v>0.26392962061916725</v>
      </c>
      <c r="AC7" s="3">
        <f t="shared" si="0"/>
        <v>0.26622466079846435</v>
      </c>
      <c r="AD7" s="3">
        <f t="shared" si="0"/>
        <v>0.20464108265399203</v>
      </c>
      <c r="AE7" s="2">
        <f t="shared" si="0"/>
        <v>0.3354583728739271</v>
      </c>
      <c r="AF7" s="3">
        <f t="shared" si="0"/>
        <v>0.38097666976331973</v>
      </c>
      <c r="AG7" s="4">
        <f t="shared" si="0"/>
        <v>0.34961112064625927</v>
      </c>
      <c r="AH7" s="2">
        <f t="shared" si="0"/>
        <v>0.25015937954338463</v>
      </c>
      <c r="AI7" s="4">
        <f t="shared" si="0"/>
        <v>0.22567895096421547</v>
      </c>
      <c r="AJ7" s="3">
        <f t="shared" si="0"/>
        <v>0.17939564068172384</v>
      </c>
      <c r="AK7" s="3">
        <f t="shared" si="0"/>
        <v>0.20425857595744248</v>
      </c>
      <c r="AL7" s="2">
        <f t="shared" si="0"/>
        <v>0.16027030585424795</v>
      </c>
      <c r="AM7" s="4">
        <f t="shared" si="0"/>
        <v>0.16562539960594119</v>
      </c>
      <c r="AU7">
        <v>6</v>
      </c>
      <c r="AV7">
        <v>2</v>
      </c>
      <c r="AW7">
        <v>253</v>
      </c>
      <c r="AX7">
        <v>10.96</v>
      </c>
      <c r="BA7" s="46">
        <v>9</v>
      </c>
      <c r="BB7" s="2">
        <v>437</v>
      </c>
      <c r="BC7">
        <v>489</v>
      </c>
      <c r="BD7">
        <v>415</v>
      </c>
      <c r="BE7" s="2">
        <v>1559</v>
      </c>
      <c r="BF7">
        <v>1518</v>
      </c>
      <c r="BG7" s="4">
        <v>1295</v>
      </c>
      <c r="BH7">
        <v>252</v>
      </c>
      <c r="BI7" s="4">
        <v>223</v>
      </c>
      <c r="BK7" s="46">
        <v>15</v>
      </c>
      <c r="BL7" s="2">
        <v>524</v>
      </c>
      <c r="BM7">
        <v>212</v>
      </c>
      <c r="BN7">
        <v>198</v>
      </c>
      <c r="BO7" s="2">
        <v>3839</v>
      </c>
      <c r="BP7">
        <v>3826</v>
      </c>
      <c r="BQ7" s="4">
        <v>3924</v>
      </c>
      <c r="BR7">
        <v>187</v>
      </c>
      <c r="BS7" s="4">
        <v>227</v>
      </c>
    </row>
    <row r="8" spans="1:71" ht="17" thickBot="1" x14ac:dyDescent="0.25">
      <c r="A8">
        <v>7</v>
      </c>
      <c r="B8">
        <v>2</v>
      </c>
      <c r="C8">
        <v>4716</v>
      </c>
      <c r="D8">
        <v>11.43</v>
      </c>
      <c r="G8" s="5">
        <v>18</v>
      </c>
      <c r="H8" s="5">
        <v>18031</v>
      </c>
      <c r="I8" s="6">
        <v>19048</v>
      </c>
      <c r="J8" s="7">
        <v>18680</v>
      </c>
      <c r="K8" s="5">
        <v>803</v>
      </c>
      <c r="L8" s="6">
        <v>708</v>
      </c>
      <c r="M8" s="7">
        <v>559</v>
      </c>
      <c r="N8" s="6">
        <v>1092</v>
      </c>
      <c r="O8" s="6">
        <v>1119</v>
      </c>
      <c r="P8" s="7">
        <v>1109</v>
      </c>
      <c r="Q8" s="5">
        <v>443</v>
      </c>
      <c r="R8" s="7">
        <v>849</v>
      </c>
      <c r="S8" s="6">
        <v>491</v>
      </c>
      <c r="T8" s="6">
        <v>507</v>
      </c>
      <c r="U8" s="5">
        <v>401</v>
      </c>
      <c r="V8" s="7">
        <v>558</v>
      </c>
      <c r="X8" s="5">
        <v>18</v>
      </c>
      <c r="Y8" s="5">
        <f t="shared" si="1"/>
        <v>6.8969782454843545</v>
      </c>
      <c r="Z8" s="6">
        <f t="shared" si="0"/>
        <v>7.2859875558752139</v>
      </c>
      <c r="AA8" s="7">
        <f t="shared" si="0"/>
        <v>7.145225091544992</v>
      </c>
      <c r="AB8" s="6">
        <f t="shared" si="0"/>
        <v>0.30715287732926277</v>
      </c>
      <c r="AC8" s="6">
        <f t="shared" si="0"/>
        <v>0.27081474115705856</v>
      </c>
      <c r="AD8" s="6">
        <f t="shared" si="0"/>
        <v>0.21382124337118044</v>
      </c>
      <c r="AE8" s="5">
        <f t="shared" si="0"/>
        <v>0.41769731263207344</v>
      </c>
      <c r="AF8" s="6">
        <f t="shared" si="0"/>
        <v>0.42802499343891037</v>
      </c>
      <c r="AG8" s="7">
        <f t="shared" si="0"/>
        <v>0.4241999264734152</v>
      </c>
      <c r="AH8" s="5">
        <f t="shared" si="0"/>
        <v>0.16945046657143636</v>
      </c>
      <c r="AI8" s="7">
        <f t="shared" si="0"/>
        <v>0.32474818537054062</v>
      </c>
      <c r="AJ8" s="6">
        <f t="shared" si="0"/>
        <v>0.18781078800581325</v>
      </c>
      <c r="AK8" s="6">
        <f t="shared" si="0"/>
        <v>0.19393089515060549</v>
      </c>
      <c r="AL8" s="5">
        <f t="shared" si="0"/>
        <v>0.15338518531635664</v>
      </c>
      <c r="AM8" s="7">
        <f t="shared" si="0"/>
        <v>0.21343873667463092</v>
      </c>
      <c r="AU8">
        <v>7</v>
      </c>
      <c r="AV8">
        <v>2</v>
      </c>
      <c r="AW8">
        <v>431</v>
      </c>
      <c r="AX8">
        <v>11.03</v>
      </c>
      <c r="BA8" s="49">
        <v>15</v>
      </c>
      <c r="BB8" s="5">
        <v>611</v>
      </c>
      <c r="BC8" s="6">
        <v>556</v>
      </c>
      <c r="BD8" s="6">
        <v>573</v>
      </c>
      <c r="BE8" s="5">
        <v>2117</v>
      </c>
      <c r="BF8" s="6">
        <v>1429</v>
      </c>
      <c r="BG8" s="7">
        <v>2006</v>
      </c>
      <c r="BH8" s="6">
        <v>248</v>
      </c>
      <c r="BI8" s="7">
        <v>352</v>
      </c>
      <c r="BK8" s="49">
        <v>25</v>
      </c>
      <c r="BL8" s="5">
        <v>224</v>
      </c>
      <c r="BM8" s="6">
        <v>233</v>
      </c>
      <c r="BN8" s="6">
        <v>189</v>
      </c>
      <c r="BO8" s="5">
        <v>5598</v>
      </c>
      <c r="BP8" s="6">
        <v>5627</v>
      </c>
      <c r="BQ8" s="7">
        <v>5696</v>
      </c>
      <c r="BR8" s="6">
        <v>258</v>
      </c>
      <c r="BS8" s="7">
        <v>173</v>
      </c>
    </row>
    <row r="9" spans="1:71" ht="17" thickBot="1" x14ac:dyDescent="0.25">
      <c r="A9">
        <v>8</v>
      </c>
      <c r="B9">
        <v>2</v>
      </c>
      <c r="C9">
        <v>8021</v>
      </c>
      <c r="D9">
        <v>11.49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U9">
        <v>8</v>
      </c>
      <c r="AV9">
        <v>2</v>
      </c>
      <c r="AW9">
        <v>397</v>
      </c>
      <c r="AX9">
        <v>10.87</v>
      </c>
    </row>
    <row r="10" spans="1:71" ht="17" thickBot="1" x14ac:dyDescent="0.25">
      <c r="A10">
        <v>9</v>
      </c>
      <c r="B10">
        <v>2</v>
      </c>
      <c r="C10">
        <v>14016</v>
      </c>
      <c r="D10">
        <v>11.6</v>
      </c>
      <c r="X10" s="17"/>
      <c r="Y10" s="17"/>
      <c r="Z10" s="18"/>
      <c r="AA10" s="35" t="s">
        <v>13</v>
      </c>
      <c r="AB10" s="35"/>
      <c r="AC10" s="35"/>
      <c r="AD10" s="35"/>
      <c r="AE10" s="35"/>
      <c r="AF10" s="36"/>
      <c r="AG10" s="17"/>
      <c r="AH10" s="18"/>
      <c r="AI10" s="35" t="s">
        <v>14</v>
      </c>
      <c r="AJ10" s="35"/>
      <c r="AK10" s="35"/>
      <c r="AL10" s="35"/>
      <c r="AM10" s="35"/>
      <c r="AN10" s="36"/>
      <c r="AO10" s="17"/>
      <c r="AP10" s="17"/>
      <c r="AU10">
        <v>9</v>
      </c>
      <c r="AV10">
        <v>2</v>
      </c>
      <c r="AW10">
        <v>489</v>
      </c>
      <c r="AX10">
        <v>11.19</v>
      </c>
      <c r="BB10" t="s">
        <v>26</v>
      </c>
      <c r="BL10" t="s">
        <v>26</v>
      </c>
    </row>
    <row r="11" spans="1:71" ht="17" thickBot="1" x14ac:dyDescent="0.25">
      <c r="A11">
        <v>10</v>
      </c>
      <c r="B11">
        <v>2</v>
      </c>
      <c r="C11">
        <v>19048</v>
      </c>
      <c r="D11">
        <v>11.44</v>
      </c>
      <c r="M11">
        <v>9806</v>
      </c>
      <c r="P11">
        <v>4770</v>
      </c>
      <c r="Q11">
        <f>P11*2</f>
        <v>9540</v>
      </c>
      <c r="T11">
        <v>41</v>
      </c>
      <c r="X11" s="17"/>
      <c r="Y11" s="17"/>
      <c r="Z11" s="19"/>
      <c r="AA11" s="37" t="s">
        <v>11</v>
      </c>
      <c r="AB11" s="35"/>
      <c r="AC11" s="36"/>
      <c r="AD11" s="37" t="s">
        <v>12</v>
      </c>
      <c r="AE11" s="35"/>
      <c r="AF11" s="36"/>
      <c r="AG11" s="17"/>
      <c r="AH11" s="19"/>
      <c r="AI11" s="37" t="s">
        <v>11</v>
      </c>
      <c r="AJ11" s="35"/>
      <c r="AK11" s="36"/>
      <c r="AL11" s="38" t="s">
        <v>12</v>
      </c>
      <c r="AM11" s="39"/>
      <c r="AN11" s="40"/>
      <c r="AO11" s="17"/>
      <c r="AP11" s="17"/>
      <c r="AU11">
        <v>10</v>
      </c>
      <c r="AV11">
        <v>2</v>
      </c>
      <c r="AW11">
        <v>556</v>
      </c>
      <c r="AX11">
        <v>11.01</v>
      </c>
      <c r="BB11">
        <v>4979</v>
      </c>
      <c r="BL11">
        <v>4150</v>
      </c>
    </row>
    <row r="12" spans="1:71" ht="17" thickBot="1" x14ac:dyDescent="0.25">
      <c r="A12">
        <v>11</v>
      </c>
      <c r="B12">
        <v>2</v>
      </c>
      <c r="C12">
        <v>998</v>
      </c>
      <c r="D12">
        <v>11.3</v>
      </c>
      <c r="M12">
        <v>9718</v>
      </c>
      <c r="P12">
        <v>9444</v>
      </c>
      <c r="T12">
        <v>9519</v>
      </c>
      <c r="X12" s="17"/>
      <c r="Y12" s="17"/>
      <c r="Z12" s="20" t="s">
        <v>10</v>
      </c>
      <c r="AA12" s="20" t="s">
        <v>5</v>
      </c>
      <c r="AB12" s="21" t="s">
        <v>6</v>
      </c>
      <c r="AC12" s="22" t="s">
        <v>7</v>
      </c>
      <c r="AD12" s="20" t="s">
        <v>5</v>
      </c>
      <c r="AE12" s="21" t="s">
        <v>6</v>
      </c>
      <c r="AF12" s="22" t="s">
        <v>7</v>
      </c>
      <c r="AG12" s="17"/>
      <c r="AH12" s="20" t="s">
        <v>10</v>
      </c>
      <c r="AI12" s="20" t="s">
        <v>5</v>
      </c>
      <c r="AJ12" s="21" t="s">
        <v>6</v>
      </c>
      <c r="AK12" s="22" t="s">
        <v>7</v>
      </c>
      <c r="AL12" s="23" t="s">
        <v>5</v>
      </c>
      <c r="AM12" s="21" t="s">
        <v>6</v>
      </c>
      <c r="AN12" s="22" t="s">
        <v>7</v>
      </c>
      <c r="AO12" s="17"/>
      <c r="AP12" s="17"/>
      <c r="AU12">
        <v>11</v>
      </c>
      <c r="AV12">
        <v>2</v>
      </c>
      <c r="AW12">
        <v>259</v>
      </c>
      <c r="AX12">
        <v>11.58</v>
      </c>
      <c r="BB12">
        <v>5104</v>
      </c>
      <c r="BD12">
        <f>AVERAGE(BB11:BB14)</f>
        <v>5102.25</v>
      </c>
      <c r="BL12">
        <v>4650</v>
      </c>
      <c r="BN12">
        <f>AVERAGE(BL11:BL14)</f>
        <v>4796</v>
      </c>
    </row>
    <row r="13" spans="1:71" x14ac:dyDescent="0.2">
      <c r="A13">
        <v>12</v>
      </c>
      <c r="B13">
        <v>2</v>
      </c>
      <c r="C13">
        <v>4215</v>
      </c>
      <c r="D13">
        <v>11.5</v>
      </c>
      <c r="M13">
        <v>6536</v>
      </c>
      <c r="P13">
        <v>4683</v>
      </c>
      <c r="Q13">
        <f>P13*2</f>
        <v>9366</v>
      </c>
      <c r="T13">
        <v>54</v>
      </c>
      <c r="X13" s="17"/>
      <c r="Y13" s="17"/>
      <c r="Z13" s="9">
        <v>0.17</v>
      </c>
      <c r="AA13" s="9">
        <f>AVERAGE(Y4:AA4)</f>
        <v>0.36465638404387363</v>
      </c>
      <c r="AB13" s="10">
        <f>AVERAGE(AB4:AD4)</f>
        <v>0.1442050245991682</v>
      </c>
      <c r="AC13" s="11">
        <f>AVERAGE(AE4:AG4)</f>
        <v>0.26456713178008312</v>
      </c>
      <c r="AD13" s="9">
        <f>AVERAGE(AH4:AI4)</f>
        <v>0.1419099844198711</v>
      </c>
      <c r="AE13" s="10">
        <f>AVERAGE(AJ4:AK4)</f>
        <v>0.21707255029185135</v>
      </c>
      <c r="AF13" s="11">
        <f>AVERAGE(AL4:AM4)</f>
        <v>0.26813719428121197</v>
      </c>
      <c r="AG13" s="17"/>
      <c r="AH13" s="9">
        <v>0.17</v>
      </c>
      <c r="AI13" s="9">
        <f>STDEV(Y4:AA4)</f>
        <v>7.8670323784440416E-2</v>
      </c>
      <c r="AJ13" s="10">
        <f>STDEV(AB4:AD4)</f>
        <v>8.7976540206389231E-3</v>
      </c>
      <c r="AK13" s="11">
        <f>STDEV(AE4:AG4)</f>
        <v>6.1269565569595924E-2</v>
      </c>
      <c r="AL13" s="12">
        <f>STDEV(AH4:AI4)</f>
        <v>1.3523653948971429E-2</v>
      </c>
      <c r="AM13" s="10">
        <f>STDEV(AJ4:AK4)</f>
        <v>5.1389885006091433E-3</v>
      </c>
      <c r="AN13" s="11">
        <f>STDEV(AL4:AM4)</f>
        <v>1.135986931713604E-2</v>
      </c>
      <c r="AO13" s="17"/>
      <c r="AP13" s="17"/>
      <c r="AU13">
        <v>12</v>
      </c>
      <c r="AV13">
        <v>2</v>
      </c>
      <c r="AW13">
        <v>292</v>
      </c>
      <c r="AX13">
        <v>11.37</v>
      </c>
      <c r="BB13">
        <v>5021</v>
      </c>
      <c r="BD13">
        <f>BD12/2</f>
        <v>2551.125</v>
      </c>
      <c r="BL13">
        <v>5426</v>
      </c>
      <c r="BN13">
        <f>BN12/2</f>
        <v>2398</v>
      </c>
    </row>
    <row r="14" spans="1:71" x14ac:dyDescent="0.2">
      <c r="A14">
        <v>13</v>
      </c>
      <c r="B14">
        <v>2</v>
      </c>
      <c r="C14">
        <v>7981</v>
      </c>
      <c r="D14">
        <v>11.55</v>
      </c>
      <c r="M14">
        <v>9435</v>
      </c>
      <c r="P14">
        <v>9100</v>
      </c>
      <c r="X14" s="17"/>
      <c r="Y14" s="17"/>
      <c r="Z14" s="9">
        <v>3</v>
      </c>
      <c r="AA14" s="9">
        <f>AVERAGE(Y5:AA5)</f>
        <v>1.7058523643786661</v>
      </c>
      <c r="AB14" s="10">
        <f>AVERAGE(AB5:AD5)</f>
        <v>0.21815631926540832</v>
      </c>
      <c r="AC14" s="11">
        <f>AVERAGE(AE5:AG5)</f>
        <v>0.35649624118415058</v>
      </c>
      <c r="AD14" s="9">
        <f>AVERAGE(AH5:AI5)</f>
        <v>0.21190870988843286</v>
      </c>
      <c r="AE14" s="10">
        <f>AVERAGE(AJ5:AK5)</f>
        <v>0.15587147884392849</v>
      </c>
      <c r="AF14" s="11">
        <f>AVERAGE(AL5:AM5)</f>
        <v>0.18092566746792191</v>
      </c>
      <c r="AG14" s="17"/>
      <c r="AH14" s="9">
        <v>3</v>
      </c>
      <c r="AI14" s="9">
        <f t="shared" ref="AI14:AI17" si="2">STDEV(Y5:AA5)</f>
        <v>9.5895835051877154E-2</v>
      </c>
      <c r="AJ14" s="10">
        <f t="shared" ref="AJ14:AJ17" si="3">STDEV(AB5:AD5)</f>
        <v>3.1877598016230919E-2</v>
      </c>
      <c r="AK14" s="11">
        <f t="shared" ref="AK14:AK17" si="4">STDEV(AE5:AG5)</f>
        <v>8.2352723502479422E-2</v>
      </c>
      <c r="AL14" s="12">
        <f t="shared" ref="AL14:AL17" si="5">STDEV(AH5:AI5)</f>
        <v>6.7618269744857337E-2</v>
      </c>
      <c r="AM14" s="10">
        <f t="shared" ref="AM14:AM17" si="6">STDEV(AJ5:AK5)</f>
        <v>1.1630342396115448E-2</v>
      </c>
      <c r="AN14" s="11">
        <f t="shared" ref="AN14:AN17" si="7">STDEV(AL5:AM5)</f>
        <v>3.2456769477531432E-3</v>
      </c>
      <c r="AO14" s="17"/>
      <c r="AP14" s="17"/>
      <c r="AU14">
        <v>13</v>
      </c>
      <c r="AV14">
        <v>2</v>
      </c>
      <c r="AW14">
        <v>365</v>
      </c>
      <c r="AX14">
        <v>11.24</v>
      </c>
      <c r="BB14">
        <v>5305</v>
      </c>
      <c r="BL14">
        <v>4958</v>
      </c>
    </row>
    <row r="15" spans="1:71" x14ac:dyDescent="0.2">
      <c r="A15">
        <v>14</v>
      </c>
      <c r="B15">
        <v>2</v>
      </c>
      <c r="C15">
        <v>13506</v>
      </c>
      <c r="D15">
        <v>11.52</v>
      </c>
      <c r="M15">
        <v>9351</v>
      </c>
      <c r="P15">
        <v>50</v>
      </c>
      <c r="X15" s="17"/>
      <c r="Y15" s="17"/>
      <c r="Z15" s="9">
        <v>6</v>
      </c>
      <c r="AA15" s="9">
        <f>AVERAGE(Y6:AA6)</f>
        <v>3.066428684005301</v>
      </c>
      <c r="AB15" s="10">
        <f>AVERAGE(AB6:AD6)</f>
        <v>0.23524161837795346</v>
      </c>
      <c r="AC15" s="11">
        <f>AVERAGE(AE6:AG6)</f>
        <v>0.39563942646438455</v>
      </c>
      <c r="AD15" s="9">
        <f>AVERAGE(AH6:AI6)</f>
        <v>0.18819329470236273</v>
      </c>
      <c r="AE15" s="10">
        <f>AVERAGE(AJ6:AK6)</f>
        <v>0.15797526567495085</v>
      </c>
      <c r="AF15" s="11">
        <f>AVERAGE(AL6:AM6)</f>
        <v>0.21802881703322513</v>
      </c>
      <c r="AG15" s="17"/>
      <c r="AH15" s="9">
        <v>6</v>
      </c>
      <c r="AI15" s="9">
        <f t="shared" si="2"/>
        <v>1.2894126185126573E-2</v>
      </c>
      <c r="AJ15" s="10">
        <f t="shared" si="3"/>
        <v>4.8806715339899276E-2</v>
      </c>
      <c r="AK15" s="11">
        <f t="shared" si="4"/>
        <v>0.12450832893930362</v>
      </c>
      <c r="AL15" s="12">
        <f t="shared" si="5"/>
        <v>2.3260684792230917E-2</v>
      </c>
      <c r="AM15" s="10">
        <f t="shared" si="6"/>
        <v>4.3275692636708767E-3</v>
      </c>
      <c r="AN15" s="11">
        <f t="shared" si="7"/>
        <v>1.8933115528560019E-2</v>
      </c>
      <c r="AO15" s="17"/>
      <c r="AP15" s="17"/>
      <c r="AU15">
        <v>14</v>
      </c>
      <c r="AV15">
        <v>2</v>
      </c>
      <c r="AW15">
        <v>415</v>
      </c>
      <c r="AX15">
        <v>10.82</v>
      </c>
    </row>
    <row r="16" spans="1:71" x14ac:dyDescent="0.2">
      <c r="A16">
        <v>15</v>
      </c>
      <c r="B16">
        <v>2</v>
      </c>
      <c r="C16">
        <v>18680</v>
      </c>
      <c r="D16">
        <v>11.49</v>
      </c>
      <c r="M16">
        <v>9410</v>
      </c>
      <c r="P16">
        <v>9777</v>
      </c>
      <c r="T16">
        <f>AVERAGE(M11:M12,M14:M16,P12,P14,P16,T12)</f>
        <v>9506.6666666666661</v>
      </c>
      <c r="V16">
        <f>T16/2</f>
        <v>4753.333333333333</v>
      </c>
      <c r="X16" s="17"/>
      <c r="Y16" s="17"/>
      <c r="Z16" s="9">
        <v>12</v>
      </c>
      <c r="AA16" s="9">
        <f>AVERAGE(Y7:AA7)</f>
        <v>5.2812699592591921</v>
      </c>
      <c r="AB16" s="10">
        <f>AVERAGE(AB7:AD7)</f>
        <v>0.24493178802387458</v>
      </c>
      <c r="AC16" s="11">
        <f>AVERAGE(AE7:AG7)</f>
        <v>0.35534872109450205</v>
      </c>
      <c r="AD16" s="9">
        <f>AVERAGE(AH7:AI7)</f>
        <v>0.23791916525380005</v>
      </c>
      <c r="AE16" s="10">
        <f>AVERAGE(AJ7:AK7)</f>
        <v>0.19182710831958316</v>
      </c>
      <c r="AF16" s="11">
        <f>AVERAGE(AL7:AM7)</f>
        <v>0.16294785273009457</v>
      </c>
      <c r="AG16" s="17"/>
      <c r="AH16" s="9">
        <v>12</v>
      </c>
      <c r="AI16" s="9">
        <f t="shared" si="2"/>
        <v>0.1021894398573774</v>
      </c>
      <c r="AJ16" s="10">
        <f t="shared" si="3"/>
        <v>3.4911638557336665E-2</v>
      </c>
      <c r="AK16" s="11">
        <f t="shared" si="4"/>
        <v>2.3295254497546908E-2</v>
      </c>
      <c r="AL16" s="12">
        <f t="shared" si="5"/>
        <v>1.7310277054683468E-2</v>
      </c>
      <c r="AM16" s="10">
        <f t="shared" si="6"/>
        <v>1.7580750133662879E-2</v>
      </c>
      <c r="AN16" s="11">
        <f t="shared" si="7"/>
        <v>3.7866231057120002E-3</v>
      </c>
      <c r="AO16" s="17"/>
      <c r="AP16" s="17"/>
      <c r="AU16">
        <v>15</v>
      </c>
      <c r="AV16">
        <v>2</v>
      </c>
      <c r="AW16">
        <v>573</v>
      </c>
      <c r="AX16">
        <v>10.84</v>
      </c>
      <c r="BB16" t="s">
        <v>21</v>
      </c>
      <c r="BL16" t="s">
        <v>22</v>
      </c>
    </row>
    <row r="17" spans="1:71" ht="17" thickBot="1" x14ac:dyDescent="0.25">
      <c r="A17">
        <v>16</v>
      </c>
      <c r="B17">
        <v>2</v>
      </c>
      <c r="C17">
        <v>377</v>
      </c>
      <c r="D17">
        <v>11.43</v>
      </c>
      <c r="X17" s="17"/>
      <c r="Y17" s="17"/>
      <c r="Z17" s="13">
        <v>18</v>
      </c>
      <c r="AA17" s="13">
        <f>AVERAGE(Y8:AA8)</f>
        <v>7.1093969643015198</v>
      </c>
      <c r="AB17" s="14">
        <f>AVERAGE(AB8:AD8)</f>
        <v>0.2639296206191673</v>
      </c>
      <c r="AC17" s="15">
        <f>AVERAGE(AE8:AG8)</f>
        <v>0.423307410848133</v>
      </c>
      <c r="AD17" s="13">
        <f>AVERAGE(AH8:AI8)</f>
        <v>0.24709932597098849</v>
      </c>
      <c r="AE17" s="14">
        <f>AVERAGE(AJ8:AK8)</f>
        <v>0.19087084157820938</v>
      </c>
      <c r="AF17" s="15">
        <f>AVERAGE(AL8:AM8)</f>
        <v>0.18341196099549378</v>
      </c>
      <c r="AG17" s="17"/>
      <c r="AH17" s="13">
        <v>18</v>
      </c>
      <c r="AI17" s="13">
        <f t="shared" si="2"/>
        <v>0.19696396096500446</v>
      </c>
      <c r="AJ17" s="14">
        <f t="shared" si="3"/>
        <v>4.7045213762266114E-2</v>
      </c>
      <c r="AK17" s="15">
        <f t="shared" si="4"/>
        <v>5.2213681940662506E-3</v>
      </c>
      <c r="AL17" s="16">
        <f t="shared" si="5"/>
        <v>0.10981207006564815</v>
      </c>
      <c r="AM17" s="14">
        <f t="shared" si="6"/>
        <v>4.3275692636708376E-3</v>
      </c>
      <c r="AN17" s="15">
        <f t="shared" si="7"/>
        <v>4.2464273399770283E-2</v>
      </c>
      <c r="AO17" s="17"/>
      <c r="AP17" s="17"/>
      <c r="AU17">
        <v>16</v>
      </c>
      <c r="AV17">
        <v>2</v>
      </c>
      <c r="AW17">
        <v>318</v>
      </c>
      <c r="AX17">
        <v>11.42</v>
      </c>
      <c r="BB17" t="s">
        <v>27</v>
      </c>
      <c r="BL17" t="s">
        <v>28</v>
      </c>
    </row>
    <row r="18" spans="1:71" ht="17" thickBot="1" x14ac:dyDescent="0.25">
      <c r="A18">
        <v>17</v>
      </c>
      <c r="B18">
        <v>2</v>
      </c>
      <c r="C18">
        <v>649</v>
      </c>
      <c r="D18">
        <v>11.7</v>
      </c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U18">
        <v>17</v>
      </c>
      <c r="AV18">
        <v>2</v>
      </c>
      <c r="AW18">
        <v>488</v>
      </c>
      <c r="AX18">
        <v>11.22</v>
      </c>
      <c r="BA18" s="43" t="s">
        <v>10</v>
      </c>
      <c r="BB18" s="1" t="s">
        <v>23</v>
      </c>
      <c r="BC18" s="47"/>
      <c r="BD18" s="47"/>
      <c r="BE18" s="1" t="s">
        <v>24</v>
      </c>
      <c r="BF18" s="47"/>
      <c r="BG18" s="48"/>
      <c r="BH18" s="47" t="s">
        <v>12</v>
      </c>
      <c r="BI18" s="48"/>
      <c r="BK18" s="43" t="s">
        <v>10</v>
      </c>
      <c r="BL18" s="1" t="s">
        <v>25</v>
      </c>
      <c r="BM18" s="47"/>
      <c r="BN18" s="47"/>
      <c r="BO18" s="1" t="s">
        <v>24</v>
      </c>
      <c r="BP18" s="47"/>
      <c r="BQ18" s="48"/>
      <c r="BR18" s="47" t="s">
        <v>12</v>
      </c>
      <c r="BS18" s="48"/>
    </row>
    <row r="19" spans="1:71" ht="17" thickBot="1" x14ac:dyDescent="0.25">
      <c r="A19">
        <v>18</v>
      </c>
      <c r="B19">
        <v>2</v>
      </c>
      <c r="C19">
        <v>759</v>
      </c>
      <c r="D19">
        <v>11.72</v>
      </c>
      <c r="G19" s="1"/>
      <c r="H19" s="29" t="s">
        <v>18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  <c r="X19" s="18"/>
      <c r="Y19" s="35" t="s">
        <v>15</v>
      </c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6"/>
      <c r="AN19" s="17"/>
      <c r="AO19" s="17"/>
      <c r="AP19" s="17"/>
      <c r="AU19">
        <v>18</v>
      </c>
      <c r="AV19">
        <v>2</v>
      </c>
      <c r="AW19">
        <v>1049</v>
      </c>
      <c r="AX19">
        <v>10.68</v>
      </c>
      <c r="BA19" s="2">
        <v>0.17</v>
      </c>
      <c r="BB19" s="1" t="e">
        <f>(BB4/$J$13)/0.3125</f>
        <v>#DIV/0!</v>
      </c>
      <c r="BC19" s="47" t="e">
        <f t="shared" ref="BC19:BI23" si="8">(BC4/$J$13)/0.3125</f>
        <v>#DIV/0!</v>
      </c>
      <c r="BD19" s="48" t="e">
        <f t="shared" si="8"/>
        <v>#DIV/0!</v>
      </c>
      <c r="BE19" s="1" t="e">
        <f t="shared" si="8"/>
        <v>#DIV/0!</v>
      </c>
      <c r="BF19" s="47" t="e">
        <f t="shared" si="8"/>
        <v>#DIV/0!</v>
      </c>
      <c r="BG19" s="48" t="e">
        <f t="shared" si="8"/>
        <v>#DIV/0!</v>
      </c>
      <c r="BH19" s="1" t="e">
        <f t="shared" si="8"/>
        <v>#DIV/0!</v>
      </c>
      <c r="BI19" s="48" t="e">
        <f t="shared" si="8"/>
        <v>#DIV/0!</v>
      </c>
      <c r="BK19" s="2">
        <v>0.17</v>
      </c>
      <c r="BL19" s="1">
        <f>(BL4/$T$13)/0.3125</f>
        <v>11.081481481481481</v>
      </c>
      <c r="BM19" s="47">
        <f t="shared" ref="BM19:BS19" si="9">(BM4/$T$13)/0.3125</f>
        <v>7.7629629629629635</v>
      </c>
      <c r="BN19" s="48">
        <f t="shared" si="9"/>
        <v>10.074074074074074</v>
      </c>
      <c r="BO19" s="1">
        <f t="shared" si="9"/>
        <v>13.096296296296297</v>
      </c>
      <c r="BP19" s="47">
        <f t="shared" si="9"/>
        <v>10.37037037037037</v>
      </c>
      <c r="BQ19" s="48">
        <f t="shared" si="9"/>
        <v>12.68148148148148</v>
      </c>
      <c r="BR19" s="1">
        <f t="shared" si="9"/>
        <v>8.1777777777777771</v>
      </c>
      <c r="BS19" s="48">
        <f t="shared" si="9"/>
        <v>8.8296296296296291</v>
      </c>
    </row>
    <row r="20" spans="1:71" ht="17" thickBot="1" x14ac:dyDescent="0.25">
      <c r="A20">
        <v>19</v>
      </c>
      <c r="B20">
        <v>2</v>
      </c>
      <c r="C20">
        <v>690</v>
      </c>
      <c r="D20">
        <v>11.66</v>
      </c>
      <c r="G20" s="2"/>
      <c r="H20" s="34" t="s">
        <v>8</v>
      </c>
      <c r="I20" s="29"/>
      <c r="J20" s="29"/>
      <c r="K20" s="29"/>
      <c r="L20" s="29"/>
      <c r="M20" s="29"/>
      <c r="N20" s="29"/>
      <c r="O20" s="29"/>
      <c r="P20" s="30"/>
      <c r="Q20" s="34" t="s">
        <v>9</v>
      </c>
      <c r="R20" s="29"/>
      <c r="S20" s="29"/>
      <c r="T20" s="29"/>
      <c r="U20" s="29"/>
      <c r="V20" s="30"/>
      <c r="X20" s="19"/>
      <c r="Y20" s="37" t="s">
        <v>8</v>
      </c>
      <c r="Z20" s="35"/>
      <c r="AA20" s="35"/>
      <c r="AB20" s="35"/>
      <c r="AC20" s="35"/>
      <c r="AD20" s="35"/>
      <c r="AE20" s="35"/>
      <c r="AF20" s="35"/>
      <c r="AG20" s="36"/>
      <c r="AH20" s="38" t="s">
        <v>9</v>
      </c>
      <c r="AI20" s="39"/>
      <c r="AJ20" s="39"/>
      <c r="AK20" s="39"/>
      <c r="AL20" s="39"/>
      <c r="AM20" s="40"/>
      <c r="AN20" s="17"/>
      <c r="AO20" s="17"/>
      <c r="AP20" s="17"/>
      <c r="AU20">
        <v>19</v>
      </c>
      <c r="AV20">
        <v>2</v>
      </c>
      <c r="AW20">
        <v>1559</v>
      </c>
      <c r="AX20">
        <v>10.92</v>
      </c>
      <c r="BA20" s="2">
        <v>3</v>
      </c>
      <c r="BB20" s="2" t="e">
        <f t="shared" ref="BB20:BD23" si="10">(BB5/$J$13)/0.3125</f>
        <v>#DIV/0!</v>
      </c>
      <c r="BC20" t="e">
        <f t="shared" si="10"/>
        <v>#DIV/0!</v>
      </c>
      <c r="BD20" s="4" t="e">
        <f t="shared" si="10"/>
        <v>#DIV/0!</v>
      </c>
      <c r="BE20" s="2" t="e">
        <f t="shared" si="8"/>
        <v>#DIV/0!</v>
      </c>
      <c r="BF20" t="e">
        <f t="shared" si="8"/>
        <v>#DIV/0!</v>
      </c>
      <c r="BG20" s="4" t="e">
        <f t="shared" si="8"/>
        <v>#DIV/0!</v>
      </c>
      <c r="BH20" s="2" t="e">
        <f t="shared" si="8"/>
        <v>#DIV/0!</v>
      </c>
      <c r="BI20" s="4" t="e">
        <f t="shared" si="8"/>
        <v>#DIV/0!</v>
      </c>
      <c r="BK20" s="2">
        <v>3</v>
      </c>
      <c r="BL20" s="2">
        <f t="shared" ref="BL20:BS23" si="11">(BL5/$T$13)/0.3125</f>
        <v>11.25925925925926</v>
      </c>
      <c r="BM20">
        <f t="shared" si="11"/>
        <v>11.2</v>
      </c>
      <c r="BN20" s="4">
        <f t="shared" si="11"/>
        <v>10.844444444444445</v>
      </c>
      <c r="BO20" s="2">
        <f t="shared" si="11"/>
        <v>63.762962962962966</v>
      </c>
      <c r="BP20">
        <f t="shared" si="11"/>
        <v>65.718518518518522</v>
      </c>
      <c r="BQ20" s="4">
        <f t="shared" si="11"/>
        <v>69.392592592592592</v>
      </c>
      <c r="BR20" s="2">
        <f t="shared" si="11"/>
        <v>10.844444444444445</v>
      </c>
      <c r="BS20" s="4">
        <f t="shared" si="11"/>
        <v>9.6592592592592599</v>
      </c>
    </row>
    <row r="21" spans="1:71" ht="17" thickBot="1" x14ac:dyDescent="0.25">
      <c r="A21">
        <v>20</v>
      </c>
      <c r="B21">
        <v>2</v>
      </c>
      <c r="C21">
        <v>803</v>
      </c>
      <c r="D21">
        <v>11.67</v>
      </c>
      <c r="G21" s="8" t="s">
        <v>10</v>
      </c>
      <c r="H21" s="31" t="s">
        <v>5</v>
      </c>
      <c r="I21" s="32"/>
      <c r="J21" s="32"/>
      <c r="K21" s="31" t="s">
        <v>6</v>
      </c>
      <c r="L21" s="32"/>
      <c r="M21" s="33"/>
      <c r="N21" s="32" t="s">
        <v>7</v>
      </c>
      <c r="O21" s="32"/>
      <c r="P21" s="33"/>
      <c r="Q21" s="31" t="s">
        <v>5</v>
      </c>
      <c r="R21" s="32"/>
      <c r="S21" s="31" t="s">
        <v>6</v>
      </c>
      <c r="T21" s="33"/>
      <c r="U21" s="32" t="s">
        <v>7</v>
      </c>
      <c r="V21" s="33"/>
      <c r="X21" s="20" t="s">
        <v>10</v>
      </c>
      <c r="Y21" s="38" t="s">
        <v>5</v>
      </c>
      <c r="Z21" s="39"/>
      <c r="AA21" s="39"/>
      <c r="AB21" s="38" t="s">
        <v>6</v>
      </c>
      <c r="AC21" s="39"/>
      <c r="AD21" s="40"/>
      <c r="AE21" s="39" t="s">
        <v>7</v>
      </c>
      <c r="AF21" s="39"/>
      <c r="AG21" s="40"/>
      <c r="AH21" s="39" t="s">
        <v>5</v>
      </c>
      <c r="AI21" s="39"/>
      <c r="AJ21" s="38" t="s">
        <v>6</v>
      </c>
      <c r="AK21" s="40"/>
      <c r="AL21" s="39" t="s">
        <v>7</v>
      </c>
      <c r="AM21" s="40"/>
      <c r="AN21" s="17"/>
      <c r="AO21" s="17"/>
      <c r="AP21" s="17"/>
      <c r="AU21">
        <v>20</v>
      </c>
      <c r="AV21">
        <v>2</v>
      </c>
      <c r="AW21">
        <v>2117</v>
      </c>
      <c r="AX21">
        <v>10.68</v>
      </c>
      <c r="BA21" s="2">
        <v>6</v>
      </c>
      <c r="BB21" s="2" t="e">
        <f t="shared" si="10"/>
        <v>#DIV/0!</v>
      </c>
      <c r="BC21" t="e">
        <f t="shared" si="10"/>
        <v>#DIV/0!</v>
      </c>
      <c r="BD21" s="4" t="e">
        <f t="shared" si="10"/>
        <v>#DIV/0!</v>
      </c>
      <c r="BE21" s="2" t="e">
        <f t="shared" si="8"/>
        <v>#DIV/0!</v>
      </c>
      <c r="BF21" t="e">
        <f t="shared" si="8"/>
        <v>#DIV/0!</v>
      </c>
      <c r="BG21" s="4" t="e">
        <f t="shared" si="8"/>
        <v>#DIV/0!</v>
      </c>
      <c r="BH21" s="2" t="e">
        <f t="shared" si="8"/>
        <v>#DIV/0!</v>
      </c>
      <c r="BI21" s="4" t="e">
        <f t="shared" si="8"/>
        <v>#DIV/0!</v>
      </c>
      <c r="BK21" s="2">
        <v>8</v>
      </c>
      <c r="BL21" s="2">
        <f t="shared" si="11"/>
        <v>9.481481481481481</v>
      </c>
      <c r="BM21">
        <f t="shared" si="11"/>
        <v>14.874074074074073</v>
      </c>
      <c r="BN21" s="4">
        <f t="shared" si="11"/>
        <v>13.274074074074074</v>
      </c>
      <c r="BO21" s="2">
        <f t="shared" si="11"/>
        <v>132.0888888888889</v>
      </c>
      <c r="BP21">
        <f t="shared" si="11"/>
        <v>143.64444444444445</v>
      </c>
      <c r="BQ21" s="4">
        <f t="shared" si="11"/>
        <v>141.39259259259259</v>
      </c>
      <c r="BR21" s="2">
        <f t="shared" si="11"/>
        <v>12.859259259259257</v>
      </c>
      <c r="BS21" s="4">
        <f t="shared" si="11"/>
        <v>10.429629629629629</v>
      </c>
    </row>
    <row r="22" spans="1:71" x14ac:dyDescent="0.2">
      <c r="A22">
        <v>21</v>
      </c>
      <c r="B22">
        <v>2</v>
      </c>
      <c r="C22">
        <v>354</v>
      </c>
      <c r="D22">
        <v>12.01</v>
      </c>
      <c r="G22" s="2">
        <v>0.17</v>
      </c>
      <c r="H22" s="2">
        <v>2918</v>
      </c>
      <c r="I22" s="3">
        <v>3404</v>
      </c>
      <c r="J22" s="3">
        <v>3501</v>
      </c>
      <c r="K22" s="2">
        <v>2772</v>
      </c>
      <c r="L22" s="3">
        <v>2968</v>
      </c>
      <c r="M22" s="4">
        <v>2959</v>
      </c>
      <c r="N22" s="3">
        <v>565</v>
      </c>
      <c r="O22" s="3">
        <v>313</v>
      </c>
      <c r="P22" s="4">
        <v>592</v>
      </c>
      <c r="Q22" s="2">
        <v>700</v>
      </c>
      <c r="R22" s="3">
        <v>594</v>
      </c>
      <c r="S22" s="2">
        <v>616</v>
      </c>
      <c r="T22" s="4">
        <v>767</v>
      </c>
      <c r="U22" s="3">
        <v>1212</v>
      </c>
      <c r="V22" s="4">
        <v>811</v>
      </c>
      <c r="X22" s="19">
        <v>0.17</v>
      </c>
      <c r="Y22" s="19">
        <f>(H22/6593.8)/0.55</f>
        <v>0.80461259750895453</v>
      </c>
      <c r="Z22" s="25">
        <f t="shared" ref="Z22:AM22" si="12">(I22/6593.8)/0.55</f>
        <v>0.93862278338604577</v>
      </c>
      <c r="AA22" s="25">
        <f t="shared" si="12"/>
        <v>0.96536967233682325</v>
      </c>
      <c r="AB22" s="19">
        <f t="shared" si="12"/>
        <v>0.7643543935211865</v>
      </c>
      <c r="AC22" s="25">
        <f t="shared" si="12"/>
        <v>0.81839965366914924</v>
      </c>
      <c r="AD22" s="24">
        <f t="shared" si="12"/>
        <v>0.8159179835603142</v>
      </c>
      <c r="AE22" s="25">
        <f t="shared" si="12"/>
        <v>0.15579373461019855</v>
      </c>
      <c r="AF22" s="25">
        <f t="shared" si="12"/>
        <v>8.6306971562817955E-2</v>
      </c>
      <c r="AG22" s="24">
        <f t="shared" si="12"/>
        <v>0.16323874493670362</v>
      </c>
      <c r="AH22" s="25">
        <f t="shared" si="12"/>
        <v>0.19301878624272387</v>
      </c>
      <c r="AI22" s="25">
        <f t="shared" si="12"/>
        <v>0.1637902271831114</v>
      </c>
      <c r="AJ22" s="19">
        <f t="shared" si="12"/>
        <v>0.16985653189359701</v>
      </c>
      <c r="AK22" s="24">
        <f t="shared" si="12"/>
        <v>0.21149344149738455</v>
      </c>
      <c r="AL22" s="25">
        <f t="shared" si="12"/>
        <v>0.33419824132311615</v>
      </c>
      <c r="AM22" s="24">
        <f t="shared" si="12"/>
        <v>0.22362605091835577</v>
      </c>
      <c r="AN22" s="17"/>
      <c r="AO22" s="17"/>
      <c r="AP22" s="17"/>
      <c r="AU22">
        <v>21</v>
      </c>
      <c r="AV22">
        <v>2</v>
      </c>
      <c r="AW22">
        <v>288</v>
      </c>
      <c r="AX22">
        <v>11.06</v>
      </c>
      <c r="BA22" s="2">
        <v>9</v>
      </c>
      <c r="BB22" s="2" t="e">
        <f t="shared" si="10"/>
        <v>#DIV/0!</v>
      </c>
      <c r="BC22" t="e">
        <f t="shared" si="10"/>
        <v>#DIV/0!</v>
      </c>
      <c r="BD22" s="4" t="e">
        <f t="shared" si="10"/>
        <v>#DIV/0!</v>
      </c>
      <c r="BE22" s="2" t="e">
        <f t="shared" si="8"/>
        <v>#DIV/0!</v>
      </c>
      <c r="BF22" t="e">
        <f t="shared" si="8"/>
        <v>#DIV/0!</v>
      </c>
      <c r="BG22" s="4" t="e">
        <f t="shared" si="8"/>
        <v>#DIV/0!</v>
      </c>
      <c r="BH22" s="2" t="e">
        <f t="shared" si="8"/>
        <v>#DIV/0!</v>
      </c>
      <c r="BI22" s="4" t="e">
        <f t="shared" si="8"/>
        <v>#DIV/0!</v>
      </c>
      <c r="BK22" s="2">
        <v>15</v>
      </c>
      <c r="BL22" s="2">
        <f t="shared" si="11"/>
        <v>31.051851851851854</v>
      </c>
      <c r="BM22">
        <f t="shared" si="11"/>
        <v>12.562962962962963</v>
      </c>
      <c r="BN22" s="4">
        <f t="shared" si="11"/>
        <v>11.733333333333333</v>
      </c>
      <c r="BO22" s="2">
        <f t="shared" si="11"/>
        <v>227.49629629629629</v>
      </c>
      <c r="BP22">
        <f t="shared" si="11"/>
        <v>226.72592592592591</v>
      </c>
      <c r="BQ22" s="4">
        <f t="shared" si="11"/>
        <v>232.53333333333336</v>
      </c>
      <c r="BR22" s="2">
        <f t="shared" si="11"/>
        <v>11.081481481481481</v>
      </c>
      <c r="BS22" s="4">
        <f t="shared" si="11"/>
        <v>13.451851851851851</v>
      </c>
    </row>
    <row r="23" spans="1:71" ht="17" thickBot="1" x14ac:dyDescent="0.25">
      <c r="A23">
        <v>22</v>
      </c>
      <c r="B23">
        <v>2</v>
      </c>
      <c r="C23">
        <v>483</v>
      </c>
      <c r="D23">
        <v>11.45</v>
      </c>
      <c r="G23" s="2">
        <v>3</v>
      </c>
      <c r="H23" s="2">
        <v>39586</v>
      </c>
      <c r="I23" s="3">
        <v>37942</v>
      </c>
      <c r="J23" s="3">
        <v>39083</v>
      </c>
      <c r="K23" s="2">
        <v>32166</v>
      </c>
      <c r="L23" s="3">
        <v>31722</v>
      </c>
      <c r="M23" s="4">
        <v>33286</v>
      </c>
      <c r="N23" s="3">
        <v>1187</v>
      </c>
      <c r="O23" s="3">
        <v>722</v>
      </c>
      <c r="P23" s="4">
        <v>776</v>
      </c>
      <c r="Q23" s="2">
        <v>1002</v>
      </c>
      <c r="R23" s="3">
        <v>911</v>
      </c>
      <c r="S23" s="2">
        <v>783</v>
      </c>
      <c r="T23" s="4">
        <v>720</v>
      </c>
      <c r="U23" s="3">
        <v>826</v>
      </c>
      <c r="V23" s="4">
        <v>633</v>
      </c>
      <c r="X23" s="19">
        <v>3</v>
      </c>
      <c r="Y23" s="19">
        <f t="shared" ref="Y23:Y26" si="13">(H23/6593.8)/0.55</f>
        <v>10.915488103149238</v>
      </c>
      <c r="Z23" s="25">
        <f t="shared" ref="Z23:Z26" si="14">(I23/6593.8)/0.55</f>
        <v>10.462169696602039</v>
      </c>
      <c r="AA23" s="25">
        <f t="shared" ref="AA23:AA26" si="15">(J23/6593.8)/0.55</f>
        <v>10.77679031817768</v>
      </c>
      <c r="AB23" s="19">
        <f t="shared" ref="AB23:AB26" si="16">(K23/6593.8)/0.55</f>
        <v>8.8694889689763645</v>
      </c>
      <c r="AC23" s="25">
        <f t="shared" ref="AC23:AC26" si="17">(L23/6593.8)/0.55</f>
        <v>8.7470599102738369</v>
      </c>
      <c r="AD23" s="24">
        <f t="shared" ref="AD23:AD26" si="18">(M23/6593.8)/0.55</f>
        <v>9.1783190269647221</v>
      </c>
      <c r="AE23" s="25">
        <f t="shared" ref="AE23:AE26" si="19">(N23/6593.8)/0.55</f>
        <v>0.32730471324301891</v>
      </c>
      <c r="AF23" s="25">
        <f t="shared" ref="AF23:AF26" si="20">(O23/6593.8)/0.55</f>
        <v>0.19908509095320948</v>
      </c>
      <c r="AG23" s="24">
        <f t="shared" ref="AG23:AG26" si="21">(P23/6593.8)/0.55</f>
        <v>0.2139751116062196</v>
      </c>
      <c r="AH23" s="25">
        <f t="shared" ref="AH23:AH26" si="22">(Q23/6593.8)/0.55</f>
        <v>0.27629260545029904</v>
      </c>
      <c r="AI23" s="25">
        <f t="shared" ref="AI23:AI26" si="23">(R23/6593.8)/0.55</f>
        <v>0.25120016323874494</v>
      </c>
      <c r="AJ23" s="19">
        <f t="shared" ref="AJ23:AJ26" si="24">(S23/6593.8)/0.55</f>
        <v>0.21590529946864684</v>
      </c>
      <c r="AK23" s="24">
        <f t="shared" ref="AK23:AK26" si="25">(T23/6593.8)/0.55</f>
        <v>0.1985336087068017</v>
      </c>
      <c r="AL23" s="25">
        <f t="shared" ref="AL23:AL26" si="26">(U23/6593.8)/0.55</f>
        <v>0.22776216776641417</v>
      </c>
      <c r="AM23" s="24">
        <f t="shared" ref="AM23:AM26" si="27">(V23/6593.8)/0.55</f>
        <v>0.17454413098806315</v>
      </c>
      <c r="AN23" s="17"/>
      <c r="AO23" s="17"/>
      <c r="AP23" s="17"/>
      <c r="AU23">
        <v>22</v>
      </c>
      <c r="AV23">
        <v>2</v>
      </c>
      <c r="AW23">
        <v>730</v>
      </c>
      <c r="AX23">
        <v>11.13</v>
      </c>
      <c r="BA23" s="5">
        <v>15</v>
      </c>
      <c r="BB23" s="5" t="e">
        <f t="shared" si="10"/>
        <v>#DIV/0!</v>
      </c>
      <c r="BC23" s="6" t="e">
        <f t="shared" si="10"/>
        <v>#DIV/0!</v>
      </c>
      <c r="BD23" s="7" t="e">
        <f t="shared" si="10"/>
        <v>#DIV/0!</v>
      </c>
      <c r="BE23" s="5" t="e">
        <f t="shared" si="8"/>
        <v>#DIV/0!</v>
      </c>
      <c r="BF23" s="6" t="e">
        <f t="shared" si="8"/>
        <v>#DIV/0!</v>
      </c>
      <c r="BG23" s="7" t="e">
        <f t="shared" si="8"/>
        <v>#DIV/0!</v>
      </c>
      <c r="BH23" s="5" t="e">
        <f t="shared" si="8"/>
        <v>#DIV/0!</v>
      </c>
      <c r="BI23" s="7" t="e">
        <f t="shared" si="8"/>
        <v>#DIV/0!</v>
      </c>
      <c r="BK23" s="5">
        <v>25</v>
      </c>
      <c r="BL23" s="5">
        <f t="shared" si="11"/>
        <v>13.274074074074074</v>
      </c>
      <c r="BM23" s="6">
        <f t="shared" si="11"/>
        <v>13.807407407407407</v>
      </c>
      <c r="BN23" s="7">
        <f t="shared" si="11"/>
        <v>11.2</v>
      </c>
      <c r="BO23" s="5">
        <f t="shared" si="11"/>
        <v>331.73333333333335</v>
      </c>
      <c r="BP23" s="6">
        <f t="shared" si="11"/>
        <v>333.45185185185187</v>
      </c>
      <c r="BQ23" s="7">
        <f t="shared" si="11"/>
        <v>337.54074074074072</v>
      </c>
      <c r="BR23" s="5">
        <f t="shared" si="11"/>
        <v>15.288888888888888</v>
      </c>
      <c r="BS23" s="7">
        <f t="shared" si="11"/>
        <v>10.251851851851852</v>
      </c>
    </row>
    <row r="24" spans="1:71" x14ac:dyDescent="0.2">
      <c r="A24">
        <v>23</v>
      </c>
      <c r="B24">
        <v>2</v>
      </c>
      <c r="C24">
        <v>570</v>
      </c>
      <c r="D24">
        <v>12.15</v>
      </c>
      <c r="G24" s="2">
        <v>8</v>
      </c>
      <c r="H24" s="2">
        <v>80895</v>
      </c>
      <c r="I24" s="3">
        <v>82525</v>
      </c>
      <c r="J24" s="3">
        <v>83379</v>
      </c>
      <c r="K24" s="2">
        <v>73109</v>
      </c>
      <c r="L24" s="3">
        <v>70875</v>
      </c>
      <c r="M24" s="4">
        <v>71182</v>
      </c>
      <c r="N24" s="3">
        <v>995</v>
      </c>
      <c r="O24" s="3">
        <v>1771</v>
      </c>
      <c r="P24" s="4">
        <v>1170</v>
      </c>
      <c r="Q24" s="2">
        <v>1568</v>
      </c>
      <c r="R24" s="3">
        <v>1440</v>
      </c>
      <c r="S24" s="2">
        <v>984</v>
      </c>
      <c r="T24" s="4">
        <v>1036</v>
      </c>
      <c r="U24" s="3">
        <v>1064</v>
      </c>
      <c r="V24" s="4">
        <v>935</v>
      </c>
      <c r="X24" s="19">
        <v>8</v>
      </c>
      <c r="Y24" s="19">
        <f t="shared" si="13"/>
        <v>22.306078161578778</v>
      </c>
      <c r="Z24" s="25">
        <f t="shared" si="14"/>
        <v>22.755536192401124</v>
      </c>
      <c r="AA24" s="25">
        <f t="shared" si="15"/>
        <v>22.991019111617245</v>
      </c>
      <c r="AB24" s="19">
        <f t="shared" si="16"/>
        <v>20.159157776313283</v>
      </c>
      <c r="AC24" s="25">
        <f t="shared" si="17"/>
        <v>19.543152107075791</v>
      </c>
      <c r="AD24" s="24">
        <f t="shared" si="18"/>
        <v>19.627804631899387</v>
      </c>
      <c r="AE24" s="25">
        <f t="shared" si="19"/>
        <v>0.27436241758787178</v>
      </c>
      <c r="AF24" s="25">
        <f t="shared" si="20"/>
        <v>0.48833752919409135</v>
      </c>
      <c r="AG24" s="24">
        <f t="shared" si="21"/>
        <v>0.32261711414855276</v>
      </c>
      <c r="AH24" s="25">
        <f t="shared" si="22"/>
        <v>0.43236208118370145</v>
      </c>
      <c r="AI24" s="25">
        <f t="shared" si="23"/>
        <v>0.3970672174136034</v>
      </c>
      <c r="AJ24" s="19">
        <f t="shared" si="24"/>
        <v>0.27132926523262896</v>
      </c>
      <c r="AK24" s="24">
        <f t="shared" si="25"/>
        <v>0.28566780363923128</v>
      </c>
      <c r="AL24" s="25">
        <f t="shared" si="26"/>
        <v>0.29338855508894029</v>
      </c>
      <c r="AM24" s="24">
        <f t="shared" si="27"/>
        <v>0.2578179501956383</v>
      </c>
      <c r="AN24" s="17"/>
      <c r="AO24" s="17"/>
      <c r="AP24" s="17"/>
      <c r="AU24">
        <v>23</v>
      </c>
      <c r="AV24">
        <v>2</v>
      </c>
      <c r="AW24">
        <v>1241</v>
      </c>
      <c r="AX24">
        <v>11.04</v>
      </c>
    </row>
    <row r="25" spans="1:71" x14ac:dyDescent="0.2">
      <c r="A25">
        <v>24</v>
      </c>
      <c r="B25">
        <v>2</v>
      </c>
      <c r="C25">
        <v>696</v>
      </c>
      <c r="D25">
        <v>11.62</v>
      </c>
      <c r="G25" s="2">
        <v>16</v>
      </c>
      <c r="H25" s="2">
        <v>109832</v>
      </c>
      <c r="I25" s="3">
        <v>113580</v>
      </c>
      <c r="J25" s="3">
        <v>114500</v>
      </c>
      <c r="K25" s="2">
        <v>104853</v>
      </c>
      <c r="L25" s="3">
        <v>106040</v>
      </c>
      <c r="M25" s="4">
        <v>108343</v>
      </c>
      <c r="N25" s="3">
        <v>1457</v>
      </c>
      <c r="O25" s="3">
        <v>1286</v>
      </c>
      <c r="P25" s="4">
        <v>1570</v>
      </c>
      <c r="Q25" s="2">
        <v>2433</v>
      </c>
      <c r="R25" s="3">
        <v>2294</v>
      </c>
      <c r="S25" s="2">
        <v>1064</v>
      </c>
      <c r="T25" s="4">
        <v>1592</v>
      </c>
      <c r="U25" s="3">
        <v>1773</v>
      </c>
      <c r="V25" s="4">
        <v>1304</v>
      </c>
      <c r="X25" s="19">
        <v>16</v>
      </c>
      <c r="Y25" s="19">
        <f t="shared" si="13"/>
        <v>30.285199043729779</v>
      </c>
      <c r="Z25" s="25">
        <f t="shared" si="14"/>
        <v>31.318676773497966</v>
      </c>
      <c r="AA25" s="25">
        <f t="shared" si="15"/>
        <v>31.572358606845548</v>
      </c>
      <c r="AB25" s="19">
        <f t="shared" si="16"/>
        <v>28.91228399129761</v>
      </c>
      <c r="AC25" s="25">
        <f t="shared" si="17"/>
        <v>29.239588704540623</v>
      </c>
      <c r="AD25" s="24">
        <f t="shared" si="18"/>
        <v>29.87462051127919</v>
      </c>
      <c r="AE25" s="25">
        <f t="shared" si="19"/>
        <v>0.40175481650806955</v>
      </c>
      <c r="AF25" s="25">
        <f t="shared" si="20"/>
        <v>0.35460308444020416</v>
      </c>
      <c r="AG25" s="24">
        <f t="shared" si="21"/>
        <v>0.43291356343010923</v>
      </c>
      <c r="AH25" s="25">
        <f t="shared" si="22"/>
        <v>0.67087815275506735</v>
      </c>
      <c r="AI25" s="25">
        <f t="shared" si="23"/>
        <v>0.63255013662972648</v>
      </c>
      <c r="AJ25" s="19">
        <f t="shared" si="24"/>
        <v>0.29338855508894029</v>
      </c>
      <c r="AK25" s="24">
        <f t="shared" si="25"/>
        <v>0.43897986814059481</v>
      </c>
      <c r="AL25" s="25">
        <f t="shared" si="26"/>
        <v>0.48888901144049912</v>
      </c>
      <c r="AM25" s="24">
        <f t="shared" si="27"/>
        <v>0.35956642465787414</v>
      </c>
      <c r="AN25" s="17"/>
      <c r="AO25" s="17"/>
      <c r="AP25" s="17"/>
      <c r="AU25">
        <v>24</v>
      </c>
      <c r="AV25">
        <v>2</v>
      </c>
      <c r="AW25">
        <v>1518</v>
      </c>
      <c r="AX25">
        <v>10.71</v>
      </c>
    </row>
    <row r="26" spans="1:71" ht="17" thickBot="1" x14ac:dyDescent="0.25">
      <c r="A26">
        <v>25</v>
      </c>
      <c r="B26">
        <v>2</v>
      </c>
      <c r="C26">
        <v>708</v>
      </c>
      <c r="D26">
        <v>11.54</v>
      </c>
      <c r="G26" s="5">
        <v>25</v>
      </c>
      <c r="H26" s="5">
        <v>118301</v>
      </c>
      <c r="I26" s="6">
        <v>106263</v>
      </c>
      <c r="J26" s="6">
        <v>121762</v>
      </c>
      <c r="K26" s="5">
        <v>109795</v>
      </c>
      <c r="L26" s="6">
        <v>117071</v>
      </c>
      <c r="M26" s="7">
        <v>118191</v>
      </c>
      <c r="N26" s="6">
        <v>2157</v>
      </c>
      <c r="O26" s="6">
        <v>2016</v>
      </c>
      <c r="P26" s="7">
        <v>2169</v>
      </c>
      <c r="Q26" s="5">
        <v>2810</v>
      </c>
      <c r="R26" s="6">
        <v>2843</v>
      </c>
      <c r="S26" s="5">
        <v>1298</v>
      </c>
      <c r="T26" s="7">
        <v>1158</v>
      </c>
      <c r="U26" s="6">
        <v>1894</v>
      </c>
      <c r="V26" s="7">
        <v>2059</v>
      </c>
      <c r="X26" s="26">
        <v>25</v>
      </c>
      <c r="Y26" s="26">
        <f t="shared" si="13"/>
        <v>32.620450616143536</v>
      </c>
      <c r="Z26" s="28">
        <f t="shared" si="14"/>
        <v>29.301078975015091</v>
      </c>
      <c r="AA26" s="28">
        <f t="shared" si="15"/>
        <v>33.574790643552205</v>
      </c>
      <c r="AB26" s="26">
        <f t="shared" si="16"/>
        <v>30.274996622171233</v>
      </c>
      <c r="AC26" s="28">
        <f t="shared" si="17"/>
        <v>32.28128903460275</v>
      </c>
      <c r="AD26" s="27">
        <f t="shared" si="18"/>
        <v>32.59011909259111</v>
      </c>
      <c r="AE26" s="28">
        <f t="shared" si="19"/>
        <v>0.59477360275079338</v>
      </c>
      <c r="AF26" s="28">
        <f t="shared" si="20"/>
        <v>0.55589410437904474</v>
      </c>
      <c r="AG26" s="27">
        <f t="shared" si="21"/>
        <v>0.59808249622924003</v>
      </c>
      <c r="AH26" s="28">
        <f t="shared" si="22"/>
        <v>0.77483255620293445</v>
      </c>
      <c r="AI26" s="28">
        <f t="shared" si="23"/>
        <v>0.7839320132686628</v>
      </c>
      <c r="AJ26" s="26">
        <f t="shared" si="24"/>
        <v>0.35791197791865081</v>
      </c>
      <c r="AK26" s="27">
        <f t="shared" si="25"/>
        <v>0.31930822067010606</v>
      </c>
      <c r="AL26" s="28">
        <f t="shared" si="26"/>
        <v>0.5222536873481699</v>
      </c>
      <c r="AM26" s="27">
        <f t="shared" si="27"/>
        <v>0.56775097267681207</v>
      </c>
      <c r="AN26" s="17"/>
      <c r="AO26" s="17"/>
      <c r="AP26" s="17"/>
      <c r="AU26">
        <v>25</v>
      </c>
      <c r="AV26">
        <v>2</v>
      </c>
      <c r="AW26">
        <v>1429</v>
      </c>
      <c r="AX26">
        <v>10.71</v>
      </c>
      <c r="BB26" t="s">
        <v>29</v>
      </c>
      <c r="BL26" t="s">
        <v>22</v>
      </c>
    </row>
    <row r="27" spans="1:71" ht="17" thickBot="1" x14ac:dyDescent="0.25">
      <c r="A27">
        <v>26</v>
      </c>
      <c r="B27">
        <v>2</v>
      </c>
      <c r="C27">
        <v>400</v>
      </c>
      <c r="D27">
        <v>11.81</v>
      </c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U27">
        <v>26</v>
      </c>
      <c r="AV27">
        <v>2</v>
      </c>
      <c r="AW27">
        <v>269</v>
      </c>
      <c r="AX27">
        <v>11.64</v>
      </c>
      <c r="BB27" s="1" t="s">
        <v>30</v>
      </c>
      <c r="BC27" s="47"/>
      <c r="BD27" s="48"/>
      <c r="BE27" s="1" t="s">
        <v>31</v>
      </c>
      <c r="BF27" s="47"/>
      <c r="BG27" s="48"/>
      <c r="BL27" s="1" t="s">
        <v>30</v>
      </c>
      <c r="BM27" s="47"/>
      <c r="BN27" s="48"/>
      <c r="BO27" s="1" t="s">
        <v>31</v>
      </c>
      <c r="BP27" s="47"/>
      <c r="BQ27" s="48"/>
    </row>
    <row r="28" spans="1:71" ht="17" thickBot="1" x14ac:dyDescent="0.25">
      <c r="A28">
        <v>27</v>
      </c>
      <c r="B28">
        <v>2</v>
      </c>
      <c r="C28">
        <v>579</v>
      </c>
      <c r="D28">
        <v>12.01</v>
      </c>
      <c r="X28" s="17"/>
      <c r="Y28" s="17"/>
      <c r="Z28" s="18"/>
      <c r="AA28" s="35" t="s">
        <v>19</v>
      </c>
      <c r="AB28" s="35"/>
      <c r="AC28" s="35"/>
      <c r="AD28" s="35"/>
      <c r="AE28" s="35"/>
      <c r="AF28" s="36"/>
      <c r="AG28" s="17"/>
      <c r="AH28" s="18"/>
      <c r="AI28" s="35" t="s">
        <v>20</v>
      </c>
      <c r="AJ28" s="35"/>
      <c r="AK28" s="35"/>
      <c r="AL28" s="35"/>
      <c r="AM28" s="35"/>
      <c r="AN28" s="36"/>
      <c r="AO28" s="17"/>
      <c r="AP28" s="17"/>
      <c r="AU28">
        <v>27</v>
      </c>
      <c r="AV28">
        <v>2</v>
      </c>
      <c r="AW28">
        <v>672</v>
      </c>
      <c r="AX28">
        <v>10.99</v>
      </c>
      <c r="BA28" s="8" t="s">
        <v>10</v>
      </c>
      <c r="BB28" s="8" t="s">
        <v>23</v>
      </c>
      <c r="BC28" s="43" t="s">
        <v>24</v>
      </c>
      <c r="BD28" s="43" t="s">
        <v>12</v>
      </c>
      <c r="BE28" s="43" t="s">
        <v>23</v>
      </c>
      <c r="BF28" s="44" t="s">
        <v>24</v>
      </c>
      <c r="BG28" s="43" t="s">
        <v>12</v>
      </c>
      <c r="BK28" s="8" t="s">
        <v>10</v>
      </c>
      <c r="BL28" s="50" t="s">
        <v>25</v>
      </c>
      <c r="BM28" s="51" t="s">
        <v>24</v>
      </c>
      <c r="BN28" s="51" t="s">
        <v>12</v>
      </c>
      <c r="BO28" s="50" t="s">
        <v>25</v>
      </c>
      <c r="BP28" s="52" t="s">
        <v>24</v>
      </c>
      <c r="BQ28" s="51" t="s">
        <v>12</v>
      </c>
    </row>
    <row r="29" spans="1:71" ht="17" thickBot="1" x14ac:dyDescent="0.25">
      <c r="A29">
        <v>28</v>
      </c>
      <c r="B29">
        <v>2</v>
      </c>
      <c r="C29">
        <v>516</v>
      </c>
      <c r="D29">
        <v>12.09</v>
      </c>
      <c r="M29">
        <v>10914</v>
      </c>
      <c r="P29">
        <v>13401</v>
      </c>
      <c r="T29">
        <v>13556</v>
      </c>
      <c r="X29" s="17"/>
      <c r="Y29" s="17"/>
      <c r="Z29" s="19"/>
      <c r="AA29" s="37" t="s">
        <v>11</v>
      </c>
      <c r="AB29" s="35"/>
      <c r="AC29" s="36"/>
      <c r="AD29" s="38" t="s">
        <v>12</v>
      </c>
      <c r="AE29" s="39"/>
      <c r="AF29" s="40"/>
      <c r="AG29" s="17"/>
      <c r="AH29" s="19"/>
      <c r="AI29" s="37" t="s">
        <v>11</v>
      </c>
      <c r="AJ29" s="35"/>
      <c r="AK29" s="36"/>
      <c r="AL29" s="37" t="s">
        <v>12</v>
      </c>
      <c r="AM29" s="35"/>
      <c r="AN29" s="36"/>
      <c r="AO29" s="17"/>
      <c r="AP29" s="17"/>
      <c r="AU29">
        <v>28</v>
      </c>
      <c r="AV29">
        <v>2</v>
      </c>
      <c r="AW29">
        <v>1295</v>
      </c>
      <c r="AX29">
        <v>10.61</v>
      </c>
      <c r="BA29" s="2">
        <v>0.17</v>
      </c>
      <c r="BB29" s="1" t="e">
        <f>AVERAGE(BB19:BD19)</f>
        <v>#DIV/0!</v>
      </c>
      <c r="BC29" s="53" t="e">
        <f>AVERAGE(BE19:BG19)</f>
        <v>#DIV/0!</v>
      </c>
      <c r="BD29" s="53" t="e">
        <f>AVERAGE(BH19:BI19)</f>
        <v>#DIV/0!</v>
      </c>
      <c r="BE29" s="53" t="e">
        <f>STDEV(BB19:BD20)</f>
        <v>#DIV/0!</v>
      </c>
      <c r="BF29" s="47" t="e">
        <f>STDEV(BE19:BG19)</f>
        <v>#DIV/0!</v>
      </c>
      <c r="BG29" s="53" t="e">
        <f>STDEV(BH19:BI19)</f>
        <v>#DIV/0!</v>
      </c>
      <c r="BK29" s="2">
        <v>0.17</v>
      </c>
      <c r="BL29" s="50">
        <f>AVERAGE(BL19:BN19)</f>
        <v>9.6395061728395053</v>
      </c>
      <c r="BM29" s="54">
        <f>AVERAGE(BO19:BQ19)</f>
        <v>12.049382716049385</v>
      </c>
      <c r="BN29" s="54">
        <f>AVERAGE(BR19:BS19)</f>
        <v>8.5037037037037031</v>
      </c>
      <c r="BO29" s="54">
        <f>STDEV(BL19:BN20)</f>
        <v>1.3487178283544836</v>
      </c>
      <c r="BP29" s="55">
        <f>STDEV(BO19:BQ19)</f>
        <v>1.4687851018288436</v>
      </c>
      <c r="BQ29" s="54">
        <f>STDEV(BR19:BS19)</f>
        <v>0.46092886477345324</v>
      </c>
    </row>
    <row r="30" spans="1:71" ht="17" thickBot="1" x14ac:dyDescent="0.25">
      <c r="A30">
        <v>29</v>
      </c>
      <c r="B30">
        <v>2</v>
      </c>
      <c r="C30">
        <v>535</v>
      </c>
      <c r="D30">
        <v>11.78</v>
      </c>
      <c r="M30">
        <v>8712</v>
      </c>
      <c r="P30">
        <v>1388</v>
      </c>
      <c r="T30">
        <v>13349</v>
      </c>
      <c r="X30" s="17"/>
      <c r="Y30" s="17"/>
      <c r="Z30" s="20" t="s">
        <v>10</v>
      </c>
      <c r="AA30" s="20" t="s">
        <v>5</v>
      </c>
      <c r="AB30" s="21" t="s">
        <v>6</v>
      </c>
      <c r="AC30" s="22" t="s">
        <v>7</v>
      </c>
      <c r="AD30" s="23" t="s">
        <v>5</v>
      </c>
      <c r="AE30" s="21" t="s">
        <v>6</v>
      </c>
      <c r="AF30" s="22" t="s">
        <v>7</v>
      </c>
      <c r="AG30" s="17"/>
      <c r="AH30" s="20" t="s">
        <v>10</v>
      </c>
      <c r="AI30" s="20" t="s">
        <v>5</v>
      </c>
      <c r="AJ30" s="21" t="s">
        <v>6</v>
      </c>
      <c r="AK30" s="22" t="s">
        <v>7</v>
      </c>
      <c r="AL30" s="20" t="s">
        <v>5</v>
      </c>
      <c r="AM30" s="21" t="s">
        <v>6</v>
      </c>
      <c r="AN30" s="22" t="s">
        <v>7</v>
      </c>
      <c r="AO30" s="17"/>
      <c r="AP30" s="17"/>
      <c r="AU30">
        <v>29</v>
      </c>
      <c r="AV30">
        <v>2</v>
      </c>
      <c r="AW30">
        <v>223</v>
      </c>
      <c r="AX30">
        <v>11.86</v>
      </c>
      <c r="BA30" s="2">
        <v>3</v>
      </c>
      <c r="BB30" s="2" t="e">
        <f t="shared" ref="BB30:BB33" si="28">AVERAGE(BB20:BD20)</f>
        <v>#DIV/0!</v>
      </c>
      <c r="BC30" s="46" t="e">
        <f t="shared" ref="BC30:BC33" si="29">AVERAGE(BE20:BG20)</f>
        <v>#DIV/0!</v>
      </c>
      <c r="BD30" s="46" t="e">
        <f t="shared" ref="BD30:BD33" si="30">AVERAGE(BH20:BI20)</f>
        <v>#DIV/0!</v>
      </c>
      <c r="BE30" s="46" t="e">
        <f t="shared" ref="BE30:BE33" si="31">STDEV(BB20:BD21)</f>
        <v>#DIV/0!</v>
      </c>
      <c r="BF30" t="e">
        <f t="shared" ref="BF30:BF33" si="32">STDEV(BE20:BG20)</f>
        <v>#DIV/0!</v>
      </c>
      <c r="BG30" s="46" t="e">
        <f t="shared" ref="BG30:BG33" si="33">STDEV(BH20:BI20)</f>
        <v>#DIV/0!</v>
      </c>
      <c r="BK30" s="2">
        <v>3</v>
      </c>
      <c r="BL30" s="9">
        <f t="shared" ref="BL30:BL33" si="34">AVERAGE(BL20:BN20)</f>
        <v>11.101234567901235</v>
      </c>
      <c r="BM30" s="10">
        <f t="shared" ref="BM30" si="35">AVERAGE(BO20:BQ20)</f>
        <v>66.291358024691363</v>
      </c>
      <c r="BN30" s="10">
        <f t="shared" ref="BN30:BN33" si="36">AVERAGE(BR20:BS20)</f>
        <v>10.251851851851853</v>
      </c>
      <c r="BO30" s="10">
        <f t="shared" ref="BO30:BO33" si="37">STDEV(BL20:BN21)</f>
        <v>1.9267006988607185</v>
      </c>
      <c r="BP30" s="56">
        <f t="shared" ref="BP30:BP33" si="38">STDEV(BO20:BQ20)</f>
        <v>2.8581972056831919</v>
      </c>
      <c r="BQ30" s="10">
        <f t="shared" ref="BQ30:BQ33" si="39">STDEV(BR20:BS20)</f>
        <v>0.83805248140627853</v>
      </c>
    </row>
    <row r="31" spans="1:71" x14ac:dyDescent="0.2">
      <c r="A31">
        <v>30</v>
      </c>
      <c r="B31">
        <v>2</v>
      </c>
      <c r="C31">
        <v>559</v>
      </c>
      <c r="D31">
        <v>11.77</v>
      </c>
      <c r="M31">
        <v>3109</v>
      </c>
      <c r="P31">
        <v>212</v>
      </c>
      <c r="T31">
        <v>5508</v>
      </c>
      <c r="U31">
        <f>T31*2</f>
        <v>11016</v>
      </c>
      <c r="X31" s="17"/>
      <c r="Y31" s="17"/>
      <c r="Z31" s="19">
        <v>0.17</v>
      </c>
      <c r="AA31" s="19">
        <f>AVERAGE(Y22:AA22)</f>
        <v>0.90286835107727459</v>
      </c>
      <c r="AB31" s="41">
        <f>AVERAGE(AB22:AD22)</f>
        <v>0.79955734358355002</v>
      </c>
      <c r="AC31" s="24">
        <f>AVERAGE(AE22:AG22)</f>
        <v>0.1351131503699067</v>
      </c>
      <c r="AD31" s="25">
        <f>AVERAGE(AH22:AI22)</f>
        <v>0.17840450671291763</v>
      </c>
      <c r="AE31" s="41">
        <f>AVERAGE(AJ22:AK22)</f>
        <v>0.19067498669549077</v>
      </c>
      <c r="AF31" s="24">
        <f>AVERAGE(AL22:AM22)</f>
        <v>0.27891214612073595</v>
      </c>
      <c r="AG31" s="17"/>
      <c r="AH31" s="19">
        <v>0.17</v>
      </c>
      <c r="AI31" s="19">
        <f>STDEV(Y22:AA22)</f>
        <v>8.613648384450763E-2</v>
      </c>
      <c r="AJ31" s="41">
        <f>STDEV(AB22:AD22)</f>
        <v>3.0511890165183374E-2</v>
      </c>
      <c r="AK31" s="24">
        <f>STDEV(AE22:AG22)</f>
        <v>4.2430995298279109E-2</v>
      </c>
      <c r="AL31" s="19">
        <f>STDEV(AH22:AI22)</f>
        <v>2.0667712315363476E-2</v>
      </c>
      <c r="AM31" s="41">
        <f>STDEV(AJ22:AK22)</f>
        <v>2.9441741128489709E-2</v>
      </c>
      <c r="AN31" s="24">
        <f>STDEV(AL22:AM22)</f>
        <v>7.8186345645856456E-2</v>
      </c>
      <c r="AO31" s="17"/>
      <c r="AP31" s="17"/>
      <c r="AU31">
        <v>30</v>
      </c>
      <c r="AV31">
        <v>2</v>
      </c>
      <c r="AW31">
        <v>2006</v>
      </c>
      <c r="AX31">
        <v>10.82</v>
      </c>
      <c r="BA31" s="2">
        <v>6</v>
      </c>
      <c r="BB31" s="2" t="e">
        <f t="shared" si="28"/>
        <v>#DIV/0!</v>
      </c>
      <c r="BC31" s="46" t="e">
        <f>AVERAGE(BE21:BF21)</f>
        <v>#DIV/0!</v>
      </c>
      <c r="BD31" s="46" t="e">
        <f t="shared" si="30"/>
        <v>#DIV/0!</v>
      </c>
      <c r="BE31" s="46" t="e">
        <f t="shared" si="31"/>
        <v>#DIV/0!</v>
      </c>
      <c r="BF31" t="e">
        <f>STDEV(BE21:BF21)</f>
        <v>#DIV/0!</v>
      </c>
      <c r="BG31" s="46" t="e">
        <f t="shared" si="33"/>
        <v>#DIV/0!</v>
      </c>
      <c r="BK31" s="2">
        <v>8</v>
      </c>
      <c r="BL31" s="9">
        <f t="shared" si="34"/>
        <v>12.543209876543209</v>
      </c>
      <c r="BM31" s="10">
        <f>AVERAGE(BO21:BQ21)</f>
        <v>139.04197530864198</v>
      </c>
      <c r="BN31" s="10">
        <f t="shared" si="36"/>
        <v>11.644444444444442</v>
      </c>
      <c r="BO31" s="10">
        <f t="shared" si="37"/>
        <v>7.8261494069859419</v>
      </c>
      <c r="BP31" s="56">
        <f>STDEV(BO21:BQ21)</f>
        <v>6.1259095048072787</v>
      </c>
      <c r="BQ31" s="10">
        <f t="shared" si="39"/>
        <v>1.7180075868828848</v>
      </c>
    </row>
    <row r="32" spans="1:71" x14ac:dyDescent="0.2">
      <c r="A32">
        <v>31</v>
      </c>
      <c r="B32">
        <v>2</v>
      </c>
      <c r="C32">
        <v>9806</v>
      </c>
      <c r="D32">
        <v>11.67</v>
      </c>
      <c r="M32">
        <v>9741</v>
      </c>
      <c r="P32">
        <v>2322</v>
      </c>
      <c r="X32" s="17"/>
      <c r="Y32" s="17"/>
      <c r="Z32" s="19">
        <v>3</v>
      </c>
      <c r="AA32" s="19">
        <f t="shared" ref="AA32:AA35" si="40">AVERAGE(Y23:AA23)</f>
        <v>10.718149372642985</v>
      </c>
      <c r="AB32" s="41">
        <f t="shared" ref="AB32:AB35" si="41">AVERAGE(AB23:AD23)</f>
        <v>8.9316226354049757</v>
      </c>
      <c r="AC32" s="24">
        <f>AVERAGE(AE23:AG23)</f>
        <v>0.24678830526748266</v>
      </c>
      <c r="AD32" s="25">
        <f>AVERAGE(AH23:AI23)</f>
        <v>0.26374638434452202</v>
      </c>
      <c r="AE32" s="41">
        <f>AVERAGE(AJ23:AK23)</f>
        <v>0.20721945408772427</v>
      </c>
      <c r="AF32" s="24">
        <f>AVERAGE(AL23:AM23)</f>
        <v>0.20115314937723866</v>
      </c>
      <c r="AG32" s="17"/>
      <c r="AH32" s="19">
        <v>3</v>
      </c>
      <c r="AI32" s="19">
        <f t="shared" ref="AI32:AI35" si="42">STDEV(Y23:AA23)</f>
        <v>0.23227885138024315</v>
      </c>
      <c r="AJ32" s="41">
        <f t="shared" ref="AJ32:AJ35" si="43">STDEV(AB23:AD23)</f>
        <v>0.22224209954494889</v>
      </c>
      <c r="AK32" s="24">
        <f t="shared" ref="AK32:AK35" si="44">STDEV(AE23:AG23)</f>
        <v>7.0125581236265097E-2</v>
      </c>
      <c r="AL32" s="19">
        <f t="shared" ref="AL32:AL35" si="45">STDEV(AH23:AI23)</f>
        <v>1.7743036044321474E-2</v>
      </c>
      <c r="AM32" s="41">
        <f t="shared" ref="AM32:AM35" si="46">STDEV(AJ23:AK23)</f>
        <v>1.2283640338376398E-2</v>
      </c>
      <c r="AN32" s="24">
        <f t="shared" ref="AN32:AN35" si="47">STDEV(AL23:AM23)</f>
        <v>3.7630834687407119E-2</v>
      </c>
      <c r="AO32" s="17"/>
      <c r="AP32" s="17"/>
      <c r="AU32">
        <v>31</v>
      </c>
      <c r="AV32">
        <v>2</v>
      </c>
      <c r="AW32">
        <v>244</v>
      </c>
      <c r="AX32">
        <v>11.08</v>
      </c>
      <c r="BA32" s="2">
        <v>9</v>
      </c>
      <c r="BB32" s="2" t="e">
        <f t="shared" si="28"/>
        <v>#DIV/0!</v>
      </c>
      <c r="BC32" s="46" t="e">
        <f>AVERAGE(BE22:BG22)</f>
        <v>#DIV/0!</v>
      </c>
      <c r="BD32" s="46" t="e">
        <f t="shared" si="30"/>
        <v>#DIV/0!</v>
      </c>
      <c r="BE32" s="46" t="e">
        <f t="shared" si="31"/>
        <v>#DIV/0!</v>
      </c>
      <c r="BF32" t="e">
        <f t="shared" si="32"/>
        <v>#DIV/0!</v>
      </c>
      <c r="BG32" s="46" t="e">
        <f t="shared" si="33"/>
        <v>#DIV/0!</v>
      </c>
      <c r="BK32" s="2">
        <v>15</v>
      </c>
      <c r="BL32" s="9">
        <f t="shared" si="34"/>
        <v>18.449382716049385</v>
      </c>
      <c r="BM32" s="10">
        <f>AVERAGE(BO22:BQ22)</f>
        <v>228.91851851851848</v>
      </c>
      <c r="BN32" s="10">
        <f t="shared" si="36"/>
        <v>12.266666666666666</v>
      </c>
      <c r="BO32" s="10">
        <f t="shared" si="37"/>
        <v>7.6278123210233284</v>
      </c>
      <c r="BP32" s="56">
        <f t="shared" si="38"/>
        <v>3.1541293942924704</v>
      </c>
      <c r="BQ32" s="10">
        <f t="shared" si="39"/>
        <v>1.6761049628125571</v>
      </c>
    </row>
    <row r="33" spans="1:69" ht="17" thickBot="1" x14ac:dyDescent="0.25">
      <c r="A33">
        <v>32</v>
      </c>
      <c r="B33">
        <v>2</v>
      </c>
      <c r="C33">
        <v>9718</v>
      </c>
      <c r="D33">
        <v>11.26</v>
      </c>
      <c r="M33">
        <v>4404</v>
      </c>
      <c r="P33">
        <v>1590</v>
      </c>
      <c r="X33" s="17"/>
      <c r="Y33" s="17"/>
      <c r="Z33" s="19">
        <v>8</v>
      </c>
      <c r="AA33" s="19">
        <f t="shared" si="40"/>
        <v>22.684211155199051</v>
      </c>
      <c r="AB33" s="41">
        <f t="shared" si="41"/>
        <v>19.776704838429488</v>
      </c>
      <c r="AC33" s="24">
        <f>AVERAGE(AE24:AG24)</f>
        <v>0.3617723536435053</v>
      </c>
      <c r="AD33" s="25">
        <f>AVERAGE(AH24:AI24)</f>
        <v>0.41471464929865243</v>
      </c>
      <c r="AE33" s="41">
        <f>AVERAGE(AJ24:AK24)</f>
        <v>0.27849853443593009</v>
      </c>
      <c r="AF33" s="24">
        <f>AVERAGE(AL24:AM24)</f>
        <v>0.2756032526422893</v>
      </c>
      <c r="AG33" s="17"/>
      <c r="AH33" s="19">
        <v>8</v>
      </c>
      <c r="AI33" s="19">
        <f t="shared" si="42"/>
        <v>0.34799636773795117</v>
      </c>
      <c r="AJ33" s="41">
        <f t="shared" si="43"/>
        <v>0.33390747185666902</v>
      </c>
      <c r="AK33" s="24">
        <f t="shared" si="44"/>
        <v>0.11223273444790439</v>
      </c>
      <c r="AL33" s="19">
        <f t="shared" si="45"/>
        <v>2.4957237512891726E-2</v>
      </c>
      <c r="AM33" s="41">
        <f t="shared" si="46"/>
        <v>1.0138877739612254E-2</v>
      </c>
      <c r="AN33" s="24">
        <f t="shared" si="47"/>
        <v>2.515221593096123E-2</v>
      </c>
      <c r="AO33" s="17"/>
      <c r="AP33" s="17"/>
      <c r="AU33">
        <v>32</v>
      </c>
      <c r="AV33">
        <v>2</v>
      </c>
      <c r="AW33">
        <v>288</v>
      </c>
      <c r="AX33">
        <v>10.93</v>
      </c>
      <c r="BA33" s="5">
        <v>15</v>
      </c>
      <c r="BB33" s="5" t="e">
        <f t="shared" si="28"/>
        <v>#DIV/0!</v>
      </c>
      <c r="BC33" s="49" t="e">
        <f t="shared" si="29"/>
        <v>#DIV/0!</v>
      </c>
      <c r="BD33" s="49" t="e">
        <f t="shared" si="30"/>
        <v>#DIV/0!</v>
      </c>
      <c r="BE33" s="49" t="e">
        <f t="shared" si="31"/>
        <v>#DIV/0!</v>
      </c>
      <c r="BF33" s="6" t="e">
        <f t="shared" si="32"/>
        <v>#DIV/0!</v>
      </c>
      <c r="BG33" s="49" t="e">
        <f t="shared" si="33"/>
        <v>#DIV/0!</v>
      </c>
      <c r="BK33" s="5">
        <v>25</v>
      </c>
      <c r="BL33" s="13">
        <f t="shared" si="34"/>
        <v>12.760493827160493</v>
      </c>
      <c r="BM33" s="14">
        <f t="shared" ref="BM33" si="48">AVERAGE(BO23:BQ23)</f>
        <v>334.241975308642</v>
      </c>
      <c r="BN33" s="14">
        <f t="shared" si="36"/>
        <v>12.770370370370369</v>
      </c>
      <c r="BO33" s="14">
        <f t="shared" si="37"/>
        <v>1.3774856984976704</v>
      </c>
      <c r="BP33" s="16">
        <f t="shared" si="38"/>
        <v>2.983239264060118</v>
      </c>
      <c r="BQ33" s="14">
        <f t="shared" si="39"/>
        <v>3.5617230459766893</v>
      </c>
    </row>
    <row r="34" spans="1:69" x14ac:dyDescent="0.2">
      <c r="A34">
        <v>33</v>
      </c>
      <c r="B34">
        <v>2</v>
      </c>
      <c r="C34">
        <v>6536</v>
      </c>
      <c r="D34">
        <v>11.81</v>
      </c>
      <c r="M34">
        <v>11578</v>
      </c>
      <c r="P34">
        <v>14054</v>
      </c>
      <c r="T34">
        <f>AVERAGE(T29:T30,P34,P29,M34)</f>
        <v>13187.6</v>
      </c>
      <c r="V34">
        <f>T34/2</f>
        <v>6593.8</v>
      </c>
      <c r="X34" s="17"/>
      <c r="Y34" s="17"/>
      <c r="Z34" s="19">
        <v>16</v>
      </c>
      <c r="AA34" s="19">
        <f t="shared" si="40"/>
        <v>31.058744808024432</v>
      </c>
      <c r="AB34" s="41">
        <f t="shared" si="41"/>
        <v>29.342164402372475</v>
      </c>
      <c r="AC34" s="24">
        <f>AVERAGE(AE25:AG25)</f>
        <v>0.39642382145946103</v>
      </c>
      <c r="AD34" s="25">
        <f>AVERAGE(AH25:AI25)</f>
        <v>0.65171414469239686</v>
      </c>
      <c r="AE34" s="41">
        <f>AVERAGE(AJ25:AK25)</f>
        <v>0.36618421161476755</v>
      </c>
      <c r="AF34" s="24">
        <f>AVERAGE(AL25:AM25)</f>
        <v>0.42422771804918663</v>
      </c>
      <c r="AG34" s="17"/>
      <c r="AH34" s="19">
        <v>16</v>
      </c>
      <c r="AI34" s="19">
        <f t="shared" si="42"/>
        <v>0.6818125880594279</v>
      </c>
      <c r="AJ34" s="41">
        <f t="shared" si="43"/>
        <v>0.4892997289615364</v>
      </c>
      <c r="AK34" s="24">
        <f t="shared" si="44"/>
        <v>3.9426481089025779E-2</v>
      </c>
      <c r="AL34" s="19">
        <f t="shared" si="45"/>
        <v>2.7102000111655873E-2</v>
      </c>
      <c r="AM34" s="41">
        <f t="shared" si="46"/>
        <v>0.1029486047406787</v>
      </c>
      <c r="AN34" s="24">
        <f t="shared" si="47"/>
        <v>9.1444878074579919E-2</v>
      </c>
      <c r="AO34" s="17"/>
      <c r="AP34" s="17"/>
      <c r="AU34">
        <v>33</v>
      </c>
      <c r="AV34">
        <v>2</v>
      </c>
      <c r="AW34">
        <v>202</v>
      </c>
      <c r="AX34">
        <v>11.61</v>
      </c>
    </row>
    <row r="35" spans="1:69" ht="17" thickBot="1" x14ac:dyDescent="0.25">
      <c r="A35">
        <v>34</v>
      </c>
      <c r="B35">
        <v>2</v>
      </c>
      <c r="C35">
        <v>9435</v>
      </c>
      <c r="D35">
        <v>11.47</v>
      </c>
      <c r="X35" s="17"/>
      <c r="Y35" s="17"/>
      <c r="Z35" s="26">
        <v>25</v>
      </c>
      <c r="AA35" s="26">
        <f t="shared" si="40"/>
        <v>31.832106744903612</v>
      </c>
      <c r="AB35" s="42">
        <f t="shared" si="41"/>
        <v>31.715468249788362</v>
      </c>
      <c r="AC35" s="27">
        <f>AVERAGE(AE26:AG26)</f>
        <v>0.58291673445302605</v>
      </c>
      <c r="AD35" s="28">
        <f>AVERAGE(AH26:AI26)</f>
        <v>0.77938228473579862</v>
      </c>
      <c r="AE35" s="42">
        <f>AVERAGE(AJ26:AK26)</f>
        <v>0.33861009929437846</v>
      </c>
      <c r="AF35" s="27">
        <f>AVERAGE(AL26:AM26)</f>
        <v>0.54500233001249099</v>
      </c>
      <c r="AG35" s="17"/>
      <c r="AH35" s="26">
        <v>25</v>
      </c>
      <c r="AI35" s="26">
        <f t="shared" si="42"/>
        <v>2.24327158430243</v>
      </c>
      <c r="AJ35" s="42">
        <f t="shared" si="43"/>
        <v>1.2570055225243575</v>
      </c>
      <c r="AK35" s="27">
        <f t="shared" si="44"/>
        <v>2.3460692575014833E-2</v>
      </c>
      <c r="AL35" s="26">
        <f t="shared" si="45"/>
        <v>6.4342877962923562E-3</v>
      </c>
      <c r="AM35" s="42">
        <f t="shared" si="46"/>
        <v>2.7296978529725336E-2</v>
      </c>
      <c r="AN35" s="27">
        <f t="shared" si="47"/>
        <v>3.2171438981462096E-2</v>
      </c>
      <c r="AO35" s="17"/>
      <c r="AP35" s="17"/>
      <c r="AU35">
        <v>34</v>
      </c>
      <c r="AV35">
        <v>2</v>
      </c>
      <c r="AW35">
        <v>252</v>
      </c>
      <c r="AX35">
        <v>11.75</v>
      </c>
    </row>
    <row r="36" spans="1:69" x14ac:dyDescent="0.2">
      <c r="A36">
        <v>35</v>
      </c>
      <c r="B36">
        <v>2</v>
      </c>
      <c r="C36">
        <v>9351</v>
      </c>
      <c r="D36">
        <v>11.39</v>
      </c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U36">
        <v>35</v>
      </c>
      <c r="AV36">
        <v>2</v>
      </c>
      <c r="AW36">
        <v>248</v>
      </c>
      <c r="AX36">
        <v>11.13</v>
      </c>
    </row>
    <row r="37" spans="1:69" x14ac:dyDescent="0.2">
      <c r="A37">
        <v>36</v>
      </c>
      <c r="B37">
        <v>2</v>
      </c>
      <c r="C37">
        <v>9410</v>
      </c>
      <c r="D37">
        <v>11.85</v>
      </c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U37">
        <v>36</v>
      </c>
      <c r="AV37">
        <v>2</v>
      </c>
      <c r="AW37">
        <v>253</v>
      </c>
      <c r="AX37">
        <v>12.21</v>
      </c>
    </row>
    <row r="38" spans="1:69" x14ac:dyDescent="0.2">
      <c r="A38">
        <v>37</v>
      </c>
      <c r="B38">
        <v>2</v>
      </c>
      <c r="C38">
        <v>2918</v>
      </c>
      <c r="D38">
        <v>12.19</v>
      </c>
      <c r="AU38">
        <v>37</v>
      </c>
      <c r="AV38">
        <v>2</v>
      </c>
      <c r="AW38">
        <v>209</v>
      </c>
      <c r="AX38">
        <v>12.03</v>
      </c>
    </row>
    <row r="39" spans="1:69" x14ac:dyDescent="0.2">
      <c r="A39">
        <v>38</v>
      </c>
      <c r="B39">
        <v>2</v>
      </c>
      <c r="C39">
        <v>39586</v>
      </c>
      <c r="D39">
        <v>12.19</v>
      </c>
      <c r="AU39">
        <v>38</v>
      </c>
      <c r="AV39">
        <v>2</v>
      </c>
      <c r="AW39">
        <v>367</v>
      </c>
      <c r="AX39">
        <v>10.92</v>
      </c>
    </row>
    <row r="40" spans="1:69" x14ac:dyDescent="0.2">
      <c r="A40">
        <v>39</v>
      </c>
      <c r="B40">
        <v>2</v>
      </c>
      <c r="C40">
        <v>80895</v>
      </c>
      <c r="D40">
        <v>12.18</v>
      </c>
      <c r="AU40">
        <v>39</v>
      </c>
      <c r="AV40">
        <v>2</v>
      </c>
      <c r="AW40">
        <v>55</v>
      </c>
      <c r="AX40">
        <v>13.92</v>
      </c>
    </row>
    <row r="41" spans="1:69" x14ac:dyDescent="0.2">
      <c r="A41">
        <v>40</v>
      </c>
      <c r="B41">
        <v>2</v>
      </c>
      <c r="C41">
        <v>109832</v>
      </c>
      <c r="D41">
        <v>12.13</v>
      </c>
      <c r="AU41">
        <v>40</v>
      </c>
      <c r="AV41">
        <v>2</v>
      </c>
      <c r="AW41">
        <v>352</v>
      </c>
      <c r="AX41">
        <v>11.5</v>
      </c>
    </row>
    <row r="42" spans="1:69" x14ac:dyDescent="0.2">
      <c r="A42">
        <v>41</v>
      </c>
      <c r="B42">
        <v>2</v>
      </c>
      <c r="C42">
        <v>118301</v>
      </c>
      <c r="D42">
        <v>12.2</v>
      </c>
      <c r="AU42">
        <v>41</v>
      </c>
      <c r="AV42">
        <v>2</v>
      </c>
      <c r="AW42">
        <v>4979</v>
      </c>
      <c r="AX42">
        <v>10.86</v>
      </c>
    </row>
    <row r="43" spans="1:69" x14ac:dyDescent="0.2">
      <c r="A43">
        <v>42</v>
      </c>
      <c r="B43">
        <v>2</v>
      </c>
      <c r="C43">
        <v>3404</v>
      </c>
      <c r="D43">
        <v>12.08</v>
      </c>
      <c r="AU43">
        <v>42</v>
      </c>
      <c r="AV43">
        <v>2</v>
      </c>
      <c r="AW43">
        <v>5104</v>
      </c>
      <c r="AX43">
        <v>10.73</v>
      </c>
    </row>
    <row r="44" spans="1:69" x14ac:dyDescent="0.2">
      <c r="A44">
        <v>43</v>
      </c>
      <c r="B44">
        <v>2</v>
      </c>
      <c r="C44">
        <v>37942</v>
      </c>
      <c r="D44">
        <v>12.19</v>
      </c>
      <c r="AU44">
        <v>43</v>
      </c>
      <c r="AV44">
        <v>2</v>
      </c>
      <c r="AW44">
        <v>5021</v>
      </c>
      <c r="AX44">
        <v>10.88</v>
      </c>
    </row>
    <row r="45" spans="1:69" x14ac:dyDescent="0.2">
      <c r="A45">
        <v>44</v>
      </c>
      <c r="B45">
        <v>2</v>
      </c>
      <c r="C45">
        <v>82525</v>
      </c>
      <c r="D45">
        <v>12.18</v>
      </c>
      <c r="AU45">
        <v>44</v>
      </c>
      <c r="AV45">
        <v>2</v>
      </c>
      <c r="AW45">
        <v>5305</v>
      </c>
      <c r="AX45">
        <v>11.03</v>
      </c>
    </row>
    <row r="46" spans="1:69" x14ac:dyDescent="0.2">
      <c r="A46">
        <v>45</v>
      </c>
      <c r="B46">
        <v>2</v>
      </c>
      <c r="C46">
        <v>113580</v>
      </c>
      <c r="D46">
        <v>12.17</v>
      </c>
      <c r="AU46">
        <v>45</v>
      </c>
      <c r="AV46">
        <v>2</v>
      </c>
      <c r="AW46">
        <v>187</v>
      </c>
      <c r="AX46">
        <v>11.78</v>
      </c>
    </row>
    <row r="47" spans="1:69" x14ac:dyDescent="0.2">
      <c r="A47">
        <v>46</v>
      </c>
      <c r="B47">
        <v>2</v>
      </c>
      <c r="C47">
        <v>106263</v>
      </c>
      <c r="D47">
        <v>11.93</v>
      </c>
      <c r="AU47">
        <v>46</v>
      </c>
      <c r="AV47">
        <v>2</v>
      </c>
      <c r="AW47">
        <v>190</v>
      </c>
      <c r="AX47">
        <v>11.71</v>
      </c>
    </row>
    <row r="48" spans="1:69" x14ac:dyDescent="0.2">
      <c r="A48">
        <v>47</v>
      </c>
      <c r="B48">
        <v>2</v>
      </c>
      <c r="C48">
        <v>3501</v>
      </c>
      <c r="D48">
        <v>12.02</v>
      </c>
      <c r="AU48">
        <v>47</v>
      </c>
      <c r="AV48">
        <v>2</v>
      </c>
      <c r="AW48">
        <v>160</v>
      </c>
      <c r="AX48">
        <v>11.87</v>
      </c>
    </row>
    <row r="49" spans="1:50" x14ac:dyDescent="0.2">
      <c r="A49">
        <v>48</v>
      </c>
      <c r="B49">
        <v>2</v>
      </c>
      <c r="C49">
        <v>39083</v>
      </c>
      <c r="D49">
        <v>11.98</v>
      </c>
      <c r="AU49">
        <v>48</v>
      </c>
      <c r="AV49">
        <v>2</v>
      </c>
      <c r="AW49">
        <v>524</v>
      </c>
      <c r="AX49">
        <v>11.14</v>
      </c>
    </row>
    <row r="50" spans="1:50" x14ac:dyDescent="0.2">
      <c r="A50">
        <v>49</v>
      </c>
      <c r="B50">
        <v>2</v>
      </c>
      <c r="C50">
        <v>83379</v>
      </c>
      <c r="D50">
        <v>12.18</v>
      </c>
      <c r="AU50">
        <v>49</v>
      </c>
      <c r="AV50">
        <v>2</v>
      </c>
      <c r="AW50">
        <v>224</v>
      </c>
      <c r="AX50">
        <v>12.27</v>
      </c>
    </row>
    <row r="51" spans="1:50" x14ac:dyDescent="0.2">
      <c r="A51">
        <v>50</v>
      </c>
      <c r="B51">
        <v>2</v>
      </c>
      <c r="C51">
        <v>114500</v>
      </c>
      <c r="D51">
        <v>12.08</v>
      </c>
      <c r="AU51">
        <v>50</v>
      </c>
      <c r="AV51">
        <v>2</v>
      </c>
      <c r="AW51">
        <v>131</v>
      </c>
      <c r="AX51">
        <v>12.95</v>
      </c>
    </row>
    <row r="52" spans="1:50" x14ac:dyDescent="0.2">
      <c r="A52">
        <v>51</v>
      </c>
      <c r="B52">
        <v>2</v>
      </c>
      <c r="C52">
        <v>121762</v>
      </c>
      <c r="D52">
        <v>12.1</v>
      </c>
      <c r="AU52">
        <v>51</v>
      </c>
      <c r="AV52">
        <v>2</v>
      </c>
      <c r="AW52">
        <v>189</v>
      </c>
      <c r="AX52">
        <v>11.59</v>
      </c>
    </row>
    <row r="53" spans="1:50" x14ac:dyDescent="0.2">
      <c r="A53">
        <v>52</v>
      </c>
      <c r="B53">
        <v>2</v>
      </c>
      <c r="C53">
        <v>2772</v>
      </c>
      <c r="D53">
        <v>12.15</v>
      </c>
      <c r="AU53">
        <v>52</v>
      </c>
      <c r="AV53">
        <v>2</v>
      </c>
      <c r="AW53">
        <v>251</v>
      </c>
      <c r="AX53">
        <v>12.12</v>
      </c>
    </row>
    <row r="54" spans="1:50" x14ac:dyDescent="0.2">
      <c r="A54">
        <v>53</v>
      </c>
      <c r="B54">
        <v>2</v>
      </c>
      <c r="C54">
        <v>32166</v>
      </c>
      <c r="D54">
        <v>12.12</v>
      </c>
      <c r="AU54">
        <v>53</v>
      </c>
      <c r="AV54">
        <v>2</v>
      </c>
      <c r="AW54">
        <v>212</v>
      </c>
      <c r="AX54">
        <v>11.35</v>
      </c>
    </row>
    <row r="55" spans="1:50" x14ac:dyDescent="0.2">
      <c r="A55">
        <v>54</v>
      </c>
      <c r="B55">
        <v>2</v>
      </c>
      <c r="C55">
        <v>73109</v>
      </c>
      <c r="D55">
        <v>12.17</v>
      </c>
      <c r="AU55">
        <v>54</v>
      </c>
      <c r="AV55">
        <v>2</v>
      </c>
      <c r="AW55">
        <v>233</v>
      </c>
      <c r="AX55">
        <v>11.63</v>
      </c>
    </row>
    <row r="56" spans="1:50" x14ac:dyDescent="0.2">
      <c r="A56">
        <v>55</v>
      </c>
      <c r="B56">
        <v>2</v>
      </c>
      <c r="C56">
        <v>104853</v>
      </c>
      <c r="D56">
        <v>12.08</v>
      </c>
      <c r="AU56">
        <v>55</v>
      </c>
      <c r="AV56">
        <v>2</v>
      </c>
      <c r="AW56">
        <v>170</v>
      </c>
      <c r="AX56">
        <v>11.97</v>
      </c>
    </row>
    <row r="57" spans="1:50" x14ac:dyDescent="0.2">
      <c r="A57">
        <v>56</v>
      </c>
      <c r="B57">
        <v>2</v>
      </c>
      <c r="C57">
        <v>109795</v>
      </c>
      <c r="D57">
        <v>12.21</v>
      </c>
      <c r="AU57">
        <v>56</v>
      </c>
      <c r="AV57">
        <v>2</v>
      </c>
      <c r="AW57">
        <v>183</v>
      </c>
      <c r="AX57">
        <v>12.14</v>
      </c>
    </row>
    <row r="58" spans="1:50" x14ac:dyDescent="0.2">
      <c r="A58">
        <v>57</v>
      </c>
      <c r="B58">
        <v>2</v>
      </c>
      <c r="C58">
        <v>2968</v>
      </c>
      <c r="D58">
        <v>12.05</v>
      </c>
      <c r="AU58">
        <v>57</v>
      </c>
      <c r="AV58">
        <v>2</v>
      </c>
      <c r="AW58">
        <v>224</v>
      </c>
      <c r="AX58">
        <v>12.26</v>
      </c>
    </row>
    <row r="59" spans="1:50" x14ac:dyDescent="0.2">
      <c r="A59">
        <v>58</v>
      </c>
      <c r="B59">
        <v>2</v>
      </c>
      <c r="C59">
        <v>31722</v>
      </c>
      <c r="D59">
        <v>12.05</v>
      </c>
      <c r="AU59">
        <v>58</v>
      </c>
      <c r="AV59">
        <v>2</v>
      </c>
      <c r="AW59">
        <v>198</v>
      </c>
      <c r="AX59">
        <v>11.48</v>
      </c>
    </row>
    <row r="60" spans="1:50" x14ac:dyDescent="0.2">
      <c r="A60">
        <v>59</v>
      </c>
      <c r="B60">
        <v>2</v>
      </c>
      <c r="C60">
        <v>70875</v>
      </c>
      <c r="D60">
        <v>12.18</v>
      </c>
      <c r="AU60">
        <v>59</v>
      </c>
      <c r="AV60">
        <v>2</v>
      </c>
      <c r="AW60">
        <v>189</v>
      </c>
      <c r="AX60">
        <v>11.37</v>
      </c>
    </row>
    <row r="61" spans="1:50" x14ac:dyDescent="0.2">
      <c r="A61">
        <v>60</v>
      </c>
      <c r="B61">
        <v>2</v>
      </c>
      <c r="C61">
        <v>106040</v>
      </c>
      <c r="D61">
        <v>12.26</v>
      </c>
      <c r="AU61">
        <v>60</v>
      </c>
      <c r="AV61">
        <v>2</v>
      </c>
      <c r="AW61">
        <v>221</v>
      </c>
      <c r="AX61">
        <v>11.67</v>
      </c>
    </row>
    <row r="62" spans="1:50" x14ac:dyDescent="0.2">
      <c r="A62">
        <v>61</v>
      </c>
      <c r="B62">
        <v>2</v>
      </c>
      <c r="C62">
        <v>117071</v>
      </c>
      <c r="D62">
        <v>12.17</v>
      </c>
      <c r="AU62">
        <v>61</v>
      </c>
      <c r="AV62">
        <v>2</v>
      </c>
      <c r="AW62">
        <v>1076</v>
      </c>
      <c r="AX62">
        <v>11.25</v>
      </c>
    </row>
    <row r="63" spans="1:50" x14ac:dyDescent="0.2">
      <c r="A63">
        <v>62</v>
      </c>
      <c r="B63">
        <v>2</v>
      </c>
      <c r="C63">
        <v>2959</v>
      </c>
      <c r="D63">
        <v>12.08</v>
      </c>
      <c r="AU63">
        <v>62</v>
      </c>
      <c r="AV63">
        <v>2</v>
      </c>
      <c r="AW63">
        <v>2229</v>
      </c>
      <c r="AX63">
        <v>11.12</v>
      </c>
    </row>
    <row r="64" spans="1:50" x14ac:dyDescent="0.2">
      <c r="A64">
        <v>63</v>
      </c>
      <c r="B64">
        <v>2</v>
      </c>
      <c r="C64">
        <v>33286</v>
      </c>
      <c r="D64">
        <v>12.17</v>
      </c>
      <c r="AU64">
        <v>63</v>
      </c>
      <c r="AV64">
        <v>2</v>
      </c>
      <c r="AW64">
        <v>3839</v>
      </c>
      <c r="AX64">
        <v>11.08</v>
      </c>
    </row>
    <row r="65" spans="1:50" x14ac:dyDescent="0.2">
      <c r="A65">
        <v>64</v>
      </c>
      <c r="B65">
        <v>2</v>
      </c>
      <c r="C65">
        <v>71182</v>
      </c>
      <c r="D65">
        <v>12.08</v>
      </c>
      <c r="AU65">
        <v>64</v>
      </c>
      <c r="AV65">
        <v>2</v>
      </c>
      <c r="AW65">
        <v>5598</v>
      </c>
      <c r="AX65">
        <v>11.21</v>
      </c>
    </row>
    <row r="66" spans="1:50" x14ac:dyDescent="0.2">
      <c r="A66">
        <v>65</v>
      </c>
      <c r="B66">
        <v>2</v>
      </c>
      <c r="C66">
        <v>108343</v>
      </c>
      <c r="D66">
        <v>12.1</v>
      </c>
      <c r="AU66">
        <v>65</v>
      </c>
      <c r="AV66">
        <v>2</v>
      </c>
      <c r="AW66">
        <v>175</v>
      </c>
      <c r="AX66">
        <v>11.99</v>
      </c>
    </row>
    <row r="67" spans="1:50" x14ac:dyDescent="0.2">
      <c r="A67">
        <v>66</v>
      </c>
      <c r="B67">
        <v>2</v>
      </c>
      <c r="C67">
        <v>118191</v>
      </c>
      <c r="D67">
        <v>12.19</v>
      </c>
      <c r="AU67">
        <v>66</v>
      </c>
      <c r="AV67">
        <v>2</v>
      </c>
      <c r="AW67">
        <v>1109</v>
      </c>
      <c r="AX67">
        <v>11.31</v>
      </c>
    </row>
    <row r="68" spans="1:50" x14ac:dyDescent="0.2">
      <c r="A68">
        <v>67</v>
      </c>
      <c r="B68">
        <v>2</v>
      </c>
      <c r="C68">
        <v>10914</v>
      </c>
      <c r="D68">
        <v>12.19</v>
      </c>
      <c r="AU68">
        <v>67</v>
      </c>
      <c r="AV68">
        <v>2</v>
      </c>
      <c r="AW68">
        <v>2424</v>
      </c>
      <c r="AX68">
        <v>11.04</v>
      </c>
    </row>
    <row r="69" spans="1:50" x14ac:dyDescent="0.2">
      <c r="A69">
        <v>68</v>
      </c>
      <c r="B69">
        <v>2</v>
      </c>
      <c r="C69">
        <v>8712</v>
      </c>
      <c r="D69">
        <v>12.17</v>
      </c>
      <c r="AU69">
        <v>68</v>
      </c>
      <c r="AV69">
        <v>2</v>
      </c>
      <c r="AW69">
        <v>3826</v>
      </c>
      <c r="AX69">
        <v>11.08</v>
      </c>
    </row>
    <row r="70" spans="1:50" x14ac:dyDescent="0.2">
      <c r="A70">
        <v>69</v>
      </c>
      <c r="B70">
        <v>2</v>
      </c>
      <c r="C70">
        <v>3109</v>
      </c>
      <c r="D70">
        <v>12.25</v>
      </c>
      <c r="AU70">
        <v>69</v>
      </c>
      <c r="AV70">
        <v>2</v>
      </c>
      <c r="AW70">
        <v>5627</v>
      </c>
      <c r="AX70">
        <v>11.1</v>
      </c>
    </row>
    <row r="71" spans="1:50" x14ac:dyDescent="0.2">
      <c r="A71">
        <v>70</v>
      </c>
      <c r="B71">
        <v>2</v>
      </c>
      <c r="C71">
        <v>9741</v>
      </c>
      <c r="D71">
        <v>12.27</v>
      </c>
      <c r="AU71">
        <v>70</v>
      </c>
      <c r="AV71">
        <v>2</v>
      </c>
      <c r="AW71">
        <v>214</v>
      </c>
      <c r="AX71">
        <v>11.66</v>
      </c>
    </row>
    <row r="72" spans="1:50" x14ac:dyDescent="0.2">
      <c r="A72">
        <v>71</v>
      </c>
      <c r="B72">
        <v>2</v>
      </c>
      <c r="C72">
        <v>4404</v>
      </c>
      <c r="D72">
        <v>12.24</v>
      </c>
      <c r="AU72">
        <v>71</v>
      </c>
      <c r="AV72">
        <v>2</v>
      </c>
      <c r="AW72">
        <v>1171</v>
      </c>
      <c r="AX72">
        <v>11.22</v>
      </c>
    </row>
    <row r="73" spans="1:50" x14ac:dyDescent="0.2">
      <c r="A73">
        <v>72</v>
      </c>
      <c r="B73">
        <v>2</v>
      </c>
      <c r="C73">
        <v>11578</v>
      </c>
      <c r="D73">
        <v>12.34</v>
      </c>
      <c r="AU73">
        <v>72</v>
      </c>
      <c r="AV73">
        <v>2</v>
      </c>
      <c r="AW73">
        <v>2386</v>
      </c>
      <c r="AX73">
        <v>11.34</v>
      </c>
    </row>
    <row r="74" spans="1:50" x14ac:dyDescent="0.2">
      <c r="A74">
        <v>73</v>
      </c>
      <c r="B74">
        <v>2</v>
      </c>
      <c r="C74">
        <v>655</v>
      </c>
      <c r="D74">
        <v>12.08</v>
      </c>
      <c r="AU74">
        <v>73</v>
      </c>
      <c r="AV74">
        <v>2</v>
      </c>
      <c r="AW74">
        <v>3924</v>
      </c>
      <c r="AX74">
        <v>11.11</v>
      </c>
    </row>
    <row r="75" spans="1:50" x14ac:dyDescent="0.2">
      <c r="A75">
        <v>74</v>
      </c>
      <c r="B75">
        <v>2</v>
      </c>
      <c r="C75">
        <v>1180</v>
      </c>
      <c r="D75">
        <v>11.96</v>
      </c>
      <c r="AU75">
        <v>74</v>
      </c>
      <c r="AV75">
        <v>2</v>
      </c>
      <c r="AW75">
        <v>5696</v>
      </c>
      <c r="AX75">
        <v>11.11</v>
      </c>
    </row>
    <row r="76" spans="1:50" x14ac:dyDescent="0.2">
      <c r="A76">
        <v>75</v>
      </c>
      <c r="B76">
        <v>2</v>
      </c>
      <c r="C76">
        <v>1410</v>
      </c>
      <c r="D76">
        <v>11.85</v>
      </c>
      <c r="AU76">
        <v>75</v>
      </c>
      <c r="AV76">
        <v>2</v>
      </c>
      <c r="AW76">
        <v>138</v>
      </c>
      <c r="AX76">
        <v>12.22</v>
      </c>
    </row>
    <row r="77" spans="1:50" x14ac:dyDescent="0.2">
      <c r="A77">
        <v>76</v>
      </c>
      <c r="B77">
        <v>2</v>
      </c>
      <c r="C77">
        <v>877</v>
      </c>
      <c r="D77">
        <v>11.83</v>
      </c>
      <c r="AU77">
        <v>76</v>
      </c>
      <c r="AV77">
        <v>2</v>
      </c>
      <c r="AW77">
        <v>183</v>
      </c>
      <c r="AX77">
        <v>11.55</v>
      </c>
    </row>
    <row r="78" spans="1:50" x14ac:dyDescent="0.2">
      <c r="A78">
        <v>77</v>
      </c>
      <c r="B78">
        <v>2</v>
      </c>
      <c r="C78">
        <v>1092</v>
      </c>
      <c r="D78">
        <v>11.65</v>
      </c>
      <c r="AU78">
        <v>77</v>
      </c>
      <c r="AV78">
        <v>2</v>
      </c>
      <c r="AW78">
        <v>217</v>
      </c>
      <c r="AX78">
        <v>12.01</v>
      </c>
    </row>
    <row r="79" spans="1:50" x14ac:dyDescent="0.2">
      <c r="A79">
        <v>78</v>
      </c>
      <c r="B79">
        <v>2</v>
      </c>
      <c r="C79">
        <v>867</v>
      </c>
      <c r="D79">
        <v>11.56</v>
      </c>
      <c r="AU79">
        <v>78</v>
      </c>
      <c r="AV79">
        <v>2</v>
      </c>
      <c r="AW79">
        <v>187</v>
      </c>
      <c r="AX79">
        <v>11.06</v>
      </c>
    </row>
    <row r="80" spans="1:50" x14ac:dyDescent="0.2">
      <c r="A80">
        <v>79</v>
      </c>
      <c r="B80">
        <v>2</v>
      </c>
      <c r="C80">
        <v>793</v>
      </c>
      <c r="D80">
        <v>11.54</v>
      </c>
      <c r="AU80">
        <v>79</v>
      </c>
      <c r="AV80">
        <v>2</v>
      </c>
      <c r="AW80">
        <v>258</v>
      </c>
      <c r="AX80">
        <v>11.26</v>
      </c>
    </row>
    <row r="81" spans="1:50" x14ac:dyDescent="0.2">
      <c r="A81">
        <v>80</v>
      </c>
      <c r="B81">
        <v>2</v>
      </c>
      <c r="C81">
        <v>857</v>
      </c>
      <c r="D81">
        <v>11.77</v>
      </c>
      <c r="AU81">
        <v>80</v>
      </c>
      <c r="AV81">
        <v>2</v>
      </c>
      <c r="AW81">
        <v>149</v>
      </c>
      <c r="AX81">
        <v>12.51</v>
      </c>
    </row>
    <row r="82" spans="1:50" x14ac:dyDescent="0.2">
      <c r="A82">
        <v>81</v>
      </c>
      <c r="B82">
        <v>2</v>
      </c>
      <c r="C82">
        <v>996</v>
      </c>
      <c r="D82">
        <v>11.9</v>
      </c>
      <c r="AU82">
        <v>81</v>
      </c>
      <c r="AV82">
        <v>2</v>
      </c>
      <c r="AW82">
        <v>163</v>
      </c>
      <c r="AX82">
        <v>11.97</v>
      </c>
    </row>
    <row r="83" spans="1:50" x14ac:dyDescent="0.2">
      <c r="A83">
        <v>82</v>
      </c>
      <c r="B83">
        <v>2</v>
      </c>
      <c r="C83">
        <v>1119</v>
      </c>
      <c r="D83">
        <v>11.99</v>
      </c>
      <c r="AU83">
        <v>82</v>
      </c>
      <c r="AV83">
        <v>2</v>
      </c>
      <c r="AW83">
        <v>176</v>
      </c>
      <c r="AX83">
        <v>12.5</v>
      </c>
    </row>
    <row r="84" spans="1:50" x14ac:dyDescent="0.2">
      <c r="A84">
        <v>83</v>
      </c>
      <c r="B84">
        <v>2</v>
      </c>
      <c r="C84">
        <v>553</v>
      </c>
      <c r="D84">
        <v>11.62</v>
      </c>
      <c r="AU84">
        <v>83</v>
      </c>
      <c r="AV84">
        <v>2</v>
      </c>
      <c r="AW84">
        <v>227</v>
      </c>
      <c r="AX84">
        <v>12.14</v>
      </c>
    </row>
    <row r="85" spans="1:50" x14ac:dyDescent="0.2">
      <c r="A85">
        <v>84</v>
      </c>
      <c r="B85">
        <v>2</v>
      </c>
      <c r="C85">
        <v>823</v>
      </c>
      <c r="D85">
        <v>11.74</v>
      </c>
      <c r="AU85">
        <v>84</v>
      </c>
      <c r="AV85">
        <v>2</v>
      </c>
      <c r="AW85">
        <v>173</v>
      </c>
      <c r="AX85">
        <v>11.97</v>
      </c>
    </row>
    <row r="86" spans="1:50" x14ac:dyDescent="0.2">
      <c r="A86">
        <v>85</v>
      </c>
      <c r="B86">
        <v>2</v>
      </c>
      <c r="C86">
        <v>836</v>
      </c>
      <c r="D86">
        <v>11.76</v>
      </c>
      <c r="AU86">
        <v>85</v>
      </c>
      <c r="AV86">
        <v>2</v>
      </c>
      <c r="AW86">
        <v>4150</v>
      </c>
      <c r="AX86">
        <v>11.24</v>
      </c>
    </row>
    <row r="87" spans="1:50" x14ac:dyDescent="0.2">
      <c r="A87">
        <v>86</v>
      </c>
      <c r="B87">
        <v>2</v>
      </c>
      <c r="C87">
        <v>914</v>
      </c>
      <c r="D87">
        <v>11.86</v>
      </c>
      <c r="AU87">
        <v>86</v>
      </c>
      <c r="AV87">
        <v>2</v>
      </c>
      <c r="AW87">
        <v>4650</v>
      </c>
      <c r="AX87">
        <v>11.09</v>
      </c>
    </row>
    <row r="88" spans="1:50" x14ac:dyDescent="0.2">
      <c r="A88">
        <v>87</v>
      </c>
      <c r="B88">
        <v>2</v>
      </c>
      <c r="C88">
        <v>1109</v>
      </c>
      <c r="D88">
        <v>11.88</v>
      </c>
      <c r="AU88">
        <v>87</v>
      </c>
      <c r="AV88">
        <v>2</v>
      </c>
      <c r="AW88">
        <v>5426</v>
      </c>
      <c r="AX88">
        <v>11.21</v>
      </c>
    </row>
    <row r="89" spans="1:50" x14ac:dyDescent="0.2">
      <c r="A89">
        <v>88</v>
      </c>
      <c r="B89">
        <v>2</v>
      </c>
      <c r="C89">
        <v>722</v>
      </c>
      <c r="D89">
        <v>12.16</v>
      </c>
      <c r="AU89">
        <v>88</v>
      </c>
      <c r="AV89">
        <v>2</v>
      </c>
      <c r="AW89">
        <v>4958</v>
      </c>
      <c r="AX89">
        <v>11.24</v>
      </c>
    </row>
    <row r="90" spans="1:50" x14ac:dyDescent="0.2">
      <c r="A90">
        <v>89</v>
      </c>
      <c r="B90">
        <v>2</v>
      </c>
      <c r="C90">
        <v>467</v>
      </c>
      <c r="D90">
        <v>11.74</v>
      </c>
      <c r="AU90">
        <v>89</v>
      </c>
      <c r="AV90">
        <v>2</v>
      </c>
      <c r="AW90">
        <v>718</v>
      </c>
      <c r="AX90">
        <v>11.11</v>
      </c>
    </row>
    <row r="91" spans="1:50" x14ac:dyDescent="0.2">
      <c r="A91">
        <v>90</v>
      </c>
      <c r="B91">
        <v>2</v>
      </c>
      <c r="C91">
        <v>605</v>
      </c>
      <c r="D91">
        <v>12.26</v>
      </c>
      <c r="AU91">
        <v>90</v>
      </c>
      <c r="AV91">
        <v>2</v>
      </c>
      <c r="AW91">
        <v>4715</v>
      </c>
      <c r="AX91">
        <v>11.18</v>
      </c>
    </row>
    <row r="92" spans="1:50" x14ac:dyDescent="0.2">
      <c r="A92">
        <v>91</v>
      </c>
      <c r="B92">
        <v>2</v>
      </c>
      <c r="C92">
        <v>419</v>
      </c>
      <c r="D92">
        <v>11.65</v>
      </c>
      <c r="AU92">
        <v>91</v>
      </c>
      <c r="AV92">
        <v>2</v>
      </c>
      <c r="AW92">
        <v>9000</v>
      </c>
      <c r="AX92">
        <v>11.27</v>
      </c>
    </row>
    <row r="93" spans="1:50" x14ac:dyDescent="0.2">
      <c r="A93">
        <v>92</v>
      </c>
      <c r="B93">
        <v>2</v>
      </c>
      <c r="C93">
        <v>401</v>
      </c>
      <c r="D93">
        <v>12.26</v>
      </c>
      <c r="AU93">
        <v>92</v>
      </c>
      <c r="AV93">
        <v>2</v>
      </c>
      <c r="AW93">
        <v>11462</v>
      </c>
      <c r="AX93">
        <v>11.18</v>
      </c>
    </row>
    <row r="94" spans="1:50" x14ac:dyDescent="0.2">
      <c r="A94">
        <v>93</v>
      </c>
      <c r="B94">
        <v>2</v>
      </c>
      <c r="C94">
        <v>680</v>
      </c>
      <c r="D94">
        <v>11.76</v>
      </c>
      <c r="AU94">
        <v>93</v>
      </c>
      <c r="AV94">
        <v>2</v>
      </c>
      <c r="AW94">
        <v>12619</v>
      </c>
      <c r="AX94">
        <v>11.26</v>
      </c>
    </row>
    <row r="95" spans="1:50" x14ac:dyDescent="0.2">
      <c r="A95">
        <v>94</v>
      </c>
      <c r="B95">
        <v>2</v>
      </c>
      <c r="C95">
        <v>479</v>
      </c>
      <c r="D95">
        <v>12.14</v>
      </c>
      <c r="AU95">
        <v>94</v>
      </c>
      <c r="AV95">
        <v>2</v>
      </c>
      <c r="AW95">
        <v>12667</v>
      </c>
      <c r="AX95">
        <v>11.29</v>
      </c>
    </row>
    <row r="96" spans="1:50" x14ac:dyDescent="0.2">
      <c r="A96">
        <v>95</v>
      </c>
      <c r="B96">
        <v>2</v>
      </c>
      <c r="C96">
        <v>535</v>
      </c>
      <c r="D96">
        <v>11.58</v>
      </c>
      <c r="AU96">
        <v>95</v>
      </c>
      <c r="AV96">
        <v>2</v>
      </c>
      <c r="AW96">
        <v>674</v>
      </c>
      <c r="AX96">
        <v>11.42</v>
      </c>
    </row>
    <row r="97" spans="1:69" x14ac:dyDescent="0.2">
      <c r="A97">
        <v>96</v>
      </c>
      <c r="B97">
        <v>2</v>
      </c>
      <c r="C97">
        <v>433</v>
      </c>
      <c r="D97">
        <v>12.13</v>
      </c>
      <c r="AU97">
        <v>96</v>
      </c>
      <c r="AV97">
        <v>2</v>
      </c>
      <c r="AW97">
        <v>4373</v>
      </c>
      <c r="AX97">
        <v>11.17</v>
      </c>
    </row>
    <row r="98" spans="1:69" x14ac:dyDescent="0.2">
      <c r="A98">
        <v>97</v>
      </c>
      <c r="B98">
        <v>2</v>
      </c>
      <c r="C98">
        <v>558</v>
      </c>
      <c r="D98">
        <v>11.78</v>
      </c>
      <c r="AU98">
        <v>97</v>
      </c>
      <c r="AV98">
        <v>2</v>
      </c>
      <c r="AW98">
        <v>8527</v>
      </c>
      <c r="AX98">
        <v>11.17</v>
      </c>
    </row>
    <row r="99" spans="1:69" x14ac:dyDescent="0.2">
      <c r="A99">
        <v>98</v>
      </c>
      <c r="B99">
        <v>2</v>
      </c>
      <c r="C99">
        <v>577</v>
      </c>
      <c r="D99">
        <v>11.7</v>
      </c>
      <c r="AU99">
        <v>98</v>
      </c>
      <c r="AV99">
        <v>2</v>
      </c>
      <c r="AW99">
        <v>11632</v>
      </c>
      <c r="AX99">
        <v>11.2</v>
      </c>
    </row>
    <row r="100" spans="1:69" x14ac:dyDescent="0.2">
      <c r="A100">
        <v>99</v>
      </c>
      <c r="B100">
        <v>2</v>
      </c>
      <c r="C100">
        <v>429</v>
      </c>
      <c r="D100">
        <v>11.99</v>
      </c>
      <c r="AU100">
        <v>99</v>
      </c>
      <c r="AV100">
        <v>2</v>
      </c>
      <c r="AW100">
        <v>12957</v>
      </c>
      <c r="AX100">
        <v>11.19</v>
      </c>
      <c r="BA100" t="s">
        <v>10</v>
      </c>
      <c r="BD100" t="s">
        <v>11</v>
      </c>
      <c r="BF100" t="s">
        <v>12</v>
      </c>
      <c r="BH100" t="s">
        <v>32</v>
      </c>
      <c r="BJ100" t="s">
        <v>33</v>
      </c>
      <c r="BL100" t="s">
        <v>34</v>
      </c>
      <c r="BN100" t="s">
        <v>35</v>
      </c>
      <c r="BP100" t="s">
        <v>36</v>
      </c>
    </row>
    <row r="101" spans="1:69" x14ac:dyDescent="0.2">
      <c r="A101">
        <v>100</v>
      </c>
      <c r="B101">
        <v>2</v>
      </c>
      <c r="C101">
        <v>421</v>
      </c>
      <c r="D101">
        <v>11.99</v>
      </c>
      <c r="AU101">
        <v>100</v>
      </c>
      <c r="AV101">
        <v>2</v>
      </c>
      <c r="AW101">
        <v>12603</v>
      </c>
      <c r="AX101">
        <v>11.25</v>
      </c>
      <c r="BA101">
        <v>1</v>
      </c>
      <c r="BB101">
        <v>718</v>
      </c>
      <c r="BC101">
        <v>674</v>
      </c>
    </row>
    <row r="102" spans="1:69" x14ac:dyDescent="0.2">
      <c r="A102">
        <v>101</v>
      </c>
      <c r="B102">
        <v>2</v>
      </c>
      <c r="C102">
        <v>469</v>
      </c>
      <c r="D102">
        <v>11.66</v>
      </c>
      <c r="AU102">
        <v>101</v>
      </c>
      <c r="AV102">
        <v>2</v>
      </c>
      <c r="AW102">
        <v>42</v>
      </c>
      <c r="AX102">
        <v>14.46</v>
      </c>
      <c r="BA102">
        <v>8</v>
      </c>
      <c r="BB102">
        <v>4715</v>
      </c>
      <c r="BC102">
        <v>4373</v>
      </c>
    </row>
    <row r="103" spans="1:69" x14ac:dyDescent="0.2">
      <c r="A103">
        <v>102</v>
      </c>
      <c r="B103">
        <v>2</v>
      </c>
      <c r="C103">
        <v>491</v>
      </c>
      <c r="D103">
        <v>12.13</v>
      </c>
      <c r="AU103">
        <v>102</v>
      </c>
      <c r="AV103">
        <v>2</v>
      </c>
      <c r="AW103">
        <v>50</v>
      </c>
      <c r="AX103">
        <v>13.76</v>
      </c>
      <c r="BA103">
        <v>20</v>
      </c>
      <c r="BB103">
        <v>9000</v>
      </c>
      <c r="BC103">
        <v>8527</v>
      </c>
    </row>
    <row r="104" spans="1:69" x14ac:dyDescent="0.2">
      <c r="A104">
        <v>103</v>
      </c>
      <c r="B104">
        <v>2</v>
      </c>
      <c r="C104">
        <v>4770</v>
      </c>
      <c r="D104">
        <v>11.85</v>
      </c>
      <c r="AU104">
        <v>103</v>
      </c>
      <c r="AV104">
        <v>2</v>
      </c>
      <c r="AW104">
        <v>13212</v>
      </c>
      <c r="AX104">
        <v>11.13</v>
      </c>
      <c r="BA104">
        <v>30</v>
      </c>
      <c r="BB104">
        <v>11462</v>
      </c>
      <c r="BC104">
        <v>11632</v>
      </c>
    </row>
    <row r="105" spans="1:69" x14ac:dyDescent="0.2">
      <c r="A105">
        <v>104</v>
      </c>
      <c r="B105">
        <v>2</v>
      </c>
      <c r="C105">
        <v>9444</v>
      </c>
      <c r="D105">
        <v>11.45</v>
      </c>
      <c r="AU105">
        <v>104</v>
      </c>
      <c r="AV105">
        <v>2</v>
      </c>
      <c r="AW105">
        <v>13567</v>
      </c>
      <c r="AX105">
        <v>11.2</v>
      </c>
      <c r="BA105">
        <v>40</v>
      </c>
      <c r="BB105">
        <v>12619</v>
      </c>
      <c r="BC105">
        <v>12957</v>
      </c>
    </row>
    <row r="106" spans="1:69" x14ac:dyDescent="0.2">
      <c r="A106">
        <v>105</v>
      </c>
      <c r="B106">
        <v>2</v>
      </c>
      <c r="C106">
        <v>4683</v>
      </c>
      <c r="D106">
        <v>11.76</v>
      </c>
      <c r="AU106">
        <v>105</v>
      </c>
      <c r="AV106">
        <v>2</v>
      </c>
      <c r="AW106">
        <v>14057</v>
      </c>
      <c r="AX106">
        <v>11.21</v>
      </c>
      <c r="BA106">
        <v>55</v>
      </c>
      <c r="BB106">
        <v>12667</v>
      </c>
      <c r="BC106">
        <v>12603</v>
      </c>
    </row>
    <row r="107" spans="1:69" x14ac:dyDescent="0.2">
      <c r="A107">
        <v>106</v>
      </c>
      <c r="B107">
        <v>2</v>
      </c>
      <c r="C107">
        <v>9100</v>
      </c>
      <c r="D107">
        <v>11.69</v>
      </c>
      <c r="AU107">
        <v>106</v>
      </c>
      <c r="AV107">
        <v>2</v>
      </c>
      <c r="AW107">
        <v>15076</v>
      </c>
      <c r="AX107">
        <v>11.19</v>
      </c>
      <c r="BA107">
        <v>60</v>
      </c>
      <c r="BD107">
        <v>13212</v>
      </c>
      <c r="BE107">
        <v>12575</v>
      </c>
      <c r="BF107">
        <v>13740</v>
      </c>
      <c r="BG107">
        <v>13378</v>
      </c>
      <c r="BH107">
        <v>13250</v>
      </c>
      <c r="BI107">
        <v>12671</v>
      </c>
      <c r="BJ107">
        <v>12797</v>
      </c>
      <c r="BK107">
        <v>8280</v>
      </c>
      <c r="BL107">
        <v>12816</v>
      </c>
      <c r="BM107">
        <v>11246</v>
      </c>
      <c r="BN107">
        <v>12935</v>
      </c>
      <c r="BO107">
        <v>11106</v>
      </c>
      <c r="BP107">
        <v>12957</v>
      </c>
      <c r="BQ107">
        <v>11254</v>
      </c>
    </row>
    <row r="108" spans="1:69" x14ac:dyDescent="0.2">
      <c r="A108">
        <v>107</v>
      </c>
      <c r="B108">
        <v>2</v>
      </c>
      <c r="C108">
        <v>50</v>
      </c>
      <c r="D108">
        <v>13.84</v>
      </c>
      <c r="AU108">
        <v>107</v>
      </c>
      <c r="AV108">
        <v>2</v>
      </c>
      <c r="AW108">
        <v>13740</v>
      </c>
      <c r="AX108">
        <v>11.22</v>
      </c>
      <c r="BA108">
        <v>70</v>
      </c>
      <c r="BD108">
        <v>13567</v>
      </c>
      <c r="BE108">
        <v>13206</v>
      </c>
      <c r="BF108">
        <v>14083</v>
      </c>
      <c r="BG108">
        <v>13999</v>
      </c>
      <c r="BH108">
        <v>13277</v>
      </c>
      <c r="BI108">
        <v>12287</v>
      </c>
      <c r="BJ108">
        <v>12632</v>
      </c>
      <c r="BK108">
        <v>7909</v>
      </c>
      <c r="BL108">
        <v>12368</v>
      </c>
      <c r="BM108">
        <v>11528</v>
      </c>
      <c r="BN108">
        <v>13168</v>
      </c>
      <c r="BO108">
        <v>11577</v>
      </c>
      <c r="BP108">
        <v>13121</v>
      </c>
      <c r="BQ108">
        <v>11521</v>
      </c>
    </row>
    <row r="109" spans="1:69" x14ac:dyDescent="0.2">
      <c r="A109">
        <v>108</v>
      </c>
      <c r="B109">
        <v>2</v>
      </c>
      <c r="C109">
        <v>9777</v>
      </c>
      <c r="D109">
        <v>11.84</v>
      </c>
      <c r="AU109">
        <v>108</v>
      </c>
      <c r="AV109">
        <v>2</v>
      </c>
      <c r="AW109">
        <v>14083</v>
      </c>
      <c r="AX109">
        <v>11.13</v>
      </c>
      <c r="BA109">
        <v>80</v>
      </c>
      <c r="BD109">
        <v>14057</v>
      </c>
      <c r="BE109">
        <v>13648</v>
      </c>
      <c r="BF109">
        <v>15296</v>
      </c>
      <c r="BG109">
        <v>14899</v>
      </c>
      <c r="BH109">
        <v>13580</v>
      </c>
      <c r="BI109">
        <v>13808</v>
      </c>
      <c r="BJ109">
        <v>14365</v>
      </c>
      <c r="BK109">
        <v>9169</v>
      </c>
      <c r="BL109">
        <v>13775</v>
      </c>
      <c r="BM109">
        <v>12610</v>
      </c>
      <c r="BN109">
        <v>13483</v>
      </c>
      <c r="BO109">
        <v>12043</v>
      </c>
      <c r="BP109">
        <v>13106</v>
      </c>
      <c r="BQ109">
        <v>11754</v>
      </c>
    </row>
    <row r="110" spans="1:69" x14ac:dyDescent="0.2">
      <c r="A110">
        <v>109</v>
      </c>
      <c r="B110">
        <v>2</v>
      </c>
      <c r="C110">
        <v>565</v>
      </c>
      <c r="D110">
        <v>12.22</v>
      </c>
      <c r="AU110">
        <v>109</v>
      </c>
      <c r="AV110">
        <v>2</v>
      </c>
      <c r="AW110">
        <v>15296</v>
      </c>
      <c r="AX110">
        <v>11.2</v>
      </c>
      <c r="BA110">
        <v>90</v>
      </c>
      <c r="BD110">
        <v>15076</v>
      </c>
      <c r="BE110">
        <v>14643</v>
      </c>
      <c r="BF110">
        <v>16578</v>
      </c>
      <c r="BG110">
        <v>15724</v>
      </c>
      <c r="BH110">
        <v>15039</v>
      </c>
      <c r="BI110">
        <v>14556</v>
      </c>
      <c r="BJ110">
        <v>14439</v>
      </c>
      <c r="BK110">
        <v>9949</v>
      </c>
      <c r="BL110">
        <v>14358</v>
      </c>
      <c r="BM110">
        <v>13335</v>
      </c>
      <c r="BN110">
        <v>14354</v>
      </c>
      <c r="BO110">
        <v>11669</v>
      </c>
      <c r="BP110">
        <v>14201</v>
      </c>
      <c r="BQ110">
        <v>12741</v>
      </c>
    </row>
    <row r="111" spans="1:69" x14ac:dyDescent="0.2">
      <c r="A111">
        <v>110</v>
      </c>
      <c r="B111">
        <v>2</v>
      </c>
      <c r="C111">
        <v>1187</v>
      </c>
      <c r="D111">
        <v>12.11</v>
      </c>
      <c r="AU111">
        <v>110</v>
      </c>
      <c r="AV111">
        <v>2</v>
      </c>
      <c r="AW111">
        <v>16578</v>
      </c>
      <c r="AX111">
        <v>11.24</v>
      </c>
    </row>
    <row r="112" spans="1:69" x14ac:dyDescent="0.2">
      <c r="A112">
        <v>111</v>
      </c>
      <c r="B112">
        <v>2</v>
      </c>
      <c r="C112">
        <v>995</v>
      </c>
      <c r="D112">
        <v>12.29</v>
      </c>
      <c r="AU112">
        <v>111</v>
      </c>
      <c r="AV112">
        <v>2</v>
      </c>
      <c r="AW112">
        <v>13250</v>
      </c>
      <c r="AX112">
        <v>11.23</v>
      </c>
    </row>
    <row r="113" spans="1:69" x14ac:dyDescent="0.2">
      <c r="A113">
        <v>112</v>
      </c>
      <c r="B113">
        <v>2</v>
      </c>
      <c r="C113">
        <v>1457</v>
      </c>
      <c r="D113">
        <v>12.32</v>
      </c>
      <c r="AU113">
        <v>112</v>
      </c>
      <c r="AV113">
        <v>2</v>
      </c>
      <c r="AW113">
        <v>13277</v>
      </c>
      <c r="AX113">
        <v>11.22</v>
      </c>
    </row>
    <row r="114" spans="1:69" x14ac:dyDescent="0.2">
      <c r="A114">
        <v>113</v>
      </c>
      <c r="B114">
        <v>2</v>
      </c>
      <c r="C114">
        <v>2157</v>
      </c>
      <c r="D114">
        <v>12.09</v>
      </c>
      <c r="AU114">
        <v>113</v>
      </c>
      <c r="AV114">
        <v>2</v>
      </c>
      <c r="AW114">
        <v>13580</v>
      </c>
      <c r="AX114">
        <v>11.22</v>
      </c>
    </row>
    <row r="115" spans="1:69" x14ac:dyDescent="0.2">
      <c r="A115">
        <v>114</v>
      </c>
      <c r="B115">
        <v>2</v>
      </c>
      <c r="C115">
        <v>313</v>
      </c>
      <c r="D115">
        <v>12.54</v>
      </c>
      <c r="AU115">
        <v>114</v>
      </c>
      <c r="AV115">
        <v>2</v>
      </c>
      <c r="AW115">
        <v>15039</v>
      </c>
      <c r="AX115">
        <v>11.3</v>
      </c>
    </row>
    <row r="116" spans="1:69" x14ac:dyDescent="0.2">
      <c r="A116">
        <v>115</v>
      </c>
      <c r="B116">
        <v>2</v>
      </c>
      <c r="C116">
        <v>722</v>
      </c>
      <c r="D116">
        <v>12.48</v>
      </c>
      <c r="AU116">
        <v>115</v>
      </c>
      <c r="AV116">
        <v>2</v>
      </c>
      <c r="AW116">
        <v>12797</v>
      </c>
      <c r="AX116">
        <v>11.22</v>
      </c>
      <c r="BD116" t="s">
        <v>37</v>
      </c>
    </row>
    <row r="117" spans="1:69" x14ac:dyDescent="0.2">
      <c r="A117">
        <v>116</v>
      </c>
      <c r="B117">
        <v>2</v>
      </c>
      <c r="C117">
        <v>1771</v>
      </c>
      <c r="D117">
        <v>12.15</v>
      </c>
      <c r="AU117">
        <v>116</v>
      </c>
      <c r="AV117">
        <v>2</v>
      </c>
      <c r="AW117">
        <v>12632</v>
      </c>
      <c r="AX117">
        <v>11.33</v>
      </c>
      <c r="BC117">
        <v>4305</v>
      </c>
      <c r="BD117">
        <v>4215</v>
      </c>
    </row>
    <row r="118" spans="1:69" x14ac:dyDescent="0.2">
      <c r="A118">
        <v>117</v>
      </c>
      <c r="B118">
        <v>2</v>
      </c>
      <c r="C118">
        <v>1286</v>
      </c>
      <c r="D118">
        <v>12.16</v>
      </c>
      <c r="AU118">
        <v>117</v>
      </c>
      <c r="AV118">
        <v>2</v>
      </c>
      <c r="AW118">
        <v>14365</v>
      </c>
      <c r="AX118">
        <v>11.21</v>
      </c>
      <c r="BC118">
        <v>4256</v>
      </c>
      <c r="BD118">
        <v>4110</v>
      </c>
      <c r="BF118">
        <f>AVERAGE(BC117:BD119)</f>
        <v>4212</v>
      </c>
      <c r="BG118" t="s">
        <v>38</v>
      </c>
    </row>
    <row r="119" spans="1:69" x14ac:dyDescent="0.2">
      <c r="A119">
        <v>118</v>
      </c>
      <c r="B119">
        <v>2</v>
      </c>
      <c r="C119">
        <v>2016</v>
      </c>
      <c r="D119">
        <v>12.01</v>
      </c>
      <c r="AU119">
        <v>118</v>
      </c>
      <c r="AV119">
        <v>2</v>
      </c>
      <c r="AW119">
        <v>14439</v>
      </c>
      <c r="AX119">
        <v>11.15</v>
      </c>
      <c r="BC119">
        <v>4197</v>
      </c>
      <c r="BD119">
        <v>4189</v>
      </c>
      <c r="BF119">
        <f>BF118/2</f>
        <v>2106</v>
      </c>
      <c r="BG119" t="s">
        <v>39</v>
      </c>
    </row>
    <row r="120" spans="1:69" ht="17" thickBot="1" x14ac:dyDescent="0.25">
      <c r="A120">
        <v>119</v>
      </c>
      <c r="B120">
        <v>2</v>
      </c>
      <c r="C120">
        <v>592</v>
      </c>
      <c r="D120">
        <v>12.11</v>
      </c>
      <c r="AU120">
        <v>119</v>
      </c>
      <c r="AV120">
        <v>2</v>
      </c>
      <c r="AW120">
        <v>12816</v>
      </c>
      <c r="AX120">
        <v>11.25</v>
      </c>
    </row>
    <row r="121" spans="1:69" ht="17" thickBot="1" x14ac:dyDescent="0.25">
      <c r="A121">
        <v>120</v>
      </c>
      <c r="B121">
        <v>2</v>
      </c>
      <c r="C121">
        <v>776</v>
      </c>
      <c r="D121">
        <v>12.25</v>
      </c>
      <c r="AU121">
        <v>120</v>
      </c>
      <c r="AV121">
        <v>2</v>
      </c>
      <c r="AW121">
        <v>12368</v>
      </c>
      <c r="AX121">
        <v>11.2</v>
      </c>
      <c r="BA121" s="43" t="s">
        <v>10</v>
      </c>
      <c r="BB121" s="44"/>
      <c r="BC121" s="44"/>
      <c r="BD121" s="8" t="s">
        <v>11</v>
      </c>
      <c r="BE121" s="44"/>
      <c r="BF121" s="8" t="s">
        <v>12</v>
      </c>
      <c r="BG121" s="45"/>
      <c r="BH121" s="44" t="s">
        <v>32</v>
      </c>
      <c r="BI121" s="45"/>
      <c r="BJ121" s="8" t="s">
        <v>33</v>
      </c>
      <c r="BK121" s="44"/>
      <c r="BL121" s="8" t="s">
        <v>34</v>
      </c>
      <c r="BM121" s="45"/>
      <c r="BN121" s="44" t="s">
        <v>35</v>
      </c>
      <c r="BO121" s="45"/>
      <c r="BP121" s="8" t="s">
        <v>36</v>
      </c>
      <c r="BQ121" s="45"/>
    </row>
    <row r="122" spans="1:69" x14ac:dyDescent="0.2">
      <c r="A122">
        <v>121</v>
      </c>
      <c r="B122">
        <v>2</v>
      </c>
      <c r="C122">
        <v>1170</v>
      </c>
      <c r="D122">
        <v>12.44</v>
      </c>
      <c r="AU122">
        <v>121</v>
      </c>
      <c r="AV122">
        <v>2</v>
      </c>
      <c r="AW122">
        <v>13775</v>
      </c>
      <c r="AX122">
        <v>11.37</v>
      </c>
      <c r="BA122" s="46">
        <v>1</v>
      </c>
      <c r="BB122" s="1" t="e">
        <f>(BB101/$L$119)/0.28986</f>
        <v>#DIV/0!</v>
      </c>
      <c r="BC122" s="48" t="e">
        <f>(BC101/$L$119)/0.28986</f>
        <v>#DIV/0!</v>
      </c>
      <c r="BD122" s="2"/>
      <c r="BF122" s="2"/>
      <c r="BG122" s="4"/>
      <c r="BI122" s="4"/>
      <c r="BJ122" s="2"/>
      <c r="BL122" s="2"/>
      <c r="BM122" s="4"/>
      <c r="BO122" s="4"/>
      <c r="BP122" s="2"/>
      <c r="BQ122" s="4"/>
    </row>
    <row r="123" spans="1:69" x14ac:dyDescent="0.2">
      <c r="A123">
        <v>122</v>
      </c>
      <c r="B123">
        <v>2</v>
      </c>
      <c r="C123">
        <v>1570</v>
      </c>
      <c r="D123">
        <v>12.13</v>
      </c>
      <c r="AU123">
        <v>122</v>
      </c>
      <c r="AV123">
        <v>2</v>
      </c>
      <c r="AW123">
        <v>14358</v>
      </c>
      <c r="AX123">
        <v>11.41</v>
      </c>
      <c r="BA123" s="46">
        <v>8</v>
      </c>
      <c r="BB123" s="2" t="e">
        <f t="shared" ref="BB123:BC127" si="49">(BB102/$L$119)/0.28986</f>
        <v>#DIV/0!</v>
      </c>
      <c r="BC123" s="4" t="e">
        <f t="shared" si="49"/>
        <v>#DIV/0!</v>
      </c>
      <c r="BD123" s="2"/>
      <c r="BF123" s="2"/>
      <c r="BG123" s="4"/>
      <c r="BI123" s="4"/>
      <c r="BJ123" s="2"/>
      <c r="BL123" s="2"/>
      <c r="BM123" s="4"/>
      <c r="BO123" s="4"/>
      <c r="BP123" s="2"/>
      <c r="BQ123" s="4"/>
    </row>
    <row r="124" spans="1:69" x14ac:dyDescent="0.2">
      <c r="A124">
        <v>123</v>
      </c>
      <c r="B124">
        <v>2</v>
      </c>
      <c r="C124">
        <v>2169</v>
      </c>
      <c r="D124">
        <v>12.14</v>
      </c>
      <c r="AU124">
        <v>123</v>
      </c>
      <c r="AV124">
        <v>2</v>
      </c>
      <c r="AW124">
        <v>12935</v>
      </c>
      <c r="AX124">
        <v>11.27</v>
      </c>
      <c r="BA124" s="46">
        <v>20</v>
      </c>
      <c r="BB124" s="2" t="e">
        <f t="shared" si="49"/>
        <v>#DIV/0!</v>
      </c>
      <c r="BC124" s="4" t="e">
        <f t="shared" si="49"/>
        <v>#DIV/0!</v>
      </c>
      <c r="BD124" s="2"/>
      <c r="BF124" s="2"/>
      <c r="BG124" s="4"/>
      <c r="BI124" s="4"/>
      <c r="BJ124" s="2"/>
      <c r="BL124" s="2"/>
      <c r="BM124" s="4"/>
      <c r="BO124" s="4"/>
      <c r="BP124" s="2"/>
      <c r="BQ124" s="4"/>
    </row>
    <row r="125" spans="1:69" x14ac:dyDescent="0.2">
      <c r="A125">
        <v>124</v>
      </c>
      <c r="B125">
        <v>2</v>
      </c>
      <c r="C125">
        <v>1212</v>
      </c>
      <c r="D125">
        <v>12.1</v>
      </c>
      <c r="AU125">
        <v>124</v>
      </c>
      <c r="AV125">
        <v>2</v>
      </c>
      <c r="AW125">
        <v>13168</v>
      </c>
      <c r="AX125">
        <v>11.25</v>
      </c>
      <c r="BA125" s="46">
        <v>30</v>
      </c>
      <c r="BB125" s="2" t="e">
        <f t="shared" si="49"/>
        <v>#DIV/0!</v>
      </c>
      <c r="BC125" s="4" t="e">
        <f t="shared" si="49"/>
        <v>#DIV/0!</v>
      </c>
      <c r="BD125" s="2"/>
      <c r="BF125" s="2"/>
      <c r="BG125" s="4"/>
      <c r="BI125" s="4"/>
      <c r="BJ125" s="2"/>
      <c r="BL125" s="2"/>
      <c r="BM125" s="4"/>
      <c r="BO125" s="4"/>
      <c r="BP125" s="2"/>
      <c r="BQ125" s="4"/>
    </row>
    <row r="126" spans="1:69" x14ac:dyDescent="0.2">
      <c r="A126">
        <v>125</v>
      </c>
      <c r="B126">
        <v>2</v>
      </c>
      <c r="C126">
        <v>826</v>
      </c>
      <c r="D126">
        <v>12.25</v>
      </c>
      <c r="AU126">
        <v>125</v>
      </c>
      <c r="AV126">
        <v>2</v>
      </c>
      <c r="AW126">
        <v>13483</v>
      </c>
      <c r="AX126">
        <v>11.32</v>
      </c>
      <c r="BA126" s="46">
        <v>40</v>
      </c>
      <c r="BB126" s="2" t="e">
        <f t="shared" si="49"/>
        <v>#DIV/0!</v>
      </c>
      <c r="BC126" s="4" t="e">
        <f t="shared" si="49"/>
        <v>#DIV/0!</v>
      </c>
      <c r="BD126" s="2"/>
      <c r="BF126" s="2"/>
      <c r="BG126" s="4"/>
      <c r="BI126" s="4"/>
      <c r="BJ126" s="2"/>
      <c r="BL126" s="2"/>
      <c r="BM126" s="4"/>
      <c r="BO126" s="4"/>
      <c r="BP126" s="2"/>
      <c r="BQ126" s="4"/>
    </row>
    <row r="127" spans="1:69" x14ac:dyDescent="0.2">
      <c r="A127">
        <v>126</v>
      </c>
      <c r="B127">
        <v>2</v>
      </c>
      <c r="C127">
        <v>1064</v>
      </c>
      <c r="D127">
        <v>12.1</v>
      </c>
      <c r="AU127">
        <v>126</v>
      </c>
      <c r="AV127">
        <v>2</v>
      </c>
      <c r="AW127">
        <v>14354</v>
      </c>
      <c r="AX127">
        <v>11.28</v>
      </c>
      <c r="BA127" s="46">
        <v>55</v>
      </c>
      <c r="BB127" s="2" t="e">
        <f t="shared" si="49"/>
        <v>#DIV/0!</v>
      </c>
      <c r="BC127" s="4" t="e">
        <f t="shared" si="49"/>
        <v>#DIV/0!</v>
      </c>
      <c r="BD127" s="2"/>
      <c r="BF127" s="2"/>
      <c r="BG127" s="4"/>
      <c r="BI127" s="4"/>
      <c r="BJ127" s="2"/>
      <c r="BL127" s="2"/>
      <c r="BM127" s="4"/>
      <c r="BO127" s="4"/>
      <c r="BP127" s="2"/>
      <c r="BQ127" s="4"/>
    </row>
    <row r="128" spans="1:69" x14ac:dyDescent="0.2">
      <c r="A128">
        <v>127</v>
      </c>
      <c r="B128">
        <v>2</v>
      </c>
      <c r="C128">
        <v>1773</v>
      </c>
      <c r="D128">
        <v>12.35</v>
      </c>
      <c r="AU128">
        <v>127</v>
      </c>
      <c r="AV128">
        <v>2</v>
      </c>
      <c r="AW128">
        <v>12957</v>
      </c>
      <c r="AX128">
        <v>11.17</v>
      </c>
      <c r="BA128" s="46">
        <v>60</v>
      </c>
      <c r="BB128" s="2"/>
      <c r="BC128" s="4"/>
      <c r="BD128" s="2" t="e">
        <f t="shared" ref="BD128:BQ131" si="50">(BD107/$L$119)/0.28986</f>
        <v>#DIV/0!</v>
      </c>
      <c r="BE128" t="e">
        <f t="shared" si="50"/>
        <v>#DIV/0!</v>
      </c>
      <c r="BF128" s="2" t="e">
        <f t="shared" si="50"/>
        <v>#DIV/0!</v>
      </c>
      <c r="BG128" s="4" t="e">
        <f t="shared" si="50"/>
        <v>#DIV/0!</v>
      </c>
      <c r="BH128" t="e">
        <f t="shared" si="50"/>
        <v>#DIV/0!</v>
      </c>
      <c r="BI128" s="4" t="e">
        <f t="shared" si="50"/>
        <v>#DIV/0!</v>
      </c>
      <c r="BJ128" s="2" t="e">
        <f t="shared" si="50"/>
        <v>#DIV/0!</v>
      </c>
      <c r="BK128" t="e">
        <f t="shared" si="50"/>
        <v>#DIV/0!</v>
      </c>
      <c r="BL128" s="2" t="e">
        <f t="shared" si="50"/>
        <v>#DIV/0!</v>
      </c>
      <c r="BM128" s="4" t="e">
        <f t="shared" si="50"/>
        <v>#DIV/0!</v>
      </c>
      <c r="BN128" t="e">
        <f t="shared" si="50"/>
        <v>#DIV/0!</v>
      </c>
      <c r="BO128" s="4" t="e">
        <f t="shared" si="50"/>
        <v>#DIV/0!</v>
      </c>
      <c r="BP128" s="2" t="e">
        <f t="shared" si="50"/>
        <v>#DIV/0!</v>
      </c>
      <c r="BQ128" s="4" t="e">
        <f t="shared" si="50"/>
        <v>#DIV/0!</v>
      </c>
    </row>
    <row r="129" spans="1:69" x14ac:dyDescent="0.2">
      <c r="A129">
        <v>128</v>
      </c>
      <c r="B129">
        <v>2</v>
      </c>
      <c r="C129">
        <v>1894</v>
      </c>
      <c r="D129">
        <v>12.34</v>
      </c>
      <c r="AU129">
        <v>128</v>
      </c>
      <c r="AV129">
        <v>2</v>
      </c>
      <c r="AW129">
        <v>13121</v>
      </c>
      <c r="AX129">
        <v>11.16</v>
      </c>
      <c r="BA129" s="46">
        <v>70</v>
      </c>
      <c r="BB129" s="2"/>
      <c r="BC129" s="4"/>
      <c r="BD129" s="2" t="e">
        <f t="shared" si="50"/>
        <v>#DIV/0!</v>
      </c>
      <c r="BE129" t="e">
        <f t="shared" si="50"/>
        <v>#DIV/0!</v>
      </c>
      <c r="BF129" s="2" t="e">
        <f t="shared" si="50"/>
        <v>#DIV/0!</v>
      </c>
      <c r="BG129" s="4" t="e">
        <f t="shared" si="50"/>
        <v>#DIV/0!</v>
      </c>
      <c r="BH129" t="e">
        <f t="shared" si="50"/>
        <v>#DIV/0!</v>
      </c>
      <c r="BI129" s="4" t="e">
        <f t="shared" si="50"/>
        <v>#DIV/0!</v>
      </c>
      <c r="BJ129" s="2" t="e">
        <f t="shared" si="50"/>
        <v>#DIV/0!</v>
      </c>
      <c r="BK129" t="e">
        <f t="shared" si="50"/>
        <v>#DIV/0!</v>
      </c>
      <c r="BL129" s="2" t="e">
        <f t="shared" si="50"/>
        <v>#DIV/0!</v>
      </c>
      <c r="BM129" s="4" t="e">
        <f t="shared" si="50"/>
        <v>#DIV/0!</v>
      </c>
      <c r="BN129" t="e">
        <f t="shared" si="50"/>
        <v>#DIV/0!</v>
      </c>
      <c r="BO129" s="4" t="e">
        <f t="shared" si="50"/>
        <v>#DIV/0!</v>
      </c>
      <c r="BP129" s="2" t="e">
        <f t="shared" si="50"/>
        <v>#DIV/0!</v>
      </c>
      <c r="BQ129" s="4" t="e">
        <f t="shared" si="50"/>
        <v>#DIV/0!</v>
      </c>
    </row>
    <row r="130" spans="1:69" x14ac:dyDescent="0.2">
      <c r="A130">
        <v>129</v>
      </c>
      <c r="B130">
        <v>2</v>
      </c>
      <c r="C130">
        <v>811</v>
      </c>
      <c r="D130">
        <v>12.45</v>
      </c>
      <c r="AU130">
        <v>129</v>
      </c>
      <c r="AV130">
        <v>2</v>
      </c>
      <c r="AW130">
        <v>13106</v>
      </c>
      <c r="AX130">
        <v>11.19</v>
      </c>
      <c r="BA130" s="46">
        <v>80</v>
      </c>
      <c r="BB130" s="2"/>
      <c r="BC130" s="4"/>
      <c r="BD130" s="2" t="e">
        <f t="shared" si="50"/>
        <v>#DIV/0!</v>
      </c>
      <c r="BE130" t="e">
        <f t="shared" si="50"/>
        <v>#DIV/0!</v>
      </c>
      <c r="BF130" s="2" t="e">
        <f t="shared" si="50"/>
        <v>#DIV/0!</v>
      </c>
      <c r="BG130" s="4" t="e">
        <f t="shared" si="50"/>
        <v>#DIV/0!</v>
      </c>
      <c r="BH130" t="e">
        <f t="shared" si="50"/>
        <v>#DIV/0!</v>
      </c>
      <c r="BI130" s="4" t="e">
        <f t="shared" si="50"/>
        <v>#DIV/0!</v>
      </c>
      <c r="BJ130" s="2" t="e">
        <f t="shared" si="50"/>
        <v>#DIV/0!</v>
      </c>
      <c r="BK130" t="e">
        <f t="shared" si="50"/>
        <v>#DIV/0!</v>
      </c>
      <c r="BL130" s="2" t="e">
        <f t="shared" si="50"/>
        <v>#DIV/0!</v>
      </c>
      <c r="BM130" s="4" t="e">
        <f t="shared" si="50"/>
        <v>#DIV/0!</v>
      </c>
      <c r="BN130" t="e">
        <f t="shared" si="50"/>
        <v>#DIV/0!</v>
      </c>
      <c r="BO130" s="4" t="e">
        <f t="shared" si="50"/>
        <v>#DIV/0!</v>
      </c>
      <c r="BP130" s="2" t="e">
        <f t="shared" si="50"/>
        <v>#DIV/0!</v>
      </c>
      <c r="BQ130" s="4" t="e">
        <f t="shared" si="50"/>
        <v>#DIV/0!</v>
      </c>
    </row>
    <row r="131" spans="1:69" ht="17" thickBot="1" x14ac:dyDescent="0.25">
      <c r="A131">
        <v>130</v>
      </c>
      <c r="B131">
        <v>2</v>
      </c>
      <c r="C131">
        <v>633</v>
      </c>
      <c r="D131">
        <v>12.6</v>
      </c>
      <c r="AU131">
        <v>130</v>
      </c>
      <c r="AV131">
        <v>2</v>
      </c>
      <c r="AW131">
        <v>14201</v>
      </c>
      <c r="AX131">
        <v>11.13</v>
      </c>
      <c r="BA131" s="49">
        <v>90</v>
      </c>
      <c r="BB131" s="5"/>
      <c r="BC131" s="7"/>
      <c r="BD131" s="5" t="e">
        <f t="shared" si="50"/>
        <v>#DIV/0!</v>
      </c>
      <c r="BE131" s="6" t="e">
        <f t="shared" si="50"/>
        <v>#DIV/0!</v>
      </c>
      <c r="BF131" s="5" t="e">
        <f t="shared" si="50"/>
        <v>#DIV/0!</v>
      </c>
      <c r="BG131" s="7" t="e">
        <f t="shared" si="50"/>
        <v>#DIV/0!</v>
      </c>
      <c r="BH131" s="6" t="e">
        <f t="shared" si="50"/>
        <v>#DIV/0!</v>
      </c>
      <c r="BI131" s="7" t="e">
        <f t="shared" si="50"/>
        <v>#DIV/0!</v>
      </c>
      <c r="BJ131" s="5" t="e">
        <f t="shared" si="50"/>
        <v>#DIV/0!</v>
      </c>
      <c r="BK131" s="6" t="e">
        <f t="shared" si="50"/>
        <v>#DIV/0!</v>
      </c>
      <c r="BL131" s="5" t="e">
        <f t="shared" si="50"/>
        <v>#DIV/0!</v>
      </c>
      <c r="BM131" s="7" t="e">
        <f t="shared" si="50"/>
        <v>#DIV/0!</v>
      </c>
      <c r="BN131" s="6" t="e">
        <f t="shared" si="50"/>
        <v>#DIV/0!</v>
      </c>
      <c r="BO131" s="7" t="e">
        <f t="shared" si="50"/>
        <v>#DIV/0!</v>
      </c>
      <c r="BP131" s="5" t="e">
        <f t="shared" si="50"/>
        <v>#DIV/0!</v>
      </c>
      <c r="BQ131" s="7" t="e">
        <f t="shared" si="50"/>
        <v>#DIV/0!</v>
      </c>
    </row>
    <row r="132" spans="1:69" x14ac:dyDescent="0.2">
      <c r="A132">
        <v>131</v>
      </c>
      <c r="B132">
        <v>2</v>
      </c>
      <c r="C132">
        <v>935</v>
      </c>
      <c r="D132">
        <v>12.43</v>
      </c>
      <c r="AU132">
        <v>131</v>
      </c>
      <c r="AV132">
        <v>2</v>
      </c>
      <c r="AW132">
        <v>4305</v>
      </c>
      <c r="AX132">
        <v>11.32</v>
      </c>
    </row>
    <row r="133" spans="1:69" x14ac:dyDescent="0.2">
      <c r="A133">
        <v>132</v>
      </c>
      <c r="B133">
        <v>2</v>
      </c>
      <c r="C133">
        <v>1304</v>
      </c>
      <c r="D133">
        <v>12.32</v>
      </c>
      <c r="AU133">
        <v>132</v>
      </c>
      <c r="AV133">
        <v>2</v>
      </c>
      <c r="AW133">
        <v>4256</v>
      </c>
      <c r="AX133">
        <v>11.18</v>
      </c>
    </row>
    <row r="134" spans="1:69" ht="17" thickBot="1" x14ac:dyDescent="0.25">
      <c r="A134">
        <v>133</v>
      </c>
      <c r="B134">
        <v>2</v>
      </c>
      <c r="C134">
        <v>2059</v>
      </c>
      <c r="D134">
        <v>12.15</v>
      </c>
      <c r="AU134">
        <v>133</v>
      </c>
      <c r="AV134">
        <v>2</v>
      </c>
      <c r="AW134">
        <v>4197</v>
      </c>
      <c r="AX134">
        <v>11.3</v>
      </c>
      <c r="BA134" t="s">
        <v>30</v>
      </c>
    </row>
    <row r="135" spans="1:69" ht="17" thickBot="1" x14ac:dyDescent="0.25">
      <c r="A135">
        <v>134</v>
      </c>
      <c r="B135">
        <v>2</v>
      </c>
      <c r="C135">
        <v>616</v>
      </c>
      <c r="D135">
        <v>12.34</v>
      </c>
      <c r="AU135">
        <v>134</v>
      </c>
      <c r="AV135">
        <v>2</v>
      </c>
      <c r="AW135">
        <v>12575</v>
      </c>
      <c r="AX135">
        <v>11.25</v>
      </c>
      <c r="BA135" s="43" t="s">
        <v>10</v>
      </c>
      <c r="BC135" t="s">
        <v>11</v>
      </c>
      <c r="BD135" t="s">
        <v>12</v>
      </c>
      <c r="BE135" t="s">
        <v>32</v>
      </c>
      <c r="BF135" t="s">
        <v>33</v>
      </c>
      <c r="BG135" t="s">
        <v>34</v>
      </c>
      <c r="BH135" t="s">
        <v>35</v>
      </c>
      <c r="BI135" t="s">
        <v>36</v>
      </c>
    </row>
    <row r="136" spans="1:69" x14ac:dyDescent="0.2">
      <c r="A136">
        <v>135</v>
      </c>
      <c r="B136">
        <v>2</v>
      </c>
      <c r="C136">
        <v>783</v>
      </c>
      <c r="D136">
        <v>12</v>
      </c>
      <c r="AU136">
        <v>135</v>
      </c>
      <c r="AV136">
        <v>2</v>
      </c>
      <c r="AW136">
        <v>13206</v>
      </c>
      <c r="AX136">
        <v>11.15</v>
      </c>
      <c r="BA136" s="46">
        <v>1</v>
      </c>
      <c r="BB136" t="e">
        <f>AVERAGE(BB122:BC122)</f>
        <v>#DIV/0!</v>
      </c>
    </row>
    <row r="137" spans="1:69" x14ac:dyDescent="0.2">
      <c r="A137">
        <v>136</v>
      </c>
      <c r="B137">
        <v>2</v>
      </c>
      <c r="C137">
        <v>984</v>
      </c>
      <c r="D137">
        <v>12.29</v>
      </c>
      <c r="AU137">
        <v>136</v>
      </c>
      <c r="AV137">
        <v>2</v>
      </c>
      <c r="AW137">
        <v>13648</v>
      </c>
      <c r="AX137">
        <v>11.06</v>
      </c>
      <c r="BA137" s="46">
        <v>8</v>
      </c>
      <c r="BB137" t="e">
        <f t="shared" ref="BB137:BB141" si="51">AVERAGE(BB123:BC123)</f>
        <v>#DIV/0!</v>
      </c>
    </row>
    <row r="138" spans="1:69" x14ac:dyDescent="0.2">
      <c r="A138">
        <v>137</v>
      </c>
      <c r="B138">
        <v>2</v>
      </c>
      <c r="C138">
        <v>1064</v>
      </c>
      <c r="D138">
        <v>12.35</v>
      </c>
      <c r="AU138">
        <v>137</v>
      </c>
      <c r="AV138">
        <v>2</v>
      </c>
      <c r="AW138">
        <v>14643</v>
      </c>
      <c r="AX138">
        <v>11.22</v>
      </c>
      <c r="BA138" s="46">
        <v>20</v>
      </c>
      <c r="BB138" t="e">
        <f t="shared" si="51"/>
        <v>#DIV/0!</v>
      </c>
    </row>
    <row r="139" spans="1:69" x14ac:dyDescent="0.2">
      <c r="A139">
        <v>138</v>
      </c>
      <c r="B139">
        <v>2</v>
      </c>
      <c r="C139">
        <v>1298</v>
      </c>
      <c r="D139">
        <v>12.09</v>
      </c>
      <c r="AU139">
        <v>138</v>
      </c>
      <c r="AV139">
        <v>2</v>
      </c>
      <c r="AW139">
        <v>13378</v>
      </c>
      <c r="AX139">
        <v>11.1</v>
      </c>
      <c r="BA139" s="46">
        <v>30</v>
      </c>
      <c r="BB139" t="e">
        <f t="shared" si="51"/>
        <v>#DIV/0!</v>
      </c>
    </row>
    <row r="140" spans="1:69" x14ac:dyDescent="0.2">
      <c r="A140">
        <v>139</v>
      </c>
      <c r="B140">
        <v>2</v>
      </c>
      <c r="C140">
        <v>13401</v>
      </c>
      <c r="D140">
        <v>12.26</v>
      </c>
      <c r="AU140">
        <v>139</v>
      </c>
      <c r="AV140">
        <v>2</v>
      </c>
      <c r="AW140">
        <v>13999</v>
      </c>
      <c r="AX140">
        <v>11.12</v>
      </c>
      <c r="BA140" s="46">
        <v>40</v>
      </c>
      <c r="BB140" t="e">
        <f t="shared" si="51"/>
        <v>#DIV/0!</v>
      </c>
    </row>
    <row r="141" spans="1:69" x14ac:dyDescent="0.2">
      <c r="A141">
        <v>140</v>
      </c>
      <c r="B141">
        <v>2</v>
      </c>
      <c r="C141">
        <v>1388</v>
      </c>
      <c r="D141">
        <v>12.43</v>
      </c>
      <c r="AU141">
        <v>140</v>
      </c>
      <c r="AV141">
        <v>2</v>
      </c>
      <c r="AW141">
        <v>14899</v>
      </c>
      <c r="AX141">
        <v>11.21</v>
      </c>
      <c r="BA141" s="46">
        <v>55</v>
      </c>
      <c r="BB141" t="e">
        <f t="shared" si="51"/>
        <v>#DIV/0!</v>
      </c>
    </row>
    <row r="142" spans="1:69" x14ac:dyDescent="0.2">
      <c r="A142">
        <v>141</v>
      </c>
      <c r="B142">
        <v>2</v>
      </c>
      <c r="C142">
        <v>212</v>
      </c>
      <c r="D142">
        <v>12.97</v>
      </c>
      <c r="AU142">
        <v>141</v>
      </c>
      <c r="AV142">
        <v>2</v>
      </c>
      <c r="AW142">
        <v>15724</v>
      </c>
      <c r="AX142">
        <v>11.26</v>
      </c>
      <c r="BA142" s="46">
        <v>60</v>
      </c>
      <c r="BC142" t="e">
        <f>AVERAGE(BD128:BE128)</f>
        <v>#DIV/0!</v>
      </c>
      <c r="BD142" t="e">
        <f>AVERAGE(BF128:BG128)</f>
        <v>#DIV/0!</v>
      </c>
      <c r="BE142" t="e">
        <f>AVERAGE(BH128:BI128)</f>
        <v>#DIV/0!</v>
      </c>
      <c r="BF142" t="e">
        <f>AVERAGE(BJ128:BK128)</f>
        <v>#DIV/0!</v>
      </c>
      <c r="BG142" t="e">
        <f>AVERAGE(BL128:BM128)</f>
        <v>#DIV/0!</v>
      </c>
      <c r="BH142" t="e">
        <f>AVERAGE(BN128:BO128)</f>
        <v>#DIV/0!</v>
      </c>
      <c r="BI142" t="e">
        <f>AVERAGE(BP128:BQ128)</f>
        <v>#DIV/0!</v>
      </c>
    </row>
    <row r="143" spans="1:69" x14ac:dyDescent="0.2">
      <c r="A143">
        <v>142</v>
      </c>
      <c r="B143">
        <v>2</v>
      </c>
      <c r="C143">
        <v>2322</v>
      </c>
      <c r="D143">
        <v>12.34</v>
      </c>
      <c r="AU143">
        <v>142</v>
      </c>
      <c r="AV143">
        <v>2</v>
      </c>
      <c r="AW143">
        <v>12671</v>
      </c>
      <c r="AX143">
        <v>11.19</v>
      </c>
      <c r="BA143" s="46">
        <v>70</v>
      </c>
      <c r="BC143" t="e">
        <f t="shared" ref="BC143:BC145" si="52">AVERAGE(BD129:BE129)</f>
        <v>#DIV/0!</v>
      </c>
      <c r="BD143" t="e">
        <f t="shared" ref="BD143:BD145" si="53">AVERAGE(BF129:BG129)</f>
        <v>#DIV/0!</v>
      </c>
      <c r="BE143" t="e">
        <f t="shared" ref="BE143:BE145" si="54">AVERAGE(BH129:BI129)</f>
        <v>#DIV/0!</v>
      </c>
      <c r="BF143" t="e">
        <f t="shared" ref="BF143:BF145" si="55">AVERAGE(BJ129:BK129)</f>
        <v>#DIV/0!</v>
      </c>
      <c r="BG143" t="e">
        <f t="shared" ref="BG143:BG145" si="56">AVERAGE(BL129:BM129)</f>
        <v>#DIV/0!</v>
      </c>
      <c r="BH143" t="e">
        <f t="shared" ref="BH143:BH145" si="57">AVERAGE(BN129:BO129)</f>
        <v>#DIV/0!</v>
      </c>
      <c r="BI143" t="e">
        <f t="shared" ref="BI143:BI145" si="58">AVERAGE(BP129:BQ129)</f>
        <v>#DIV/0!</v>
      </c>
    </row>
    <row r="144" spans="1:69" x14ac:dyDescent="0.2">
      <c r="A144">
        <v>143</v>
      </c>
      <c r="B144">
        <v>2</v>
      </c>
      <c r="C144">
        <v>1590</v>
      </c>
      <c r="D144">
        <v>12.28</v>
      </c>
      <c r="AU144">
        <v>143</v>
      </c>
      <c r="AV144">
        <v>2</v>
      </c>
      <c r="AW144">
        <v>12287</v>
      </c>
      <c r="AX144">
        <v>11.13</v>
      </c>
      <c r="BA144" s="46">
        <v>80</v>
      </c>
      <c r="BC144" t="e">
        <f t="shared" si="52"/>
        <v>#DIV/0!</v>
      </c>
      <c r="BD144" t="e">
        <f t="shared" si="53"/>
        <v>#DIV/0!</v>
      </c>
      <c r="BE144" t="e">
        <f t="shared" si="54"/>
        <v>#DIV/0!</v>
      </c>
      <c r="BF144" t="e">
        <f t="shared" si="55"/>
        <v>#DIV/0!</v>
      </c>
      <c r="BG144" t="e">
        <f t="shared" si="56"/>
        <v>#DIV/0!</v>
      </c>
      <c r="BH144" t="e">
        <f t="shared" si="57"/>
        <v>#DIV/0!</v>
      </c>
      <c r="BI144" t="e">
        <f t="shared" si="58"/>
        <v>#DIV/0!</v>
      </c>
    </row>
    <row r="145" spans="1:61" ht="17" thickBot="1" x14ac:dyDescent="0.25">
      <c r="A145">
        <v>144</v>
      </c>
      <c r="B145">
        <v>2</v>
      </c>
      <c r="C145">
        <v>14054</v>
      </c>
      <c r="D145">
        <v>12.34</v>
      </c>
      <c r="AU145">
        <v>144</v>
      </c>
      <c r="AV145">
        <v>2</v>
      </c>
      <c r="AW145">
        <v>13808</v>
      </c>
      <c r="AX145">
        <v>11.17</v>
      </c>
      <c r="BA145" s="49">
        <v>90</v>
      </c>
      <c r="BC145" t="e">
        <f t="shared" si="52"/>
        <v>#DIV/0!</v>
      </c>
      <c r="BD145" t="e">
        <f t="shared" si="53"/>
        <v>#DIV/0!</v>
      </c>
      <c r="BE145" t="e">
        <f t="shared" si="54"/>
        <v>#DIV/0!</v>
      </c>
      <c r="BF145" t="e">
        <f t="shared" si="55"/>
        <v>#DIV/0!</v>
      </c>
      <c r="BG145" t="e">
        <f t="shared" si="56"/>
        <v>#DIV/0!</v>
      </c>
      <c r="BH145" t="e">
        <f t="shared" si="57"/>
        <v>#DIV/0!</v>
      </c>
      <c r="BI145" t="e">
        <f t="shared" si="58"/>
        <v>#DIV/0!</v>
      </c>
    </row>
    <row r="146" spans="1:61" x14ac:dyDescent="0.2">
      <c r="A146">
        <v>145</v>
      </c>
      <c r="B146">
        <v>2</v>
      </c>
      <c r="C146">
        <v>767</v>
      </c>
      <c r="D146">
        <v>12.06</v>
      </c>
      <c r="AU146">
        <v>145</v>
      </c>
      <c r="AV146">
        <v>2</v>
      </c>
      <c r="AW146">
        <v>14556</v>
      </c>
      <c r="AX146">
        <v>11.13</v>
      </c>
    </row>
    <row r="147" spans="1:61" x14ac:dyDescent="0.2">
      <c r="A147">
        <v>146</v>
      </c>
      <c r="B147">
        <v>2</v>
      </c>
      <c r="C147">
        <v>720</v>
      </c>
      <c r="D147">
        <v>12.14</v>
      </c>
      <c r="AU147">
        <v>146</v>
      </c>
      <c r="AV147">
        <v>2</v>
      </c>
      <c r="AW147">
        <v>8280</v>
      </c>
      <c r="AX147">
        <v>11.23</v>
      </c>
    </row>
    <row r="148" spans="1:61" x14ac:dyDescent="0.2">
      <c r="A148">
        <v>147</v>
      </c>
      <c r="B148">
        <v>2</v>
      </c>
      <c r="C148">
        <v>1036</v>
      </c>
      <c r="D148">
        <v>12.28</v>
      </c>
      <c r="AU148">
        <v>147</v>
      </c>
      <c r="AV148">
        <v>2</v>
      </c>
      <c r="AW148">
        <v>7909</v>
      </c>
      <c r="AX148">
        <v>11.11</v>
      </c>
    </row>
    <row r="149" spans="1:61" x14ac:dyDescent="0.2">
      <c r="A149">
        <v>148</v>
      </c>
      <c r="B149">
        <v>2</v>
      </c>
      <c r="C149">
        <v>1592</v>
      </c>
      <c r="D149">
        <v>12.09</v>
      </c>
      <c r="AU149">
        <v>148</v>
      </c>
      <c r="AV149">
        <v>2</v>
      </c>
      <c r="AW149">
        <v>9169</v>
      </c>
      <c r="AX149">
        <v>11.16</v>
      </c>
    </row>
    <row r="150" spans="1:61" x14ac:dyDescent="0.2">
      <c r="A150">
        <v>149</v>
      </c>
      <c r="B150">
        <v>2</v>
      </c>
      <c r="C150">
        <v>1158</v>
      </c>
      <c r="D150">
        <v>12.12</v>
      </c>
      <c r="AU150">
        <v>149</v>
      </c>
      <c r="AV150">
        <v>2</v>
      </c>
      <c r="AW150">
        <v>9949</v>
      </c>
      <c r="AX150">
        <v>11.28</v>
      </c>
    </row>
    <row r="151" spans="1:61" x14ac:dyDescent="0.2">
      <c r="A151">
        <v>150</v>
      </c>
      <c r="B151">
        <v>2</v>
      </c>
      <c r="C151">
        <v>700</v>
      </c>
      <c r="D151">
        <v>12.28</v>
      </c>
      <c r="AU151">
        <v>150</v>
      </c>
      <c r="AV151">
        <v>2</v>
      </c>
      <c r="AW151">
        <v>11246</v>
      </c>
      <c r="AX151">
        <v>11.25</v>
      </c>
    </row>
    <row r="152" spans="1:61" x14ac:dyDescent="0.2">
      <c r="A152">
        <v>151</v>
      </c>
      <c r="B152">
        <v>2</v>
      </c>
      <c r="C152">
        <v>1002</v>
      </c>
      <c r="D152">
        <v>12.12</v>
      </c>
      <c r="AU152">
        <v>151</v>
      </c>
      <c r="AV152">
        <v>2</v>
      </c>
      <c r="AW152">
        <v>11528</v>
      </c>
      <c r="AX152">
        <v>11.21</v>
      </c>
    </row>
    <row r="153" spans="1:61" x14ac:dyDescent="0.2">
      <c r="A153">
        <v>152</v>
      </c>
      <c r="B153">
        <v>2</v>
      </c>
      <c r="C153">
        <v>1568</v>
      </c>
      <c r="D153">
        <v>11.91</v>
      </c>
      <c r="AU153">
        <v>152</v>
      </c>
      <c r="AV153">
        <v>2</v>
      </c>
      <c r="AW153">
        <v>12610</v>
      </c>
      <c r="AX153">
        <v>11.22</v>
      </c>
    </row>
    <row r="154" spans="1:61" x14ac:dyDescent="0.2">
      <c r="A154">
        <v>153</v>
      </c>
      <c r="B154">
        <v>2</v>
      </c>
      <c r="C154">
        <v>2433</v>
      </c>
      <c r="D154">
        <v>12.27</v>
      </c>
      <c r="AU154">
        <v>153</v>
      </c>
      <c r="AV154">
        <v>2</v>
      </c>
      <c r="AW154">
        <v>13335</v>
      </c>
      <c r="AX154">
        <v>11.21</v>
      </c>
    </row>
    <row r="155" spans="1:61" x14ac:dyDescent="0.2">
      <c r="A155">
        <v>154</v>
      </c>
      <c r="B155">
        <v>2</v>
      </c>
      <c r="C155">
        <v>2810</v>
      </c>
      <c r="D155">
        <v>12.08</v>
      </c>
      <c r="AU155">
        <v>154</v>
      </c>
      <c r="AV155">
        <v>2</v>
      </c>
      <c r="AW155">
        <v>11106</v>
      </c>
      <c r="AX155">
        <v>11.26</v>
      </c>
    </row>
    <row r="156" spans="1:61" x14ac:dyDescent="0.2">
      <c r="A156">
        <v>155</v>
      </c>
      <c r="B156">
        <v>2</v>
      </c>
      <c r="C156">
        <v>594</v>
      </c>
      <c r="D156">
        <v>12.07</v>
      </c>
      <c r="AU156">
        <v>155</v>
      </c>
      <c r="AV156">
        <v>2</v>
      </c>
      <c r="AW156">
        <v>11577</v>
      </c>
      <c r="AX156">
        <v>11.21</v>
      </c>
    </row>
    <row r="157" spans="1:61" x14ac:dyDescent="0.2">
      <c r="A157">
        <v>156</v>
      </c>
      <c r="B157">
        <v>2</v>
      </c>
      <c r="C157">
        <v>911</v>
      </c>
      <c r="D157">
        <v>12.07</v>
      </c>
      <c r="AU157">
        <v>156</v>
      </c>
      <c r="AV157">
        <v>2</v>
      </c>
      <c r="AW157">
        <v>12043</v>
      </c>
      <c r="AX157">
        <v>11.23</v>
      </c>
    </row>
    <row r="158" spans="1:61" x14ac:dyDescent="0.2">
      <c r="A158">
        <v>157</v>
      </c>
      <c r="B158">
        <v>2</v>
      </c>
      <c r="C158">
        <v>1440</v>
      </c>
      <c r="D158">
        <v>12.16</v>
      </c>
      <c r="AU158">
        <v>157</v>
      </c>
      <c r="AV158">
        <v>2</v>
      </c>
      <c r="AW158">
        <v>11669</v>
      </c>
      <c r="AX158">
        <v>11.26</v>
      </c>
    </row>
    <row r="159" spans="1:61" x14ac:dyDescent="0.2">
      <c r="A159">
        <v>158</v>
      </c>
      <c r="B159">
        <v>2</v>
      </c>
      <c r="C159">
        <v>2294</v>
      </c>
      <c r="D159">
        <v>12.25</v>
      </c>
      <c r="AU159">
        <v>158</v>
      </c>
      <c r="AV159">
        <v>2</v>
      </c>
      <c r="AW159">
        <v>11254</v>
      </c>
      <c r="AX159">
        <v>11.18</v>
      </c>
    </row>
    <row r="160" spans="1:61" x14ac:dyDescent="0.2">
      <c r="A160">
        <v>159</v>
      </c>
      <c r="B160">
        <v>2</v>
      </c>
      <c r="C160">
        <v>2843</v>
      </c>
      <c r="D160">
        <v>11.95</v>
      </c>
      <c r="AU160">
        <v>159</v>
      </c>
      <c r="AV160">
        <v>2</v>
      </c>
      <c r="AW160">
        <v>11521</v>
      </c>
      <c r="AX160">
        <v>11.18</v>
      </c>
    </row>
    <row r="161" spans="1:50" x14ac:dyDescent="0.2">
      <c r="A161">
        <v>160</v>
      </c>
      <c r="B161">
        <v>2</v>
      </c>
      <c r="C161">
        <v>396</v>
      </c>
      <c r="D161">
        <v>12.08</v>
      </c>
      <c r="AU161">
        <v>160</v>
      </c>
      <c r="AV161">
        <v>2</v>
      </c>
      <c r="AW161">
        <v>11754</v>
      </c>
      <c r="AX161">
        <v>11.15</v>
      </c>
    </row>
    <row r="162" spans="1:50" x14ac:dyDescent="0.2">
      <c r="A162">
        <v>161</v>
      </c>
      <c r="B162">
        <v>2</v>
      </c>
      <c r="C162">
        <v>679</v>
      </c>
      <c r="D162">
        <v>11.89</v>
      </c>
      <c r="AU162">
        <v>161</v>
      </c>
      <c r="AV162">
        <v>2</v>
      </c>
      <c r="AW162">
        <v>12741</v>
      </c>
      <c r="AX162">
        <v>11.19</v>
      </c>
    </row>
    <row r="163" spans="1:50" x14ac:dyDescent="0.2">
      <c r="A163">
        <v>162</v>
      </c>
      <c r="B163">
        <v>2</v>
      </c>
      <c r="C163">
        <v>535</v>
      </c>
      <c r="D163">
        <v>11.35</v>
      </c>
      <c r="AU163">
        <v>162</v>
      </c>
      <c r="AV163">
        <v>2</v>
      </c>
      <c r="AW163">
        <v>4215</v>
      </c>
      <c r="AX163">
        <v>11.19</v>
      </c>
    </row>
    <row r="164" spans="1:50" x14ac:dyDescent="0.2">
      <c r="A164">
        <v>163</v>
      </c>
      <c r="B164">
        <v>2</v>
      </c>
      <c r="C164">
        <v>654</v>
      </c>
      <c r="D164">
        <v>11.93</v>
      </c>
      <c r="AU164">
        <v>163</v>
      </c>
      <c r="AV164">
        <v>2</v>
      </c>
      <c r="AW164">
        <v>4110</v>
      </c>
      <c r="AX164">
        <v>11.21</v>
      </c>
    </row>
    <row r="165" spans="1:50" x14ac:dyDescent="0.2">
      <c r="A165">
        <v>164</v>
      </c>
      <c r="B165">
        <v>2</v>
      </c>
      <c r="C165">
        <v>443</v>
      </c>
      <c r="D165">
        <v>11.92</v>
      </c>
      <c r="AU165">
        <v>164</v>
      </c>
      <c r="AV165">
        <v>2</v>
      </c>
      <c r="AW165">
        <v>4189</v>
      </c>
      <c r="AX165">
        <v>11.21</v>
      </c>
    </row>
    <row r="166" spans="1:50" x14ac:dyDescent="0.2">
      <c r="A166">
        <v>165</v>
      </c>
      <c r="B166">
        <v>2</v>
      </c>
      <c r="C166">
        <v>346</v>
      </c>
      <c r="D166">
        <v>11.92</v>
      </c>
    </row>
    <row r="167" spans="1:50" x14ac:dyDescent="0.2">
      <c r="A167">
        <v>166</v>
      </c>
      <c r="B167">
        <v>2</v>
      </c>
      <c r="C167">
        <v>429</v>
      </c>
      <c r="D167">
        <v>12.17</v>
      </c>
    </row>
    <row r="168" spans="1:50" x14ac:dyDescent="0.2">
      <c r="A168">
        <v>167</v>
      </c>
      <c r="B168">
        <v>2</v>
      </c>
      <c r="C168">
        <v>449</v>
      </c>
      <c r="D168">
        <v>12.23</v>
      </c>
    </row>
    <row r="169" spans="1:50" x14ac:dyDescent="0.2">
      <c r="A169">
        <v>168</v>
      </c>
      <c r="B169">
        <v>2</v>
      </c>
      <c r="C169">
        <v>590</v>
      </c>
      <c r="D169">
        <v>11.93</v>
      </c>
    </row>
    <row r="170" spans="1:50" x14ac:dyDescent="0.2">
      <c r="A170">
        <v>169</v>
      </c>
      <c r="B170">
        <v>2</v>
      </c>
      <c r="C170">
        <v>849</v>
      </c>
      <c r="D170">
        <v>12.09</v>
      </c>
    </row>
    <row r="171" spans="1:50" x14ac:dyDescent="0.2">
      <c r="A171">
        <v>170</v>
      </c>
      <c r="B171">
        <v>2</v>
      </c>
      <c r="C171">
        <v>558</v>
      </c>
      <c r="D171">
        <v>11.95</v>
      </c>
    </row>
    <row r="172" spans="1:50" x14ac:dyDescent="0.2">
      <c r="A172">
        <v>171</v>
      </c>
      <c r="B172">
        <v>2</v>
      </c>
      <c r="C172">
        <v>386</v>
      </c>
      <c r="D172">
        <v>12.15</v>
      </c>
    </row>
    <row r="173" spans="1:50" x14ac:dyDescent="0.2">
      <c r="A173">
        <v>172</v>
      </c>
      <c r="B173">
        <v>2</v>
      </c>
      <c r="C173">
        <v>405</v>
      </c>
      <c r="D173">
        <v>11.77</v>
      </c>
    </row>
    <row r="174" spans="1:50" x14ac:dyDescent="0.2">
      <c r="A174">
        <v>173</v>
      </c>
      <c r="B174">
        <v>2</v>
      </c>
      <c r="C174">
        <v>534</v>
      </c>
      <c r="D174">
        <v>12.18</v>
      </c>
    </row>
    <row r="175" spans="1:50" x14ac:dyDescent="0.2">
      <c r="A175">
        <v>174</v>
      </c>
      <c r="B175">
        <v>2</v>
      </c>
      <c r="C175">
        <v>507</v>
      </c>
      <c r="D175">
        <v>11.81</v>
      </c>
    </row>
    <row r="176" spans="1:50" x14ac:dyDescent="0.2">
      <c r="A176">
        <v>175</v>
      </c>
      <c r="B176">
        <v>2</v>
      </c>
      <c r="C176">
        <v>13556</v>
      </c>
      <c r="D176">
        <v>12.23</v>
      </c>
    </row>
    <row r="177" spans="1:4" x14ac:dyDescent="0.2">
      <c r="A177">
        <v>176</v>
      </c>
      <c r="B177">
        <v>2</v>
      </c>
      <c r="C177">
        <v>13349</v>
      </c>
      <c r="D177">
        <v>12.2</v>
      </c>
    </row>
    <row r="178" spans="1:4" x14ac:dyDescent="0.2">
      <c r="A178">
        <v>177</v>
      </c>
      <c r="B178">
        <v>2</v>
      </c>
      <c r="C178">
        <v>5508</v>
      </c>
      <c r="D178">
        <v>12.19</v>
      </c>
    </row>
    <row r="179" spans="1:4" x14ac:dyDescent="0.2">
      <c r="A179">
        <v>178</v>
      </c>
      <c r="B179">
        <v>2</v>
      </c>
      <c r="C179">
        <v>41</v>
      </c>
      <c r="D179">
        <v>14.4</v>
      </c>
    </row>
    <row r="180" spans="1:4" x14ac:dyDescent="0.2">
      <c r="A180">
        <v>179</v>
      </c>
      <c r="B180">
        <v>2</v>
      </c>
      <c r="C180">
        <v>9519</v>
      </c>
      <c r="D180">
        <v>11.52</v>
      </c>
    </row>
    <row r="181" spans="1:4" x14ac:dyDescent="0.2">
      <c r="A181">
        <v>180</v>
      </c>
      <c r="B181">
        <v>2</v>
      </c>
      <c r="C181">
        <v>54</v>
      </c>
      <c r="D181">
        <v>14.08</v>
      </c>
    </row>
  </sheetData>
  <mergeCells count="48">
    <mergeCell ref="AL21:AM21"/>
    <mergeCell ref="AA29:AC29"/>
    <mergeCell ref="AD29:AF29"/>
    <mergeCell ref="AI29:AK29"/>
    <mergeCell ref="AL29:AN29"/>
    <mergeCell ref="AI28:AN28"/>
    <mergeCell ref="AA28:AF28"/>
    <mergeCell ref="Y21:AA21"/>
    <mergeCell ref="AB21:AD21"/>
    <mergeCell ref="AE21:AG21"/>
    <mergeCell ref="AH21:AI21"/>
    <mergeCell ref="AJ21:AK21"/>
    <mergeCell ref="AI11:AK11"/>
    <mergeCell ref="AL11:AN11"/>
    <mergeCell ref="AA10:AF10"/>
    <mergeCell ref="AI10:AN10"/>
    <mergeCell ref="Y20:AG20"/>
    <mergeCell ref="AH20:AM20"/>
    <mergeCell ref="AH2:AM2"/>
    <mergeCell ref="Y2:AG2"/>
    <mergeCell ref="Y1:AM1"/>
    <mergeCell ref="Y19:AM19"/>
    <mergeCell ref="H19:V19"/>
    <mergeCell ref="H3:J3"/>
    <mergeCell ref="K3:M3"/>
    <mergeCell ref="N3:P3"/>
    <mergeCell ref="Y3:AA3"/>
    <mergeCell ref="AB3:AD3"/>
    <mergeCell ref="AE3:AG3"/>
    <mergeCell ref="AH3:AI3"/>
    <mergeCell ref="AJ3:AK3"/>
    <mergeCell ref="AL3:AM3"/>
    <mergeCell ref="AA11:AC11"/>
    <mergeCell ref="AD11:AF11"/>
    <mergeCell ref="H1:V1"/>
    <mergeCell ref="H21:J21"/>
    <mergeCell ref="K21:M21"/>
    <mergeCell ref="N21:P21"/>
    <mergeCell ref="Q21:R21"/>
    <mergeCell ref="S21:T21"/>
    <mergeCell ref="U21:V21"/>
    <mergeCell ref="H20:P20"/>
    <mergeCell ref="Q20:V20"/>
    <mergeCell ref="Q3:R3"/>
    <mergeCell ref="S3:T3"/>
    <mergeCell ref="U3:V3"/>
    <mergeCell ref="Q2:V2"/>
    <mergeCell ref="H2:P2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 Jan Slotboom</cp:lastModifiedBy>
  <dcterms:created xsi:type="dcterms:W3CDTF">2017-01-18T11:02:25Z</dcterms:created>
  <dcterms:modified xsi:type="dcterms:W3CDTF">2020-10-31T16:54:30Z</dcterms:modified>
</cp:coreProperties>
</file>