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iono/Dropbox/Paper Col2Q 2019-2021/Resubmission 2021 May/"/>
    </mc:Choice>
  </mc:AlternateContent>
  <xr:revisionPtr revIDLastSave="0" documentId="8_{0E10E9B1-0B3A-3844-9257-E86B5C6369CF}" xr6:coauthVersionLast="47" xr6:coauthVersionMax="47" xr10:uidLastSave="{00000000-0000-0000-0000-000000000000}"/>
  <bookViews>
    <workbookView xWindow="21020" yWindow="4740" windowWidth="27240" windowHeight="16440" xr2:uid="{AEC4D34A-C7C7-624B-AEAA-6C2DD5031E14}"/>
  </bookViews>
  <sheets>
    <sheet name="Figure 1c" sheetId="2" r:id="rId1"/>
    <sheet name="Sheet1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2" l="1"/>
  <c r="I87" i="2"/>
  <c r="I86" i="2"/>
  <c r="I85" i="2"/>
  <c r="I84" i="2"/>
  <c r="I83" i="2"/>
  <c r="I82" i="2"/>
  <c r="L77" i="2"/>
  <c r="L79" i="2"/>
  <c r="L81" i="2"/>
  <c r="I81" i="2"/>
  <c r="I80" i="2"/>
  <c r="I79" i="2"/>
  <c r="I78" i="2"/>
  <c r="I77" i="2"/>
  <c r="I76" i="2"/>
  <c r="E72" i="2"/>
  <c r="I63" i="2"/>
  <c r="I62" i="2"/>
  <c r="I61" i="2"/>
  <c r="I60" i="2"/>
  <c r="I59" i="2"/>
  <c r="I58" i="2"/>
  <c r="L53" i="2"/>
  <c r="L55" i="2"/>
  <c r="L57" i="2"/>
  <c r="I57" i="2"/>
  <c r="I56" i="2"/>
  <c r="I55" i="2"/>
  <c r="I54" i="2"/>
  <c r="I53" i="2"/>
  <c r="I52" i="2"/>
  <c r="E48" i="2"/>
  <c r="I39" i="2"/>
  <c r="O36" i="2"/>
  <c r="P36" i="2"/>
  <c r="P38" i="2"/>
  <c r="I38" i="2"/>
  <c r="P37" i="2"/>
  <c r="O37" i="2"/>
  <c r="I37" i="2"/>
  <c r="I36" i="2"/>
  <c r="P35" i="2"/>
  <c r="O35" i="2"/>
  <c r="I35" i="2"/>
  <c r="P34" i="2"/>
  <c r="O34" i="2"/>
  <c r="I34" i="2"/>
  <c r="P33" i="2"/>
  <c r="O33" i="2"/>
  <c r="L29" i="2"/>
  <c r="L31" i="2"/>
  <c r="L33" i="2"/>
  <c r="I33" i="2"/>
  <c r="P32" i="2"/>
  <c r="O32" i="2"/>
  <c r="I32" i="2"/>
  <c r="I31" i="2"/>
  <c r="I30" i="2"/>
  <c r="I29" i="2"/>
  <c r="I28" i="2"/>
  <c r="E24" i="2"/>
  <c r="I15" i="2"/>
  <c r="I14" i="2"/>
  <c r="I13" i="2"/>
  <c r="I12" i="2"/>
  <c r="I11" i="2"/>
  <c r="I10" i="2"/>
  <c r="L5" i="2"/>
  <c r="L7" i="2"/>
  <c r="L9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<sst xmlns="http://schemas.openxmlformats.org/spreadsheetml/2006/main" count="181" uniqueCount="43">
  <si>
    <t>Figure 1c.</t>
  </si>
  <si>
    <t>CTCF quantification</t>
  </si>
  <si>
    <t>P35</t>
  </si>
  <si>
    <t>Mouse Number</t>
  </si>
  <si>
    <t>No</t>
  </si>
  <si>
    <t>Area</t>
  </si>
  <si>
    <t>Mean</t>
  </si>
  <si>
    <t>Min</t>
  </si>
  <si>
    <t>Max</t>
  </si>
  <si>
    <t>IntDen</t>
  </si>
  <si>
    <t>CTCF</t>
  </si>
  <si>
    <t>CTCF (HI)</t>
  </si>
  <si>
    <t>CTCF (LOW)</t>
  </si>
  <si>
    <t>Averages</t>
  </si>
  <si>
    <t>Compiled (RAW)</t>
  </si>
  <si>
    <t>Tibia</t>
  </si>
  <si>
    <t>2-1 (HI)</t>
  </si>
  <si>
    <t>2-1 (LOW)</t>
  </si>
  <si>
    <t>2-2 (HI)</t>
  </si>
  <si>
    <t>2-2 (LOW)</t>
  </si>
  <si>
    <t>2-3 (HI)</t>
  </si>
  <si>
    <t>Fold change</t>
  </si>
  <si>
    <t>2-3 (LOW)</t>
  </si>
  <si>
    <t>2-4 (HI)</t>
  </si>
  <si>
    <t>2-4 (LOW)</t>
  </si>
  <si>
    <t>2-5 (HI)</t>
  </si>
  <si>
    <t>2-5 (LOW)</t>
  </si>
  <si>
    <t>2-6 (HI)</t>
  </si>
  <si>
    <t>2-6 (LOW)</t>
  </si>
  <si>
    <t>Background</t>
  </si>
  <si>
    <t>2-1</t>
  </si>
  <si>
    <t>2-2</t>
  </si>
  <si>
    <t>2-3</t>
  </si>
  <si>
    <t>2-4</t>
  </si>
  <si>
    <t>2-5</t>
  </si>
  <si>
    <t>2-6</t>
  </si>
  <si>
    <t>Average</t>
  </si>
  <si>
    <t>Compiled (AVE)</t>
  </si>
  <si>
    <t>AVE</t>
  </si>
  <si>
    <t>STDEV</t>
  </si>
  <si>
    <t>AVE FOLD</t>
  </si>
  <si>
    <t>P value</t>
  </si>
  <si>
    <t>&lt;0.0001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</si>
</sst>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19FA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1" xfId="0" applyFont="1" applyFill="1" applyBorder="1"/>
    <xf numFmtId="0" fontId="1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7" xfId="0" applyNumberFormat="1" applyFill="1" applyBorder="1"/>
    <xf numFmtId="2" fontId="0" fillId="0" borderId="5" xfId="0" applyNumberFormat="1" applyBorder="1"/>
    <xf numFmtId="0" fontId="1" fillId="6" borderId="5" xfId="0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0" borderId="8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5" borderId="10" xfId="0" applyNumberFormat="1" applyFill="1" applyBorder="1"/>
    <xf numFmtId="2" fontId="0" fillId="0" borderId="8" xfId="0" applyNumberFormat="1" applyBorder="1"/>
    <xf numFmtId="2" fontId="0" fillId="6" borderId="11" xfId="0" applyNumberFormat="1" applyFill="1" applyBorder="1"/>
    <xf numFmtId="2" fontId="0" fillId="4" borderId="10" xfId="0" applyNumberFormat="1" applyFill="1" applyBorder="1"/>
    <xf numFmtId="0" fontId="1" fillId="6" borderId="12" xfId="0" applyFont="1" applyFill="1" applyBorder="1"/>
    <xf numFmtId="2" fontId="0" fillId="6" borderId="13" xfId="0" applyNumberFormat="1" applyFill="1" applyBorder="1"/>
    <xf numFmtId="0" fontId="1" fillId="3" borderId="5" xfId="0" applyFont="1" applyFill="1" applyBorder="1"/>
    <xf numFmtId="2" fontId="0" fillId="0" borderId="11" xfId="0" applyNumberFormat="1" applyBorder="1"/>
    <xf numFmtId="2" fontId="0" fillId="3" borderId="11" xfId="0" applyNumberFormat="1" applyFill="1" applyBorder="1"/>
    <xf numFmtId="2" fontId="0" fillId="4" borderId="8" xfId="0" applyNumberFormat="1" applyFill="1" applyBorder="1"/>
    <xf numFmtId="2" fontId="0" fillId="0" borderId="0" xfId="0" applyNumberFormat="1"/>
    <xf numFmtId="2" fontId="0" fillId="5" borderId="8" xfId="0" applyNumberFormat="1" applyFill="1" applyBorder="1"/>
    <xf numFmtId="0" fontId="1" fillId="0" borderId="11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4" borderId="3" xfId="0" applyNumberFormat="1" applyFont="1" applyFill="1" applyBorder="1" applyAlignment="1">
      <alignment horizontal="center"/>
    </xf>
    <xf numFmtId="2" fontId="0" fillId="4" borderId="5" xfId="0" applyNumberFormat="1" applyFill="1" applyBorder="1"/>
    <xf numFmtId="0" fontId="1" fillId="0" borderId="3" xfId="0" applyFont="1" applyBorder="1"/>
    <xf numFmtId="2" fontId="0" fillId="7" borderId="5" xfId="0" applyNumberFormat="1" applyFill="1" applyBorder="1"/>
    <xf numFmtId="2" fontId="0" fillId="7" borderId="8" xfId="0" applyNumberFormat="1" applyFill="1" applyBorder="1"/>
    <xf numFmtId="2" fontId="0" fillId="7" borderId="11" xfId="0" applyNumberFormat="1" applyFill="1" applyBorder="1"/>
    <xf numFmtId="0" fontId="1" fillId="6" borderId="1" xfId="0" applyFont="1" applyFill="1" applyBorder="1" applyAlignment="1">
      <alignment horizontal="right"/>
    </xf>
    <xf numFmtId="2" fontId="1" fillId="6" borderId="4" xfId="0" applyNumberFormat="1" applyFont="1" applyFill="1" applyBorder="1"/>
    <xf numFmtId="2" fontId="1" fillId="6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1" fillId="6" borderId="1" xfId="0" applyNumberFormat="1" applyFont="1" applyFill="1" applyBorder="1"/>
    <xf numFmtId="2" fontId="0" fillId="5" borderId="11" xfId="0" applyNumberFormat="1" applyFill="1" applyBorder="1"/>
    <xf numFmtId="164" fontId="1" fillId="3" borderId="1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49" fontId="0" fillId="7" borderId="9" xfId="0" applyNumberFormat="1" applyFill="1" applyBorder="1" applyAlignment="1">
      <alignment horizontal="right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2" fontId="0" fillId="7" borderId="8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49" fontId="0" fillId="7" borderId="10" xfId="0" applyNumberFormat="1" applyFill="1" applyBorder="1" applyAlignment="1">
      <alignment horizontal="right"/>
    </xf>
    <xf numFmtId="0" fontId="0" fillId="7" borderId="10" xfId="0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5EE6-F1BC-A540-92D7-D34E4563A29B}">
  <dimension ref="A1:P96"/>
  <sheetViews>
    <sheetView tabSelected="1" zoomScale="150" zoomScaleNormal="150" workbookViewId="0">
      <selection activeCell="R42" sqref="R42"/>
    </sheetView>
  </sheetViews>
  <sheetFormatPr baseColWidth="10" defaultColWidth="8.83203125" defaultRowHeight="16" x14ac:dyDescent="0.2"/>
  <cols>
    <col min="1" max="1" width="14.1640625" bestFit="1" customWidth="1"/>
    <col min="2" max="2" width="17.6640625" bestFit="1" customWidth="1"/>
    <col min="3" max="3" width="3.5" customWidth="1"/>
    <col min="4" max="4" width="8" bestFit="1" customWidth="1"/>
    <col min="5" max="5" width="7.1640625" bestFit="1" customWidth="1"/>
    <col min="6" max="6" width="4.6640625" bestFit="1" customWidth="1"/>
    <col min="7" max="7" width="4.6640625" customWidth="1"/>
    <col min="8" max="8" width="7.6640625" bestFit="1" customWidth="1"/>
    <col min="9" max="10" width="10.1640625" customWidth="1"/>
    <col min="11" max="11" width="10.6640625" customWidth="1"/>
    <col min="12" max="12" width="11.1640625" bestFit="1" customWidth="1"/>
    <col min="14" max="14" width="6.33203125" bestFit="1" customWidth="1"/>
    <col min="15" max="15" width="15" bestFit="1" customWidth="1"/>
    <col min="16" max="16" width="10.6640625" customWidth="1"/>
  </cols>
  <sheetData>
    <row r="1" spans="1:16" ht="17" thickBot="1" x14ac:dyDescent="0.25">
      <c r="A1" s="1" t="s">
        <v>0</v>
      </c>
      <c r="B1" s="2" t="s">
        <v>1</v>
      </c>
    </row>
    <row r="2" spans="1:16" ht="17" thickBot="1" x14ac:dyDescent="0.25">
      <c r="A2" s="3" t="s">
        <v>2</v>
      </c>
      <c r="C2" s="4"/>
      <c r="D2" s="4"/>
      <c r="E2" s="4"/>
      <c r="F2" s="4"/>
      <c r="G2" s="4"/>
      <c r="H2" s="4"/>
      <c r="I2" s="4"/>
    </row>
    <row r="3" spans="1:16" ht="18" thickBot="1" x14ac:dyDescent="0.25">
      <c r="A3" s="5" t="s">
        <v>3</v>
      </c>
      <c r="B3" s="6">
        <v>5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11" t="s">
        <v>11</v>
      </c>
      <c r="K3" s="12" t="s">
        <v>12</v>
      </c>
      <c r="L3" s="13" t="s">
        <v>13</v>
      </c>
      <c r="O3" s="14" t="s">
        <v>14</v>
      </c>
    </row>
    <row r="4" spans="1:16" ht="17" thickBot="1" x14ac:dyDescent="0.25">
      <c r="A4" s="15" t="s">
        <v>15</v>
      </c>
      <c r="B4" s="16" t="s">
        <v>16</v>
      </c>
      <c r="C4" s="17">
        <v>1</v>
      </c>
      <c r="D4" s="18">
        <v>2175</v>
      </c>
      <c r="E4" s="19">
        <v>144.93700000000001</v>
      </c>
      <c r="F4" s="20">
        <v>33</v>
      </c>
      <c r="G4" s="21">
        <v>255</v>
      </c>
      <c r="H4" s="21">
        <v>315237</v>
      </c>
      <c r="I4" s="22">
        <f>H4-(D4*E24)</f>
        <v>243999.22499999998</v>
      </c>
      <c r="J4" s="23">
        <v>243999.22500000001</v>
      </c>
      <c r="K4" s="23">
        <v>62369.86</v>
      </c>
      <c r="L4" s="24" t="s">
        <v>11</v>
      </c>
      <c r="O4" s="25" t="s">
        <v>11</v>
      </c>
      <c r="P4" s="26" t="s">
        <v>12</v>
      </c>
    </row>
    <row r="5" spans="1:16" ht="17" thickBot="1" x14ac:dyDescent="0.25">
      <c r="A5" s="27"/>
      <c r="B5" s="28" t="s">
        <v>17</v>
      </c>
      <c r="C5" s="29">
        <v>2</v>
      </c>
      <c r="D5" s="30">
        <v>1380</v>
      </c>
      <c r="E5" s="31">
        <v>77.948999999999998</v>
      </c>
      <c r="F5" s="32">
        <v>25</v>
      </c>
      <c r="G5" s="33">
        <v>189</v>
      </c>
      <c r="H5" s="33">
        <v>107569</v>
      </c>
      <c r="I5" s="34">
        <f>H5-(D5*E24)</f>
        <v>62369.859999999993</v>
      </c>
      <c r="J5" s="35">
        <v>202587.42199999999</v>
      </c>
      <c r="K5" s="35">
        <v>63402.518999999986</v>
      </c>
      <c r="L5" s="36">
        <f>AVERAGE(J4:J9)</f>
        <v>180536.63116666666</v>
      </c>
      <c r="O5" s="23">
        <v>243999.22500000001</v>
      </c>
      <c r="P5" s="23">
        <v>62369.86</v>
      </c>
    </row>
    <row r="6" spans="1:16" x14ac:dyDescent="0.2">
      <c r="A6" s="27"/>
      <c r="B6" s="28" t="s">
        <v>18</v>
      </c>
      <c r="C6" s="29">
        <v>1</v>
      </c>
      <c r="D6" s="30">
        <v>2026</v>
      </c>
      <c r="E6" s="31">
        <v>132.74700000000001</v>
      </c>
      <c r="F6" s="32">
        <v>13</v>
      </c>
      <c r="G6" s="33">
        <v>255</v>
      </c>
      <c r="H6" s="33">
        <v>268945</v>
      </c>
      <c r="I6" s="37">
        <f>H6-(D6*E24)</f>
        <v>202587.42199999999</v>
      </c>
      <c r="J6" s="35">
        <v>205773.24899999998</v>
      </c>
      <c r="K6" s="35">
        <v>94658.994999999981</v>
      </c>
      <c r="L6" s="38" t="s">
        <v>12</v>
      </c>
      <c r="O6" s="35">
        <v>202587.42199999999</v>
      </c>
      <c r="P6" s="35">
        <v>63402.518999999986</v>
      </c>
    </row>
    <row r="7" spans="1:16" ht="17" thickBot="1" x14ac:dyDescent="0.25">
      <c r="A7" s="27"/>
      <c r="B7" s="28" t="s">
        <v>19</v>
      </c>
      <c r="C7" s="29">
        <v>2</v>
      </c>
      <c r="D7" s="30">
        <v>2577</v>
      </c>
      <c r="E7" s="31">
        <v>57.356000000000002</v>
      </c>
      <c r="F7" s="32">
        <v>9</v>
      </c>
      <c r="G7" s="33">
        <v>212</v>
      </c>
      <c r="H7" s="33">
        <v>147807</v>
      </c>
      <c r="I7" s="34">
        <f>H7-(D7*E24)</f>
        <v>63402.518999999986</v>
      </c>
      <c r="J7" s="35">
        <v>179331.71899999998</v>
      </c>
      <c r="K7" s="35">
        <v>74587.404999999999</v>
      </c>
      <c r="L7" s="39">
        <f>AVERAGE(K4:K9)</f>
        <v>87567.391166666654</v>
      </c>
      <c r="O7" s="35">
        <v>205773.24899999998</v>
      </c>
      <c r="P7" s="35">
        <v>94658.994999999981</v>
      </c>
    </row>
    <row r="8" spans="1:16" x14ac:dyDescent="0.2">
      <c r="A8" s="27"/>
      <c r="B8" s="28" t="s">
        <v>20</v>
      </c>
      <c r="C8" s="29">
        <v>1</v>
      </c>
      <c r="D8" s="30">
        <v>3167</v>
      </c>
      <c r="E8" s="31">
        <v>97.727000000000004</v>
      </c>
      <c r="F8" s="32">
        <v>12</v>
      </c>
      <c r="G8" s="33">
        <v>255</v>
      </c>
      <c r="H8" s="33">
        <v>309502</v>
      </c>
      <c r="I8" s="37">
        <f>H8-(D8*E24)</f>
        <v>205773.24899999998</v>
      </c>
      <c r="J8" s="35">
        <v>110719.87699999998</v>
      </c>
      <c r="K8" s="35">
        <v>92886.602999999988</v>
      </c>
      <c r="L8" s="40" t="s">
        <v>21</v>
      </c>
      <c r="O8" s="35">
        <v>179331.71899999998</v>
      </c>
      <c r="P8" s="35">
        <v>74587.404999999984</v>
      </c>
    </row>
    <row r="9" spans="1:16" ht="17" thickBot="1" x14ac:dyDescent="0.25">
      <c r="A9" s="27"/>
      <c r="B9" s="28" t="s">
        <v>22</v>
      </c>
      <c r="C9" s="29">
        <v>2</v>
      </c>
      <c r="D9" s="30">
        <v>3085</v>
      </c>
      <c r="E9" s="31">
        <v>63.436999999999998</v>
      </c>
      <c r="F9" s="32">
        <v>15</v>
      </c>
      <c r="G9" s="33">
        <v>202</v>
      </c>
      <c r="H9" s="33">
        <v>195702</v>
      </c>
      <c r="I9" s="34">
        <f>H9-(D9*E24)</f>
        <v>94658.994999999981</v>
      </c>
      <c r="J9" s="41">
        <v>140808.29499999995</v>
      </c>
      <c r="K9" s="41">
        <v>137498.965</v>
      </c>
      <c r="L9" s="42">
        <f>L5/L7</f>
        <v>2.0616879041543221</v>
      </c>
      <c r="O9" s="35">
        <v>110719.87699999998</v>
      </c>
      <c r="P9" s="35">
        <v>92886.602999999988</v>
      </c>
    </row>
    <row r="10" spans="1:16" x14ac:dyDescent="0.2">
      <c r="A10" s="27"/>
      <c r="B10" s="28" t="s">
        <v>23</v>
      </c>
      <c r="C10" s="29">
        <v>1</v>
      </c>
      <c r="D10" s="30">
        <v>2177</v>
      </c>
      <c r="E10" s="31">
        <v>115.129</v>
      </c>
      <c r="F10" s="32">
        <v>25</v>
      </c>
      <c r="G10" s="33">
        <v>255</v>
      </c>
      <c r="H10" s="33">
        <v>250635</v>
      </c>
      <c r="I10" s="43">
        <f>H10-(D10*E24)</f>
        <v>179331.71899999998</v>
      </c>
      <c r="J10" s="44"/>
      <c r="K10" s="44"/>
      <c r="O10" s="35">
        <v>140808.29499999995</v>
      </c>
      <c r="P10" s="35">
        <v>137498.965</v>
      </c>
    </row>
    <row r="11" spans="1:16" x14ac:dyDescent="0.2">
      <c r="A11" s="27"/>
      <c r="B11" s="28" t="s">
        <v>24</v>
      </c>
      <c r="C11" s="29">
        <v>2</v>
      </c>
      <c r="D11" s="30">
        <v>2115</v>
      </c>
      <c r="E11" s="31">
        <v>68.019000000000005</v>
      </c>
      <c r="F11" s="32">
        <v>14</v>
      </c>
      <c r="G11" s="33">
        <v>160</v>
      </c>
      <c r="H11" s="33">
        <v>143860</v>
      </c>
      <c r="I11" s="45">
        <f>H11-(D11*E24)</f>
        <v>74587.404999999984</v>
      </c>
      <c r="J11" s="44"/>
      <c r="K11" s="44"/>
      <c r="O11" s="35">
        <v>201887.71</v>
      </c>
      <c r="P11" s="35">
        <v>116510.53266666667</v>
      </c>
    </row>
    <row r="12" spans="1:16" x14ac:dyDescent="0.2">
      <c r="A12" s="27"/>
      <c r="B12" s="28" t="s">
        <v>25</v>
      </c>
      <c r="C12" s="29">
        <v>1</v>
      </c>
      <c r="D12" s="30">
        <v>3291</v>
      </c>
      <c r="E12" s="31">
        <v>66.396000000000001</v>
      </c>
      <c r="F12" s="32">
        <v>7</v>
      </c>
      <c r="G12" s="33">
        <v>188</v>
      </c>
      <c r="H12" s="33">
        <v>218510</v>
      </c>
      <c r="I12" s="43">
        <f>H12-(D12*E24)</f>
        <v>110719.87699999998</v>
      </c>
      <c r="J12" s="44"/>
      <c r="K12" s="44"/>
      <c r="O12" s="35">
        <v>307547.07516666665</v>
      </c>
      <c r="P12" s="35">
        <v>149839.66133333332</v>
      </c>
    </row>
    <row r="13" spans="1:16" x14ac:dyDescent="0.2">
      <c r="A13" s="27"/>
      <c r="B13" s="28" t="s">
        <v>26</v>
      </c>
      <c r="C13" s="29">
        <v>2</v>
      </c>
      <c r="D13" s="30">
        <v>2549</v>
      </c>
      <c r="E13" s="31">
        <v>69.192999999999998</v>
      </c>
      <c r="F13" s="32">
        <v>15</v>
      </c>
      <c r="G13" s="33">
        <v>199</v>
      </c>
      <c r="H13" s="33">
        <v>176374</v>
      </c>
      <c r="I13" s="45">
        <f>H13-(D13*E24)</f>
        <v>92886.602999999988</v>
      </c>
      <c r="J13" s="44"/>
      <c r="K13" s="44"/>
      <c r="O13" s="35">
        <v>503353.07050000003</v>
      </c>
      <c r="P13" s="35">
        <v>353779.83833333332</v>
      </c>
    </row>
    <row r="14" spans="1:16" x14ac:dyDescent="0.2">
      <c r="A14" s="27"/>
      <c r="B14" s="28" t="s">
        <v>27</v>
      </c>
      <c r="C14" s="29">
        <v>1</v>
      </c>
      <c r="D14" s="30">
        <v>4985</v>
      </c>
      <c r="E14" s="31">
        <v>60.999000000000002</v>
      </c>
      <c r="F14" s="32">
        <v>11</v>
      </c>
      <c r="G14" s="33">
        <v>192</v>
      </c>
      <c r="H14" s="33">
        <v>304082</v>
      </c>
      <c r="I14" s="43">
        <f>H14-(D14*E24)</f>
        <v>140808.29499999995</v>
      </c>
      <c r="J14" s="44"/>
      <c r="K14" s="44"/>
      <c r="O14" s="35">
        <v>440434.62133333302</v>
      </c>
      <c r="P14" s="35">
        <v>245285.66700000002</v>
      </c>
    </row>
    <row r="15" spans="1:16" ht="17" thickBot="1" x14ac:dyDescent="0.25">
      <c r="A15" s="46"/>
      <c r="B15" s="47" t="s">
        <v>28</v>
      </c>
      <c r="C15" s="48">
        <v>2</v>
      </c>
      <c r="D15" s="49">
        <v>3595</v>
      </c>
      <c r="E15" s="50">
        <v>71</v>
      </c>
      <c r="F15" s="51">
        <v>22</v>
      </c>
      <c r="G15" s="52">
        <v>189</v>
      </c>
      <c r="H15" s="52">
        <v>255246</v>
      </c>
      <c r="I15" s="45">
        <f>H15-(D15*E24)</f>
        <v>137498.96499999997</v>
      </c>
      <c r="J15" s="44"/>
      <c r="K15" s="44"/>
      <c r="O15" s="35">
        <v>258270.383</v>
      </c>
      <c r="P15" s="35">
        <v>118710.533</v>
      </c>
    </row>
    <row r="16" spans="1:16" ht="17" thickBot="1" x14ac:dyDescent="0.25">
      <c r="A16" s="53"/>
      <c r="B16" s="54"/>
      <c r="C16" s="55"/>
      <c r="D16" s="55"/>
      <c r="E16" s="56"/>
      <c r="F16" s="4"/>
      <c r="G16" s="4"/>
      <c r="H16" s="4"/>
      <c r="I16" s="4"/>
      <c r="J16" s="44"/>
      <c r="K16" s="44"/>
      <c r="O16" s="35">
        <v>150335.37983333331</v>
      </c>
      <c r="P16" s="35">
        <v>32433.923833333334</v>
      </c>
    </row>
    <row r="17" spans="1:16" ht="18" thickBot="1" x14ac:dyDescent="0.25">
      <c r="B17" s="57">
        <v>5</v>
      </c>
      <c r="C17" s="7" t="s">
        <v>4</v>
      </c>
      <c r="D17" s="7" t="s">
        <v>5</v>
      </c>
      <c r="E17" s="58" t="s">
        <v>6</v>
      </c>
      <c r="F17" s="9" t="s">
        <v>7</v>
      </c>
      <c r="G17" s="9" t="s">
        <v>8</v>
      </c>
      <c r="H17" s="9" t="s">
        <v>9</v>
      </c>
      <c r="J17" s="44"/>
      <c r="K17" s="44"/>
      <c r="O17" s="35">
        <v>196207.08766666666</v>
      </c>
      <c r="P17" s="35">
        <v>56438.468500000003</v>
      </c>
    </row>
    <row r="18" spans="1:16" x14ac:dyDescent="0.2">
      <c r="A18" s="59" t="s">
        <v>29</v>
      </c>
      <c r="B18" s="60" t="s">
        <v>30</v>
      </c>
      <c r="C18" s="61">
        <v>3</v>
      </c>
      <c r="D18" s="17">
        <v>1551</v>
      </c>
      <c r="E18" s="62">
        <v>61.125999999999998</v>
      </c>
      <c r="F18" s="21">
        <v>48</v>
      </c>
      <c r="G18" s="20">
        <v>77</v>
      </c>
      <c r="H18" s="21">
        <v>94806</v>
      </c>
      <c r="J18" s="44"/>
      <c r="K18" s="44"/>
      <c r="O18" s="35">
        <v>216068.41033333336</v>
      </c>
      <c r="P18" s="35">
        <v>143054.57750000001</v>
      </c>
    </row>
    <row r="19" spans="1:16" x14ac:dyDescent="0.2">
      <c r="A19" s="63"/>
      <c r="B19" s="64" t="s">
        <v>31</v>
      </c>
      <c r="C19" s="65">
        <v>3</v>
      </c>
      <c r="D19" s="29">
        <v>2206</v>
      </c>
      <c r="E19" s="66">
        <v>34.405000000000001</v>
      </c>
      <c r="F19" s="33">
        <v>22</v>
      </c>
      <c r="G19" s="32">
        <v>50</v>
      </c>
      <c r="H19" s="33">
        <v>75897</v>
      </c>
      <c r="J19" s="44"/>
      <c r="K19" s="44"/>
      <c r="O19" s="35">
        <v>357869.91850000003</v>
      </c>
      <c r="P19" s="35">
        <v>187344.60466666668</v>
      </c>
    </row>
    <row r="20" spans="1:16" x14ac:dyDescent="0.2">
      <c r="A20" s="63"/>
      <c r="B20" s="64" t="s">
        <v>32</v>
      </c>
      <c r="C20" s="65">
        <v>3</v>
      </c>
      <c r="D20" s="29">
        <v>2999</v>
      </c>
      <c r="E20" s="66">
        <v>33.198</v>
      </c>
      <c r="F20" s="33">
        <v>18</v>
      </c>
      <c r="G20" s="32">
        <v>47</v>
      </c>
      <c r="H20" s="33">
        <v>99560</v>
      </c>
      <c r="J20" s="44"/>
      <c r="K20" s="44"/>
      <c r="O20" s="35">
        <v>190229.34266666666</v>
      </c>
      <c r="P20" s="35">
        <v>45991.228000000003</v>
      </c>
    </row>
    <row r="21" spans="1:16" x14ac:dyDescent="0.2">
      <c r="A21" s="63"/>
      <c r="B21" s="64" t="s">
        <v>33</v>
      </c>
      <c r="C21" s="65">
        <v>3</v>
      </c>
      <c r="D21" s="29">
        <v>3870</v>
      </c>
      <c r="E21" s="66">
        <v>27.844999999999999</v>
      </c>
      <c r="F21" s="33">
        <v>14</v>
      </c>
      <c r="G21" s="32">
        <v>54</v>
      </c>
      <c r="H21" s="33">
        <v>107760</v>
      </c>
      <c r="J21" s="44"/>
      <c r="K21" s="44"/>
      <c r="O21" s="35">
        <v>196629.5896666667</v>
      </c>
      <c r="P21" s="35">
        <v>50617.697500000009</v>
      </c>
    </row>
    <row r="22" spans="1:16" x14ac:dyDescent="0.2">
      <c r="A22" s="63"/>
      <c r="B22" s="64" t="s">
        <v>34</v>
      </c>
      <c r="C22" s="65">
        <v>3</v>
      </c>
      <c r="D22" s="29">
        <v>2851</v>
      </c>
      <c r="E22" s="66">
        <v>24.59</v>
      </c>
      <c r="F22" s="33">
        <v>15</v>
      </c>
      <c r="G22" s="32">
        <v>41</v>
      </c>
      <c r="H22" s="33">
        <v>70106</v>
      </c>
      <c r="J22" s="44"/>
      <c r="K22" s="44"/>
      <c r="O22" s="35">
        <v>207115.09816666669</v>
      </c>
      <c r="P22" s="35">
        <v>101247.1955</v>
      </c>
    </row>
    <row r="23" spans="1:16" ht="17" thickBot="1" x14ac:dyDescent="0.25">
      <c r="A23" s="67"/>
      <c r="B23" s="68" t="s">
        <v>35</v>
      </c>
      <c r="C23" s="69">
        <v>3</v>
      </c>
      <c r="D23" s="48">
        <v>2439</v>
      </c>
      <c r="E23" s="70">
        <v>15.353999999999999</v>
      </c>
      <c r="F23" s="52">
        <v>11</v>
      </c>
      <c r="G23" s="51">
        <v>23</v>
      </c>
      <c r="H23" s="52">
        <v>37448</v>
      </c>
      <c r="J23" s="44"/>
      <c r="K23" s="44"/>
      <c r="O23" s="35">
        <v>287527.27466666664</v>
      </c>
      <c r="P23" s="35">
        <v>131240.299</v>
      </c>
    </row>
    <row r="24" spans="1:16" ht="17" thickBot="1" x14ac:dyDescent="0.25">
      <c r="C24" s="4"/>
      <c r="D24" s="71" t="s">
        <v>36</v>
      </c>
      <c r="E24" s="72">
        <f>AVERAGE(E18:E23)</f>
        <v>32.753000000000007</v>
      </c>
      <c r="F24" s="4"/>
      <c r="G24" s="4"/>
      <c r="H24" s="4"/>
      <c r="I24" s="4"/>
      <c r="J24" s="44"/>
      <c r="K24" s="44"/>
      <c r="O24" s="35">
        <v>502869.402</v>
      </c>
      <c r="P24" s="35">
        <v>302328.69966666668</v>
      </c>
    </row>
    <row r="25" spans="1:16" ht="17" thickBot="1" x14ac:dyDescent="0.25">
      <c r="C25" s="4"/>
      <c r="D25" s="4"/>
      <c r="E25" s="4"/>
      <c r="F25" s="4"/>
      <c r="G25" s="4"/>
      <c r="H25" s="4"/>
      <c r="I25" s="4"/>
      <c r="J25" s="44"/>
      <c r="K25" s="44"/>
      <c r="O25" s="35">
        <v>290188.179</v>
      </c>
      <c r="P25" s="35">
        <v>82627.24133333331</v>
      </c>
    </row>
    <row r="26" spans="1:16" ht="17" thickBot="1" x14ac:dyDescent="0.25">
      <c r="A26" s="73" t="s">
        <v>2</v>
      </c>
      <c r="C26" s="4"/>
      <c r="D26" s="4"/>
      <c r="E26" s="4"/>
      <c r="F26" s="4"/>
      <c r="G26" s="4"/>
      <c r="H26" s="4"/>
      <c r="I26" s="4"/>
      <c r="J26" s="44"/>
      <c r="O26" s="35">
        <v>295800.33966666664</v>
      </c>
      <c r="P26" s="35">
        <v>188035.24633333331</v>
      </c>
    </row>
    <row r="27" spans="1:16" ht="18" thickBot="1" x14ac:dyDescent="0.25">
      <c r="A27" s="5" t="s">
        <v>3</v>
      </c>
      <c r="B27" s="6">
        <v>6</v>
      </c>
      <c r="C27" s="7" t="s">
        <v>4</v>
      </c>
      <c r="D27" s="7" t="s">
        <v>5</v>
      </c>
      <c r="E27" s="8" t="s">
        <v>6</v>
      </c>
      <c r="F27" s="9" t="s">
        <v>7</v>
      </c>
      <c r="G27" s="9" t="s">
        <v>8</v>
      </c>
      <c r="H27" s="9" t="s">
        <v>9</v>
      </c>
      <c r="I27" s="10" t="s">
        <v>10</v>
      </c>
      <c r="J27" s="74" t="s">
        <v>11</v>
      </c>
      <c r="K27" s="12" t="s">
        <v>12</v>
      </c>
      <c r="L27" s="13" t="s">
        <v>13</v>
      </c>
      <c r="O27" s="35">
        <v>423739.5953333333</v>
      </c>
      <c r="P27" s="35">
        <v>239217.39966666664</v>
      </c>
    </row>
    <row r="28" spans="1:16" ht="17" thickBot="1" x14ac:dyDescent="0.25">
      <c r="A28" s="15" t="s">
        <v>15</v>
      </c>
      <c r="B28" s="16" t="s">
        <v>16</v>
      </c>
      <c r="C28" s="17">
        <v>1</v>
      </c>
      <c r="D28" s="18">
        <v>1740</v>
      </c>
      <c r="E28" s="19">
        <v>143.29400000000001</v>
      </c>
      <c r="F28" s="20">
        <v>26</v>
      </c>
      <c r="G28" s="21">
        <v>255</v>
      </c>
      <c r="H28" s="21">
        <v>249332</v>
      </c>
      <c r="I28" s="75">
        <f>H28-(D28*E48)</f>
        <v>201887.71</v>
      </c>
      <c r="J28" s="23">
        <v>201887.71</v>
      </c>
      <c r="K28" s="23">
        <v>116510.53266666667</v>
      </c>
      <c r="L28" s="24" t="s">
        <v>11</v>
      </c>
      <c r="O28" s="41">
        <v>303136.89033333329</v>
      </c>
      <c r="P28" s="41">
        <v>95300.64899999999</v>
      </c>
    </row>
    <row r="29" spans="1:16" ht="17" thickBot="1" x14ac:dyDescent="0.25">
      <c r="A29" s="27"/>
      <c r="B29" s="28" t="s">
        <v>17</v>
      </c>
      <c r="C29" s="29">
        <v>2</v>
      </c>
      <c r="D29" s="30">
        <v>2404</v>
      </c>
      <c r="E29" s="31">
        <v>75.731999999999999</v>
      </c>
      <c r="F29" s="32">
        <v>32</v>
      </c>
      <c r="G29" s="33">
        <v>169</v>
      </c>
      <c r="H29" s="33">
        <v>182060</v>
      </c>
      <c r="I29" s="45">
        <f>H29-(D29*E48)</f>
        <v>116510.53266666667</v>
      </c>
      <c r="J29" s="35">
        <v>307547.07516666665</v>
      </c>
      <c r="K29" s="35">
        <v>149839.66133333332</v>
      </c>
      <c r="L29" s="36">
        <f>AVERAGE(J28:J33)</f>
        <v>310304.70663888886</v>
      </c>
    </row>
    <row r="30" spans="1:16" ht="17" thickBot="1" x14ac:dyDescent="0.25">
      <c r="A30" s="27"/>
      <c r="B30" s="28" t="s">
        <v>18</v>
      </c>
      <c r="C30" s="29">
        <v>1</v>
      </c>
      <c r="D30" s="30">
        <v>5149</v>
      </c>
      <c r="E30" s="31">
        <v>86.995999999999995</v>
      </c>
      <c r="F30" s="32">
        <v>13</v>
      </c>
      <c r="G30" s="33">
        <v>246</v>
      </c>
      <c r="H30" s="33">
        <v>447944</v>
      </c>
      <c r="I30" s="43">
        <f>H30-(D30*E48)</f>
        <v>307547.07516666665</v>
      </c>
      <c r="J30" s="35">
        <v>503353.07050000003</v>
      </c>
      <c r="K30" s="35">
        <v>353779.83833333332</v>
      </c>
      <c r="L30" s="38" t="s">
        <v>12</v>
      </c>
      <c r="O30" s="14" t="s">
        <v>37</v>
      </c>
    </row>
    <row r="31" spans="1:16" ht="17" thickBot="1" x14ac:dyDescent="0.25">
      <c r="A31" s="27"/>
      <c r="B31" s="28" t="s">
        <v>19</v>
      </c>
      <c r="C31" s="29">
        <v>2</v>
      </c>
      <c r="D31" s="30">
        <v>4832</v>
      </c>
      <c r="E31" s="31">
        <v>58.277000000000001</v>
      </c>
      <c r="F31" s="32">
        <v>10</v>
      </c>
      <c r="G31" s="33">
        <v>205</v>
      </c>
      <c r="H31" s="33">
        <v>281593</v>
      </c>
      <c r="I31" s="45">
        <f>H31-(D31*E48)</f>
        <v>149839.66133333332</v>
      </c>
      <c r="J31" s="35">
        <v>440434.62133333331</v>
      </c>
      <c r="K31" s="35">
        <v>245285.66700000002</v>
      </c>
      <c r="L31" s="39">
        <f>AVERAGE(K28:K33)</f>
        <v>169426.69269444441</v>
      </c>
      <c r="O31" s="76" t="s">
        <v>11</v>
      </c>
      <c r="P31" s="76" t="s">
        <v>12</v>
      </c>
    </row>
    <row r="32" spans="1:16" x14ac:dyDescent="0.2">
      <c r="A32" s="27"/>
      <c r="B32" s="28" t="s">
        <v>20</v>
      </c>
      <c r="C32" s="29">
        <v>1</v>
      </c>
      <c r="D32" s="30">
        <v>4377</v>
      </c>
      <c r="E32" s="31">
        <v>142.26599999999999</v>
      </c>
      <c r="F32" s="32">
        <v>16</v>
      </c>
      <c r="G32" s="33">
        <v>255</v>
      </c>
      <c r="H32" s="33">
        <v>622700</v>
      </c>
      <c r="I32" s="43">
        <f>H32-(D32*E48)</f>
        <v>503353.07050000003</v>
      </c>
      <c r="J32" s="35">
        <v>258270.383</v>
      </c>
      <c r="K32" s="35">
        <v>118710.533</v>
      </c>
      <c r="L32" s="40" t="s">
        <v>21</v>
      </c>
      <c r="O32" s="77">
        <f>AVERAGE(J6:J11)</f>
        <v>159158.28499999997</v>
      </c>
      <c r="P32" s="77">
        <f>AVERAGE(K6:K11)</f>
        <v>99907.991999999998</v>
      </c>
    </row>
    <row r="33" spans="1:16" ht="17" thickBot="1" x14ac:dyDescent="0.25">
      <c r="A33" s="27"/>
      <c r="B33" s="28" t="s">
        <v>22</v>
      </c>
      <c r="C33" s="29">
        <v>2</v>
      </c>
      <c r="D33" s="30">
        <v>4970</v>
      </c>
      <c r="E33" s="31">
        <v>98.45</v>
      </c>
      <c r="F33" s="32">
        <v>11</v>
      </c>
      <c r="G33" s="33">
        <v>255</v>
      </c>
      <c r="H33" s="33">
        <v>489296</v>
      </c>
      <c r="I33" s="45">
        <f>H33-(D33*E48)</f>
        <v>353779.83833333332</v>
      </c>
      <c r="J33" s="41">
        <v>150335.37983333331</v>
      </c>
      <c r="K33" s="41">
        <v>32433.923833333334</v>
      </c>
      <c r="L33" s="42">
        <f>L29/L31</f>
        <v>1.8314983412827011</v>
      </c>
      <c r="O33" s="78">
        <f>AVERAGE(J30:J35)</f>
        <v>338098.36366666667</v>
      </c>
      <c r="P33" s="78">
        <f>AVERAGE(K30:K35)</f>
        <v>187552.49054166666</v>
      </c>
    </row>
    <row r="34" spans="1:16" x14ac:dyDescent="0.2">
      <c r="A34" s="27"/>
      <c r="B34" s="28" t="s">
        <v>23</v>
      </c>
      <c r="C34" s="29">
        <v>1</v>
      </c>
      <c r="D34" s="30">
        <v>5072</v>
      </c>
      <c r="E34" s="31">
        <v>114.10299999999999</v>
      </c>
      <c r="F34" s="32">
        <v>10</v>
      </c>
      <c r="G34" s="33">
        <v>255</v>
      </c>
      <c r="H34" s="33">
        <v>578732</v>
      </c>
      <c r="I34" s="43">
        <f>H34-(D34*E48)</f>
        <v>440434.62133333331</v>
      </c>
      <c r="J34" s="44"/>
      <c r="K34" s="44"/>
      <c r="O34" s="78">
        <f>AVERAGE(J54:J59)</f>
        <v>237960.98725000001</v>
      </c>
      <c r="P34" s="78">
        <f>AVERAGE(K54:K59)</f>
        <v>96300.181416666688</v>
      </c>
    </row>
    <row r="35" spans="1:16" ht="17" thickBot="1" x14ac:dyDescent="0.25">
      <c r="A35" s="27"/>
      <c r="B35" s="28" t="s">
        <v>24</v>
      </c>
      <c r="C35" s="29">
        <v>2</v>
      </c>
      <c r="D35" s="30">
        <v>3198</v>
      </c>
      <c r="E35" s="31">
        <v>103.967</v>
      </c>
      <c r="F35" s="32">
        <v>7</v>
      </c>
      <c r="G35" s="33">
        <v>255</v>
      </c>
      <c r="H35" s="33">
        <v>332485</v>
      </c>
      <c r="I35" s="45">
        <f>H35-(D35*E48)</f>
        <v>245285.66700000002</v>
      </c>
      <c r="J35" s="44"/>
      <c r="K35" s="44"/>
      <c r="O35" s="79">
        <f>AVERAGE(J78:J83)</f>
        <v>328216.25108333334</v>
      </c>
      <c r="P35" s="79">
        <f>AVERAGE(K78:K83)</f>
        <v>151295.13408333331</v>
      </c>
    </row>
    <row r="36" spans="1:16" ht="17" thickBot="1" x14ac:dyDescent="0.25">
      <c r="A36" s="27"/>
      <c r="B36" s="28" t="s">
        <v>25</v>
      </c>
      <c r="C36" s="29">
        <v>1</v>
      </c>
      <c r="D36" s="30">
        <v>2502</v>
      </c>
      <c r="E36" s="31">
        <v>130.49199999999999</v>
      </c>
      <c r="F36" s="32">
        <v>6</v>
      </c>
      <c r="G36" s="33">
        <v>255</v>
      </c>
      <c r="H36" s="33">
        <v>326492</v>
      </c>
      <c r="I36" s="43">
        <f>H36-(D36*E48)</f>
        <v>258270.383</v>
      </c>
      <c r="J36" s="44"/>
      <c r="K36" s="44"/>
      <c r="N36" s="80" t="s">
        <v>38</v>
      </c>
      <c r="O36" s="81">
        <f>AVERAGE(O5:O28)</f>
        <v>267184.54811805557</v>
      </c>
      <c r="P36" s="81">
        <f>AVERAGE(P5:P28)</f>
        <v>131891.99207638891</v>
      </c>
    </row>
    <row r="37" spans="1:16" ht="17" thickBot="1" x14ac:dyDescent="0.25">
      <c r="A37" s="27"/>
      <c r="B37" s="28" t="s">
        <v>26</v>
      </c>
      <c r="C37" s="29">
        <v>2</v>
      </c>
      <c r="D37" s="30">
        <v>1602</v>
      </c>
      <c r="E37" s="31">
        <v>101.36799999999999</v>
      </c>
      <c r="F37" s="32">
        <v>24</v>
      </c>
      <c r="G37" s="33">
        <v>206</v>
      </c>
      <c r="H37" s="33">
        <v>162392</v>
      </c>
      <c r="I37" s="45">
        <f>H37-(D37*E48)</f>
        <v>118710.533</v>
      </c>
      <c r="J37" s="44"/>
      <c r="K37" s="44"/>
      <c r="N37" s="1" t="s">
        <v>39</v>
      </c>
      <c r="O37" s="82">
        <f>STDEV(O5:O28)</f>
        <v>109457.81942931589</v>
      </c>
      <c r="P37" s="82">
        <f>STDEV(P5:P28)</f>
        <v>83344.764564572615</v>
      </c>
    </row>
    <row r="38" spans="1:16" ht="17" thickBot="1" x14ac:dyDescent="0.25">
      <c r="A38" s="27"/>
      <c r="B38" s="28" t="s">
        <v>27</v>
      </c>
      <c r="C38" s="29">
        <v>1</v>
      </c>
      <c r="D38" s="30">
        <v>4121</v>
      </c>
      <c r="E38" s="31">
        <v>63.747</v>
      </c>
      <c r="F38" s="32">
        <v>9</v>
      </c>
      <c r="G38" s="33">
        <v>161</v>
      </c>
      <c r="H38" s="33">
        <v>262702</v>
      </c>
      <c r="I38" s="43">
        <f>H38-(D38*E48)</f>
        <v>150335.37983333331</v>
      </c>
      <c r="J38" s="44"/>
      <c r="K38" s="44"/>
      <c r="N38" s="83"/>
      <c r="O38" s="80" t="s">
        <v>40</v>
      </c>
      <c r="P38" s="84">
        <f>O36/P36</f>
        <v>2.0257829449062248</v>
      </c>
    </row>
    <row r="39" spans="1:16" ht="17" thickBot="1" x14ac:dyDescent="0.25">
      <c r="A39" s="46"/>
      <c r="B39" s="47" t="s">
        <v>28</v>
      </c>
      <c r="C39" s="48">
        <v>4</v>
      </c>
      <c r="D39" s="49">
        <v>3257</v>
      </c>
      <c r="E39" s="50">
        <v>37.225000000000001</v>
      </c>
      <c r="F39" s="51">
        <v>7</v>
      </c>
      <c r="G39" s="52">
        <v>76</v>
      </c>
      <c r="H39" s="52">
        <v>121242</v>
      </c>
      <c r="I39" s="85">
        <f>H39-(D39*E48)</f>
        <v>32433.923833333334</v>
      </c>
      <c r="J39" s="44"/>
      <c r="K39" s="44"/>
      <c r="O39" s="1" t="s">
        <v>41</v>
      </c>
      <c r="P39" s="1" t="s">
        <v>42</v>
      </c>
    </row>
    <row r="40" spans="1:16" ht="17" thickBot="1" x14ac:dyDescent="0.25">
      <c r="A40" s="53"/>
      <c r="B40" s="54"/>
      <c r="C40" s="55"/>
      <c r="D40" s="55"/>
      <c r="E40" s="56"/>
      <c r="F40" s="4"/>
      <c r="G40" s="4"/>
      <c r="H40" s="4"/>
      <c r="I40" s="56"/>
      <c r="J40" s="44"/>
      <c r="K40" s="44"/>
    </row>
    <row r="41" spans="1:16" ht="18" thickBot="1" x14ac:dyDescent="0.25">
      <c r="B41" s="57">
        <v>6</v>
      </c>
      <c r="C41" s="7" t="s">
        <v>4</v>
      </c>
      <c r="D41" s="7" t="s">
        <v>5</v>
      </c>
      <c r="E41" s="58" t="s">
        <v>6</v>
      </c>
      <c r="F41" s="9" t="s">
        <v>7</v>
      </c>
      <c r="G41" s="9" t="s">
        <v>8</v>
      </c>
      <c r="H41" s="9" t="s">
        <v>9</v>
      </c>
      <c r="I41" s="44"/>
      <c r="J41" s="44"/>
      <c r="K41" s="44"/>
    </row>
    <row r="42" spans="1:16" x14ac:dyDescent="0.2">
      <c r="A42" s="59" t="s">
        <v>29</v>
      </c>
      <c r="B42" s="60" t="s">
        <v>30</v>
      </c>
      <c r="C42" s="61">
        <v>3</v>
      </c>
      <c r="D42" s="17">
        <v>2381</v>
      </c>
      <c r="E42" s="62">
        <v>37.228999999999999</v>
      </c>
      <c r="F42" s="21">
        <v>19</v>
      </c>
      <c r="G42" s="20">
        <v>82</v>
      </c>
      <c r="H42" s="21">
        <v>88642</v>
      </c>
      <c r="I42" s="44"/>
      <c r="J42" s="44"/>
      <c r="K42" s="44"/>
    </row>
    <row r="43" spans="1:16" x14ac:dyDescent="0.2">
      <c r="A43" s="63"/>
      <c r="B43" s="64" t="s">
        <v>31</v>
      </c>
      <c r="C43" s="65">
        <v>3</v>
      </c>
      <c r="D43" s="29">
        <v>988</v>
      </c>
      <c r="E43" s="66">
        <v>22.25</v>
      </c>
      <c r="F43" s="33">
        <v>15</v>
      </c>
      <c r="G43" s="32">
        <v>31</v>
      </c>
      <c r="H43" s="33">
        <v>21983</v>
      </c>
      <c r="I43" s="44"/>
      <c r="J43" s="44"/>
      <c r="K43" s="44"/>
    </row>
    <row r="44" spans="1:16" x14ac:dyDescent="0.2">
      <c r="A44" s="63"/>
      <c r="B44" s="64" t="s">
        <v>32</v>
      </c>
      <c r="C44" s="65">
        <v>3</v>
      </c>
      <c r="D44" s="29">
        <v>1140</v>
      </c>
      <c r="E44" s="66">
        <v>22.196000000000002</v>
      </c>
      <c r="F44" s="33">
        <v>18</v>
      </c>
      <c r="G44" s="32">
        <v>29</v>
      </c>
      <c r="H44" s="33">
        <v>25304</v>
      </c>
      <c r="I44" s="44"/>
      <c r="J44" s="44"/>
      <c r="K44" s="44"/>
    </row>
    <row r="45" spans="1:16" x14ac:dyDescent="0.2">
      <c r="A45" s="63"/>
      <c r="B45" s="64" t="s">
        <v>33</v>
      </c>
      <c r="C45" s="65">
        <v>3</v>
      </c>
      <c r="D45" s="29">
        <v>1820</v>
      </c>
      <c r="E45" s="66">
        <v>14.138999999999999</v>
      </c>
      <c r="F45" s="33">
        <v>4</v>
      </c>
      <c r="G45" s="32">
        <v>25</v>
      </c>
      <c r="H45" s="33">
        <v>25733</v>
      </c>
      <c r="I45" s="44"/>
      <c r="J45" s="44"/>
      <c r="K45" s="44"/>
    </row>
    <row r="46" spans="1:16" x14ac:dyDescent="0.2">
      <c r="A46" s="63"/>
      <c r="B46" s="64" t="s">
        <v>34</v>
      </c>
      <c r="C46" s="65">
        <v>5</v>
      </c>
      <c r="D46" s="29">
        <v>671</v>
      </c>
      <c r="E46" s="66">
        <v>24.893000000000001</v>
      </c>
      <c r="F46" s="33">
        <v>17</v>
      </c>
      <c r="G46" s="32">
        <v>34</v>
      </c>
      <c r="H46" s="33">
        <v>16703</v>
      </c>
      <c r="I46" s="44"/>
      <c r="J46" s="44"/>
      <c r="K46" s="44"/>
    </row>
    <row r="47" spans="1:16" ht="17" thickBot="1" x14ac:dyDescent="0.25">
      <c r="A47" s="67"/>
      <c r="B47" s="68" t="s">
        <v>35</v>
      </c>
      <c r="C47" s="69">
        <v>3</v>
      </c>
      <c r="D47" s="48">
        <v>1177</v>
      </c>
      <c r="E47" s="70">
        <v>42.893999999999998</v>
      </c>
      <c r="F47" s="52">
        <v>33</v>
      </c>
      <c r="G47" s="51">
        <v>53</v>
      </c>
      <c r="H47" s="52">
        <v>50486</v>
      </c>
      <c r="I47" s="44"/>
      <c r="J47" s="44"/>
      <c r="K47" s="44"/>
    </row>
    <row r="48" spans="1:16" ht="17" thickBot="1" x14ac:dyDescent="0.25">
      <c r="C48" s="4"/>
      <c r="D48" s="71" t="s">
        <v>36</v>
      </c>
      <c r="E48" s="86">
        <f>AVERAGE(E42:E47)</f>
        <v>27.266833333333334</v>
      </c>
      <c r="F48" s="4"/>
      <c r="G48" s="4"/>
      <c r="H48" s="4"/>
      <c r="I48" s="56"/>
      <c r="J48" s="44"/>
      <c r="K48" s="44"/>
    </row>
    <row r="49" spans="1:12" ht="17" thickBot="1" x14ac:dyDescent="0.25">
      <c r="B49" s="4"/>
      <c r="C49" s="4"/>
      <c r="D49" s="4"/>
      <c r="E49" s="4"/>
      <c r="F49" s="4"/>
      <c r="G49" s="4"/>
      <c r="H49" s="4"/>
      <c r="I49" s="44"/>
      <c r="J49" s="44"/>
      <c r="K49" s="44"/>
    </row>
    <row r="50" spans="1:12" ht="17" thickBot="1" x14ac:dyDescent="0.25">
      <c r="A50" s="73" t="s">
        <v>2</v>
      </c>
      <c r="C50" s="4"/>
      <c r="D50" s="4"/>
      <c r="E50" s="4"/>
      <c r="F50" s="4"/>
      <c r="G50" s="4"/>
      <c r="H50" s="4"/>
      <c r="I50" s="56"/>
      <c r="J50" s="44"/>
      <c r="K50" s="44"/>
    </row>
    <row r="51" spans="1:12" ht="18" thickBot="1" x14ac:dyDescent="0.25">
      <c r="A51" s="5" t="s">
        <v>3</v>
      </c>
      <c r="B51" s="6">
        <v>7</v>
      </c>
      <c r="C51" s="7" t="s">
        <v>4</v>
      </c>
      <c r="D51" s="7" t="s">
        <v>5</v>
      </c>
      <c r="E51" s="8" t="s">
        <v>6</v>
      </c>
      <c r="F51" s="9" t="s">
        <v>7</v>
      </c>
      <c r="G51" s="9" t="s">
        <v>8</v>
      </c>
      <c r="H51" s="9" t="s">
        <v>9</v>
      </c>
      <c r="I51" s="87" t="s">
        <v>10</v>
      </c>
      <c r="J51" s="74" t="s">
        <v>11</v>
      </c>
      <c r="K51" s="88" t="s">
        <v>12</v>
      </c>
      <c r="L51" s="13" t="s">
        <v>13</v>
      </c>
    </row>
    <row r="52" spans="1:12" x14ac:dyDescent="0.2">
      <c r="A52" s="15" t="s">
        <v>15</v>
      </c>
      <c r="B52" s="16" t="s">
        <v>16</v>
      </c>
      <c r="C52" s="17">
        <v>1</v>
      </c>
      <c r="D52" s="18">
        <v>2858</v>
      </c>
      <c r="E52" s="19">
        <v>104.494</v>
      </c>
      <c r="F52" s="20">
        <v>13</v>
      </c>
      <c r="G52" s="21">
        <v>255</v>
      </c>
      <c r="H52" s="21">
        <v>298644</v>
      </c>
      <c r="I52" s="75">
        <f>H52-(D52*E72)</f>
        <v>196207.08766666666</v>
      </c>
      <c r="J52" s="89">
        <v>196207.08766666666</v>
      </c>
      <c r="K52" s="23">
        <v>56438.468500000003</v>
      </c>
      <c r="L52" s="24" t="s">
        <v>11</v>
      </c>
    </row>
    <row r="53" spans="1:12" ht="17" thickBot="1" x14ac:dyDescent="0.25">
      <c r="A53" s="27"/>
      <c r="B53" s="28" t="s">
        <v>17</v>
      </c>
      <c r="C53" s="29">
        <v>2</v>
      </c>
      <c r="D53" s="30">
        <v>3513</v>
      </c>
      <c r="E53" s="31">
        <v>51.908000000000001</v>
      </c>
      <c r="F53" s="32">
        <v>13</v>
      </c>
      <c r="G53" s="33">
        <v>157</v>
      </c>
      <c r="H53" s="33">
        <v>182352</v>
      </c>
      <c r="I53" s="45">
        <f>H53-(D53*E72)</f>
        <v>56438.468500000003</v>
      </c>
      <c r="J53" s="90">
        <v>216068.41033333336</v>
      </c>
      <c r="K53" s="35">
        <v>143054.57750000001</v>
      </c>
      <c r="L53" s="36">
        <f>AVERAGE(J52:J57)</f>
        <v>227353.2411666667</v>
      </c>
    </row>
    <row r="54" spans="1:12" x14ac:dyDescent="0.2">
      <c r="A54" s="27"/>
      <c r="B54" s="28" t="s">
        <v>18</v>
      </c>
      <c r="C54" s="29">
        <v>1</v>
      </c>
      <c r="D54" s="30">
        <v>2746</v>
      </c>
      <c r="E54" s="31">
        <v>114.527</v>
      </c>
      <c r="F54" s="32">
        <v>7</v>
      </c>
      <c r="G54" s="33">
        <v>255</v>
      </c>
      <c r="H54" s="33">
        <v>314491</v>
      </c>
      <c r="I54" s="43">
        <f>H54-(D54*E72)</f>
        <v>216068.41033333336</v>
      </c>
      <c r="J54" s="90">
        <v>357869.91850000003</v>
      </c>
      <c r="K54" s="35">
        <v>187344.60466666668</v>
      </c>
      <c r="L54" s="38" t="s">
        <v>12</v>
      </c>
    </row>
    <row r="55" spans="1:12" ht="17" thickBot="1" x14ac:dyDescent="0.25">
      <c r="A55" s="27"/>
      <c r="B55" s="28" t="s">
        <v>19</v>
      </c>
      <c r="C55" s="29">
        <v>2</v>
      </c>
      <c r="D55" s="30">
        <v>2595</v>
      </c>
      <c r="E55" s="31">
        <v>90.968999999999994</v>
      </c>
      <c r="F55" s="32">
        <v>10</v>
      </c>
      <c r="G55" s="33">
        <v>206</v>
      </c>
      <c r="H55" s="33">
        <v>236065</v>
      </c>
      <c r="I55" s="45">
        <f>H55-(D55*E72)</f>
        <v>143054.57750000001</v>
      </c>
      <c r="J55" s="90">
        <v>190229.34266666666</v>
      </c>
      <c r="K55" s="35">
        <v>45991.228000000003</v>
      </c>
      <c r="L55" s="39">
        <f>AVERAGE(K52:K57)</f>
        <v>97448.961944444454</v>
      </c>
    </row>
    <row r="56" spans="1:12" x14ac:dyDescent="0.2">
      <c r="A56" s="27"/>
      <c r="B56" s="28" t="s">
        <v>20</v>
      </c>
      <c r="C56" s="29">
        <v>1</v>
      </c>
      <c r="D56" s="30">
        <v>5613</v>
      </c>
      <c r="E56" s="31">
        <v>99.6</v>
      </c>
      <c r="F56" s="32">
        <v>14</v>
      </c>
      <c r="G56" s="33">
        <v>255</v>
      </c>
      <c r="H56" s="33">
        <v>559052</v>
      </c>
      <c r="I56" s="43">
        <f>H56-(D56*E72)</f>
        <v>357869.91850000003</v>
      </c>
      <c r="J56" s="90">
        <v>196629.5896666667</v>
      </c>
      <c r="K56" s="35">
        <v>50617.697500000009</v>
      </c>
      <c r="L56" s="40" t="s">
        <v>21</v>
      </c>
    </row>
    <row r="57" spans="1:12" ht="17" thickBot="1" x14ac:dyDescent="0.25">
      <c r="A57" s="27"/>
      <c r="B57" s="28" t="s">
        <v>22</v>
      </c>
      <c r="C57" s="29">
        <v>2</v>
      </c>
      <c r="D57" s="30">
        <v>4724</v>
      </c>
      <c r="E57" s="31">
        <v>75.5</v>
      </c>
      <c r="F57" s="32">
        <v>11</v>
      </c>
      <c r="G57" s="33">
        <v>193</v>
      </c>
      <c r="H57" s="33">
        <v>356663</v>
      </c>
      <c r="I57" s="45">
        <f>H57-(D57*E72)</f>
        <v>187344.60466666668</v>
      </c>
      <c r="J57" s="91">
        <v>207115.09816666669</v>
      </c>
      <c r="K57" s="41">
        <v>101247.1955</v>
      </c>
      <c r="L57" s="42">
        <f>L53/L55</f>
        <v>2.3330493894463498</v>
      </c>
    </row>
    <row r="58" spans="1:12" x14ac:dyDescent="0.2">
      <c r="A58" s="27"/>
      <c r="B58" s="28" t="s">
        <v>23</v>
      </c>
      <c r="C58" s="29">
        <v>1</v>
      </c>
      <c r="D58" s="30">
        <v>3848</v>
      </c>
      <c r="E58" s="31">
        <v>85.278000000000006</v>
      </c>
      <c r="F58" s="32">
        <v>13</v>
      </c>
      <c r="G58" s="33">
        <v>228</v>
      </c>
      <c r="H58" s="33">
        <v>328150</v>
      </c>
      <c r="I58" s="43">
        <f>H58-(D58*E72)</f>
        <v>190229.34266666666</v>
      </c>
      <c r="J58" s="44"/>
    </row>
    <row r="59" spans="1:12" x14ac:dyDescent="0.2">
      <c r="A59" s="27"/>
      <c r="B59" s="28" t="s">
        <v>24</v>
      </c>
      <c r="C59" s="29">
        <v>2</v>
      </c>
      <c r="D59" s="30">
        <v>3144</v>
      </c>
      <c r="E59" s="31">
        <v>50.47</v>
      </c>
      <c r="F59" s="32">
        <v>14</v>
      </c>
      <c r="G59" s="33">
        <v>133</v>
      </c>
      <c r="H59" s="33">
        <v>158679</v>
      </c>
      <c r="I59" s="45">
        <f>H59-(D59*E72)</f>
        <v>45991.228000000003</v>
      </c>
      <c r="J59" s="44"/>
    </row>
    <row r="60" spans="1:12" x14ac:dyDescent="0.2">
      <c r="A60" s="27"/>
      <c r="B60" s="92" t="s">
        <v>25</v>
      </c>
      <c r="C60" s="93">
        <v>1</v>
      </c>
      <c r="D60" s="94">
        <v>3254</v>
      </c>
      <c r="E60" s="95">
        <v>96.269000000000005</v>
      </c>
      <c r="F60" s="96">
        <v>6</v>
      </c>
      <c r="G60" s="97">
        <v>255</v>
      </c>
      <c r="H60" s="97">
        <v>313260</v>
      </c>
      <c r="I60" s="43">
        <f>H60-(D60*E72)</f>
        <v>196629.5896666667</v>
      </c>
      <c r="J60" s="44"/>
    </row>
    <row r="61" spans="1:12" x14ac:dyDescent="0.2">
      <c r="A61" s="27"/>
      <c r="B61" s="92" t="s">
        <v>26</v>
      </c>
      <c r="C61" s="93">
        <v>2</v>
      </c>
      <c r="D61" s="94">
        <v>2355</v>
      </c>
      <c r="E61" s="95">
        <v>57.335999999999999</v>
      </c>
      <c r="F61" s="96">
        <v>6</v>
      </c>
      <c r="G61" s="97">
        <v>148</v>
      </c>
      <c r="H61" s="97">
        <v>135026</v>
      </c>
      <c r="I61" s="45">
        <f>H61-(D61*E72)</f>
        <v>50617.697500000009</v>
      </c>
      <c r="J61" s="44"/>
    </row>
    <row r="62" spans="1:12" x14ac:dyDescent="0.2">
      <c r="A62" s="27"/>
      <c r="B62" s="28" t="s">
        <v>27</v>
      </c>
      <c r="C62" s="29">
        <v>1</v>
      </c>
      <c r="D62" s="30">
        <v>2687</v>
      </c>
      <c r="E62" s="31">
        <v>112.923</v>
      </c>
      <c r="F62" s="32">
        <v>16</v>
      </c>
      <c r="G62" s="33">
        <v>255</v>
      </c>
      <c r="H62" s="33">
        <v>303423</v>
      </c>
      <c r="I62" s="43">
        <f>H62-(D62*E72)</f>
        <v>207115.09816666669</v>
      </c>
      <c r="J62" s="44"/>
    </row>
    <row r="63" spans="1:12" ht="17" thickBot="1" x14ac:dyDescent="0.25">
      <c r="A63" s="46"/>
      <c r="B63" s="47" t="s">
        <v>28</v>
      </c>
      <c r="C63" s="48">
        <v>2</v>
      </c>
      <c r="D63" s="49">
        <v>1959</v>
      </c>
      <c r="E63" s="50">
        <v>87.525000000000006</v>
      </c>
      <c r="F63" s="51">
        <v>13</v>
      </c>
      <c r="G63" s="52">
        <v>184</v>
      </c>
      <c r="H63" s="52">
        <v>171462</v>
      </c>
      <c r="I63" s="85">
        <f>H63-(D63*E72)</f>
        <v>101247.1955</v>
      </c>
      <c r="J63" s="44"/>
    </row>
    <row r="64" spans="1:12" ht="17" thickBot="1" x14ac:dyDescent="0.25">
      <c r="A64" s="53"/>
      <c r="B64" s="54"/>
      <c r="C64" s="55"/>
      <c r="D64" s="55"/>
      <c r="E64" s="56"/>
      <c r="F64" s="4"/>
      <c r="G64" s="4"/>
      <c r="H64" s="4"/>
      <c r="I64" s="56"/>
      <c r="J64" s="44"/>
    </row>
    <row r="65" spans="1:12" ht="18" thickBot="1" x14ac:dyDescent="0.25">
      <c r="B65" s="57">
        <v>7</v>
      </c>
      <c r="C65" s="7" t="s">
        <v>4</v>
      </c>
      <c r="D65" s="7" t="s">
        <v>5</v>
      </c>
      <c r="E65" s="58" t="s">
        <v>6</v>
      </c>
      <c r="F65" s="9" t="s">
        <v>7</v>
      </c>
      <c r="G65" s="9" t="s">
        <v>8</v>
      </c>
      <c r="H65" s="9" t="s">
        <v>9</v>
      </c>
      <c r="I65" s="44"/>
      <c r="J65" s="44"/>
    </row>
    <row r="66" spans="1:12" x14ac:dyDescent="0.2">
      <c r="A66" s="59" t="s">
        <v>29</v>
      </c>
      <c r="B66" s="60" t="s">
        <v>30</v>
      </c>
      <c r="C66" s="61">
        <v>3</v>
      </c>
      <c r="D66" s="17">
        <v>1204</v>
      </c>
      <c r="E66" s="62">
        <v>37.517000000000003</v>
      </c>
      <c r="F66" s="21">
        <v>26</v>
      </c>
      <c r="G66" s="20">
        <v>50</v>
      </c>
      <c r="H66" s="21">
        <v>45170</v>
      </c>
      <c r="I66" s="44"/>
      <c r="J66" s="44"/>
    </row>
    <row r="67" spans="1:12" x14ac:dyDescent="0.2">
      <c r="A67" s="63"/>
      <c r="B67" s="64" t="s">
        <v>31</v>
      </c>
      <c r="C67" s="65">
        <v>3</v>
      </c>
      <c r="D67" s="29">
        <v>809</v>
      </c>
      <c r="E67" s="66">
        <v>36.737000000000002</v>
      </c>
      <c r="F67" s="33">
        <v>31</v>
      </c>
      <c r="G67" s="32">
        <v>43</v>
      </c>
      <c r="H67" s="33">
        <v>29720</v>
      </c>
      <c r="I67" s="44"/>
      <c r="J67" s="44"/>
    </row>
    <row r="68" spans="1:12" x14ac:dyDescent="0.2">
      <c r="A68" s="63"/>
      <c r="B68" s="64" t="s">
        <v>32</v>
      </c>
      <c r="C68" s="65">
        <v>3</v>
      </c>
      <c r="D68" s="29">
        <v>1402</v>
      </c>
      <c r="E68" s="66">
        <v>42.597999999999999</v>
      </c>
      <c r="F68" s="33">
        <v>34</v>
      </c>
      <c r="G68" s="32">
        <v>52</v>
      </c>
      <c r="H68" s="33">
        <v>59723</v>
      </c>
      <c r="I68" s="44"/>
      <c r="J68" s="44"/>
    </row>
    <row r="69" spans="1:12" x14ac:dyDescent="0.2">
      <c r="A69" s="63"/>
      <c r="B69" s="64" t="s">
        <v>33</v>
      </c>
      <c r="C69" s="65">
        <v>3</v>
      </c>
      <c r="D69" s="29">
        <v>802</v>
      </c>
      <c r="E69" s="66">
        <v>35.082000000000001</v>
      </c>
      <c r="F69" s="33">
        <v>25</v>
      </c>
      <c r="G69" s="32">
        <v>43</v>
      </c>
      <c r="H69" s="33">
        <v>28136</v>
      </c>
      <c r="I69" s="44"/>
      <c r="J69" s="44"/>
    </row>
    <row r="70" spans="1:12" x14ac:dyDescent="0.2">
      <c r="A70" s="63"/>
      <c r="B70" s="98" t="s">
        <v>34</v>
      </c>
      <c r="C70" s="99">
        <v>3</v>
      </c>
      <c r="D70" s="93">
        <v>690</v>
      </c>
      <c r="E70" s="100">
        <v>31.152000000000001</v>
      </c>
      <c r="F70" s="97">
        <v>26</v>
      </c>
      <c r="G70" s="96">
        <v>38</v>
      </c>
      <c r="H70" s="33">
        <v>21495</v>
      </c>
      <c r="I70" s="44"/>
      <c r="J70" s="44"/>
    </row>
    <row r="71" spans="1:12" ht="17" thickBot="1" x14ac:dyDescent="0.25">
      <c r="A71" s="67"/>
      <c r="B71" s="68" t="s">
        <v>35</v>
      </c>
      <c r="C71" s="69">
        <v>4</v>
      </c>
      <c r="D71" s="48">
        <v>902</v>
      </c>
      <c r="E71" s="70">
        <v>31.966999999999999</v>
      </c>
      <c r="F71" s="52">
        <v>20</v>
      </c>
      <c r="G71" s="51">
        <v>68</v>
      </c>
      <c r="H71" s="52">
        <v>28834</v>
      </c>
      <c r="I71" s="44"/>
      <c r="J71" s="44"/>
    </row>
    <row r="72" spans="1:12" ht="17" thickBot="1" x14ac:dyDescent="0.25">
      <c r="C72" s="4"/>
      <c r="D72" s="71" t="s">
        <v>36</v>
      </c>
      <c r="E72" s="72">
        <f>AVERAGE(E66:E71)</f>
        <v>35.842166666666664</v>
      </c>
      <c r="F72" s="4"/>
      <c r="G72" s="4"/>
      <c r="H72" s="4"/>
      <c r="I72" s="56"/>
      <c r="J72" s="44"/>
    </row>
    <row r="73" spans="1:12" ht="17" thickBot="1" x14ac:dyDescent="0.25">
      <c r="B73" s="4"/>
      <c r="C73" s="4"/>
      <c r="D73" s="4"/>
      <c r="E73" s="4"/>
      <c r="F73" s="4"/>
      <c r="G73" s="4"/>
      <c r="H73" s="4"/>
      <c r="I73" s="44"/>
      <c r="J73" s="44"/>
    </row>
    <row r="74" spans="1:12" ht="17" thickBot="1" x14ac:dyDescent="0.25">
      <c r="A74" s="73" t="s">
        <v>2</v>
      </c>
      <c r="C74" s="4"/>
      <c r="D74" s="4"/>
      <c r="E74" s="4"/>
      <c r="F74" s="4"/>
      <c r="G74" s="4"/>
      <c r="H74" s="4"/>
      <c r="I74" s="56"/>
      <c r="J74" s="44"/>
    </row>
    <row r="75" spans="1:12" ht="18" thickBot="1" x14ac:dyDescent="0.25">
      <c r="A75" s="5" t="s">
        <v>3</v>
      </c>
      <c r="B75" s="6">
        <v>8</v>
      </c>
      <c r="C75" s="7" t="s">
        <v>4</v>
      </c>
      <c r="D75" s="7" t="s">
        <v>5</v>
      </c>
      <c r="E75" s="8" t="s">
        <v>6</v>
      </c>
      <c r="F75" s="9" t="s">
        <v>7</v>
      </c>
      <c r="G75" s="9" t="s">
        <v>8</v>
      </c>
      <c r="H75" s="9" t="s">
        <v>9</v>
      </c>
      <c r="I75" s="87" t="s">
        <v>10</v>
      </c>
      <c r="J75" s="74" t="s">
        <v>11</v>
      </c>
      <c r="K75" s="12" t="s">
        <v>12</v>
      </c>
      <c r="L75" s="13" t="s">
        <v>13</v>
      </c>
    </row>
    <row r="76" spans="1:12" x14ac:dyDescent="0.2">
      <c r="A76" s="15" t="s">
        <v>15</v>
      </c>
      <c r="B76" s="16" t="s">
        <v>16</v>
      </c>
      <c r="C76" s="17">
        <v>1</v>
      </c>
      <c r="D76" s="18">
        <v>3256</v>
      </c>
      <c r="E76" s="19">
        <v>120.247</v>
      </c>
      <c r="F76" s="20">
        <v>20</v>
      </c>
      <c r="G76" s="21">
        <v>255</v>
      </c>
      <c r="H76" s="21">
        <v>391525</v>
      </c>
      <c r="I76" s="75">
        <f>H76-(D76*E96)</f>
        <v>287527.27466666664</v>
      </c>
      <c r="J76" s="23">
        <v>287527.27466666664</v>
      </c>
      <c r="K76" s="35">
        <v>131240.299</v>
      </c>
      <c r="L76" s="24" t="s">
        <v>11</v>
      </c>
    </row>
    <row r="77" spans="1:12" ht="17" thickBot="1" x14ac:dyDescent="0.25">
      <c r="A77" s="27"/>
      <c r="B77" s="28" t="s">
        <v>17</v>
      </c>
      <c r="C77" s="29">
        <v>2</v>
      </c>
      <c r="D77" s="30">
        <v>3843</v>
      </c>
      <c r="E77" s="31">
        <v>66.090999999999994</v>
      </c>
      <c r="F77" s="32">
        <v>13</v>
      </c>
      <c r="G77" s="33">
        <v>171</v>
      </c>
      <c r="H77" s="33">
        <v>253987</v>
      </c>
      <c r="I77" s="45">
        <f>H77-(D77*E96)</f>
        <v>131240.299</v>
      </c>
      <c r="J77" s="35">
        <v>502869.402</v>
      </c>
      <c r="K77" s="35">
        <v>302328.69966666668</v>
      </c>
      <c r="L77" s="36">
        <f>AVERAGE(J76:J81)</f>
        <v>350543.61349999998</v>
      </c>
    </row>
    <row r="78" spans="1:12" x14ac:dyDescent="0.2">
      <c r="A78" s="27"/>
      <c r="B78" s="28" t="s">
        <v>18</v>
      </c>
      <c r="C78" s="29">
        <v>1</v>
      </c>
      <c r="D78" s="30">
        <v>4314</v>
      </c>
      <c r="E78" s="31">
        <v>148.50700000000001</v>
      </c>
      <c r="F78" s="32">
        <v>24</v>
      </c>
      <c r="G78" s="33">
        <v>255</v>
      </c>
      <c r="H78" s="33">
        <v>640660</v>
      </c>
      <c r="I78" s="43">
        <f>H78-(D78*E96)</f>
        <v>502869.402</v>
      </c>
      <c r="J78" s="35">
        <v>290188.179</v>
      </c>
      <c r="K78" s="35">
        <v>82627.24133333331</v>
      </c>
      <c r="L78" s="38" t="s">
        <v>12</v>
      </c>
    </row>
    <row r="79" spans="1:12" ht="17" thickBot="1" x14ac:dyDescent="0.25">
      <c r="A79" s="27"/>
      <c r="B79" s="28" t="s">
        <v>19</v>
      </c>
      <c r="C79" s="29">
        <v>2</v>
      </c>
      <c r="D79" s="30">
        <v>3481</v>
      </c>
      <c r="E79" s="31">
        <v>118.791</v>
      </c>
      <c r="F79" s="32">
        <v>19</v>
      </c>
      <c r="G79" s="33">
        <v>255</v>
      </c>
      <c r="H79" s="33">
        <v>413513</v>
      </c>
      <c r="I79" s="45">
        <f>H79-(D79*E96)</f>
        <v>302328.69966666668</v>
      </c>
      <c r="J79" s="35">
        <v>295800.33966666664</v>
      </c>
      <c r="K79" s="35">
        <v>188035.24633333331</v>
      </c>
      <c r="L79" s="39">
        <f>AVERAGE(K76:K81)</f>
        <v>173124.92249999999</v>
      </c>
    </row>
    <row r="80" spans="1:12" x14ac:dyDescent="0.2">
      <c r="A80" s="27"/>
      <c r="B80" s="92" t="s">
        <v>20</v>
      </c>
      <c r="C80" s="93">
        <v>1</v>
      </c>
      <c r="D80" s="94">
        <v>3003</v>
      </c>
      <c r="E80" s="95">
        <v>128.57300000000001</v>
      </c>
      <c r="F80" s="96">
        <v>8</v>
      </c>
      <c r="G80" s="97">
        <v>255</v>
      </c>
      <c r="H80" s="97">
        <v>386105</v>
      </c>
      <c r="I80" s="43">
        <f>H80-(D80*E96)</f>
        <v>290188.179</v>
      </c>
      <c r="J80" s="35">
        <v>423739.5953333333</v>
      </c>
      <c r="K80" s="35">
        <v>239217.39966666664</v>
      </c>
      <c r="L80" s="40" t="s">
        <v>21</v>
      </c>
    </row>
    <row r="81" spans="1:12" ht="17" thickBot="1" x14ac:dyDescent="0.25">
      <c r="A81" s="27"/>
      <c r="B81" s="92" t="s">
        <v>22</v>
      </c>
      <c r="C81" s="93">
        <v>2</v>
      </c>
      <c r="D81" s="94">
        <v>3356</v>
      </c>
      <c r="E81" s="95">
        <v>56.561</v>
      </c>
      <c r="F81" s="96">
        <v>12</v>
      </c>
      <c r="G81" s="97">
        <v>148</v>
      </c>
      <c r="H81" s="97">
        <v>189819</v>
      </c>
      <c r="I81" s="45">
        <f>H81-(D81*E96)</f>
        <v>82627.24133333331</v>
      </c>
      <c r="J81" s="41">
        <v>303136.89033333329</v>
      </c>
      <c r="K81" s="41">
        <v>95300.64899999999</v>
      </c>
      <c r="L81" s="42">
        <f>L77/L79</f>
        <v>2.0248015620050315</v>
      </c>
    </row>
    <row r="82" spans="1:12" x14ac:dyDescent="0.2">
      <c r="A82" s="27"/>
      <c r="B82" s="92" t="s">
        <v>23</v>
      </c>
      <c r="C82" s="93">
        <v>1</v>
      </c>
      <c r="D82" s="94">
        <v>3961</v>
      </c>
      <c r="E82" s="95">
        <v>106.619</v>
      </c>
      <c r="F82" s="96">
        <v>5</v>
      </c>
      <c r="G82" s="97">
        <v>255</v>
      </c>
      <c r="H82" s="97">
        <v>422316</v>
      </c>
      <c r="I82" s="43">
        <f>H82-(D82*E96)</f>
        <v>295800.33966666664</v>
      </c>
    </row>
    <row r="83" spans="1:12" x14ac:dyDescent="0.2">
      <c r="A83" s="27"/>
      <c r="B83" s="92" t="s">
        <v>24</v>
      </c>
      <c r="C83" s="93">
        <v>2</v>
      </c>
      <c r="D83" s="94">
        <v>3641</v>
      </c>
      <c r="E83" s="95">
        <v>83.584000000000003</v>
      </c>
      <c r="F83" s="96">
        <v>9</v>
      </c>
      <c r="G83" s="97">
        <v>191</v>
      </c>
      <c r="H83" s="97">
        <v>304330</v>
      </c>
      <c r="I83" s="45">
        <f>H83-(D83*E96)</f>
        <v>188035.24633333331</v>
      </c>
    </row>
    <row r="84" spans="1:12" x14ac:dyDescent="0.2">
      <c r="A84" s="27"/>
      <c r="B84" s="28" t="s">
        <v>25</v>
      </c>
      <c r="C84" s="29">
        <v>1</v>
      </c>
      <c r="D84" s="30">
        <v>4334</v>
      </c>
      <c r="E84" s="31">
        <v>129.71100000000001</v>
      </c>
      <c r="F84" s="32">
        <v>11</v>
      </c>
      <c r="G84" s="33">
        <v>255</v>
      </c>
      <c r="H84" s="33">
        <v>562169</v>
      </c>
      <c r="I84" s="43">
        <f>H84-(D84*E96)</f>
        <v>423739.5953333333</v>
      </c>
    </row>
    <row r="85" spans="1:12" x14ac:dyDescent="0.2">
      <c r="A85" s="27"/>
      <c r="B85" s="28" t="s">
        <v>26</v>
      </c>
      <c r="C85" s="29">
        <v>2</v>
      </c>
      <c r="D85" s="30">
        <v>4381</v>
      </c>
      <c r="E85" s="31">
        <v>86.543999999999997</v>
      </c>
      <c r="F85" s="32">
        <v>18</v>
      </c>
      <c r="G85" s="33">
        <v>186</v>
      </c>
      <c r="H85" s="33">
        <v>379148</v>
      </c>
      <c r="I85" s="45">
        <f>H85-(D85*E96)</f>
        <v>239217.39966666664</v>
      </c>
    </row>
    <row r="86" spans="1:12" x14ac:dyDescent="0.2">
      <c r="A86" s="27"/>
      <c r="B86" s="28" t="s">
        <v>27</v>
      </c>
      <c r="C86" s="29">
        <v>1</v>
      </c>
      <c r="D86" s="30">
        <v>3149</v>
      </c>
      <c r="E86" s="31">
        <v>128.20500000000001</v>
      </c>
      <c r="F86" s="32">
        <v>9</v>
      </c>
      <c r="G86" s="33">
        <v>255</v>
      </c>
      <c r="H86" s="33">
        <v>403717</v>
      </c>
      <c r="I86" s="43">
        <f>H86-(D86*E96)</f>
        <v>303136.89033333329</v>
      </c>
    </row>
    <row r="87" spans="1:12" ht="17" thickBot="1" x14ac:dyDescent="0.25">
      <c r="A87" s="46"/>
      <c r="B87" s="47" t="s">
        <v>28</v>
      </c>
      <c r="C87" s="48">
        <v>2</v>
      </c>
      <c r="D87" s="49">
        <v>2793</v>
      </c>
      <c r="E87" s="50">
        <v>66.061999999999998</v>
      </c>
      <c r="F87" s="51">
        <v>11</v>
      </c>
      <c r="G87" s="52">
        <v>144</v>
      </c>
      <c r="H87" s="52">
        <v>184510</v>
      </c>
      <c r="I87" s="85">
        <f>H87-(D87*E96)</f>
        <v>95300.64899999999</v>
      </c>
    </row>
    <row r="88" spans="1:12" ht="17" thickBot="1" x14ac:dyDescent="0.25">
      <c r="A88" s="53"/>
      <c r="B88" s="54"/>
      <c r="C88" s="55"/>
      <c r="D88" s="55"/>
      <c r="E88" s="56"/>
      <c r="F88" s="4"/>
      <c r="G88" s="4"/>
      <c r="H88" s="4"/>
      <c r="I88" s="56"/>
    </row>
    <row r="89" spans="1:12" ht="18" thickBot="1" x14ac:dyDescent="0.25">
      <c r="B89" s="57">
        <v>8</v>
      </c>
      <c r="C89" s="7" t="s">
        <v>4</v>
      </c>
      <c r="D89" s="7" t="s">
        <v>5</v>
      </c>
      <c r="E89" s="58" t="s">
        <v>6</v>
      </c>
      <c r="F89" s="9" t="s">
        <v>7</v>
      </c>
      <c r="G89" s="9" t="s">
        <v>8</v>
      </c>
      <c r="H89" s="9" t="s">
        <v>9</v>
      </c>
    </row>
    <row r="90" spans="1:12" x14ac:dyDescent="0.2">
      <c r="A90" s="59" t="s">
        <v>29</v>
      </c>
      <c r="B90" s="60" t="s">
        <v>30</v>
      </c>
      <c r="C90" s="61">
        <v>3</v>
      </c>
      <c r="D90" s="17">
        <v>876</v>
      </c>
      <c r="E90" s="62">
        <v>25.134</v>
      </c>
      <c r="F90" s="21">
        <v>20</v>
      </c>
      <c r="G90" s="20">
        <v>33</v>
      </c>
      <c r="H90" s="21">
        <v>22017</v>
      </c>
    </row>
    <row r="91" spans="1:12" x14ac:dyDescent="0.2">
      <c r="A91" s="63"/>
      <c r="B91" s="64" t="s">
        <v>31</v>
      </c>
      <c r="C91" s="65">
        <v>3</v>
      </c>
      <c r="D91" s="29">
        <v>1977</v>
      </c>
      <c r="E91" s="66">
        <v>33.692999999999998</v>
      </c>
      <c r="F91" s="33">
        <v>19</v>
      </c>
      <c r="G91" s="32">
        <v>55</v>
      </c>
      <c r="H91" s="33">
        <v>66611</v>
      </c>
    </row>
    <row r="92" spans="1:12" x14ac:dyDescent="0.2">
      <c r="A92" s="63"/>
      <c r="B92" s="98" t="s">
        <v>32</v>
      </c>
      <c r="C92" s="99">
        <v>3</v>
      </c>
      <c r="D92" s="93">
        <v>1583</v>
      </c>
      <c r="E92" s="100">
        <v>36.639000000000003</v>
      </c>
      <c r="F92" s="97">
        <v>28</v>
      </c>
      <c r="G92" s="96">
        <v>48</v>
      </c>
      <c r="H92" s="33">
        <v>57999</v>
      </c>
    </row>
    <row r="93" spans="1:12" x14ac:dyDescent="0.2">
      <c r="A93" s="63"/>
      <c r="B93" s="64" t="s">
        <v>33</v>
      </c>
      <c r="C93" s="65">
        <v>3</v>
      </c>
      <c r="D93" s="29">
        <v>851</v>
      </c>
      <c r="E93" s="66">
        <v>27.853999999999999</v>
      </c>
      <c r="F93" s="33">
        <v>21</v>
      </c>
      <c r="G93" s="32">
        <v>35</v>
      </c>
      <c r="H93" s="33">
        <v>23704</v>
      </c>
    </row>
    <row r="94" spans="1:12" x14ac:dyDescent="0.2">
      <c r="A94" s="63"/>
      <c r="B94" s="64" t="s">
        <v>34</v>
      </c>
      <c r="C94" s="65">
        <v>3</v>
      </c>
      <c r="D94" s="29">
        <v>1630</v>
      </c>
      <c r="E94" s="66">
        <v>28.184000000000001</v>
      </c>
      <c r="F94" s="33">
        <v>19</v>
      </c>
      <c r="G94" s="32">
        <v>37</v>
      </c>
      <c r="H94" s="33">
        <v>45940</v>
      </c>
    </row>
    <row r="95" spans="1:12" ht="17" thickBot="1" x14ac:dyDescent="0.25">
      <c r="A95" s="67"/>
      <c r="B95" s="68" t="s">
        <v>35</v>
      </c>
      <c r="C95" s="69">
        <v>3</v>
      </c>
      <c r="D95" s="101">
        <v>1336</v>
      </c>
      <c r="E95" s="70">
        <v>40.137999999999998</v>
      </c>
      <c r="F95" s="52">
        <v>33</v>
      </c>
      <c r="G95" s="51">
        <v>47</v>
      </c>
      <c r="H95" s="52">
        <v>53625</v>
      </c>
    </row>
    <row r="96" spans="1:12" ht="17" thickBot="1" x14ac:dyDescent="0.25">
      <c r="D96" s="102" t="s">
        <v>36</v>
      </c>
      <c r="E96" s="72">
        <f>AVERAGE(E90:E95)</f>
        <v>31.940333333333339</v>
      </c>
      <c r="F96" s="4"/>
      <c r="G96" s="4"/>
      <c r="H96" s="4"/>
      <c r="I96" s="4"/>
      <c r="J96" s="4"/>
    </row>
  </sheetData>
  <mergeCells count="8">
    <mergeCell ref="A76:A87"/>
    <mergeCell ref="A90:A95"/>
    <mergeCell ref="A4:A15"/>
    <mergeCell ref="A18:A23"/>
    <mergeCell ref="A28:A39"/>
    <mergeCell ref="A42:A47"/>
    <mergeCell ref="A52:A63"/>
    <mergeCell ref="A66:A7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6873-A8E0-BA4A-BB43-597C8766068E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2021-06-03T14:32:17Z</dcterms:created>
  <dcterms:modified xsi:type="dcterms:W3CDTF">2021-06-03T14:32:51Z</dcterms:modified>
</cp:coreProperties>
</file>