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4.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filterPrivacy="1" defaultThemeVersion="124226"/>
  <xr:revisionPtr revIDLastSave="221" documentId="13_ncr:1_{2B467427-0CC2-4836-BEB4-B958D5FCCBF9}" xr6:coauthVersionLast="45" xr6:coauthVersionMax="45" xr10:uidLastSave="{0F4153B9-1C08-4223-8174-439B0D4207B7}"/>
  <bookViews>
    <workbookView xWindow="-120" yWindow="-120" windowWidth="57840" windowHeight="15840" tabRatio="584" firstSheet="6" activeTab="7" xr2:uid="{00000000-000D-0000-FFFF-FFFF00000000}"/>
  </bookViews>
  <sheets>
    <sheet name="DENSITY" sheetId="1" r:id="rId1"/>
    <sheet name="DENSITY (2)" sheetId="8" r:id="rId2"/>
    <sheet name="PROGRESS" sheetId="4" r:id="rId3"/>
    <sheet name="MORPHOLOGY." sheetId="3" r:id="rId4"/>
    <sheet name="morph2" sheetId="6" r:id="rId5"/>
    <sheet name="morph3" sheetId="2" r:id="rId6"/>
    <sheet name="DENSITY FINAL " sheetId="13" r:id="rId7"/>
    <sheet name="MORPHOLOGY FINAL" sheetId="14" r:id="rId8"/>
    <sheet name="Sheet1" sheetId="15" r:id="rId9"/>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8" i="13" l="1"/>
  <c r="AQ9" i="13"/>
  <c r="AQ10" i="13"/>
  <c r="AQ11" i="13"/>
  <c r="AQ12" i="13"/>
  <c r="AQ13" i="13"/>
  <c r="AQ14" i="13"/>
  <c r="AQ15" i="13"/>
  <c r="AQ16" i="13"/>
  <c r="AQ17" i="13"/>
  <c r="AQ18" i="13"/>
  <c r="AQ19" i="13"/>
  <c r="AQ20" i="13"/>
  <c r="AQ21" i="13"/>
  <c r="AQ22" i="13"/>
  <c r="AQ23" i="13"/>
  <c r="AQ24" i="13"/>
  <c r="AQ25" i="13"/>
  <c r="AQ26" i="13"/>
  <c r="AQ27" i="13"/>
  <c r="AQ28" i="13"/>
  <c r="AQ29" i="13"/>
  <c r="AQ30" i="13"/>
  <c r="AQ31" i="13"/>
  <c r="AQ32" i="13"/>
  <c r="AQ33" i="13"/>
  <c r="AQ34" i="13"/>
  <c r="AQ35" i="13"/>
  <c r="AQ36" i="13"/>
  <c r="AQ37" i="13"/>
  <c r="AQ38" i="13"/>
  <c r="AQ39" i="13"/>
  <c r="AQ40" i="13"/>
  <c r="AQ41" i="13"/>
  <c r="AQ42" i="13"/>
  <c r="AQ43" i="13"/>
  <c r="AQ44" i="13"/>
  <c r="AQ45" i="13"/>
  <c r="AQ46" i="13"/>
  <c r="AQ47" i="13"/>
  <c r="AQ48" i="13"/>
  <c r="AQ49" i="13"/>
  <c r="AQ50" i="13"/>
  <c r="AQ51" i="13"/>
  <c r="AQ52" i="13"/>
  <c r="AQ7" i="13"/>
  <c r="AF9" i="13"/>
  <c r="AF10" i="13"/>
  <c r="AF11" i="13"/>
  <c r="AF12" i="13"/>
  <c r="AF13" i="13"/>
  <c r="AF14" i="13"/>
  <c r="AF15" i="13"/>
  <c r="AF16" i="13"/>
  <c r="AF17" i="13"/>
  <c r="AF18" i="13"/>
  <c r="AF19" i="13"/>
  <c r="AF20" i="13"/>
  <c r="AF21" i="13"/>
  <c r="AF22" i="13"/>
  <c r="AF23" i="13"/>
  <c r="AF24" i="13"/>
  <c r="AF25" i="13"/>
  <c r="AF26" i="13"/>
  <c r="AF27" i="13"/>
  <c r="AF28" i="13"/>
  <c r="AF29" i="13"/>
  <c r="AF30" i="13"/>
  <c r="AF31" i="13"/>
  <c r="AF32" i="13"/>
  <c r="AF33" i="13"/>
  <c r="AF34" i="13"/>
  <c r="AF35" i="13"/>
  <c r="AF36" i="13"/>
  <c r="AF37" i="13"/>
  <c r="AF38" i="13"/>
  <c r="AF39" i="13"/>
  <c r="AF40" i="13"/>
  <c r="AF41" i="13"/>
  <c r="AF42" i="13"/>
  <c r="AF43" i="13"/>
  <c r="AF44" i="13"/>
  <c r="AF45" i="13"/>
  <c r="AF7" i="13"/>
  <c r="X8" i="13"/>
  <c r="X9" i="13"/>
  <c r="X10" i="13"/>
  <c r="X11" i="13"/>
  <c r="X12" i="13"/>
  <c r="X13" i="13"/>
  <c r="X14" i="13"/>
  <c r="X15" i="13"/>
  <c r="X16" i="13"/>
  <c r="X17" i="13"/>
  <c r="X18" i="13"/>
  <c r="X19" i="13"/>
  <c r="X20" i="13"/>
  <c r="X21" i="13"/>
  <c r="X22" i="13"/>
  <c r="X23" i="13"/>
  <c r="X24" i="13"/>
  <c r="X25" i="13"/>
  <c r="X26" i="13"/>
  <c r="X27" i="13"/>
  <c r="X28" i="13"/>
  <c r="X29" i="13"/>
  <c r="X30" i="13"/>
  <c r="X31" i="13"/>
  <c r="X32" i="13"/>
  <c r="X33" i="13"/>
  <c r="X34" i="13"/>
  <c r="X35" i="13"/>
  <c r="X36" i="13"/>
  <c r="X37" i="13"/>
  <c r="X38" i="13"/>
  <c r="X39" i="13"/>
  <c r="X40" i="13"/>
  <c r="X41" i="13"/>
  <c r="X42" i="13"/>
  <c r="X43" i="13"/>
  <c r="X44" i="13"/>
  <c r="X45" i="13"/>
  <c r="X46" i="13"/>
  <c r="X47" i="13"/>
  <c r="X48" i="13"/>
  <c r="X49" i="13"/>
  <c r="X50" i="13"/>
  <c r="X51" i="13"/>
  <c r="X52" i="13"/>
  <c r="X53" i="13"/>
  <c r="X54" i="13"/>
  <c r="X55" i="13"/>
  <c r="X56" i="13"/>
  <c r="X57" i="13"/>
  <c r="X59" i="13"/>
  <c r="X60" i="13"/>
  <c r="X61" i="13"/>
  <c r="X62" i="13"/>
  <c r="X63" i="13"/>
  <c r="X64" i="13"/>
  <c r="X65" i="13"/>
  <c r="X66" i="13"/>
  <c r="X67" i="13"/>
  <c r="X68" i="13"/>
  <c r="X69" i="13"/>
  <c r="X70" i="13"/>
  <c r="X71" i="13"/>
  <c r="X72" i="13"/>
  <c r="X73" i="13"/>
  <c r="X74" i="13"/>
  <c r="X75" i="13"/>
  <c r="X76" i="13"/>
  <c r="X77" i="13"/>
  <c r="X78" i="13"/>
  <c r="X79" i="13"/>
  <c r="X80" i="13"/>
  <c r="X81" i="13"/>
  <c r="X82" i="13"/>
  <c r="X83" i="13"/>
  <c r="X84" i="13"/>
  <c r="X85" i="13"/>
  <c r="X86" i="13"/>
  <c r="X87" i="13"/>
  <c r="X88" i="13"/>
  <c r="X89" i="13"/>
  <c r="X90" i="13"/>
  <c r="X91" i="13"/>
  <c r="X92" i="13"/>
  <c r="X93" i="13"/>
  <c r="X94" i="13"/>
  <c r="X95" i="13"/>
  <c r="X96" i="13"/>
  <c r="X97" i="13"/>
  <c r="X98" i="13"/>
  <c r="X99" i="13"/>
  <c r="X100" i="13"/>
  <c r="X101" i="13"/>
  <c r="X102" i="13"/>
  <c r="X103" i="13"/>
  <c r="X104" i="13"/>
  <c r="X105" i="13"/>
  <c r="X106" i="13"/>
  <c r="X107" i="13"/>
  <c r="X108" i="13"/>
  <c r="X109" i="13"/>
  <c r="X110" i="13"/>
  <c r="X111" i="13"/>
  <c r="X112" i="13"/>
  <c r="X113" i="13"/>
  <c r="X114" i="13"/>
  <c r="X115" i="13"/>
  <c r="X116" i="13"/>
  <c r="X117" i="13"/>
  <c r="X118" i="13"/>
  <c r="X119" i="13"/>
  <c r="X120" i="13"/>
  <c r="X121" i="13"/>
  <c r="X122" i="13"/>
  <c r="X123" i="13"/>
  <c r="X124" i="13"/>
  <c r="X125" i="13"/>
  <c r="X126" i="13"/>
  <c r="X127" i="13"/>
  <c r="X128" i="13"/>
  <c r="X129" i="13"/>
  <c r="X131" i="13"/>
  <c r="X132" i="13"/>
  <c r="X133" i="13"/>
  <c r="X134" i="13"/>
  <c r="X135" i="13"/>
  <c r="X136" i="13"/>
  <c r="X137" i="13"/>
  <c r="X138" i="13"/>
  <c r="X139" i="13"/>
  <c r="X140" i="13"/>
  <c r="X141" i="13"/>
  <c r="X142" i="13"/>
  <c r="X143" i="13"/>
  <c r="X144" i="13"/>
  <c r="X145" i="13"/>
  <c r="X146" i="13"/>
  <c r="X147" i="13"/>
  <c r="X148" i="13"/>
  <c r="X149" i="13"/>
  <c r="X150" i="13"/>
  <c r="X151" i="13"/>
  <c r="X152" i="13"/>
  <c r="X153" i="13"/>
  <c r="X154" i="13"/>
  <c r="X155" i="13"/>
  <c r="X156" i="13"/>
  <c r="X157" i="13"/>
  <c r="X158" i="13"/>
  <c r="X159" i="13"/>
  <c r="X160" i="13"/>
  <c r="X161" i="13"/>
  <c r="X162" i="13"/>
  <c r="X163" i="13"/>
  <c r="X164" i="13"/>
  <c r="X165" i="13"/>
  <c r="X166" i="13"/>
  <c r="X167" i="13"/>
  <c r="X168" i="13"/>
  <c r="X169" i="13"/>
  <c r="X170" i="13"/>
  <c r="X171" i="13"/>
  <c r="X172" i="13"/>
  <c r="X173" i="13"/>
  <c r="X174" i="13"/>
  <c r="X175" i="13"/>
  <c r="X176" i="13"/>
  <c r="X177" i="13"/>
  <c r="X178" i="13"/>
  <c r="X179" i="13"/>
  <c r="X180" i="13"/>
  <c r="X181" i="13"/>
  <c r="X182" i="13"/>
  <c r="X183" i="13"/>
  <c r="X184" i="13"/>
  <c r="X185" i="13"/>
  <c r="X186" i="13"/>
  <c r="X187" i="13"/>
  <c r="X188" i="13"/>
  <c r="X189" i="13"/>
  <c r="X190" i="13"/>
  <c r="X191" i="13"/>
  <c r="X192" i="13"/>
  <c r="X193" i="13"/>
  <c r="X194" i="13"/>
  <c r="X195" i="13"/>
  <c r="X196" i="13"/>
  <c r="X197" i="13"/>
  <c r="X198" i="13"/>
  <c r="X199" i="13"/>
  <c r="X7" i="13"/>
  <c r="N45" i="13"/>
  <c r="N97" i="13"/>
  <c r="N98" i="13"/>
  <c r="N99" i="13"/>
  <c r="N100" i="13"/>
  <c r="N101" i="13"/>
  <c r="N102" i="13"/>
  <c r="N103" i="13"/>
  <c r="N104" i="13"/>
  <c r="N105" i="13"/>
  <c r="N106" i="13"/>
  <c r="N107" i="13"/>
  <c r="N108" i="13"/>
  <c r="N109" i="13"/>
  <c r="N110" i="13"/>
  <c r="N111" i="13"/>
  <c r="N112" i="13"/>
  <c r="N113" i="13"/>
  <c r="N114" i="13"/>
  <c r="N115" i="13"/>
  <c r="N116" i="13"/>
  <c r="N117" i="13"/>
  <c r="N118" i="13"/>
  <c r="N119" i="13"/>
  <c r="N120" i="13"/>
  <c r="N121" i="13"/>
  <c r="N122" i="13"/>
  <c r="N123" i="13"/>
  <c r="N124" i="13"/>
  <c r="N125" i="13"/>
  <c r="N126" i="13"/>
  <c r="N127" i="13"/>
  <c r="N128" i="13"/>
  <c r="N129" i="13"/>
  <c r="N130" i="13"/>
  <c r="N131" i="13"/>
  <c r="N132" i="13"/>
  <c r="N133" i="13"/>
  <c r="N134" i="13"/>
  <c r="N135" i="13"/>
  <c r="N136" i="13"/>
  <c r="N137" i="13"/>
  <c r="N138" i="13"/>
  <c r="N139" i="13"/>
  <c r="N140" i="13"/>
  <c r="N141" i="13"/>
  <c r="N142" i="13"/>
  <c r="N143" i="13"/>
  <c r="N144" i="13"/>
  <c r="N145" i="13"/>
  <c r="N146" i="13"/>
  <c r="N147" i="13"/>
  <c r="N148" i="13"/>
  <c r="N149" i="13"/>
  <c r="N150" i="13"/>
  <c r="N151" i="13"/>
  <c r="N152" i="13"/>
  <c r="N153" i="13"/>
  <c r="N154" i="13"/>
  <c r="N155" i="13"/>
  <c r="N46" i="13"/>
  <c r="N47" i="13"/>
  <c r="N48" i="13"/>
  <c r="N49" i="13"/>
  <c r="N50" i="13"/>
  <c r="N51" i="13"/>
  <c r="N52" i="13"/>
  <c r="N53" i="13"/>
  <c r="N54" i="13"/>
  <c r="N55" i="13"/>
  <c r="N56" i="13"/>
  <c r="N57" i="13"/>
  <c r="N58" i="13"/>
  <c r="N59" i="13"/>
  <c r="N60" i="13"/>
  <c r="N61" i="13"/>
  <c r="N62" i="13"/>
  <c r="N63" i="13"/>
  <c r="N64" i="13"/>
  <c r="N65" i="13"/>
  <c r="N66" i="13"/>
  <c r="N67" i="13"/>
  <c r="N68" i="13"/>
  <c r="N69" i="13"/>
  <c r="N70" i="13"/>
  <c r="N71" i="13"/>
  <c r="N72" i="13"/>
  <c r="N73" i="13"/>
  <c r="N74" i="13"/>
  <c r="N75" i="13"/>
  <c r="N76" i="13"/>
  <c r="N77" i="13"/>
  <c r="N78" i="13"/>
  <c r="N79" i="13"/>
  <c r="N80" i="13"/>
  <c r="N81" i="13"/>
  <c r="N82" i="13"/>
  <c r="N83" i="13"/>
  <c r="N84" i="13"/>
  <c r="N85" i="13"/>
  <c r="N86" i="13"/>
  <c r="N87" i="13"/>
  <c r="N88" i="13"/>
  <c r="N89" i="13"/>
  <c r="N90" i="13"/>
  <c r="N91" i="13"/>
  <c r="N92" i="13"/>
  <c r="N93" i="13"/>
  <c r="N94" i="13"/>
  <c r="N95" i="13"/>
  <c r="N96" i="13"/>
  <c r="N8" i="13"/>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7" i="13"/>
  <c r="Q8" i="13"/>
  <c r="B51" i="13"/>
  <c r="B43" i="13"/>
  <c r="B41" i="13"/>
  <c r="B39" i="13"/>
  <c r="Q9" i="13"/>
  <c r="B52" i="13"/>
  <c r="B40" i="13"/>
  <c r="B36" i="13"/>
  <c r="Q48" i="13"/>
  <c r="C51" i="13"/>
  <c r="C43" i="13"/>
  <c r="C41" i="13"/>
  <c r="C39" i="13"/>
  <c r="C36" i="13"/>
  <c r="Q99" i="13"/>
  <c r="D51" i="13"/>
  <c r="D43" i="13"/>
  <c r="D41" i="13"/>
  <c r="D39" i="13"/>
  <c r="D36" i="13"/>
  <c r="AE8" i="13"/>
  <c r="E51" i="13"/>
  <c r="E43" i="13"/>
  <c r="E41" i="13"/>
  <c r="E39" i="13"/>
  <c r="E36" i="13"/>
  <c r="D5" i="13"/>
  <c r="AA8" i="13"/>
  <c r="J51" i="13"/>
  <c r="F45" i="13"/>
  <c r="J45" i="13"/>
  <c r="J43" i="13"/>
  <c r="J41" i="13"/>
  <c r="J39" i="13"/>
  <c r="J36" i="13"/>
  <c r="AA60" i="13"/>
  <c r="K51" i="13"/>
  <c r="G45" i="13"/>
  <c r="K45" i="13"/>
  <c r="K43" i="13"/>
  <c r="K41" i="13"/>
  <c r="K39" i="13"/>
  <c r="K36" i="13"/>
  <c r="AA132" i="13"/>
  <c r="L51" i="13"/>
  <c r="H45" i="13"/>
  <c r="L45" i="13"/>
  <c r="L43" i="13"/>
  <c r="L41" i="13"/>
  <c r="L39" i="13"/>
  <c r="L36" i="13"/>
  <c r="AO8" i="13"/>
  <c r="M51" i="13"/>
  <c r="I45" i="13"/>
  <c r="M45" i="13"/>
  <c r="M43" i="13"/>
  <c r="M41" i="13"/>
  <c r="M39" i="13"/>
  <c r="M36" i="13"/>
  <c r="F5" i="13"/>
  <c r="I5" i="13"/>
  <c r="F6" i="13"/>
  <c r="I43" i="13"/>
  <c r="I41" i="13"/>
  <c r="AJ8" i="13"/>
  <c r="I51" i="13"/>
  <c r="I39" i="13"/>
  <c r="I36" i="13"/>
  <c r="V8" i="13"/>
  <c r="F51" i="13"/>
  <c r="F43" i="13"/>
  <c r="F41" i="13"/>
  <c r="F39" i="13"/>
  <c r="F36" i="13"/>
  <c r="V59" i="13"/>
  <c r="G51" i="13"/>
  <c r="G43" i="13"/>
  <c r="G41" i="13"/>
  <c r="G39" i="13"/>
  <c r="G36" i="13"/>
  <c r="V110" i="13"/>
  <c r="H51" i="13"/>
  <c r="H43" i="13"/>
  <c r="H41" i="13"/>
  <c r="H39" i="13"/>
  <c r="H36" i="13"/>
  <c r="E6" i="13"/>
  <c r="D6" i="13"/>
  <c r="E5" i="13"/>
  <c r="B30" i="13"/>
  <c r="B27" i="13"/>
  <c r="B33" i="13"/>
  <c r="AO9" i="13"/>
  <c r="M52" i="13"/>
  <c r="M40" i="13"/>
  <c r="M37" i="13"/>
  <c r="AA133" i="13"/>
  <c r="L52" i="13"/>
  <c r="L40" i="13"/>
  <c r="L37" i="13"/>
  <c r="AA61" i="13"/>
  <c r="K52" i="13"/>
  <c r="K40" i="13"/>
  <c r="K37" i="13"/>
  <c r="AA9" i="13"/>
  <c r="J52" i="13"/>
  <c r="J40" i="13"/>
  <c r="J37" i="13"/>
  <c r="AJ9" i="13"/>
  <c r="I52" i="13"/>
  <c r="I40" i="13"/>
  <c r="I37" i="13"/>
  <c r="V111" i="13"/>
  <c r="H52" i="13"/>
  <c r="H40" i="13"/>
  <c r="H37" i="13"/>
  <c r="V60" i="13"/>
  <c r="G52" i="13"/>
  <c r="G40" i="13"/>
  <c r="G37" i="13"/>
  <c r="V9" i="13"/>
  <c r="F52" i="13"/>
  <c r="F40" i="13"/>
  <c r="F37" i="13"/>
  <c r="AE9" i="13"/>
  <c r="E52" i="13"/>
  <c r="E40" i="13"/>
  <c r="E37" i="13"/>
  <c r="Q100" i="13"/>
  <c r="D52" i="13"/>
  <c r="D40" i="13"/>
  <c r="D37" i="13"/>
  <c r="Q49" i="13"/>
  <c r="C52" i="13"/>
  <c r="C40" i="13"/>
  <c r="C37" i="13"/>
  <c r="B37" i="13"/>
  <c r="B56" i="13"/>
  <c r="B75" i="13"/>
  <c r="C75" i="13"/>
  <c r="D75" i="13"/>
  <c r="F75" i="13"/>
  <c r="B74" i="13"/>
  <c r="C74" i="13"/>
  <c r="D74" i="13"/>
  <c r="F74" i="13"/>
  <c r="F73" i="13"/>
  <c r="D70" i="13"/>
  <c r="B70" i="13"/>
  <c r="D72" i="13"/>
  <c r="D71" i="13"/>
  <c r="C71" i="13"/>
  <c r="B71" i="13"/>
  <c r="C70" i="13"/>
  <c r="D57" i="13"/>
  <c r="C57" i="13"/>
  <c r="B57" i="13"/>
  <c r="D56" i="13"/>
  <c r="E56" i="13"/>
  <c r="C56" i="13"/>
  <c r="P8" i="8"/>
  <c r="B24" i="8"/>
  <c r="M24" i="8"/>
  <c r="Z8" i="8"/>
  <c r="J24" i="8"/>
  <c r="Z60" i="8"/>
  <c r="K24" i="8"/>
  <c r="Z132" i="8"/>
  <c r="L24" i="8"/>
  <c r="D5" i="8"/>
  <c r="U8" i="8"/>
  <c r="F24" i="8"/>
  <c r="U59" i="8"/>
  <c r="G24" i="8"/>
  <c r="U110" i="8"/>
  <c r="H24" i="8"/>
  <c r="C5" i="8"/>
  <c r="P48" i="8"/>
  <c r="C24" i="8"/>
  <c r="P99" i="8"/>
  <c r="D24" i="8"/>
  <c r="B5" i="8"/>
  <c r="E5" i="8"/>
  <c r="B42" i="8"/>
  <c r="N8" i="1"/>
  <c r="B24" i="1"/>
  <c r="A33" i="8"/>
  <c r="D42" i="8"/>
  <c r="D42" i="1"/>
  <c r="B42" i="1"/>
  <c r="B40" i="1"/>
  <c r="B28" i="8"/>
  <c r="J116" i="3"/>
  <c r="J140" i="3"/>
  <c r="I116" i="3"/>
  <c r="I140" i="3"/>
  <c r="H116" i="3"/>
  <c r="H140" i="3"/>
  <c r="G116" i="3"/>
  <c r="G140" i="3"/>
  <c r="F116" i="3"/>
  <c r="F140" i="3"/>
  <c r="E116" i="3"/>
  <c r="E140" i="3"/>
  <c r="D116" i="3"/>
  <c r="D140" i="3"/>
  <c r="C116" i="3"/>
  <c r="C140" i="3"/>
  <c r="B116" i="3"/>
  <c r="B140" i="3"/>
  <c r="B142" i="3"/>
  <c r="C142" i="3"/>
  <c r="D142" i="3"/>
  <c r="B143" i="3"/>
  <c r="C143" i="3"/>
  <c r="D143" i="3"/>
  <c r="B145" i="3"/>
  <c r="E145" i="3"/>
  <c r="D119" i="3"/>
  <c r="C119" i="3"/>
  <c r="B119" i="3"/>
  <c r="D118" i="3"/>
  <c r="C118" i="3"/>
  <c r="B118" i="3"/>
  <c r="V56" i="3"/>
  <c r="V57" i="3"/>
  <c r="V59" i="3"/>
  <c r="V60" i="3"/>
  <c r="V61" i="3"/>
  <c r="V63" i="3"/>
  <c r="V64" i="3"/>
  <c r="V65" i="3"/>
  <c r="V67" i="3"/>
  <c r="V68" i="3"/>
  <c r="V69" i="3"/>
  <c r="V71" i="3"/>
  <c r="V72" i="3"/>
  <c r="V73" i="3"/>
  <c r="V75" i="3"/>
  <c r="V76" i="3"/>
  <c r="V77" i="3"/>
  <c r="V80" i="3"/>
  <c r="V81" i="3"/>
  <c r="V83" i="3"/>
  <c r="V84" i="3"/>
  <c r="V85" i="3"/>
  <c r="V86" i="3"/>
  <c r="V87" i="3"/>
  <c r="V89" i="3"/>
  <c r="V90" i="3"/>
  <c r="V91" i="3"/>
  <c r="V92" i="3"/>
  <c r="V93" i="3"/>
  <c r="V95" i="3"/>
  <c r="V96" i="3"/>
  <c r="V97" i="3"/>
  <c r="V98" i="3"/>
  <c r="V100" i="3"/>
  <c r="V101" i="3"/>
  <c r="V102" i="3"/>
  <c r="V103" i="3"/>
  <c r="V105" i="3"/>
  <c r="V106" i="3"/>
  <c r="V107" i="3"/>
  <c r="V108" i="3"/>
  <c r="V110" i="3"/>
  <c r="V111" i="3"/>
  <c r="V112" i="3"/>
  <c r="V113" i="3"/>
  <c r="V115" i="3"/>
  <c r="V116" i="3"/>
  <c r="V117" i="3"/>
  <c r="V119" i="3"/>
  <c r="V120" i="3"/>
  <c r="V122" i="3"/>
  <c r="V123" i="3"/>
  <c r="V124" i="3"/>
  <c r="V126" i="3"/>
  <c r="V127" i="3"/>
  <c r="V128" i="3"/>
  <c r="V129" i="3"/>
  <c r="V130" i="3"/>
  <c r="V131" i="3"/>
  <c r="V132" i="3"/>
  <c r="V134" i="3"/>
  <c r="V135" i="3"/>
  <c r="V136" i="3"/>
  <c r="V137" i="3"/>
  <c r="V138" i="3"/>
  <c r="V140" i="3"/>
  <c r="V141" i="3"/>
  <c r="V143" i="3"/>
  <c r="V144" i="3"/>
  <c r="V145" i="3"/>
  <c r="V146" i="3"/>
  <c r="V147" i="3"/>
  <c r="V150" i="3"/>
  <c r="V151" i="3"/>
  <c r="V152" i="3"/>
  <c r="V154" i="3"/>
  <c r="V155" i="3"/>
  <c r="V156" i="3"/>
  <c r="V158" i="3"/>
  <c r="V159" i="3"/>
  <c r="V160" i="3"/>
  <c r="V161" i="3"/>
  <c r="V163" i="3"/>
  <c r="V164" i="3"/>
  <c r="V165" i="3"/>
  <c r="V167" i="3"/>
  <c r="V168" i="3"/>
  <c r="V169" i="3"/>
  <c r="V171" i="3"/>
  <c r="V172" i="3"/>
  <c r="V173" i="3"/>
  <c r="V174" i="3"/>
  <c r="V176" i="3"/>
  <c r="V177" i="3"/>
  <c r="V178" i="3"/>
  <c r="V179" i="3"/>
  <c r="V180" i="3"/>
  <c r="V182" i="3"/>
  <c r="V183" i="3"/>
  <c r="V184" i="3"/>
  <c r="V186" i="3"/>
  <c r="V187" i="3"/>
  <c r="V188" i="3"/>
  <c r="V190" i="3"/>
  <c r="V191" i="3"/>
  <c r="V192" i="3"/>
  <c r="V194" i="3"/>
  <c r="V195" i="3"/>
  <c r="V197" i="3"/>
  <c r="V198" i="3"/>
  <c r="V199" i="3"/>
  <c r="V200" i="3"/>
  <c r="V201" i="3"/>
  <c r="V202" i="3"/>
  <c r="V204" i="3"/>
  <c r="V205" i="3"/>
  <c r="V206" i="3"/>
  <c r="V207" i="3"/>
  <c r="V209" i="3"/>
  <c r="V210" i="3"/>
  <c r="V211" i="3"/>
  <c r="V214" i="3"/>
  <c r="V215" i="3"/>
  <c r="V216" i="3"/>
  <c r="V217" i="3"/>
  <c r="V218" i="3"/>
  <c r="V220" i="3"/>
  <c r="V221" i="3"/>
  <c r="V223" i="3"/>
  <c r="V224" i="3"/>
  <c r="V225" i="3"/>
  <c r="V227" i="3"/>
  <c r="V228" i="3"/>
  <c r="V230" i="3"/>
  <c r="V231" i="3"/>
  <c r="V232" i="3"/>
  <c r="V233" i="3"/>
  <c r="V235" i="3"/>
  <c r="V236" i="3"/>
  <c r="V237" i="3"/>
  <c r="V240" i="3"/>
  <c r="V241" i="3"/>
  <c r="V243" i="3"/>
  <c r="V244" i="3"/>
  <c r="V245" i="3"/>
  <c r="V247" i="3"/>
  <c r="V248" i="3"/>
  <c r="V249" i="3"/>
  <c r="V251" i="3"/>
  <c r="V252" i="3"/>
  <c r="V254" i="3"/>
  <c r="V255" i="3"/>
  <c r="V256" i="3"/>
  <c r="V257" i="3"/>
  <c r="V258" i="3"/>
  <c r="V260" i="3"/>
  <c r="V261" i="3"/>
  <c r="V262" i="3"/>
  <c r="V263" i="3"/>
  <c r="V265" i="3"/>
  <c r="V266" i="3"/>
  <c r="V267" i="3"/>
  <c r="V268" i="3"/>
  <c r="V269" i="3"/>
  <c r="V271" i="3"/>
  <c r="V272" i="3"/>
  <c r="V273" i="3"/>
  <c r="V275" i="3"/>
  <c r="V276" i="3"/>
  <c r="V277" i="3"/>
  <c r="V278" i="3"/>
  <c r="V280" i="3"/>
  <c r="V281" i="3"/>
  <c r="V282" i="3"/>
  <c r="V283" i="3"/>
  <c r="V285" i="3"/>
  <c r="V286" i="3"/>
  <c r="V288" i="3"/>
  <c r="V289" i="3"/>
  <c r="V291" i="3"/>
  <c r="V292" i="3"/>
  <c r="V293" i="3"/>
  <c r="V294" i="3"/>
  <c r="V296" i="3"/>
  <c r="V297" i="3"/>
  <c r="V298" i="3"/>
  <c r="V300" i="3"/>
  <c r="V302" i="3"/>
  <c r="V303" i="3"/>
  <c r="V304" i="3"/>
  <c r="V306" i="3"/>
  <c r="V307" i="3"/>
  <c r="V308" i="3"/>
  <c r="V310" i="3"/>
  <c r="V311" i="3"/>
  <c r="V313" i="3"/>
  <c r="V315" i="3"/>
  <c r="V316" i="3"/>
  <c r="V317" i="3"/>
  <c r="V318" i="3"/>
  <c r="V319" i="3"/>
  <c r="V321" i="3"/>
  <c r="V322" i="3"/>
  <c r="V323" i="3"/>
  <c r="V324" i="3"/>
  <c r="V325" i="3"/>
  <c r="V327" i="3"/>
  <c r="V328" i="3"/>
  <c r="V329" i="3"/>
  <c r="V331" i="3"/>
  <c r="V332" i="3"/>
  <c r="V333" i="3"/>
  <c r="V335" i="3"/>
  <c r="V336" i="3"/>
  <c r="V337" i="3"/>
  <c r="V339" i="3"/>
  <c r="V341" i="3"/>
  <c r="V342" i="3"/>
  <c r="V344" i="3"/>
  <c r="V345" i="3"/>
  <c r="V346" i="3"/>
  <c r="V347" i="3"/>
  <c r="V350" i="3"/>
  <c r="V351" i="3"/>
  <c r="V352" i="3"/>
  <c r="V355" i="3"/>
  <c r="AP56" i="3"/>
  <c r="AP57" i="3"/>
  <c r="AP59" i="3"/>
  <c r="AP60" i="3"/>
  <c r="AP61" i="3"/>
  <c r="AP63" i="3"/>
  <c r="AP64" i="3"/>
  <c r="AP66" i="3"/>
  <c r="AP67" i="3"/>
  <c r="AP68" i="3"/>
  <c r="AP69" i="3"/>
  <c r="AP70" i="3"/>
  <c r="AP72" i="3"/>
  <c r="AP73" i="3"/>
  <c r="AP74" i="3"/>
  <c r="AP75" i="3"/>
  <c r="AP77" i="3"/>
  <c r="AP78" i="3"/>
  <c r="AP79" i="3"/>
  <c r="AP80" i="3"/>
  <c r="AP82" i="3"/>
  <c r="AP83" i="3"/>
  <c r="AP84" i="3"/>
  <c r="AP85" i="3"/>
  <c r="AP87" i="3"/>
  <c r="AP88" i="3"/>
  <c r="AP89" i="3"/>
  <c r="AP90" i="3"/>
  <c r="AP91" i="3"/>
  <c r="AP92" i="3"/>
  <c r="AP95" i="3"/>
  <c r="AP96" i="3"/>
  <c r="AP97" i="3"/>
  <c r="AP99" i="3"/>
  <c r="AP100" i="3"/>
  <c r="AP101" i="3"/>
  <c r="AP102" i="3"/>
  <c r="AP103" i="3"/>
  <c r="AP105" i="3"/>
  <c r="AP106" i="3"/>
  <c r="AP108" i="3"/>
  <c r="AP109" i="3"/>
  <c r="AP110" i="3"/>
  <c r="AP111" i="3"/>
  <c r="AP113" i="3"/>
  <c r="AP114" i="3"/>
  <c r="AP116" i="3"/>
  <c r="AP118" i="3"/>
  <c r="AP119" i="3"/>
  <c r="AP121" i="3"/>
  <c r="AP122" i="3"/>
  <c r="AP123" i="3"/>
  <c r="AP125" i="3"/>
  <c r="AP126" i="3"/>
  <c r="AP128" i="3"/>
  <c r="AP129" i="3"/>
  <c r="AP130" i="3"/>
  <c r="AP132" i="3"/>
  <c r="AP134" i="3"/>
  <c r="AP136" i="3"/>
  <c r="AP137" i="3"/>
  <c r="AP139" i="3"/>
  <c r="AP140" i="3"/>
  <c r="AP142" i="3"/>
  <c r="AP143" i="3"/>
  <c r="AP144" i="3"/>
  <c r="AP145" i="3"/>
  <c r="AP146" i="3"/>
  <c r="AP148" i="3"/>
  <c r="AP149" i="3"/>
  <c r="AP150" i="3"/>
  <c r="AP152" i="3"/>
  <c r="AP153" i="3"/>
  <c r="AP154" i="3"/>
  <c r="AP157" i="3"/>
  <c r="AP158" i="3"/>
  <c r="AP159" i="3"/>
  <c r="AP161" i="3"/>
  <c r="AP162" i="3"/>
  <c r="AP164" i="3"/>
  <c r="AP165" i="3"/>
  <c r="AP166" i="3"/>
  <c r="AP167" i="3"/>
  <c r="AP169" i="3"/>
  <c r="AP170" i="3"/>
  <c r="AP172" i="3"/>
  <c r="AP173" i="3"/>
  <c r="AP174" i="3"/>
  <c r="AP175" i="3"/>
  <c r="AP176" i="3"/>
  <c r="AP177" i="3"/>
  <c r="AP178" i="3"/>
  <c r="AP179" i="3"/>
  <c r="AP180" i="3"/>
  <c r="AP181" i="3"/>
  <c r="AP182" i="3"/>
  <c r="AP184" i="3"/>
  <c r="AP185" i="3"/>
  <c r="AP186" i="3"/>
  <c r="AP188" i="3"/>
  <c r="AP189" i="3"/>
  <c r="AP191" i="3"/>
  <c r="AP192" i="3"/>
  <c r="AP194" i="3"/>
  <c r="AP195" i="3"/>
  <c r="AP197" i="3"/>
  <c r="AP198" i="3"/>
  <c r="AP200" i="3"/>
  <c r="AP201" i="3"/>
  <c r="AP202" i="3"/>
  <c r="AP204" i="3"/>
  <c r="AP205" i="3"/>
  <c r="AP206" i="3"/>
  <c r="AP207" i="3"/>
  <c r="AP209" i="3"/>
  <c r="AP211" i="3"/>
  <c r="AP212" i="3"/>
  <c r="AP214" i="3"/>
  <c r="AP215" i="3"/>
  <c r="AP216" i="3"/>
  <c r="AP217" i="3"/>
  <c r="AP218" i="3"/>
  <c r="AP220" i="3"/>
  <c r="AP221" i="3"/>
  <c r="AP222" i="3"/>
  <c r="AP224" i="3"/>
  <c r="AP225" i="3"/>
  <c r="AP226" i="3"/>
  <c r="AP227" i="3"/>
  <c r="AP229" i="3"/>
  <c r="AP230" i="3"/>
  <c r="AP231" i="3"/>
  <c r="AP232" i="3"/>
  <c r="AP234" i="3"/>
  <c r="AP235" i="3"/>
  <c r="AP236" i="3"/>
  <c r="AP238" i="3"/>
  <c r="AP239" i="3"/>
  <c r="AP240" i="3"/>
  <c r="AP241" i="3"/>
  <c r="AP243" i="3"/>
  <c r="AP244" i="3"/>
  <c r="AP246" i="3"/>
  <c r="AP247" i="3"/>
  <c r="AP249" i="3"/>
  <c r="AP250" i="3"/>
  <c r="AP251" i="3"/>
  <c r="AP253" i="3"/>
  <c r="AP254" i="3"/>
  <c r="AP256" i="3"/>
  <c r="AP257" i="3"/>
  <c r="AP258" i="3"/>
  <c r="AP262" i="3"/>
  <c r="AP263" i="3"/>
  <c r="AP264" i="3"/>
  <c r="AP266" i="3"/>
  <c r="AP267" i="3"/>
  <c r="AP268" i="3"/>
  <c r="AP270" i="3"/>
  <c r="AP272" i="3"/>
  <c r="AP274" i="3"/>
  <c r="AP275" i="3"/>
  <c r="AP277" i="3"/>
  <c r="AP278" i="3"/>
  <c r="AP279" i="3"/>
  <c r="AP280" i="3"/>
  <c r="AP282" i="3"/>
  <c r="AP284" i="3"/>
  <c r="AP285" i="3"/>
  <c r="AP287" i="3"/>
  <c r="AP288" i="3"/>
  <c r="AP289" i="3"/>
  <c r="AP290" i="3"/>
  <c r="AP292" i="3"/>
  <c r="AP293" i="3"/>
  <c r="AP294" i="3"/>
  <c r="AP295" i="3"/>
  <c r="AP296" i="3"/>
  <c r="AP297" i="3"/>
  <c r="AP299" i="3"/>
  <c r="AP301" i="3"/>
  <c r="AP302" i="3"/>
  <c r="AP303" i="3"/>
  <c r="AP304" i="3"/>
  <c r="AP305" i="3"/>
  <c r="AP307" i="3"/>
  <c r="AP324" i="3"/>
  <c r="AP326" i="3"/>
  <c r="AP327" i="3"/>
  <c r="AP329" i="3"/>
  <c r="AP330" i="3"/>
  <c r="AP331" i="3"/>
  <c r="AP332" i="3"/>
  <c r="AP333" i="3"/>
  <c r="AP334" i="3"/>
  <c r="AP336" i="3"/>
  <c r="AP337" i="3"/>
  <c r="AP338" i="3"/>
  <c r="AP339" i="3"/>
  <c r="AP341" i="3"/>
  <c r="AP342" i="3"/>
  <c r="AP344" i="3"/>
  <c r="AP345" i="3"/>
  <c r="AP347" i="3"/>
  <c r="AP348" i="3"/>
  <c r="AP349" i="3"/>
  <c r="AP350" i="3"/>
  <c r="AP352" i="3"/>
  <c r="AP353" i="3"/>
  <c r="AP354" i="3"/>
  <c r="AP356" i="3"/>
  <c r="AP358" i="3"/>
  <c r="AP359" i="3"/>
  <c r="AP361" i="3"/>
  <c r="AP362" i="3"/>
  <c r="AP363" i="3"/>
  <c r="AP366" i="3"/>
  <c r="AP367" i="3"/>
  <c r="AP369" i="3"/>
  <c r="AP370" i="3"/>
  <c r="AP371" i="3"/>
  <c r="AP372" i="3"/>
  <c r="AP374" i="3"/>
  <c r="AP375" i="3"/>
  <c r="AP376" i="3"/>
  <c r="AP378" i="3"/>
  <c r="AP379" i="3"/>
  <c r="AP381" i="3"/>
  <c r="AP382" i="3"/>
  <c r="AP383" i="3"/>
  <c r="AP385" i="3"/>
  <c r="AP386" i="3"/>
  <c r="AP387" i="3"/>
  <c r="AP389" i="3"/>
  <c r="AP391" i="3"/>
  <c r="AP392" i="3"/>
  <c r="AP394" i="3"/>
  <c r="AP395" i="3"/>
  <c r="AP397" i="3"/>
  <c r="AP399" i="3"/>
  <c r="AP401" i="3"/>
  <c r="AP402" i="3"/>
  <c r="AP404" i="3"/>
  <c r="AP406" i="3"/>
  <c r="AP408" i="3"/>
  <c r="AP411" i="3"/>
  <c r="AP413" i="3"/>
  <c r="AP414" i="3"/>
  <c r="AP416" i="3"/>
  <c r="AP418" i="3"/>
  <c r="AP419" i="3"/>
  <c r="AP420" i="3"/>
  <c r="AP422" i="3"/>
  <c r="AP423" i="3"/>
  <c r="AP424" i="3"/>
  <c r="AP426" i="3"/>
  <c r="AP427" i="3"/>
  <c r="AP432" i="3"/>
  <c r="AP433" i="3"/>
  <c r="AP434" i="3"/>
  <c r="AP436" i="3"/>
  <c r="AP437" i="3"/>
  <c r="AP439" i="3"/>
  <c r="AP440" i="3"/>
  <c r="AP442" i="3"/>
  <c r="AP444" i="3"/>
  <c r="AP445" i="3"/>
  <c r="AP447" i="3"/>
  <c r="AP448" i="3"/>
  <c r="AP449" i="3"/>
  <c r="AP451" i="3"/>
  <c r="AP453" i="3"/>
  <c r="AP454" i="3"/>
  <c r="AP456" i="3"/>
  <c r="AP457" i="3"/>
  <c r="AP458" i="3"/>
  <c r="AP459" i="3"/>
  <c r="AP460" i="3"/>
  <c r="AP461" i="3"/>
  <c r="AP462" i="3"/>
  <c r="AP464" i="3"/>
  <c r="AP465" i="3"/>
  <c r="AP466" i="3"/>
  <c r="AP468" i="3"/>
  <c r="AP469" i="3"/>
  <c r="AP470" i="3"/>
  <c r="AP472" i="3"/>
  <c r="AP474" i="3"/>
  <c r="AP475" i="3"/>
  <c r="AP477" i="3"/>
  <c r="AP478" i="3"/>
  <c r="AP479" i="3"/>
  <c r="AP480" i="3"/>
  <c r="AP482" i="3"/>
  <c r="AP483" i="3"/>
  <c r="AP484" i="3"/>
  <c r="AP485" i="3"/>
  <c r="AP486" i="3"/>
  <c r="AP488" i="3"/>
  <c r="AP489" i="3"/>
  <c r="AP491" i="3"/>
  <c r="AP493" i="3"/>
  <c r="AP494" i="3"/>
  <c r="AP495" i="3"/>
  <c r="AP496" i="3"/>
  <c r="AP498" i="3"/>
  <c r="AP499" i="3"/>
  <c r="AP500" i="3"/>
  <c r="AP501" i="3"/>
  <c r="AP503" i="3"/>
  <c r="AP504" i="3"/>
  <c r="AP505" i="3"/>
  <c r="AP507" i="3"/>
  <c r="AP508" i="3"/>
  <c r="AP510" i="3"/>
  <c r="AP512" i="3"/>
  <c r="AP513" i="3"/>
  <c r="AP514" i="3"/>
  <c r="AP516" i="3"/>
  <c r="AP517" i="3"/>
  <c r="AP518" i="3"/>
  <c r="AP520" i="3"/>
  <c r="AP521" i="3"/>
  <c r="AP522" i="3"/>
  <c r="AP524" i="3"/>
  <c r="AP526" i="3"/>
  <c r="AP527" i="3"/>
  <c r="AP529" i="3"/>
  <c r="AP530" i="3"/>
  <c r="AP531" i="3"/>
  <c r="AP532" i="3"/>
  <c r="AP534" i="3"/>
  <c r="AP535" i="3"/>
  <c r="AP537" i="3"/>
  <c r="AP538" i="3"/>
  <c r="AP539" i="3"/>
  <c r="AP540" i="3"/>
  <c r="AP542" i="3"/>
  <c r="AP543" i="3"/>
  <c r="AP544" i="3"/>
  <c r="AP546" i="3"/>
  <c r="AP547" i="3"/>
  <c r="AP548" i="3"/>
  <c r="AP550" i="3"/>
  <c r="AP551" i="3"/>
  <c r="AP552" i="3"/>
  <c r="AP553" i="3"/>
  <c r="AP555" i="3"/>
  <c r="AP556" i="3"/>
  <c r="AP557" i="3"/>
  <c r="AP558" i="3"/>
  <c r="AP560" i="3"/>
  <c r="AP561" i="3"/>
  <c r="AP562" i="3"/>
  <c r="AP566" i="3"/>
  <c r="AP567" i="3"/>
  <c r="AP568" i="3"/>
  <c r="AP569" i="3"/>
  <c r="AP571" i="3"/>
  <c r="AP572" i="3"/>
  <c r="AP573" i="3"/>
  <c r="AP575" i="3"/>
  <c r="AP576" i="3"/>
  <c r="AP578" i="3"/>
  <c r="AP579" i="3"/>
  <c r="AP581" i="3"/>
  <c r="AP582" i="3"/>
  <c r="AP583" i="3"/>
  <c r="AP584" i="3"/>
  <c r="AP586" i="3"/>
  <c r="AP587" i="3"/>
  <c r="AP588" i="3"/>
  <c r="AP590" i="3"/>
  <c r="AP591" i="3"/>
  <c r="AP592" i="3"/>
  <c r="AP594" i="3"/>
  <c r="AP595" i="3"/>
  <c r="AP596" i="3"/>
  <c r="AP597" i="3"/>
  <c r="AP598" i="3"/>
  <c r="AP600" i="3"/>
  <c r="AP601" i="3"/>
  <c r="AP602" i="3"/>
  <c r="AP603" i="3"/>
  <c r="AP604" i="3"/>
  <c r="AP606" i="3"/>
  <c r="AP607" i="3"/>
  <c r="AP608" i="3"/>
  <c r="AP610" i="3"/>
  <c r="AP613" i="3"/>
  <c r="AP614" i="3"/>
  <c r="AP615" i="3"/>
  <c r="AP617" i="3"/>
  <c r="AP618" i="3"/>
  <c r="AP619" i="3"/>
  <c r="AP620" i="3"/>
  <c r="AP622" i="3"/>
  <c r="AP624" i="3"/>
  <c r="AP625" i="3"/>
  <c r="AP626" i="3"/>
  <c r="AP628" i="3"/>
  <c r="AP629" i="3"/>
  <c r="AP630" i="3"/>
  <c r="AP632" i="3"/>
  <c r="AP633" i="3"/>
  <c r="AP635" i="3"/>
  <c r="AP636" i="3"/>
  <c r="AP637" i="3"/>
  <c r="AP638" i="3"/>
  <c r="AP640" i="3"/>
  <c r="AP641" i="3"/>
  <c r="AP643" i="3"/>
  <c r="AP644" i="3"/>
  <c r="AP645" i="3"/>
  <c r="AP646" i="3"/>
  <c r="AP648" i="3"/>
  <c r="AP649" i="3"/>
  <c r="AP650" i="3"/>
  <c r="AP652" i="3"/>
  <c r="AP653" i="3"/>
  <c r="AP654" i="3"/>
  <c r="AP655" i="3"/>
  <c r="AP657" i="3"/>
  <c r="AP658" i="3"/>
  <c r="AP659" i="3"/>
  <c r="AP661" i="3"/>
  <c r="AP662" i="3"/>
  <c r="AP664" i="3"/>
  <c r="AP665" i="3"/>
  <c r="AP666" i="3"/>
  <c r="AP667" i="3"/>
  <c r="AP669" i="3"/>
  <c r="AP670" i="3"/>
  <c r="AP671" i="3"/>
  <c r="AP673" i="3"/>
  <c r="AP674" i="3"/>
  <c r="AP675" i="3"/>
  <c r="AP676" i="3"/>
  <c r="AP677" i="3"/>
  <c r="AP678" i="3"/>
  <c r="AP679" i="3"/>
  <c r="AP681" i="3"/>
  <c r="AP682" i="3"/>
  <c r="AP683" i="3"/>
  <c r="AP684" i="3"/>
  <c r="AP686" i="3"/>
  <c r="AP687" i="3"/>
  <c r="AP688" i="3"/>
  <c r="AP689" i="3"/>
  <c r="AP690" i="3"/>
  <c r="AP692" i="3"/>
  <c r="AP693" i="3"/>
  <c r="AP694" i="3"/>
  <c r="AP695" i="3"/>
  <c r="AP696" i="3"/>
  <c r="AP698" i="3"/>
  <c r="AP699" i="3"/>
  <c r="AP700" i="3"/>
  <c r="AP701" i="3"/>
  <c r="AP702" i="3"/>
  <c r="AP703" i="3"/>
  <c r="AP705" i="3"/>
  <c r="AP707" i="3"/>
  <c r="AP709" i="3"/>
  <c r="AP710" i="3"/>
  <c r="AP712" i="3"/>
  <c r="AP713" i="3"/>
  <c r="AP714" i="3"/>
  <c r="AP716" i="3"/>
  <c r="AP717" i="3"/>
  <c r="AP719" i="3"/>
  <c r="AP720" i="3"/>
  <c r="AP721" i="3"/>
  <c r="AP723" i="3"/>
  <c r="AP725" i="3"/>
  <c r="AP726" i="3"/>
  <c r="AP728" i="3"/>
  <c r="AP729" i="3"/>
  <c r="AP730" i="3"/>
  <c r="AP732" i="3"/>
  <c r="AP733" i="3"/>
  <c r="AP734" i="3"/>
  <c r="AP735" i="3"/>
  <c r="AP737" i="3"/>
  <c r="AP738" i="3"/>
  <c r="AP739" i="3"/>
  <c r="AP740" i="3"/>
  <c r="AP742" i="3"/>
  <c r="AP743" i="3"/>
  <c r="AP745" i="3"/>
  <c r="AP746" i="3"/>
  <c r="AP747" i="3"/>
  <c r="AP749" i="3"/>
  <c r="AP750" i="3"/>
  <c r="AP752" i="3"/>
  <c r="AP753" i="3"/>
  <c r="AP754" i="3"/>
  <c r="AP756" i="3"/>
  <c r="AP757" i="3"/>
  <c r="AP758" i="3"/>
  <c r="AP760" i="3"/>
  <c r="AP761" i="3"/>
  <c r="AP762" i="3"/>
  <c r="AP763" i="3"/>
  <c r="AP765" i="3"/>
  <c r="AP766" i="3"/>
  <c r="AP767" i="3"/>
  <c r="AP768" i="3"/>
  <c r="AP770" i="3"/>
  <c r="AP771" i="3"/>
  <c r="AP772" i="3"/>
  <c r="AP774" i="3"/>
  <c r="AP775" i="3"/>
  <c r="AP776" i="3"/>
  <c r="AP777" i="3"/>
  <c r="AP778" i="3"/>
  <c r="AP779" i="3"/>
  <c r="AP780" i="3"/>
  <c r="AP781" i="3"/>
  <c r="AP783" i="3"/>
  <c r="AP784" i="3"/>
  <c r="AP785" i="3"/>
  <c r="AP786" i="3"/>
  <c r="AP787" i="3"/>
  <c r="AP789" i="3"/>
  <c r="AP790" i="3"/>
  <c r="AP791" i="3"/>
  <c r="AP793" i="3"/>
  <c r="AP794" i="3"/>
  <c r="AP796" i="3"/>
  <c r="AP797" i="3"/>
  <c r="AP799" i="3"/>
  <c r="AP800" i="3"/>
  <c r="AP801" i="3"/>
  <c r="AP802" i="3"/>
  <c r="AP803" i="3"/>
  <c r="AP805" i="3"/>
  <c r="AP806" i="3"/>
  <c r="AP807" i="3"/>
  <c r="AP808" i="3"/>
  <c r="AP810" i="3"/>
  <c r="AP811" i="3"/>
  <c r="AP812" i="3"/>
  <c r="AP814" i="3"/>
  <c r="AP815" i="3"/>
  <c r="AP816" i="3"/>
  <c r="AP818" i="3"/>
  <c r="AP819" i="3"/>
  <c r="AE57" i="3"/>
  <c r="AE58" i="3"/>
  <c r="AE59" i="3"/>
  <c r="AE60" i="3"/>
  <c r="AE61" i="3"/>
  <c r="AE63" i="3"/>
  <c r="AE64" i="3"/>
  <c r="AE65" i="3"/>
  <c r="AE66" i="3"/>
  <c r="AE67" i="3"/>
  <c r="AE68" i="3"/>
  <c r="AE92" i="3"/>
  <c r="AE93" i="3"/>
  <c r="AE94" i="3"/>
  <c r="AE95" i="3"/>
  <c r="AE97" i="3"/>
  <c r="AE98" i="3"/>
  <c r="AE100" i="3"/>
  <c r="AE101" i="3"/>
  <c r="AE103" i="3"/>
  <c r="AE104" i="3"/>
  <c r="AE105" i="3"/>
  <c r="AE106" i="3"/>
  <c r="AE107" i="3"/>
  <c r="AE109" i="3"/>
  <c r="AE110" i="3"/>
  <c r="AE112" i="3"/>
  <c r="AE113" i="3"/>
  <c r="AE114" i="3"/>
  <c r="AE116" i="3"/>
  <c r="AE149" i="3"/>
  <c r="AE151" i="3"/>
  <c r="AE152" i="3"/>
  <c r="AE154" i="3"/>
  <c r="AE155" i="3"/>
  <c r="AE157" i="3"/>
  <c r="AE158" i="3"/>
  <c r="AE160" i="3"/>
  <c r="AE161" i="3"/>
  <c r="AE162" i="3"/>
  <c r="AE164" i="3"/>
  <c r="AE165" i="3"/>
  <c r="AE168" i="3"/>
  <c r="AE170" i="3"/>
  <c r="AE171" i="3"/>
  <c r="AE173" i="3"/>
  <c r="AE174" i="3"/>
  <c r="AE176" i="3"/>
  <c r="V357" i="3"/>
  <c r="V358" i="3"/>
  <c r="V359" i="3"/>
  <c r="V360" i="3"/>
  <c r="V362" i="3"/>
  <c r="V363" i="3"/>
  <c r="V364" i="3"/>
  <c r="V365" i="3"/>
  <c r="V366" i="3"/>
  <c r="V367" i="3"/>
  <c r="V368" i="3"/>
  <c r="V370" i="3"/>
  <c r="V371" i="3"/>
  <c r="V372" i="3"/>
  <c r="V373" i="3"/>
  <c r="V375" i="3"/>
  <c r="V376" i="3"/>
  <c r="V377" i="3"/>
  <c r="V378" i="3"/>
  <c r="V379" i="3"/>
  <c r="V380" i="3"/>
  <c r="V382" i="3"/>
  <c r="V383" i="3"/>
  <c r="V384" i="3"/>
  <c r="V386" i="3"/>
  <c r="V387" i="3"/>
  <c r="V388" i="3"/>
  <c r="V390" i="3"/>
  <c r="V391" i="3"/>
  <c r="V392" i="3"/>
  <c r="V393" i="3"/>
  <c r="V395" i="3"/>
  <c r="V396" i="3"/>
  <c r="V397" i="3"/>
  <c r="V398" i="3"/>
  <c r="V399" i="3"/>
  <c r="V401" i="3"/>
  <c r="V402" i="3"/>
  <c r="V403" i="3"/>
  <c r="V404" i="3"/>
  <c r="V406" i="3"/>
  <c r="V407" i="3"/>
  <c r="V408" i="3"/>
  <c r="V409" i="3"/>
  <c r="V410" i="3"/>
  <c r="V411" i="3"/>
  <c r="V412" i="3"/>
  <c r="V414" i="3"/>
  <c r="V415" i="3"/>
  <c r="V416" i="3"/>
  <c r="V417" i="3"/>
  <c r="V418" i="3"/>
  <c r="V420" i="3"/>
  <c r="V421" i="3"/>
  <c r="V422" i="3"/>
  <c r="V423" i="3"/>
  <c r="V424" i="3"/>
  <c r="V425" i="3"/>
  <c r="V426" i="3"/>
  <c r="V428" i="3"/>
  <c r="V429" i="3"/>
  <c r="V430" i="3"/>
  <c r="V432" i="3"/>
  <c r="V433" i="3"/>
  <c r="V434" i="3"/>
  <c r="V436" i="3"/>
  <c r="V437" i="3"/>
  <c r="V438" i="3"/>
  <c r="V439" i="3"/>
  <c r="V440" i="3"/>
  <c r="V442" i="3"/>
  <c r="V443" i="3"/>
  <c r="V444" i="3"/>
  <c r="V446" i="3"/>
  <c r="V447" i="3"/>
  <c r="V448" i="3"/>
  <c r="V450" i="3"/>
  <c r="V451" i="3"/>
  <c r="V452" i="3"/>
  <c r="V453" i="3"/>
  <c r="V454" i="3"/>
  <c r="V456" i="3"/>
  <c r="V457" i="3"/>
  <c r="V458" i="3"/>
  <c r="V460" i="3"/>
  <c r="V461" i="3"/>
  <c r="V462" i="3"/>
  <c r="V463" i="3"/>
  <c r="V464" i="3"/>
  <c r="V466" i="3"/>
  <c r="V467" i="3"/>
  <c r="V468" i="3"/>
  <c r="V470" i="3"/>
  <c r="V471" i="3"/>
  <c r="V472" i="3"/>
  <c r="V473" i="3"/>
  <c r="V474" i="3"/>
  <c r="V476" i="3"/>
  <c r="V477" i="3"/>
  <c r="V478" i="3"/>
  <c r="V479" i="3"/>
  <c r="V481" i="3"/>
  <c r="V482" i="3"/>
  <c r="V483" i="3"/>
  <c r="V484" i="3"/>
  <c r="V485" i="3"/>
  <c r="V487" i="3"/>
  <c r="V488" i="3"/>
  <c r="V489" i="3"/>
  <c r="V491" i="3"/>
  <c r="V492" i="3"/>
  <c r="V493" i="3"/>
  <c r="V494" i="3"/>
  <c r="V495" i="3"/>
  <c r="V496" i="3"/>
  <c r="V497" i="3"/>
  <c r="V499" i="3"/>
  <c r="V500" i="3"/>
  <c r="V501" i="3"/>
  <c r="V503" i="3"/>
  <c r="V504" i="3"/>
  <c r="V505" i="3"/>
  <c r="V507" i="3"/>
  <c r="V508" i="3"/>
  <c r="V509" i="3"/>
  <c r="V511" i="3"/>
  <c r="V512" i="3"/>
  <c r="V513" i="3"/>
  <c r="V514" i="3"/>
  <c r="V516" i="3"/>
  <c r="V517" i="3"/>
  <c r="V518" i="3"/>
  <c r="V520" i="3"/>
  <c r="V521" i="3"/>
  <c r="V522" i="3"/>
  <c r="V524" i="3"/>
  <c r="V525" i="3"/>
  <c r="V526" i="3"/>
  <c r="V528" i="3"/>
  <c r="V529" i="3"/>
  <c r="V530" i="3"/>
  <c r="V531" i="3"/>
  <c r="V533" i="3"/>
  <c r="V534" i="3"/>
  <c r="V535" i="3"/>
  <c r="V536" i="3"/>
  <c r="V538" i="3"/>
  <c r="V539" i="3"/>
  <c r="V540" i="3"/>
  <c r="V541" i="3"/>
  <c r="V542" i="3"/>
  <c r="V543" i="3"/>
  <c r="V544" i="3"/>
  <c r="V545" i="3"/>
  <c r="V547" i="3"/>
  <c r="V548" i="3"/>
  <c r="V549" i="3"/>
  <c r="V550" i="3"/>
  <c r="V552" i="3"/>
  <c r="V554" i="3"/>
  <c r="V555" i="3"/>
  <c r="V556" i="3"/>
  <c r="V557" i="3"/>
  <c r="V559" i="3"/>
  <c r="V563" i="3"/>
  <c r="V564" i="3"/>
  <c r="V565" i="3"/>
  <c r="V566" i="3"/>
  <c r="V567" i="3"/>
  <c r="V568" i="3"/>
  <c r="V569" i="3"/>
  <c r="V571" i="3"/>
  <c r="V572" i="3"/>
  <c r="V573" i="3"/>
  <c r="V574" i="3"/>
  <c r="V576" i="3"/>
  <c r="V577" i="3"/>
  <c r="V578" i="3"/>
  <c r="V580" i="3"/>
  <c r="V581" i="3"/>
  <c r="V582" i="3"/>
  <c r="V583" i="3"/>
  <c r="V585" i="3"/>
  <c r="V586" i="3"/>
  <c r="V587" i="3"/>
  <c r="V588" i="3"/>
  <c r="V590" i="3"/>
  <c r="V591" i="3"/>
  <c r="V592" i="3"/>
  <c r="V595" i="3"/>
  <c r="V596" i="3"/>
  <c r="V597" i="3"/>
  <c r="V598" i="3"/>
  <c r="V599" i="3"/>
  <c r="V600" i="3"/>
  <c r="V602" i="3"/>
  <c r="V603" i="3"/>
  <c r="V604" i="3"/>
  <c r="V605" i="3"/>
  <c r="V606" i="3"/>
  <c r="V608" i="3"/>
  <c r="V609" i="3"/>
  <c r="V610" i="3"/>
  <c r="V611" i="3"/>
  <c r="V612" i="3"/>
  <c r="V615" i="3"/>
  <c r="V616" i="3"/>
  <c r="V617" i="3"/>
  <c r="V619" i="3"/>
  <c r="V620" i="3"/>
  <c r="V621" i="3"/>
  <c r="V622" i="3"/>
  <c r="V623" i="3"/>
  <c r="V625" i="3"/>
  <c r="V626" i="3"/>
  <c r="V627" i="3"/>
  <c r="V628" i="3"/>
  <c r="V629" i="3"/>
  <c r="V630" i="3"/>
  <c r="V631" i="3"/>
  <c r="V632" i="3"/>
  <c r="V634" i="3"/>
  <c r="V635" i="3"/>
  <c r="V636" i="3"/>
  <c r="V637" i="3"/>
  <c r="V638" i="3"/>
  <c r="V639" i="3"/>
  <c r="V641" i="3"/>
  <c r="V642" i="3"/>
  <c r="V643" i="3"/>
  <c r="V645" i="3"/>
  <c r="V646" i="3"/>
  <c r="V647" i="3"/>
  <c r="V648" i="3"/>
  <c r="V650" i="3"/>
  <c r="V651" i="3"/>
  <c r="V652" i="3"/>
  <c r="V654" i="3"/>
  <c r="V655" i="3"/>
  <c r="V657" i="3"/>
  <c r="V658" i="3"/>
  <c r="V659" i="3"/>
  <c r="V660" i="3"/>
  <c r="V663" i="3"/>
  <c r="V665" i="3"/>
  <c r="V666" i="3"/>
  <c r="V667" i="3"/>
  <c r="V668" i="3"/>
  <c r="V670" i="3"/>
  <c r="V671" i="3"/>
  <c r="V672" i="3"/>
  <c r="V673" i="3"/>
  <c r="V674" i="3"/>
  <c r="V676" i="3"/>
  <c r="V677" i="3"/>
  <c r="V678" i="3"/>
  <c r="V679" i="3"/>
  <c r="V680" i="3"/>
  <c r="V682" i="3"/>
  <c r="V683" i="3"/>
  <c r="V684" i="3"/>
  <c r="V685" i="3"/>
  <c r="V687" i="3"/>
  <c r="V688" i="3"/>
  <c r="V689" i="3"/>
  <c r="V690" i="3"/>
  <c r="V692" i="3"/>
  <c r="V693" i="3"/>
  <c r="V695" i="3"/>
  <c r="V696" i="3"/>
  <c r="V697" i="3"/>
  <c r="V698" i="3"/>
  <c r="V699" i="3"/>
  <c r="V700" i="3"/>
  <c r="V702" i="3"/>
  <c r="V703" i="3"/>
  <c r="V704" i="3"/>
  <c r="V705" i="3"/>
  <c r="V706" i="3"/>
  <c r="V708" i="3"/>
  <c r="V709" i="3"/>
  <c r="V710" i="3"/>
  <c r="V712" i="3"/>
  <c r="V713" i="3"/>
  <c r="V714" i="3"/>
  <c r="V715" i="3"/>
  <c r="V716" i="3"/>
  <c r="V717" i="3"/>
  <c r="V719" i="3"/>
  <c r="V720" i="3"/>
  <c r="V721" i="3"/>
  <c r="V722" i="3"/>
  <c r="V723" i="3"/>
  <c r="V724" i="3"/>
  <c r="V725" i="3"/>
  <c r="V726" i="3"/>
  <c r="V727" i="3"/>
  <c r="V729" i="3"/>
  <c r="V731" i="3"/>
  <c r="V732" i="3"/>
  <c r="V734" i="3"/>
  <c r="V735" i="3"/>
  <c r="V736" i="3"/>
  <c r="V737" i="3"/>
  <c r="V738" i="3"/>
  <c r="V739" i="3"/>
  <c r="V741" i="3"/>
  <c r="V742" i="3"/>
  <c r="V743" i="3"/>
  <c r="V744" i="3"/>
  <c r="V745" i="3"/>
  <c r="V747" i="3"/>
  <c r="V748" i="3"/>
  <c r="V749" i="3"/>
  <c r="V750" i="3"/>
  <c r="V751" i="3"/>
  <c r="V752" i="3"/>
  <c r="V754" i="3"/>
  <c r="V755" i="3"/>
  <c r="V756" i="3"/>
  <c r="V757" i="3"/>
  <c r="V759" i="3"/>
  <c r="V760" i="3"/>
  <c r="V761" i="3"/>
  <c r="V762" i="3"/>
  <c r="V763" i="3"/>
  <c r="V764" i="3"/>
  <c r="V765" i="3"/>
  <c r="V767" i="3"/>
  <c r="V768" i="3"/>
  <c r="V769" i="3"/>
  <c r="V771" i="3"/>
  <c r="V773" i="3"/>
  <c r="V774" i="3"/>
  <c r="V779" i="3"/>
  <c r="V780" i="3"/>
  <c r="V781" i="3"/>
  <c r="V783" i="3"/>
  <c r="V784" i="3"/>
  <c r="V785" i="3"/>
  <c r="V786" i="3"/>
  <c r="V787" i="3"/>
  <c r="V788" i="3"/>
  <c r="V789" i="3"/>
  <c r="V791" i="3"/>
  <c r="V792" i="3"/>
  <c r="V793" i="3"/>
  <c r="V794" i="3"/>
  <c r="V795" i="3"/>
  <c r="V796" i="3"/>
  <c r="V797" i="3"/>
  <c r="V800" i="3"/>
  <c r="V801" i="3"/>
  <c r="V802" i="3"/>
  <c r="V804" i="3"/>
  <c r="V805" i="3"/>
  <c r="V806" i="3"/>
  <c r="V807" i="3"/>
  <c r="V809" i="3"/>
  <c r="V810" i="3"/>
  <c r="V811" i="3"/>
  <c r="V812" i="3"/>
  <c r="V813" i="3"/>
  <c r="V815" i="3"/>
  <c r="V816" i="3"/>
  <c r="V817" i="3"/>
  <c r="V819" i="3"/>
  <c r="V820" i="3"/>
  <c r="V821" i="3"/>
  <c r="V822" i="3"/>
  <c r="V824" i="3"/>
  <c r="V825" i="3"/>
  <c r="V826" i="3"/>
  <c r="V827" i="3"/>
  <c r="V828" i="3"/>
  <c r="V829" i="3"/>
  <c r="V831" i="3"/>
  <c r="V832" i="3"/>
  <c r="V833" i="3"/>
  <c r="V834" i="3"/>
  <c r="V835" i="3"/>
  <c r="V836" i="3"/>
  <c r="V838" i="3"/>
  <c r="V839" i="3"/>
  <c r="V840" i="3"/>
  <c r="V841" i="3"/>
  <c r="V842" i="3"/>
  <c r="V844" i="3"/>
  <c r="V845" i="3"/>
  <c r="V846" i="3"/>
  <c r="V847" i="3"/>
  <c r="V848" i="3"/>
  <c r="V849" i="3"/>
  <c r="V850" i="3"/>
  <c r="V851" i="3"/>
  <c r="V853" i="3"/>
  <c r="V854" i="3"/>
  <c r="V855" i="3"/>
  <c r="V856" i="3"/>
  <c r="V857" i="3"/>
  <c r="V859" i="3"/>
  <c r="V860" i="3"/>
  <c r="V861" i="3"/>
  <c r="V862" i="3"/>
  <c r="V864" i="3"/>
  <c r="V866" i="3"/>
  <c r="V867" i="3"/>
  <c r="V868" i="3"/>
  <c r="V869" i="3"/>
  <c r="V870" i="3"/>
  <c r="V871" i="3"/>
  <c r="V872" i="3"/>
  <c r="V874" i="3"/>
  <c r="V875" i="3"/>
  <c r="V876" i="3"/>
  <c r="V877" i="3"/>
  <c r="V878" i="3"/>
  <c r="V879" i="3"/>
  <c r="V881" i="3"/>
  <c r="V882" i="3"/>
  <c r="V883" i="3"/>
  <c r="V885" i="3"/>
  <c r="V886" i="3"/>
  <c r="V887" i="3"/>
  <c r="V888" i="3"/>
  <c r="V890" i="3"/>
  <c r="V891" i="3"/>
  <c r="V892" i="3"/>
  <c r="V893" i="3"/>
  <c r="V894" i="3"/>
  <c r="V895" i="3"/>
  <c r="V896" i="3"/>
  <c r="V898" i="3"/>
  <c r="V899" i="3"/>
  <c r="V900" i="3"/>
  <c r="V902" i="3"/>
  <c r="V903" i="3"/>
  <c r="V904" i="3"/>
  <c r="V905" i="3"/>
  <c r="V906" i="3"/>
  <c r="V907" i="3"/>
  <c r="V908" i="3"/>
  <c r="V910" i="3"/>
  <c r="V911" i="3"/>
  <c r="V912" i="3"/>
  <c r="V913" i="3"/>
  <c r="V914" i="3"/>
  <c r="V915" i="3"/>
  <c r="V917" i="3"/>
  <c r="V918" i="3"/>
  <c r="V919" i="3"/>
  <c r="V921" i="3"/>
  <c r="V922" i="3"/>
  <c r="V923" i="3"/>
  <c r="V924" i="3"/>
  <c r="V925" i="3"/>
  <c r="V927" i="3"/>
  <c r="V929" i="3"/>
  <c r="V930" i="3"/>
  <c r="V931" i="3"/>
  <c r="V933" i="3"/>
  <c r="V934" i="3"/>
  <c r="V935" i="3"/>
  <c r="V936" i="3"/>
  <c r="V9" i="3"/>
  <c r="V10" i="3"/>
  <c r="V12" i="3"/>
  <c r="V13" i="3"/>
  <c r="V15" i="3"/>
  <c r="V17" i="3"/>
  <c r="V18" i="3"/>
  <c r="V20" i="3"/>
  <c r="V21" i="3"/>
  <c r="V22" i="3"/>
  <c r="V23" i="3"/>
  <c r="V25" i="3"/>
  <c r="V26" i="3"/>
  <c r="V27" i="3"/>
  <c r="V28" i="3"/>
  <c r="V29" i="3"/>
  <c r="V31" i="3"/>
  <c r="V32" i="3"/>
  <c r="V33" i="3"/>
  <c r="V34" i="3"/>
  <c r="V36" i="3"/>
  <c r="V37" i="3"/>
  <c r="V39" i="3"/>
  <c r="V40" i="3"/>
  <c r="V41" i="3"/>
  <c r="V42" i="3"/>
  <c r="V43" i="3"/>
  <c r="V45" i="3"/>
  <c r="V46" i="3"/>
  <c r="V47" i="3"/>
  <c r="V48" i="3"/>
  <c r="V50" i="3"/>
  <c r="V51" i="3"/>
  <c r="V52" i="3"/>
  <c r="V54" i="3"/>
  <c r="V55" i="3"/>
  <c r="B68" i="3"/>
  <c r="V356" i="3"/>
  <c r="F10" i="3"/>
  <c r="F48" i="3"/>
  <c r="M28" i="8"/>
  <c r="I28" i="8"/>
  <c r="H28" i="8"/>
  <c r="E28" i="8"/>
  <c r="C28" i="8"/>
  <c r="D28" i="8"/>
  <c r="H5" i="8"/>
  <c r="AE177" i="3"/>
  <c r="H90" i="3"/>
  <c r="AE9" i="3"/>
  <c r="AE10" i="3"/>
  <c r="AE12" i="3"/>
  <c r="AE13" i="3"/>
  <c r="AE14" i="3"/>
  <c r="AE15" i="3"/>
  <c r="AE17" i="3"/>
  <c r="AE18" i="3"/>
  <c r="AE19" i="3"/>
  <c r="AE21" i="3"/>
  <c r="AE23" i="3"/>
  <c r="AE24" i="3"/>
  <c r="AE25" i="3"/>
  <c r="AE26" i="3"/>
  <c r="AE28" i="3"/>
  <c r="AE29" i="3"/>
  <c r="AE30" i="3"/>
  <c r="AE31" i="3"/>
  <c r="AE33" i="3"/>
  <c r="AE34" i="3"/>
  <c r="AE35" i="3"/>
  <c r="AE36" i="3"/>
  <c r="AE37" i="3"/>
  <c r="AE39" i="3"/>
  <c r="AE40" i="3"/>
  <c r="AE41" i="3"/>
  <c r="AE43" i="3"/>
  <c r="AE44" i="3"/>
  <c r="AE45" i="3"/>
  <c r="AE46" i="3"/>
  <c r="AE47" i="3"/>
  <c r="AE48" i="3"/>
  <c r="AE50" i="3"/>
  <c r="AE51" i="3"/>
  <c r="AE52" i="3"/>
  <c r="AE53" i="3"/>
  <c r="AE54" i="3"/>
  <c r="AE55" i="3"/>
  <c r="F90" i="3"/>
  <c r="AE117" i="3"/>
  <c r="AE118" i="3"/>
  <c r="AE120" i="3"/>
  <c r="AE121" i="3"/>
  <c r="AE123" i="3"/>
  <c r="AE124" i="3"/>
  <c r="AE126" i="3"/>
  <c r="AE127" i="3"/>
  <c r="AE128" i="3"/>
  <c r="AE129" i="3"/>
  <c r="G90" i="3"/>
  <c r="AP9" i="3"/>
  <c r="AP10" i="3"/>
  <c r="AP11" i="3"/>
  <c r="AP13" i="3"/>
  <c r="AP14" i="3"/>
  <c r="AP15" i="3"/>
  <c r="AP17" i="3"/>
  <c r="AP19" i="3"/>
  <c r="AP20" i="3"/>
  <c r="AP22" i="3"/>
  <c r="AP23" i="3"/>
  <c r="AP25" i="3"/>
  <c r="AP26" i="3"/>
  <c r="AP28" i="3"/>
  <c r="AP29" i="3"/>
  <c r="AP30" i="3"/>
  <c r="AP32" i="3"/>
  <c r="AP33" i="3"/>
  <c r="AP34" i="3"/>
  <c r="AP36" i="3"/>
  <c r="AP37" i="3"/>
  <c r="AP38" i="3"/>
  <c r="AP39" i="3"/>
  <c r="AP41" i="3"/>
  <c r="AP42" i="3"/>
  <c r="AP44" i="3"/>
  <c r="AP45" i="3"/>
  <c r="AP46" i="3"/>
  <c r="AP48" i="3"/>
  <c r="AP49" i="3"/>
  <c r="AP50" i="3"/>
  <c r="AP51" i="3"/>
  <c r="AP52" i="3"/>
  <c r="AP54" i="3"/>
  <c r="AP55" i="3"/>
  <c r="J90" i="3"/>
  <c r="AP308" i="3"/>
  <c r="AP309" i="3"/>
  <c r="AP313" i="3"/>
  <c r="AP314" i="3"/>
  <c r="AP315" i="3"/>
  <c r="AP317" i="3"/>
  <c r="AP318" i="3"/>
  <c r="AP319" i="3"/>
  <c r="AP322" i="3"/>
  <c r="AP323" i="3"/>
  <c r="K90" i="3"/>
  <c r="AP612" i="3"/>
  <c r="L90" i="3"/>
  <c r="E95" i="3"/>
  <c r="D92" i="3"/>
  <c r="B90" i="3"/>
  <c r="C90" i="3"/>
  <c r="D90" i="3"/>
  <c r="B92" i="3"/>
  <c r="E96" i="3"/>
  <c r="B95" i="3"/>
  <c r="D93" i="3"/>
  <c r="C93" i="3"/>
  <c r="C92" i="3"/>
  <c r="B93" i="3"/>
  <c r="H68" i="3"/>
  <c r="I68" i="3"/>
  <c r="J68" i="3"/>
  <c r="D71" i="3"/>
  <c r="E68" i="3"/>
  <c r="F68" i="3"/>
  <c r="G68" i="3"/>
  <c r="C71" i="3"/>
  <c r="C68" i="3"/>
  <c r="D68" i="3"/>
  <c r="B71" i="3"/>
  <c r="D70" i="3"/>
  <c r="C70" i="3"/>
  <c r="B70" i="3"/>
  <c r="F14" i="3"/>
  <c r="G14" i="3"/>
  <c r="A39" i="8"/>
  <c r="A36" i="8"/>
  <c r="Z133" i="8"/>
  <c r="U111" i="8"/>
  <c r="P100" i="8"/>
  <c r="Z61" i="8"/>
  <c r="U60" i="8"/>
  <c r="P49" i="8"/>
  <c r="B47" i="8"/>
  <c r="C47" i="8"/>
  <c r="D47" i="8"/>
  <c r="F47" i="8"/>
  <c r="B46" i="8"/>
  <c r="C46" i="8"/>
  <c r="D46" i="8"/>
  <c r="F46" i="8"/>
  <c r="F45" i="8"/>
  <c r="D44" i="8"/>
  <c r="D43" i="8"/>
  <c r="C43" i="8"/>
  <c r="B43" i="8"/>
  <c r="C42" i="8"/>
  <c r="L25" i="8"/>
  <c r="L29" i="8"/>
  <c r="K25" i="8"/>
  <c r="K29" i="8"/>
  <c r="Z9" i="8"/>
  <c r="J25" i="8"/>
  <c r="J29" i="8"/>
  <c r="H25" i="8"/>
  <c r="H29" i="8"/>
  <c r="G25" i="8"/>
  <c r="G29" i="8"/>
  <c r="U9" i="8"/>
  <c r="F25" i="8"/>
  <c r="F29" i="8"/>
  <c r="D25" i="8"/>
  <c r="D29" i="8"/>
  <c r="C25" i="8"/>
  <c r="C29" i="8"/>
  <c r="P9" i="8"/>
  <c r="B25" i="8"/>
  <c r="B29" i="8"/>
  <c r="L28" i="8"/>
  <c r="K28" i="8"/>
  <c r="J28" i="8"/>
  <c r="G28" i="8"/>
  <c r="F28" i="8"/>
  <c r="J6" i="8"/>
  <c r="I6" i="8"/>
  <c r="H6" i="8"/>
  <c r="D6" i="8"/>
  <c r="C6" i="8"/>
  <c r="B6" i="8"/>
  <c r="J5" i="8"/>
  <c r="I5" i="8"/>
  <c r="H11" i="3"/>
  <c r="H49" i="3"/>
  <c r="G11" i="3"/>
  <c r="G49" i="3"/>
  <c r="F11" i="3"/>
  <c r="F49" i="3"/>
  <c r="H10" i="3"/>
  <c r="H48" i="3"/>
  <c r="G10" i="3"/>
  <c r="G48" i="3"/>
  <c r="D11" i="3"/>
  <c r="D49" i="3"/>
  <c r="C11" i="3"/>
  <c r="C49" i="3"/>
  <c r="B11" i="3"/>
  <c r="B49" i="3"/>
  <c r="D10" i="3"/>
  <c r="D48" i="3"/>
  <c r="C10" i="3"/>
  <c r="C48" i="3"/>
  <c r="B10" i="3"/>
  <c r="B48" i="3"/>
  <c r="H45" i="3"/>
  <c r="D45" i="3"/>
  <c r="H7" i="3"/>
  <c r="L11" i="3"/>
  <c r="K11" i="3"/>
  <c r="J11" i="3"/>
  <c r="B28" i="1"/>
  <c r="L3" i="3"/>
  <c r="K3" i="3"/>
  <c r="J3" i="3"/>
  <c r="K10" i="3"/>
  <c r="AR9" i="3"/>
  <c r="AS9" i="3"/>
  <c r="AT9" i="3"/>
  <c r="AR10" i="3"/>
  <c r="AR44" i="3"/>
  <c r="AS366" i="3"/>
  <c r="AR610" i="3"/>
  <c r="AT610" i="3"/>
  <c r="D3" i="3"/>
  <c r="B3" i="3"/>
  <c r="L10" i="3"/>
  <c r="J14" i="3"/>
  <c r="B14" i="3"/>
  <c r="J10" i="3"/>
  <c r="L7" i="3"/>
  <c r="D7" i="3"/>
  <c r="C3" i="3"/>
  <c r="AK6" i="3"/>
  <c r="Q6" i="3"/>
  <c r="K18" i="6"/>
  <c r="K17" i="6"/>
  <c r="D5" i="6"/>
  <c r="C5" i="6"/>
  <c r="B5" i="6"/>
  <c r="D4" i="6"/>
  <c r="C4" i="6"/>
  <c r="B4" i="6"/>
  <c r="X133" i="1"/>
  <c r="J25" i="1"/>
  <c r="J29" i="1"/>
  <c r="X61" i="1"/>
  <c r="I25" i="1"/>
  <c r="I29" i="1"/>
  <c r="X9" i="1"/>
  <c r="H25" i="1"/>
  <c r="H29" i="1"/>
  <c r="S111" i="1"/>
  <c r="G25" i="1"/>
  <c r="G29" i="1"/>
  <c r="S60" i="1"/>
  <c r="F25" i="1"/>
  <c r="F29" i="1"/>
  <c r="S9" i="1"/>
  <c r="E25" i="1"/>
  <c r="E29" i="1"/>
  <c r="N100" i="1"/>
  <c r="D25" i="1"/>
  <c r="D29" i="1"/>
  <c r="N49" i="1"/>
  <c r="C25" i="1"/>
  <c r="C29" i="1"/>
  <c r="N9" i="1"/>
  <c r="B25" i="1"/>
  <c r="B29" i="1"/>
  <c r="X132" i="1"/>
  <c r="J24" i="1"/>
  <c r="J28" i="1"/>
  <c r="X60" i="1"/>
  <c r="I24" i="1"/>
  <c r="I28" i="1"/>
  <c r="X8" i="1"/>
  <c r="H24" i="1"/>
  <c r="H28" i="1"/>
  <c r="S110" i="1"/>
  <c r="G24" i="1"/>
  <c r="G28" i="1"/>
  <c r="S59" i="1"/>
  <c r="F24" i="1"/>
  <c r="F28" i="1"/>
  <c r="S8" i="1"/>
  <c r="E24" i="1"/>
  <c r="E28" i="1"/>
  <c r="N99" i="1"/>
  <c r="D24" i="1"/>
  <c r="D28" i="1"/>
  <c r="N48" i="1"/>
  <c r="C24" i="1"/>
  <c r="C28" i="1"/>
  <c r="G5" i="1"/>
  <c r="I6" i="1"/>
  <c r="H6" i="1"/>
  <c r="G6" i="1"/>
  <c r="I5" i="1"/>
  <c r="H5" i="1"/>
  <c r="B5" i="1"/>
  <c r="K18" i="2"/>
  <c r="K17" i="2"/>
  <c r="D5" i="2"/>
  <c r="C5" i="2"/>
  <c r="B5" i="2"/>
  <c r="D4" i="2"/>
  <c r="C4" i="2"/>
  <c r="B4" i="2"/>
  <c r="C46" i="1"/>
  <c r="C5" i="1"/>
  <c r="B43" i="1"/>
  <c r="D46" i="1"/>
  <c r="B46" i="1"/>
  <c r="C6" i="1"/>
  <c r="D6" i="1"/>
  <c r="D5" i="1"/>
  <c r="E45" i="1"/>
  <c r="D47" i="1"/>
  <c r="C47" i="1"/>
  <c r="B47" i="1"/>
  <c r="E46" i="1"/>
  <c r="E47" i="1"/>
  <c r="D43" i="1"/>
  <c r="C43" i="1"/>
  <c r="D44" i="1"/>
  <c r="C42" i="1"/>
  <c r="B6" i="1"/>
  <c r="A36" i="1"/>
  <c r="B73" i="3"/>
  <c r="E73" i="3"/>
  <c r="B121" i="3"/>
  <c r="E121" i="3"/>
  <c r="A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J464" authorId="0" shapeId="0" xr:uid="{00000000-0006-0000-0300-000001000000}">
      <text>
        <r>
          <rPr>
            <b/>
            <sz val="9"/>
            <color indexed="81"/>
            <rFont val="Tahoma"/>
            <charset val="1"/>
          </rPr>
          <t xml:space="preserve">Author: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F464" authorId="0" shapeId="0" xr:uid="{00000000-0006-0000-0700-000001000000}">
      <text>
        <r>
          <rPr>
            <b/>
            <sz val="9"/>
            <color indexed="81"/>
            <rFont val="Tahoma"/>
            <charset val="1"/>
          </rPr>
          <t xml:space="preserve">Author:
</t>
        </r>
      </text>
    </comment>
  </commentList>
</comments>
</file>

<file path=xl/sharedStrings.xml><?xml version="1.0" encoding="utf-8"?>
<sst xmlns="http://schemas.openxmlformats.org/spreadsheetml/2006/main" count="3185" uniqueCount="1219">
  <si>
    <t>Oct 25 D1 - t1t376 het002</t>
  </si>
  <si>
    <t>Oct 25 D1 - t1t376 het003</t>
  </si>
  <si>
    <t>Oct 25 D1 - t1t376 het004</t>
  </si>
  <si>
    <t>Oct 25 D1 - t1t376 het005</t>
  </si>
  <si>
    <t>Oct 25 D1 - t1t376 het006</t>
  </si>
  <si>
    <t>Oct 25 D1 - t1t376 het007</t>
  </si>
  <si>
    <t>Oct 25 D1 - t1t376 het008</t>
  </si>
  <si>
    <t>Oct 25 D1 - t1t376 het009</t>
  </si>
  <si>
    <t>Oct 25 D1 - t1t376 het010</t>
  </si>
  <si>
    <t>Oct 25 D1 - t1t376 het011</t>
  </si>
  <si>
    <t>Oct 25 D1 - t1t376 het012</t>
  </si>
  <si>
    <t>Oct 25 D1 - t1t376 het013</t>
  </si>
  <si>
    <t>Oct 25 D1 - t1t376 het014</t>
  </si>
  <si>
    <t>Oct 25 D1 - t1t376 het015</t>
  </si>
  <si>
    <t>Oct 25 D1 - t1t376 het016</t>
  </si>
  <si>
    <t>Oct 25 D1 - t1t376 het017</t>
  </si>
  <si>
    <t>Oct 25 D1 - t1t376 het018</t>
  </si>
  <si>
    <t>Oct 25 D1 - t1t376 het019</t>
  </si>
  <si>
    <t>Oct 25 D1 - t1t376 het020</t>
  </si>
  <si>
    <t>Oct 25 D1 - t1t376 het021</t>
  </si>
  <si>
    <t>Oct 25 D1 - t1t376 het022</t>
  </si>
  <si>
    <t>Oct 25 D1 - t1t376 het023</t>
  </si>
  <si>
    <t>Oct 25 D1 - t1t376 het024</t>
  </si>
  <si>
    <t>Oct 25 D1 - t1t376 het025</t>
  </si>
  <si>
    <t>Oct 25 D1 - t1t376 het026</t>
  </si>
  <si>
    <t>Oct 25 D1 - t1t376 het027</t>
  </si>
  <si>
    <t>Oct 25 D1 - t1t376 het028</t>
  </si>
  <si>
    <t>Oct 25 D1 - t1t376 het029</t>
  </si>
  <si>
    <t>Oct 25 D1 - t1t376 het030</t>
  </si>
  <si>
    <t>Oct 25 D1 - t1t376 het031</t>
  </si>
  <si>
    <t>Oct 25 D1 - t1t376 het032</t>
  </si>
  <si>
    <t>Oct 25 D1 - t1t376 het033</t>
  </si>
  <si>
    <t>Oct 25 D1 - t1t376 het034</t>
  </si>
  <si>
    <t>Oct 25 D1 - t1t376 het035</t>
  </si>
  <si>
    <t>Oct 25 D1 - t1t376 het036</t>
  </si>
  <si>
    <t>Oct 25 D1 - t1t376 het037</t>
  </si>
  <si>
    <t>Oct 25 D1 - t1t376 het038</t>
  </si>
  <si>
    <t>Oct 25 D1 - t1t376 het039</t>
  </si>
  <si>
    <t>Oct 25 D1 - t1t376 het040</t>
  </si>
  <si>
    <t>Oct 25 D1 - t1t376 het041</t>
  </si>
  <si>
    <t>Oct 25 D1 - t1t376 het042</t>
  </si>
  <si>
    <t>Oct 25 D1 - t1t376 het043</t>
  </si>
  <si>
    <t>Oct 25 D1 - t1t376 het044</t>
  </si>
  <si>
    <t>Oct 25 D1 - t1t376 het045</t>
  </si>
  <si>
    <t>Oct 25 D1 - t1t376 het046</t>
  </si>
  <si>
    <t>Oct 25 D1 - t1t376 het047</t>
  </si>
  <si>
    <t>Oct 25 D1 - t1t376 het048</t>
  </si>
  <si>
    <t>Oct 25 D1 - t1t376 het049</t>
  </si>
  <si>
    <t>Oct 25 D1 - t1t376 het050</t>
  </si>
  <si>
    <t>Oct 25 D1 - t1t376 het051</t>
  </si>
  <si>
    <t>WT</t>
  </si>
  <si>
    <t>HET</t>
  </si>
  <si>
    <t>KO</t>
  </si>
  <si>
    <t>HET:</t>
  </si>
  <si>
    <t>LOW-MAG IMAGES (30000x) - SYNAPSE DENSITY</t>
  </si>
  <si>
    <t>WT:</t>
  </si>
  <si>
    <t>KO:</t>
  </si>
  <si>
    <t>T1T2-374 WT - C1 - Oct 26 2011002</t>
  </si>
  <si>
    <t>T1T2-374 WT - C1 - Oct 26 2011003</t>
  </si>
  <si>
    <t>T1T2-374 WT - C1 - Oct 26 2011004</t>
  </si>
  <si>
    <t>T1T2-374 WT - C1 - Oct 26 2011005</t>
  </si>
  <si>
    <t>T1T2-374 WT - C1 - Oct 26 2011006</t>
  </si>
  <si>
    <t>T1T2-374 WT - C1 - Oct 26 2011007</t>
  </si>
  <si>
    <t>T1T2-374 WT - C1 - Oct 26 2011008</t>
  </si>
  <si>
    <t>T1T2-374 WT - C1 - Oct 26 2011009</t>
  </si>
  <si>
    <t>T1T2-374 WT - C1 - Oct 26 2011010</t>
  </si>
  <si>
    <t>T1T2-374 WT - C1 - Oct 26 2011011</t>
  </si>
  <si>
    <t>T1T2-374 WT - C1 - Oct 26 2011012</t>
  </si>
  <si>
    <t>T1T2-374 WT - C1 - Oct 26 2011013</t>
  </si>
  <si>
    <t>T1T2-374 WT - C1 - Oct 26 2011014</t>
  </si>
  <si>
    <t>T1T2-374 WT - C1 - Oct 26 2011015</t>
  </si>
  <si>
    <t>T1T2-374 WT - C1 - Oct 26 2011016</t>
  </si>
  <si>
    <t>T1T2-374 WT - C1 - Oct 26 2011017</t>
  </si>
  <si>
    <t>T1T2-374 WT - C1 - Oct 26 2011018</t>
  </si>
  <si>
    <t>T1T2-374 WT - C1 - Oct 26 2011019</t>
  </si>
  <si>
    <t>T1T2-374 WT - C1 - Oct 26 2011020</t>
  </si>
  <si>
    <t>T1T2-374 WT - C1 - Oct 26 2011021</t>
  </si>
  <si>
    <t>T1T2-374 WT - C1 - Oct 26 2011022</t>
  </si>
  <si>
    <t>T1T2-374 WT - C1 - Oct 26 2011023</t>
  </si>
  <si>
    <t>T1T2-374 WT - C1 - Oct 26 2011024</t>
  </si>
  <si>
    <t>T1T2-374 WT - C1 - Oct 26 2011025</t>
  </si>
  <si>
    <t>T1T2-374 WT - C1 - Oct 26 2011026</t>
  </si>
  <si>
    <t>T1T2-374 WT - C1 - Oct 26 2011027</t>
  </si>
  <si>
    <t>T1T2-374 WT - C1 - Oct 26 2011028</t>
  </si>
  <si>
    <t>T1T2-374 WT - C1 - Oct 26 2011029</t>
  </si>
  <si>
    <t>T1T2-374 WT - C1 - Oct 26 2011030</t>
  </si>
  <si>
    <t>T1T2-374 WT - C1 - Oct 26 2011031</t>
  </si>
  <si>
    <t>T1T2-374 WT - C1 - Oct 26 2011032</t>
  </si>
  <si>
    <t>T1T2-374 WT - C1 - Oct 26 2011033</t>
  </si>
  <si>
    <t>T1T2-374 WT - C1 - Oct 26 2011034</t>
  </si>
  <si>
    <t>T1T2-374 WT - C1 - Oct 26 2011035</t>
  </si>
  <si>
    <t>T1T2-374 WT - C1 - Oct 26 2011036</t>
  </si>
  <si>
    <t>T1T2-374 WT - C1 - Oct 26 2011037</t>
  </si>
  <si>
    <t>T1T2-374 WT - C1 - Oct 26 2011038</t>
  </si>
  <si>
    <t>T1T2-374 WT - C1 - Oct 26 2011039</t>
  </si>
  <si>
    <t>T1T2-374 WT - C1 - Oct 26 2011040</t>
  </si>
  <si>
    <t>Local average</t>
  </si>
  <si>
    <t>T1T373 WT - oct 18 2011002</t>
  </si>
  <si>
    <t>T1T373 WT - oct 18 2011003</t>
  </si>
  <si>
    <t>T1T373 WT - oct 18 2011004</t>
  </si>
  <si>
    <t>T1T373 WT - oct 18 2011005</t>
  </si>
  <si>
    <t>T1T373 WT - oct 18 2011006</t>
  </si>
  <si>
    <t>T1T373 WT - oct 18 2011007</t>
  </si>
  <si>
    <t>T1T373 WT - oct 18 2011008</t>
  </si>
  <si>
    <t>T1T373 WT - oct 18 2011009</t>
  </si>
  <si>
    <t>T1T373 WT - oct 18 2011010</t>
  </si>
  <si>
    <t>T1T373 WT - oct 18 2011011</t>
  </si>
  <si>
    <t>T1T373 WT - oct 18 2011012</t>
  </si>
  <si>
    <t>T1T373 WT - oct 18 2011013</t>
  </si>
  <si>
    <t>T1T373 WT - oct 18 2011014</t>
  </si>
  <si>
    <t>T1T373 WT - oct 18 2011015</t>
  </si>
  <si>
    <t>T1T373 WT - oct 18 2011016</t>
  </si>
  <si>
    <t>T1T373 WT - oct 18 2011017</t>
  </si>
  <si>
    <t>T1T373 WT - oct 18 2011018</t>
  </si>
  <si>
    <t>T1T373 WT - oct 18 2011019</t>
  </si>
  <si>
    <t>T1T373 WT - oct 18 2011020</t>
  </si>
  <si>
    <t>T1T373 WT - oct 18 2011021</t>
  </si>
  <si>
    <t>T1T373 WT - oct 18 2011022</t>
  </si>
  <si>
    <t>T1T373 WT - oct 18 2011023</t>
  </si>
  <si>
    <t>T1T373 WT - oct 18 2011024</t>
  </si>
  <si>
    <t>T1T373 WT - oct 18 2011025</t>
  </si>
  <si>
    <t>T1T373 WT - oct 18 2011026</t>
  </si>
  <si>
    <t>T1T373 WT - oct 18 2011027</t>
  </si>
  <si>
    <t>T1T373 WT - oct 18 2011028</t>
  </si>
  <si>
    <t>T1T373 WT - oct 18 2011029</t>
  </si>
  <si>
    <t>T1T373 WT - oct 18 2011030</t>
  </si>
  <si>
    <t>T1T373 WT - oct 18 2011031</t>
  </si>
  <si>
    <t>T1T373 WT - oct 18 2011032</t>
  </si>
  <si>
    <t>T1T373 WT - oct 18 2011033</t>
  </si>
  <si>
    <t>T1T373 WT - oct 18 2011034</t>
  </si>
  <si>
    <t>T1T373 WT - oct 18 2011035</t>
  </si>
  <si>
    <t>T1T373 WT - oct 18 2011036</t>
  </si>
  <si>
    <t>T1T373 WT - oct 18 2011037</t>
  </si>
  <si>
    <t>T1T373 WT - oct 18 2011038</t>
  </si>
  <si>
    <t>T1T373 WT - oct 18 2011039</t>
  </si>
  <si>
    <t>T1T373 WT - oct 18 2011040</t>
  </si>
  <si>
    <t>T1T373 WT - oct 18 2011041</t>
  </si>
  <si>
    <t>T1T373 WT - oct 18 2011042</t>
  </si>
  <si>
    <t>T1T373 WT - oct 18 2011043</t>
  </si>
  <si>
    <t>T1T373 WT - oct 18 2011044</t>
  </si>
  <si>
    <t>T1T373 WT - oct 18 2011045</t>
  </si>
  <si>
    <t>T1T373 WT - oct 18 2011046</t>
  </si>
  <si>
    <t>T1T373 WT - oct 18 2011047</t>
  </si>
  <si>
    <t>T1T373 WT - oct 18 2011048</t>
  </si>
  <si>
    <t>T1T373 WT - oct 18 2011049</t>
  </si>
  <si>
    <t>T1T373 WT - oct 18 2011050</t>
  </si>
  <si>
    <t>T1T373 WT - oct 18 2011051</t>
  </si>
  <si>
    <t>T1T2-441 KO C6 - Oct 26 2011002</t>
  </si>
  <si>
    <t>T1T2-441 KO C6 - Oct 26 2011003</t>
  </si>
  <si>
    <t>T1T2-441 KO C6 - Oct 26 2011004</t>
  </si>
  <si>
    <t>T1T2-441 KO C6 - Oct 26 2011005</t>
  </si>
  <si>
    <t>T1T2-441 KO C6 - Oct 26 2011006</t>
  </si>
  <si>
    <t>T1T2-441 KO C6 - Oct 26 2011007</t>
  </si>
  <si>
    <t>T1T2-441 KO C6 - Oct 26 2011008</t>
  </si>
  <si>
    <t>T1T2-441 KO C6 - Oct 26 2011009</t>
  </si>
  <si>
    <t>T1T2-441 KO C6 - Oct 26 2011010</t>
  </si>
  <si>
    <t>T1T2-441 KO C6 - Oct 26 2011011</t>
  </si>
  <si>
    <t>T1T2-441 KO C6 - Oct 26 2011012</t>
  </si>
  <si>
    <t>T1T2-441 KO C6 - Oct 26 2011013</t>
  </si>
  <si>
    <t>T1T2-441 KO C6 - Oct 26 2011014</t>
  </si>
  <si>
    <t>T1T2-441 KO C6 - Oct 26 2011015</t>
  </si>
  <si>
    <t>T1T2-441 KO C6 - Oct 26 2011016</t>
  </si>
  <si>
    <t>T1T2-441 KO C6 - Oct 26 2011017</t>
  </si>
  <si>
    <t>T1T2-441 KO C6 - Oct 26 2011018</t>
  </si>
  <si>
    <t>T1T2-441 KO C6 - Oct 26 2011019</t>
  </si>
  <si>
    <t>T1T2-441 KO C6 - Oct 26 2011020</t>
  </si>
  <si>
    <t>T1T2-441 KO C6 - Oct 26 2011021</t>
  </si>
  <si>
    <t>T1T2-441 KO C6 - Oct 26 2011022</t>
  </si>
  <si>
    <t>T1T2-441 KO C6 - Oct 26 2011023</t>
  </si>
  <si>
    <t>T1T2-441 KO C6 - Oct 26 2011024</t>
  </si>
  <si>
    <t>T1T2-441 KO C6 - Oct 26 2011025</t>
  </si>
  <si>
    <t>T1T2-441 KO C6 - Oct 26 2011026</t>
  </si>
  <si>
    <t>T1T2-441 KO C6 - Oct 26 2011027</t>
  </si>
  <si>
    <t>T1T2-441 KO C6 - Oct 26 2011028</t>
  </si>
  <si>
    <t>T1T2-441 KO C6 - Oct 26 2011029</t>
  </si>
  <si>
    <t>T1T2-441 KO C6 - Oct 26 2011030</t>
  </si>
  <si>
    <t>T1T2-441 KO C6 - Oct 26 2011031</t>
  </si>
  <si>
    <t>T1T2-441 KO C6 - Oct 26 2011032</t>
  </si>
  <si>
    <t>T1T2-441 KO C6 - Oct 26 2011033</t>
  </si>
  <si>
    <t>T1T2-441 KO C6 - Oct 26 2011034</t>
  </si>
  <si>
    <t>T1T2-441 KO C6 - Oct 26 2011035</t>
  </si>
  <si>
    <t>T1T2-441 KO C6 - Oct 26 2011036</t>
  </si>
  <si>
    <t>T1T2-441 KO C6 - Oct 26 2011037</t>
  </si>
  <si>
    <t>T1T2-441 KO C6 - Oct 26 2011038</t>
  </si>
  <si>
    <t>T1T2-441 KO C6 - Oct 26 2011039</t>
  </si>
  <si>
    <t>T1T2-441 KO C6 - Oct 26 2011040</t>
  </si>
  <si>
    <t>T1T2-441 KO C6 - Oct 26 2011041</t>
  </si>
  <si>
    <t>T1T2-441 KO C6 - Oct 26 2011042</t>
  </si>
  <si>
    <t>T1T2-441 KO C6 - Oct 26 2011043</t>
  </si>
  <si>
    <t>T1T2-441 KO C6 - Oct 26 2011044</t>
  </si>
  <si>
    <t>T1T2-441 KO C6 - Oct 26 2011045</t>
  </si>
  <si>
    <t>T1T2-441 KO C6 - Oct 26 2011046</t>
  </si>
  <si>
    <t>T1T2-441 KO C6 - Oct 26 2011047</t>
  </si>
  <si>
    <t>T1T2-441 KO C6 - Oct 26 2011048</t>
  </si>
  <si>
    <t>T1T2-441 KO C6 - Oct 26 2011049</t>
  </si>
  <si>
    <t>T1T2-441 KO C6 - Oct 26 2011050</t>
  </si>
  <si>
    <t>T1T2-441 KO C6 - Oct 26 2011051</t>
  </si>
  <si>
    <t>T1T2-441 KO C6 - Oct 26 2011052</t>
  </si>
  <si>
    <t>N (synapses):</t>
  </si>
  <si>
    <t>N (pictures):</t>
  </si>
  <si>
    <t>S.E.M:</t>
  </si>
  <si>
    <t>N (mice):</t>
  </si>
  <si>
    <t>T1T2-457 WT E8 Nov 9 2011001</t>
  </si>
  <si>
    <t>T1T2-457 WT E8 Nov 9 2011002</t>
  </si>
  <si>
    <t>T1T2-457 WT E8 Nov 9 2011003</t>
  </si>
  <si>
    <t>T1T2-457 WT E8 Nov 9 2011004</t>
  </si>
  <si>
    <t>T1T2-457 WT E8 Nov 9 2011005</t>
  </si>
  <si>
    <t>T1T2-457 WT E8 Nov 9 2011006</t>
  </si>
  <si>
    <t>T1T2-457 WT E8 Nov 9 2011007</t>
  </si>
  <si>
    <t>T1T2-457 WT E8 Nov 9 2011008</t>
  </si>
  <si>
    <t>T1T2-457 WT E8 Nov 9 2011009</t>
  </si>
  <si>
    <t>T1T2-457 WT E8 Nov 9 2011010</t>
  </si>
  <si>
    <t>T1T2-457 WT E8 Nov 9 2011011</t>
  </si>
  <si>
    <t>T1T2-457 WT E8 Nov 9 2011012</t>
  </si>
  <si>
    <t>T1T2-457 WT E8 Nov 9 2011013</t>
  </si>
  <si>
    <t>T1T2-457 WT E8 Nov 9 2011014</t>
  </si>
  <si>
    <t>T1T2-457 WT E8 Nov 9 2011015</t>
  </si>
  <si>
    <t>T1T2-457 WT E8 Nov 9 2011016</t>
  </si>
  <si>
    <t>T1T2-457 WT E8 Nov 9 2011017</t>
  </si>
  <si>
    <t>T1T2-457 WT E8 Nov 9 2011018</t>
  </si>
  <si>
    <t>T1T2-457 WT E8 Nov 9 2011019</t>
  </si>
  <si>
    <t>T1T2-457 WT E8 Nov 9 2011020</t>
  </si>
  <si>
    <t>T1T2-457 WT E8 Nov 9 2011021</t>
  </si>
  <si>
    <t>T1T2-457 WT E8 Nov 9 2011022</t>
  </si>
  <si>
    <t>T1T2-457 WT E8 Nov 9 2011023</t>
  </si>
  <si>
    <t>T1T2-457 WT E8 Nov 9 2011024</t>
  </si>
  <si>
    <t>T1T2-457 WT E8 Nov 9 2011025</t>
  </si>
  <si>
    <t>T1T2-457 WT E8 Nov 9 2011026</t>
  </si>
  <si>
    <t>T1T2-457 WT E8 Nov 9 2011027</t>
  </si>
  <si>
    <t>T1T2-457 WT E8 Nov 9 2011028</t>
  </si>
  <si>
    <t>T1T2-457 WT E8 Nov 9 2011029</t>
  </si>
  <si>
    <t>T1T2-457 WT E8 Nov 9 2011030</t>
  </si>
  <si>
    <t>T1T2-457 WT E8 Nov 9 2011031</t>
  </si>
  <si>
    <t>T1T2-457 WT E8 Nov 9 2011032</t>
  </si>
  <si>
    <t>T1T2-457 WT E8 Nov 9 2011033</t>
  </si>
  <si>
    <t>T1T2-457 WT E8 Nov 9 2011034</t>
  </si>
  <si>
    <t>T1T2-457 WT E8 Nov 9 2011035</t>
  </si>
  <si>
    <t>T1T2-457 WT E8 Nov 9 2011036</t>
  </si>
  <si>
    <t>T1T2-457 WT E8 Nov 9 2011037</t>
  </si>
  <si>
    <t>T1T2-457 WT E8 Nov 9 2011038</t>
  </si>
  <si>
    <t>T1T2-457 WT E8 Nov 9 2011039</t>
  </si>
  <si>
    <t>T1T2-457 WT E8 Nov 9 2011040</t>
  </si>
  <si>
    <t>T1T2-457 WT E8 Nov 9 2011041</t>
  </si>
  <si>
    <t>T1T2-457 WT E8 Nov 9 2011042</t>
  </si>
  <si>
    <t>T1T2-457 WT E8 Nov 9 2011043</t>
  </si>
  <si>
    <t>T1T2-457 WT E8 Nov 9 2011044</t>
  </si>
  <si>
    <t>T1T2-457 WT E8 Nov 9 2011045</t>
  </si>
  <si>
    <t>T1T2-457 WT E8 Nov 9 2011046</t>
  </si>
  <si>
    <t>T1T2-457 WT E8 Nov 9 2011047</t>
  </si>
  <si>
    <t>T1T2-457 WT E8 Nov 9 2011048</t>
  </si>
  <si>
    <t>T1T2-457 WT E8 Nov 9 2011049</t>
  </si>
  <si>
    <t>T1T2-457 WT E8 Nov 9 2011050</t>
  </si>
  <si>
    <t>T1T2-457 WT E8 Nov 9 2011051</t>
  </si>
  <si>
    <t>T1T2-457 WT E8 Nov 9 2011052</t>
  </si>
  <si>
    <t>T1T2-457 WT E8 Nov 9 2011053</t>
  </si>
  <si>
    <t>T1T2-457 WT E8 Nov 9 2011054</t>
  </si>
  <si>
    <t>T1T2-457 WT E8 Nov 9 2011055</t>
  </si>
  <si>
    <t>T1T2-457 WT E8 Nov 9 2011056</t>
  </si>
  <si>
    <t>T1T2-457 WT E8 Nov 9 2011057</t>
  </si>
  <si>
    <t>T1T2-457 WT E8 Nov 9 2011058</t>
  </si>
  <si>
    <t>Net Average:</t>
  </si>
  <si>
    <t>Average (n=3):</t>
  </si>
  <si>
    <t>S.E.M (n=3)</t>
  </si>
  <si>
    <t>T1T2 495 - B1 - Dec1 2011001</t>
  </si>
  <si>
    <t>T1T2 495 - B1 - Dec1 2011002</t>
  </si>
  <si>
    <t>T1T2 495 - B1 - Dec1 2011003</t>
  </si>
  <si>
    <t>T1T2 495 - B1 - Dec1 2011004</t>
  </si>
  <si>
    <t>T1T2 495 - B1 - Dec1 2011005</t>
  </si>
  <si>
    <t>T1T2 495 - B1 - Dec1 2011006</t>
  </si>
  <si>
    <t>T1T2 495 - B1 - Dec1 2011007</t>
  </si>
  <si>
    <t>T1T2 495 - B1 - Dec1 2011008</t>
  </si>
  <si>
    <t>T1T2 495 - B1 - Dec1 2011009</t>
  </si>
  <si>
    <t>T1T2 495 - B1 - Dec1 2011010</t>
  </si>
  <si>
    <t>T1T2 495 - B1 - Dec1 2011011</t>
  </si>
  <si>
    <t>T1T2 495 - B1 - Dec1 2011012</t>
  </si>
  <si>
    <t>T1T2 495 - B1 - Dec1 2011013</t>
  </si>
  <si>
    <t>T1T2 495 - B1 - Dec1 2011014</t>
  </si>
  <si>
    <t>T1T2 495 - B1 - Dec1 2011015</t>
  </si>
  <si>
    <t>T1T2 495 - B1 - Dec1 2011016</t>
  </si>
  <si>
    <t>T1T2 495 - B1 - Dec1 2011017</t>
  </si>
  <si>
    <t>T1T2 495 - B1 - Dec1 2011018</t>
  </si>
  <si>
    <t>T1T2 495 - B1 - Dec1 2011019</t>
  </si>
  <si>
    <t>T1T2 495 - B1 - Dec1 2011020</t>
  </si>
  <si>
    <t>T1T2 495 - B1 - Dec1 2011021</t>
  </si>
  <si>
    <t>T1T2 495 - B1 - Dec1 2011022</t>
  </si>
  <si>
    <t>T1T2 495 - B1 - Dec1 2011023</t>
  </si>
  <si>
    <t>T1T2 495 - B1 - Dec1 2011024</t>
  </si>
  <si>
    <t>T1T2 495 - B1 - Dec1 2011025</t>
  </si>
  <si>
    <t>T1T2 495 - B1 - Dec1 2011026</t>
  </si>
  <si>
    <t>T1T2 495 - B1 - Dec1 2011027</t>
  </si>
  <si>
    <t>T1T2 495 - B1 - Dec1 2011028</t>
  </si>
  <si>
    <t>T1T2 495 - B1 - Dec1 2011029</t>
  </si>
  <si>
    <t>T1T2 495 - B1 - Dec1 2011030</t>
  </si>
  <si>
    <t>T1T2 495 - B1 - Dec1 2011031</t>
  </si>
  <si>
    <t>T1T2 495 - B1 - Dec1 2011032</t>
  </si>
  <si>
    <t>T1T2 495 - B1 - Dec1 2011033</t>
  </si>
  <si>
    <t>T1T2 495 - B1 - Dec1 2011034</t>
  </si>
  <si>
    <t>T1T2 495 - B1 - Dec1 2011035</t>
  </si>
  <si>
    <t>T1T2 495 - B1 - Dec1 2011036</t>
  </si>
  <si>
    <t>T1T2 495 - B1 - Dec1 2011037</t>
  </si>
  <si>
    <t>T1T2 495 - B1 - Dec1 2011038</t>
  </si>
  <si>
    <t>T1T2 495 - B1 - Dec1 2011039</t>
  </si>
  <si>
    <t>T1T2 495 - B1 - Dec1 2011040</t>
  </si>
  <si>
    <t>T1T2 495 - B1 - Dec1 2011041</t>
  </si>
  <si>
    <t>T1T2 495 - B1 - Dec1 2011042</t>
  </si>
  <si>
    <t>T1T2 495 - B1 - Dec1 2011043</t>
  </si>
  <si>
    <t>T1T2 495 - B1 - Dec1 2011044</t>
  </si>
  <si>
    <t>T1T2 495 - B1 - Dec1 2011045</t>
  </si>
  <si>
    <t>T1T2 495 - B1 - Dec1 2011046</t>
  </si>
  <si>
    <t>T1T2 495 - B1 - Dec1 2011047</t>
  </si>
  <si>
    <t>T1T2 495 - B1 - Dec1 2011048</t>
  </si>
  <si>
    <t>T1T2 495 - B1 - Dec1 2011049</t>
  </si>
  <si>
    <t>T1T2 495 - B1 - Dec1 2011050</t>
  </si>
  <si>
    <t>T1T2 495 - B1 - Dec1 2011051</t>
  </si>
  <si>
    <t>T1T2 495 - B1 - Dec1 2011052</t>
  </si>
  <si>
    <t>T1T2 495 - B1 - Dec1 2011053</t>
  </si>
  <si>
    <t>T1T2 495 - B1 - Dec1 2011054</t>
  </si>
  <si>
    <t>T1T2 495 - B1 - Dec1 2011055</t>
  </si>
  <si>
    <t>T1T2 495 - B1 - Dec1 2011056</t>
  </si>
  <si>
    <t>T1T2 495 - B1 - Dec1 2011057</t>
  </si>
  <si>
    <t>T1T2 495 - B1 - Dec1 2011058</t>
  </si>
  <si>
    <t>T1T2 495 - B1 - Dec1 2011059</t>
  </si>
  <si>
    <t>T1T2 495 - B1 - Dec1 2011060</t>
  </si>
  <si>
    <t>T1T2 495 - B1 - Dec1 2011061</t>
  </si>
  <si>
    <t>T1T2 495 - B1 - Dec1 2011062</t>
  </si>
  <si>
    <t>T1T2 495 - B1 - Dec1 2011063</t>
  </si>
  <si>
    <t>T1T2 495 - B1 - Dec1 2011064</t>
  </si>
  <si>
    <t>T1T2 495 - B1 - Dec1 2011065</t>
  </si>
  <si>
    <t>T1T2 495 - B1 - Dec1 2011066</t>
  </si>
  <si>
    <t>T1T2 495 - B1 - Dec1 2011067</t>
  </si>
  <si>
    <t>T1T2 495 - B1 - Dec1 2011068</t>
  </si>
  <si>
    <t>T1T2 495 - B1 - Dec1 2011069</t>
  </si>
  <si>
    <t>T1T2 495 - B1 - Dec1 2011070</t>
  </si>
  <si>
    <t>T1T2 495 - B1 - Dec1 2011071</t>
  </si>
  <si>
    <t>T1T2 497 - C1 - Dec1 2011001</t>
  </si>
  <si>
    <t>T1T2 497 - C1 - Dec1 2011002</t>
  </si>
  <si>
    <t>T1T2 497 - C1 - Dec1 2011003</t>
  </si>
  <si>
    <t>T1T2 497 - C1 - Dec1 2011004</t>
  </si>
  <si>
    <t>T1T2 497 - C1 - Dec1 2011005</t>
  </si>
  <si>
    <t>T1T2 497 - C1 - Dec1 2011006</t>
  </si>
  <si>
    <t>T1T2 497 - C1 - Dec1 2011007</t>
  </si>
  <si>
    <t>T1T2 497 - C1 - Dec1 2011008</t>
  </si>
  <si>
    <t>T1T2 497 - C1 - Dec1 2011009</t>
  </si>
  <si>
    <t>T1T2 497 - C1 - Dec1 2011010</t>
  </si>
  <si>
    <t>T1T2 497 - C1 - Dec1 2011011</t>
  </si>
  <si>
    <t>T1T2 497 - C1 - Dec1 2011012</t>
  </si>
  <si>
    <t>T1T2 497 - C1 - Dec1 2011013</t>
  </si>
  <si>
    <t>T1T2 497 - C1 - Dec1 2011014</t>
  </si>
  <si>
    <t>T1T2 497 - C1 - Dec1 2011015</t>
  </si>
  <si>
    <t>T1T2 497 - C1 - Dec1 2011016</t>
  </si>
  <si>
    <t>T1T2 497 - C1 - Dec1 2011017</t>
  </si>
  <si>
    <t>T1T2 497 - C1 - Dec1 2011018</t>
  </si>
  <si>
    <t>T1T2 497 - C1 - Dec1 2011019</t>
  </si>
  <si>
    <t>T1T2 497 - C1 - Dec1 2011020</t>
  </si>
  <si>
    <t>T1T2 497 - C1 - Dec1 2011021</t>
  </si>
  <si>
    <t>T1T2 497 - C1 - Dec1 2011022</t>
  </si>
  <si>
    <t>T1T2 497 - C1 - Dec1 2011023</t>
  </si>
  <si>
    <t>T1T2 497 - C1 - Dec1 2011024</t>
  </si>
  <si>
    <t>T1T2 497 - C1 - Dec1 2011025</t>
  </si>
  <si>
    <t>T1T2 497 - C1 - Dec1 2011026</t>
  </si>
  <si>
    <t>T1T2 497 - C1 - Dec1 2011027</t>
  </si>
  <si>
    <t>T1T2 497 - C1 - Dec1 2011028</t>
  </si>
  <si>
    <t>T1T2 497 - C1 - Dec1 2011029</t>
  </si>
  <si>
    <t>T1T2 497 - C1 - Dec1 2011030</t>
  </si>
  <si>
    <t>T1T2 497 - C1 - Dec1 2011031</t>
  </si>
  <si>
    <t>T1T2 497 - C1 - Dec1 2011032</t>
  </si>
  <si>
    <t>T1T2 497 - C1 - Dec1 2011033</t>
  </si>
  <si>
    <t>T1T2 497 - C1 - Dec1 2011034</t>
  </si>
  <si>
    <t>T1T2 497 - C1 - Dec1 2011035</t>
  </si>
  <si>
    <t>T1T2 497 - C1 - Dec1 2011036</t>
  </si>
  <si>
    <t>T1T2 497 - C1 - Dec1 2011037</t>
  </si>
  <si>
    <t>T1T2 497 - C1 - Dec1 2011038</t>
  </si>
  <si>
    <t>T1T2 497 - C1 - Dec1 2011039</t>
  </si>
  <si>
    <t>T1T2 497 - C1 - Dec1 2011040</t>
  </si>
  <si>
    <t>T1T2 497 - C1 - Dec1 2011041</t>
  </si>
  <si>
    <t>T1T2 497 - C1 - Dec1 2011042</t>
  </si>
  <si>
    <t>T1T2 497 - C1 - Dec1 2011043</t>
  </si>
  <si>
    <t>T1T2 497 - C1 - Dec1 2011044</t>
  </si>
  <si>
    <t>T1T2 497 - C1 - Dec1 2011045</t>
  </si>
  <si>
    <t>T1T2 497 - C1 - Dec1 2011046</t>
  </si>
  <si>
    <t>T1T2 497 - C1 - Dec1 2011047</t>
  </si>
  <si>
    <t>T1T2 497 - C1 - Dec1 2011048</t>
  </si>
  <si>
    <t>T1T2 497 - C1 - Dec1 2011049</t>
  </si>
  <si>
    <t>T1T2 497 - C1 - Dec1 2011050</t>
  </si>
  <si>
    <t>T1T2 497 - C1 - Dec1 2011051</t>
  </si>
  <si>
    <t>T1T2 497 - C1 - Dec1 2011052</t>
  </si>
  <si>
    <t>T1T2 497 - C1 - Dec1 2011053</t>
  </si>
  <si>
    <t>T1T2 497 - C1 - Dec1 2011054</t>
  </si>
  <si>
    <t>T1T2 497 - C1 - Dec1 2011055</t>
  </si>
  <si>
    <t>T1T2 497 - C1 - Dec1 2011056</t>
  </si>
  <si>
    <t>T1T2 497 - C1 - Dec1 2011057</t>
  </si>
  <si>
    <t>T1T2 497 - C1 - Dec1 2011058</t>
  </si>
  <si>
    <t>T1T2 497 - C1 - Dec1 2011059</t>
  </si>
  <si>
    <t>T1T2 497 - C1 - Dec1 2011060</t>
  </si>
  <si>
    <t>T1T2 497 - C1 - Dec1 2011061</t>
  </si>
  <si>
    <t>T1T2 497 - C1 - Dec1 2011062</t>
  </si>
  <si>
    <t>T1T2 497 - C1 - Dec1 2011063</t>
  </si>
  <si>
    <t>T1T2 497 - C1 - Dec1 2011064</t>
  </si>
  <si>
    <t>T1T2 497 - C1 - Dec1 2011065</t>
  </si>
  <si>
    <t>T1T2 497 - C1 - Dec1 2011066</t>
  </si>
  <si>
    <t>T1T2 497 - C1 - Dec1 2011067</t>
  </si>
  <si>
    <t>T1T2 497 - C1 - Dec1 2011068</t>
  </si>
  <si>
    <t>T1T2 497 - C1 - Dec1 2011069</t>
  </si>
  <si>
    <t>p-value WT vs. KO (n=3)</t>
  </si>
  <si>
    <t>T1T2-448 het D6 - Oct 26 2011002</t>
  </si>
  <si>
    <t>T1T2-448 het D6 - Oct 26 2011003</t>
  </si>
  <si>
    <t>T1T2-448 het D6 - Oct 26 2011004</t>
  </si>
  <si>
    <t>T1T2-448 het D6 - Oct 26 2011005</t>
  </si>
  <si>
    <t>T1T2-448 het D6 - Oct 26 2011006</t>
  </si>
  <si>
    <t>T1T2-448 het D6 - Oct 26 2011007</t>
  </si>
  <si>
    <t>T1T2-448 het D6 - Oct 26 2011008</t>
  </si>
  <si>
    <t>T1T2-448 het D6 - Oct 26 2011009</t>
  </si>
  <si>
    <t>T1T2-448 het D6 - Oct 26 2011010</t>
  </si>
  <si>
    <t>T1T2-448 het D6 - Oct 26 2011011</t>
  </si>
  <si>
    <t>T1T2-448 het D6 - Oct 26 2011012</t>
  </si>
  <si>
    <t>T1T2-448 het D6 - Oct 26 2011013</t>
  </si>
  <si>
    <t>T1T2-448 het D6 - Oct 26 2011014</t>
  </si>
  <si>
    <t>T1T2-448 het D6 - Oct 26 2011015</t>
  </si>
  <si>
    <t>T1T2-448 het D6 - Oct 26 2011016</t>
  </si>
  <si>
    <t>T1T2-448 het D6 - Oct 26 2011017</t>
  </si>
  <si>
    <t>T1T2-448 het D6 - Oct 26 2011018</t>
  </si>
  <si>
    <t>T1T2-448 het D6 - Oct 26 2011019</t>
  </si>
  <si>
    <t>T1T2-448 het D6 - Oct 26 2011020</t>
  </si>
  <si>
    <t>T1T2-448 het D6 - Oct 26 2011021</t>
  </si>
  <si>
    <t>T1T2-448 het D6 - Oct 26 2011022</t>
  </si>
  <si>
    <t>T1T2-448 het D6 - Oct 26 2011023</t>
  </si>
  <si>
    <t>T1T2-448 het D6 - Oct 26 2011024</t>
  </si>
  <si>
    <t>T1T2-448 het D6 - Oct 26 2011025</t>
  </si>
  <si>
    <t>T1T2-448 het D6 - Oct 26 2011026</t>
  </si>
  <si>
    <t>T1T2-448 het D6 - Oct 26 2011027</t>
  </si>
  <si>
    <t>T1T2-448 het D6 - Oct 26 2011028</t>
  </si>
  <si>
    <t>T1T2-448 het D6 - Oct 26 2011029</t>
  </si>
  <si>
    <t>T1T2-448 het D6 - Oct 26 2011030</t>
  </si>
  <si>
    <t>T1T2-448 het D6 - Oct 26 2011031</t>
  </si>
  <si>
    <t>T1T2-448 het D6 - Oct 26 2011032</t>
  </si>
  <si>
    <t>T1T2-448 het D6 - Oct 26 2011033</t>
  </si>
  <si>
    <t>T1T2-448 het D6 - Oct 26 2011034</t>
  </si>
  <si>
    <t>T1T2-448 het D6 - Oct 26 2011035</t>
  </si>
  <si>
    <t>T1T2-448 het D6 - Oct 26 2011036</t>
  </si>
  <si>
    <t>T1T2-448 het D6 - Oct 26 2011037</t>
  </si>
  <si>
    <t>T1T2-448 het D6 - Oct 26 2011038</t>
  </si>
  <si>
    <t>T1T2-448 het D6 - Oct 26 2011039</t>
  </si>
  <si>
    <t>T1T2-448 het D6 - Oct 26 2011040</t>
  </si>
  <si>
    <t>T1T2-448 het D6 - Oct 26 2011041</t>
  </si>
  <si>
    <t>T1T2-448 het D6 - Oct 26 2011042</t>
  </si>
  <si>
    <t>T1T2-448 het D6 - Oct 26 2011043</t>
  </si>
  <si>
    <t>T1T2-448 het D6 - Oct 26 2011044</t>
  </si>
  <si>
    <t>T1T2-448 het D6 - Oct 26 2011045</t>
  </si>
  <si>
    <t>T1T2-448 het D6 - Oct 26 2011046</t>
  </si>
  <si>
    <t>T1T2-448 het D6 - Oct 26 2011047</t>
  </si>
  <si>
    <t>T1T2-448 het D6 - Oct 26 2011048</t>
  </si>
  <si>
    <t>T1T2-448 het D6 - Oct 26 2011049</t>
  </si>
  <si>
    <t>T1T2-448 het D6 - Oct 26 2011050</t>
  </si>
  <si>
    <t>T1T2-448 het D6 - Oct 26 2011051</t>
  </si>
  <si>
    <t xml:space="preserve">Mouse </t>
  </si>
  <si>
    <t xml:space="preserve">Genotype </t>
  </si>
  <si>
    <t xml:space="preserve">Perfused </t>
  </si>
  <si>
    <t xml:space="preserve">Embedded </t>
  </si>
  <si>
    <t xml:space="preserve">All Cut </t>
  </si>
  <si>
    <t xml:space="preserve">Stained </t>
  </si>
  <si>
    <t>Hippocampus</t>
  </si>
  <si>
    <t>Synapse Quality</t>
  </si>
  <si>
    <t xml:space="preserve">Imaged </t>
  </si>
  <si>
    <t>Analysis</t>
  </si>
  <si>
    <t>Set1</t>
  </si>
  <si>
    <t xml:space="preserve">T1T2-370 </t>
  </si>
  <si>
    <t xml:space="preserve">ALP-/+  GAM -/+  </t>
  </si>
  <si>
    <t>1 grid</t>
  </si>
  <si>
    <t>Correct region</t>
  </si>
  <si>
    <t>Fair</t>
  </si>
  <si>
    <t>Checked quality + hippocampus</t>
  </si>
  <si>
    <t>Pending</t>
  </si>
  <si>
    <t xml:space="preserve">T1T2-373 </t>
  </si>
  <si>
    <t xml:space="preserve">ALP+/+ GAM +/+ </t>
  </si>
  <si>
    <t>Poor</t>
  </si>
  <si>
    <t>Full set Taken (30x, 60x)</t>
  </si>
  <si>
    <t>In Progress</t>
  </si>
  <si>
    <t xml:space="preserve">T1T2-374 </t>
  </si>
  <si>
    <t xml:space="preserve">T1T2-376 </t>
  </si>
  <si>
    <t>Excellent</t>
  </si>
  <si>
    <t xml:space="preserve">T1T2-377 </t>
  </si>
  <si>
    <t>Set 2</t>
  </si>
  <si>
    <t>T1T2-439</t>
  </si>
  <si>
    <t>ALP -/+ GAM -/+</t>
  </si>
  <si>
    <t xml:space="preserve">~Sept 19 </t>
  </si>
  <si>
    <t>T1T2-440</t>
  </si>
  <si>
    <t>Good</t>
  </si>
  <si>
    <t>T1T2-441</t>
  </si>
  <si>
    <t>ALP -/- GAM -/-</t>
  </si>
  <si>
    <t>T1T2-448</t>
  </si>
  <si>
    <t>T1T2-457</t>
  </si>
  <si>
    <t>ALP +/+ GAM +/+</t>
  </si>
  <si>
    <t>Set 3</t>
  </si>
  <si>
    <t>T1T2-482</t>
  </si>
  <si>
    <t xml:space="preserve">~Oct 15 </t>
  </si>
  <si>
    <t>T1T2-495</t>
  </si>
  <si>
    <t>T1T2-497</t>
  </si>
  <si>
    <t>T1T2 - 440 HET B6 Nov 3 2011004</t>
  </si>
  <si>
    <t>T1T2 - 440 HET B6 Nov 3 2011005</t>
  </si>
  <si>
    <t>T1T2 - 440 HET B6 Nov 3 2011006</t>
  </si>
  <si>
    <t>T1T2 - 440 HET B6 Nov 3 2011007</t>
  </si>
  <si>
    <t>T1T2 - 440 HET B6 Nov 3 2011008</t>
  </si>
  <si>
    <t>T1T2 - 440 HET B6 Nov 3 2011009</t>
  </si>
  <si>
    <t>T1T2 - 440 HET B6 Nov 3 2011010</t>
  </si>
  <si>
    <t>T1T2 - 440 HET B6 Nov 3 2011011</t>
  </si>
  <si>
    <t>T1T2 - 440 HET B6 Nov 3 2011012</t>
  </si>
  <si>
    <t>T1T2 - 440 HET B6 Nov 3 2011013</t>
  </si>
  <si>
    <t>T1T2 - 440 HET B6 Nov 3 2011014</t>
  </si>
  <si>
    <t>T1T2 - 440 HET B6 Nov 3 2011015</t>
  </si>
  <si>
    <t>T1T2 - 440 HET B6 Nov 3 2011016</t>
  </si>
  <si>
    <t>T1T2 - 440 HET B6 Nov 3 2011017</t>
  </si>
  <si>
    <t>T1T2 - 440 HET B6 Nov 3 2011018</t>
  </si>
  <si>
    <t>T1T2 - 440 HET B6 Nov 3 2011019</t>
  </si>
  <si>
    <t>T1T2 - 440 HET B6 Nov 3 2011020</t>
  </si>
  <si>
    <t>T1T2 - 440 HET B6 Nov 3 2011021</t>
  </si>
  <si>
    <t>T1T2 - 440 HET B6 Nov 3 2011022</t>
  </si>
  <si>
    <t>T1T2 - 440 HET B6 Nov 3 2011023</t>
  </si>
  <si>
    <t>T1T2 - 440 HET B6 Nov 3 2011024</t>
  </si>
  <si>
    <t>T1T2 - 440 HET B6 Nov 3 2011025</t>
  </si>
  <si>
    <t>T1T2 - 440 HET B6 Nov 3 2011026</t>
  </si>
  <si>
    <t>T1T2 - 440 HET B6 Nov 3 2011027</t>
  </si>
  <si>
    <t>T1T2 - 440 HET B6 Nov 3 2011028</t>
  </si>
  <si>
    <t>T1T2 - 440 HET B6 Nov 3 2011029</t>
  </si>
  <si>
    <t>T1T2 - 440 HET B6 Nov 3 2011030</t>
  </si>
  <si>
    <t>T1T2 - 440 HET B6 Nov 3 2011031</t>
  </si>
  <si>
    <t>T1T2 - 440 HET B6 Nov 3 2011032</t>
  </si>
  <si>
    <t>T1T2 - 440 HET B6 Nov 3 2011033</t>
  </si>
  <si>
    <t>T1T2 - 440 HET B6 Nov 3 2011034</t>
  </si>
  <si>
    <t>T1T2 - 440 HET B6 Nov 3 2011035</t>
  </si>
  <si>
    <t>T1T2 - 440 HET B6 Nov 3 2011036</t>
  </si>
  <si>
    <t>T1T2 - 440 HET B6 Nov 3 2011037</t>
  </si>
  <si>
    <t>T1T2 - 440 HET B6 Nov 3 2011038</t>
  </si>
  <si>
    <t>T1T2 - 440 HET B6 Nov 3 2011039</t>
  </si>
  <si>
    <t>T1T2 - 440 HET B6 Nov 3 2011040</t>
  </si>
  <si>
    <t>T1T2 - 440 HET B6 Nov 3 2011041</t>
  </si>
  <si>
    <t>T1T2 - 440 HET B6 Nov 3 2011042</t>
  </si>
  <si>
    <t>T1T2 - 440 HET B6 Nov 3 2011043</t>
  </si>
  <si>
    <t>T1T2 - 440 HET B6 Nov 3 2011044</t>
  </si>
  <si>
    <t>T1T2 - 440 HET B6 Nov 3 2011045</t>
  </si>
  <si>
    <t>T1T2 - 440 HET B6 Nov 3 2011046</t>
  </si>
  <si>
    <t>T1T2 - 440 HET B6 Nov 3 2011047</t>
  </si>
  <si>
    <t>T1T2 - 440 HET B6 Nov 3 2011048</t>
  </si>
  <si>
    <t>T1T2 - 440 HET B6 Nov 3 2011049</t>
  </si>
  <si>
    <t>T1T2 - 440 HET B6 Nov 3 2011050</t>
  </si>
  <si>
    <t>T1T2 - 440 HET B6 Nov 3 2011051</t>
  </si>
  <si>
    <t>T1T2 - 440 HET B6 Nov 3 2011052</t>
  </si>
  <si>
    <t xml:space="preserve"> </t>
  </si>
  <si>
    <t>p-value HET vs. KO (n=3)</t>
  </si>
  <si>
    <t>HIGH-MAG IMAGES (60000x) - SYNAPSE MORPHOLOGY</t>
  </si>
  <si>
    <t>Micrograph #</t>
  </si>
  <si>
    <t># Synapses</t>
  </si>
  <si>
    <t># Docked SVs</t>
  </si>
  <si>
    <t># Undocked SVs</t>
  </si>
  <si>
    <t># Total SVs</t>
  </si>
  <si>
    <t>Spine Width</t>
  </si>
  <si>
    <t>Spine Area</t>
  </si>
  <si>
    <t>Spine Perimeter</t>
  </si>
  <si>
    <t>Circularity</t>
  </si>
  <si>
    <t>Spine Feret's</t>
  </si>
  <si>
    <t>AZ length</t>
  </si>
  <si>
    <t>(if split)</t>
  </si>
  <si>
    <t>Total AZ length</t>
  </si>
  <si>
    <t>PSD Area</t>
  </si>
  <si>
    <t>PSD Area (if split)</t>
  </si>
  <si>
    <t>Total PSD Area</t>
  </si>
  <si>
    <t>Other parameters (for future analysis)</t>
  </si>
  <si>
    <t>T1T2-441 KO C6 - Oct 26 2011057</t>
  </si>
  <si>
    <t>T1T2-441 KO C6 - Oct 26 2011058</t>
  </si>
  <si>
    <t>T1T2-441 KO C6 - Oct 26 2011053</t>
  </si>
  <si>
    <t>T1T2-441 KO C6 - Oct 26 2011054</t>
  </si>
  <si>
    <t>T1T2-441 KO C6 - Oct 26 2011055</t>
  </si>
  <si>
    <t>T1T2-441 KO C6 - Oct 26 2011056</t>
  </si>
  <si>
    <t>PER MICROGRAPH</t>
  </si>
  <si>
    <t>PER 100 um2</t>
  </si>
  <si>
    <t>Per 100 um2</t>
  </si>
  <si>
    <t>Per micrograph</t>
  </si>
  <si>
    <t>Oct 25 D1 - t1t376 het053</t>
  </si>
  <si>
    <t>Oct 25 D1 - t1t376 het054</t>
  </si>
  <si>
    <t>Oct 25 D1 - t1t376 het055</t>
  </si>
  <si>
    <t>Oct 25 D1 - t1t376 het056</t>
  </si>
  <si>
    <t>Oct 25 D1 - t1t376 het057</t>
  </si>
  <si>
    <t>Oct 25 D1 - t1t376 het058</t>
  </si>
  <si>
    <t>Oct 25 D1 - t1t376 het059</t>
  </si>
  <si>
    <t>Oct 25 D1 - t1t376 het060</t>
  </si>
  <si>
    <t>Oct 25 D1 - t1t376 het061</t>
  </si>
  <si>
    <t>Oct 25 D1 - t1t376 het062</t>
  </si>
  <si>
    <t>Oct 25 D1 - t1t376 het063</t>
  </si>
  <si>
    <t>Oct 25 D1 - t1t376 het064</t>
  </si>
  <si>
    <t>T1T2 - 440 HET B6 Nov 3 2011053</t>
  </si>
  <si>
    <t>T1T2 - 440 HET B6 Nov 3 2011054</t>
  </si>
  <si>
    <t>T1T2 - 440 HET B6 Nov 3 2011055</t>
  </si>
  <si>
    <t>T1T2 - 440 HET B6 Nov 3 2011056</t>
  </si>
  <si>
    <t>T1T2 - 440 HET B6 Nov 3 2011057</t>
  </si>
  <si>
    <t>T1T2 - 440 HET B6 Nov 3 2011058</t>
  </si>
  <si>
    <t>T1T2 - 440 HET B6 Nov 3 2011059</t>
  </si>
  <si>
    <t>T1T2 - 440 HET B6 Nov 3 2011060</t>
  </si>
  <si>
    <t>T1T2 - 440 HET B6 Nov 3 2011061</t>
  </si>
  <si>
    <t>T1T2 - 440 HET B6 Nov 3 2011062</t>
  </si>
  <si>
    <t>T1T2 495 - B1 - Dec1 2011072</t>
  </si>
  <si>
    <t>T1T2 495 - B1 - Dec1 2011073</t>
  </si>
  <si>
    <t>T1T2 495 - B1 - Dec1 2011074</t>
  </si>
  <si>
    <t>T1T2 495 - B1 - Dec1 2011075</t>
  </si>
  <si>
    <t>T1T2 495 - B1 - Dec1 2011076</t>
  </si>
  <si>
    <t>T1T2 495 - B1 - Dec1 2011077</t>
  </si>
  <si>
    <t>T1T2 495 - B1 - Dec1 2011078</t>
  </si>
  <si>
    <t>T1T2 495 - B1 - Dec1 2011079</t>
  </si>
  <si>
    <t>T1T2 495 - B1 - Dec1 2011080</t>
  </si>
  <si>
    <t>T1T2 495 - B1 - Dec1 2011081</t>
  </si>
  <si>
    <t>T1T2 497 - C1 - Dec 1 2011070</t>
  </si>
  <si>
    <t>T1T2 497 - C1 - Dec 1 2011071</t>
  </si>
  <si>
    <t>T1T2 497 - C1 - Dec 1 2011072</t>
  </si>
  <si>
    <t>T1T2 497 - C1 - Dec 1 2011073</t>
  </si>
  <si>
    <t>T1T2 497 - C1 - Dec 1 2011074</t>
  </si>
  <si>
    <t>T1T2 497 - C1 - Dec 1 2011075</t>
  </si>
  <si>
    <t>T1T2 497 - C1 - Dec 1 2011076</t>
  </si>
  <si>
    <t>T1T2 497 - C1 - Dec 1 2011077</t>
  </si>
  <si>
    <t>T1T2 497 - C1 - Dec 1 2011078</t>
  </si>
  <si>
    <t>T1T2 497 - C1 - Dec 1 2011079</t>
  </si>
  <si>
    <t>T1T2-374 WT - C1 - Oct 26 2011052</t>
  </si>
  <si>
    <t>T1T2-374 WT - C1 - Oct 26 2011053</t>
  </si>
  <si>
    <t>T1T2-374 WT - C1 - Oct 26 2011054</t>
  </si>
  <si>
    <t>T1T2-374 WT - C1 - Oct 26 2011055</t>
  </si>
  <si>
    <t>T1T2-374 WT - C1 - Oct 26 2011056</t>
  </si>
  <si>
    <t>T1T2-374 WT - C1 - Oct 26 2011057</t>
  </si>
  <si>
    <t>T1T2-374 WT - C1 - Oct 26 2011058</t>
  </si>
  <si>
    <t>T1T2-374 WT - C1 - Oct 26 2011059</t>
  </si>
  <si>
    <t>T1T2-374 WT - C1 - Oct 26 2011060</t>
  </si>
  <si>
    <t>T1T2-374 WT - C1 - Oct 26 2011061</t>
  </si>
  <si>
    <t>T1T2-441 KO C6 - Oct 26 2011059</t>
  </si>
  <si>
    <t>T1T2-441 KO C6 - Oct 26 2011060</t>
  </si>
  <si>
    <t>T1T2-441 KO C6 - Oct 26 2011061</t>
  </si>
  <si>
    <t>T1T2-441 KO C6 - Oct 26 2011062</t>
  </si>
  <si>
    <t>T1T2-441 KO C6 - Oct 26 2011063</t>
  </si>
  <si>
    <t>T1T2-441 KO C6 - Oct 26 2011064</t>
  </si>
  <si>
    <t>T1T2-441 KO C6 - Oct 26 2011065</t>
  </si>
  <si>
    <t>T1T2-441 KO C6 - Oct 26 2011066</t>
  </si>
  <si>
    <t>T1T2-441 KO C6 - Oct 26 2011067</t>
  </si>
  <si>
    <t>T1T2-448 het D6 - Oct 26 2011053</t>
  </si>
  <si>
    <t>T1T2-448 het D6 - Oct 26 2011054</t>
  </si>
  <si>
    <t>T1T2-448 het D6 - Oct 26 2011055</t>
  </si>
  <si>
    <t>T1T2-448 het D6 - Oct 26 2011056</t>
  </si>
  <si>
    <t>T1T2-448 het D6 - Oct 26 2011057</t>
  </si>
  <si>
    <t>T1T2-448 het D6 - Oct 26 2011058</t>
  </si>
  <si>
    <t>T1T2-448 het D6 - Oct 26 2011059</t>
  </si>
  <si>
    <t>T1T2-448 het D6 - Oct 26 2011060</t>
  </si>
  <si>
    <t>T1T2-448 het D6 - Oct 26 2011061</t>
  </si>
  <si>
    <t>T1T2-448 het D6 - Oct 26 2011062</t>
  </si>
  <si>
    <t>T1T2-457 WT E8 Nov 9 2011059</t>
  </si>
  <si>
    <t>T1T2-457 WT E8 Nov 9 2011060</t>
  </si>
  <si>
    <t>T1T2-457 WT E8 Nov 9 2011061</t>
  </si>
  <si>
    <t>T1T2-457 WT E8 Nov 9 2011062</t>
  </si>
  <si>
    <t>T1T2-457 WT E8 Nov 9 2011063</t>
  </si>
  <si>
    <t>T1T2-457 WT E8 Nov 9 2011064</t>
  </si>
  <si>
    <t>T1T2-457 WT E8 Nov 9 2011065</t>
  </si>
  <si>
    <t>T1T2-457 WT E8 Nov 9 2011066</t>
  </si>
  <si>
    <t>T1T2-457 WT E8 Nov 9 2011067</t>
  </si>
  <si>
    <t>T1T2-457 WT E8 Nov 9 2011068</t>
  </si>
  <si>
    <t>T1T373 WT - oct 18 2011052</t>
  </si>
  <si>
    <t>T1T373 WT - oct 18 2011053</t>
  </si>
  <si>
    <t>T1T373 WT - oct 18 2011054</t>
  </si>
  <si>
    <t>T1T373 WT - oct 18 2011055</t>
  </si>
  <si>
    <t>T1T373 WT - oct 18 2011056</t>
  </si>
  <si>
    <t>T1T373 WT - oct 18 2011057</t>
  </si>
  <si>
    <t>T1T373 WT - oct 18 2011058</t>
  </si>
  <si>
    <t>T1T373 WT - oct 18 2011059</t>
  </si>
  <si>
    <t>T1T373 WT - oct 18 2011060</t>
  </si>
  <si>
    <t>T1T373 WT - oct 18 2011061</t>
  </si>
  <si>
    <t>TOTAL:</t>
  </si>
  <si>
    <t>Width</t>
  </si>
  <si>
    <t>Az</t>
  </si>
  <si>
    <t xml:space="preserve">Width </t>
  </si>
  <si>
    <t>XXXXXX</t>
  </si>
  <si>
    <t>xxxxxxxxx</t>
  </si>
  <si>
    <t>MICROGRAPH</t>
  </si>
  <si>
    <t>Number</t>
  </si>
  <si>
    <t>Synapse</t>
  </si>
  <si>
    <t>N VALUES:</t>
  </si>
  <si>
    <t>TTEST, WT vs. KO p -value</t>
  </si>
  <si>
    <t>Synapses</t>
  </si>
  <si>
    <t>Mice</t>
  </si>
  <si>
    <t>T1T2-441 KO C6 - Oct 26 2011068</t>
  </si>
  <si>
    <t>T1T2-441 KO C6 - Oct 26 2011069</t>
  </si>
  <si>
    <t>T1T2-441 KO C6 - Oct 26 2011070</t>
  </si>
  <si>
    <t>T1T2-441 KO C6 - Oct 26 2011071</t>
  </si>
  <si>
    <t>T1T2-441 KO C6 - Oct 26 2011072</t>
  </si>
  <si>
    <t>T1T2-441 KO C6 - Oct 26 2011073</t>
  </si>
  <si>
    <t>T1T2-441 KO C6 - Oct 26 2011074</t>
  </si>
  <si>
    <t>T1T2-441 KO C6 - Oct 26 2011075</t>
  </si>
  <si>
    <t>T1T2-441 KO C6 - Oct 26 2011076</t>
  </si>
  <si>
    <t>T1T2-441 KO C6 - Oct 26 2011077</t>
  </si>
  <si>
    <t>T1T2 495 - B1 - Dec1 2011082</t>
  </si>
  <si>
    <t>T1T2 495 - B1 - Dec1 2011083</t>
  </si>
  <si>
    <t>T1T2 495 - B1 - Dec1 2011084</t>
  </si>
  <si>
    <t>T1T2 495 - B1 - Dec1 2011085</t>
  </si>
  <si>
    <t>T1T2 495 - B1 - Dec1 2011086</t>
  </si>
  <si>
    <t>T1T2 495 - B1 - Dec1 2011087</t>
  </si>
  <si>
    <t>T1T2 495 - B1 - Dec1 2011088</t>
  </si>
  <si>
    <t>T1T2 495 - B1 - Dec1 2011089</t>
  </si>
  <si>
    <t>T1T2 495 - B1 - Dec1 2011090</t>
  </si>
  <si>
    <t>T1T2 495 - B1 - Dec1 2011091</t>
  </si>
  <si>
    <t>T1T2 495 - B1 - Dec1 2011092</t>
  </si>
  <si>
    <t>T1T2 495 - B1 - Dec1 2011093</t>
  </si>
  <si>
    <t>T1T2 495 - B1 - Dec1 2011094</t>
  </si>
  <si>
    <t>T1T2 495 - B1 - Dec1 2011095</t>
  </si>
  <si>
    <t>T1T2 495 - B1 - Dec1 2011096</t>
  </si>
  <si>
    <t>T1T2 495 - B1 - Dec1 2011097</t>
  </si>
  <si>
    <t>T1T2 495 - B1 - Dec1 2011098</t>
  </si>
  <si>
    <t>T1T2 495 - B1 - Dec1 2011099</t>
  </si>
  <si>
    <t>T1T2 495 - B1 - Dec1 2011116</t>
  </si>
  <si>
    <t>T1T2 495 - B1 - Dec1 2011117</t>
  </si>
  <si>
    <t>T1T2 495 - B1 - Dec1 2011118</t>
  </si>
  <si>
    <t>T1T2 495 - B1 - Dec1 2011119</t>
  </si>
  <si>
    <t>T1T2 495 - B1 - Dec1 2011120</t>
  </si>
  <si>
    <t>T1T2 495 - B1 - Dec1 2011121</t>
  </si>
  <si>
    <t>T1T2 495 - B1 - Dec1 2011122</t>
  </si>
  <si>
    <t>T1T2 495 - B1 - Dec1 2011123</t>
  </si>
  <si>
    <t>T1T2 495 - B1 - Dec1 2011124</t>
  </si>
  <si>
    <t>T1T2 495 - B1 - Dec1 2011125</t>
  </si>
  <si>
    <t>T1T2 495 - B1 - Dec1 2011126</t>
  </si>
  <si>
    <t>T1T2 495 - B1 - Dec1 2011127</t>
  </si>
  <si>
    <t>T1T2 495 - B1 - Dec1 2011128</t>
  </si>
  <si>
    <t>T1T2 495 - B1 - Dec1 2011129</t>
  </si>
  <si>
    <t>T1T2 495 - B1 - Dec1 2011130</t>
  </si>
  <si>
    <t>T1T2 495 - B1 - Dec1 2011131</t>
  </si>
  <si>
    <t>T1T2 495 - B1 - Dec1 2011132</t>
  </si>
  <si>
    <t>T1T2 495 - B1 - Dec1 2011133</t>
  </si>
  <si>
    <t>T1T2 495 - B1 - Dec1 2011134</t>
  </si>
  <si>
    <t>T1T2 495 - B1 - Dec1 2011135</t>
  </si>
  <si>
    <t>T1T2 495 - B1 - Dec1 2011139</t>
  </si>
  <si>
    <t>T1T2 495 - B1 - Dec1 2011140</t>
  </si>
  <si>
    <t>T1T2 495 - B1 - Dec1 2011141</t>
  </si>
  <si>
    <t>T1T2 495 - B1 - Dec1 2011142</t>
  </si>
  <si>
    <t>T1T2 495 - B1 - Dec1 2011143</t>
  </si>
  <si>
    <t>T1T2 495 - B1 - Dec1 2011144</t>
  </si>
  <si>
    <t>T1T2 495 - B1 - Dec1 2011145</t>
  </si>
  <si>
    <t>T1T2 495 - B1 - Dec1 2011146</t>
  </si>
  <si>
    <t>T1T2 495 - B1 - Dec1 2011147</t>
  </si>
  <si>
    <t>T1T2 495 - B1 - Dec1 2011148</t>
  </si>
  <si>
    <t>T1T2 495 - B1 - Dec1 2011149</t>
  </si>
  <si>
    <t>T1T2 495 - B1 - Dec1 2011150</t>
  </si>
  <si>
    <t>T1T2 495 - B1 - Dec1 2011151</t>
  </si>
  <si>
    <t>T1T2 495 - B1 - Dec1 2011152</t>
  </si>
  <si>
    <t>T1T2-457 WT E8 Nov 9 2011069</t>
  </si>
  <si>
    <t>T1T2-457 WT E8 Nov 9 2011070</t>
  </si>
  <si>
    <t>T1T2-457 WT E8 Nov 9 2011071</t>
  </si>
  <si>
    <t>T1T2-457 WT E8 Nov 9 2011072</t>
  </si>
  <si>
    <t>T1T2-457 WT E8 Nov 9 2011073</t>
  </si>
  <si>
    <t>T1T2-457 WT E8 Nov 9 2011074</t>
  </si>
  <si>
    <t>T1T2-457 WT E8 Nov 9 2011075</t>
  </si>
  <si>
    <t>T1T2-457 WT E8 Nov 9 2011076</t>
  </si>
  <si>
    <t>T1T2-457 WT E8 Nov 9 2011077</t>
  </si>
  <si>
    <t>T1T2-457 WT E8 Nov 9 2011078</t>
  </si>
  <si>
    <t>T1T2-457 WT E8 Nov 9 2011079</t>
  </si>
  <si>
    <t>T1T2-457 WT E8 Nov 9 2011080</t>
  </si>
  <si>
    <t>T1T2-457 WT E8 Nov 9 2011081</t>
  </si>
  <si>
    <t>T1T2-457 WT E8 Nov 9 2011082</t>
  </si>
  <si>
    <t>T1T2-457 WT E8 Nov 9 2011083</t>
  </si>
  <si>
    <t>T1T2-457 WT E8 Nov 9 2011084</t>
  </si>
  <si>
    <t>T1T2-457 WT E8 Nov 9 2011085</t>
  </si>
  <si>
    <t>T1T2-457 WT E8 Nov 9 2011086</t>
  </si>
  <si>
    <t>T1T2-457 WT E8 Nov 9 2011087</t>
  </si>
  <si>
    <t>T1T2-457 WT E8 Nov 9 2011088</t>
  </si>
  <si>
    <t>T1T2-457 WT E8 Nov 9 2011089</t>
  </si>
  <si>
    <t>T1T2-457 WT E8 Nov 9 2011090</t>
  </si>
  <si>
    <t>T1T2-457 WT E8 Nov 9 2011091</t>
  </si>
  <si>
    <t>T1T2-457 WT E8 Nov 9 2011092</t>
  </si>
  <si>
    <t>T1T2-457 WT E8 Nov 9 2011093</t>
  </si>
  <si>
    <t>T1T2-457 WT E8 Nov 9 2011094</t>
  </si>
  <si>
    <t>T1T2-457 WT E8 Nov 9 2011095</t>
  </si>
  <si>
    <t>T1T2-457 WT E8 Nov 9 2011096</t>
  </si>
  <si>
    <t>T1T2-457 WT E8 Nov 9 2011097</t>
  </si>
  <si>
    <t>T1T2-457 WT E8 Nov 9 2011108</t>
  </si>
  <si>
    <t>T1T2-457 WT E8 Nov 9 2011109</t>
  </si>
  <si>
    <t>T1T2-457 WT E8 Nov 9 2011110</t>
  </si>
  <si>
    <t>T1T2-457 WT E8 Nov 9 2011111</t>
  </si>
  <si>
    <t>T1T2-457 WT E8 Nov 9 2011112</t>
  </si>
  <si>
    <t>T1T2-457 WT E8 Nov 9 2011113</t>
  </si>
  <si>
    <t>T1T2-457 WT E8 Nov 9 2011114</t>
  </si>
  <si>
    <t>T1T2-457 WT E8 Nov 9 2011115</t>
  </si>
  <si>
    <t>T1T2-457 WT E8 Nov 9 2011116</t>
  </si>
  <si>
    <t>T1T2-457 WT E8 Nov 9 2011117</t>
  </si>
  <si>
    <t>T1T2-457 WT E8 Nov 9 2011118</t>
  </si>
  <si>
    <t>T1T2-457 WT E8 Nov 9 2011119</t>
  </si>
  <si>
    <t>T1T2-457 WT E8 Nov 9 2011120</t>
  </si>
  <si>
    <t>T1T2-457 WT E8 Nov 9 2011121</t>
  </si>
  <si>
    <t>T1T2-457 WT E8 Nov 9 2011122</t>
  </si>
  <si>
    <t>T1T2-457 WT E8 Nov 9 2011123</t>
  </si>
  <si>
    <t>T1T2-457 WT E8 Nov 9 2011124</t>
  </si>
  <si>
    <t>T1T2-457 WT E8 Nov 9 2011125</t>
  </si>
  <si>
    <t>T1T2-457 WT E8 Nov 9 2011126</t>
  </si>
  <si>
    <t>T1T2-457 WT E8 Nov 9 2011127</t>
  </si>
  <si>
    <t>T1T2-457 WT E8 Nov 9 2011128</t>
  </si>
  <si>
    <t>T1T2-457 WT E8 Nov 9 2011129</t>
  </si>
  <si>
    <t>T1T2-457 WT E8 Nov 9 2011130</t>
  </si>
  <si>
    <t>T1T2-457 WT E8 Nov 9 2011131</t>
  </si>
  <si>
    <t>T1T2-457 WT E8 Nov 9 2011132</t>
  </si>
  <si>
    <t>T1T2-457 WT E8 Nov 9 2011133</t>
  </si>
  <si>
    <t>T1T2-457 WT E8 Nov 9 2011134</t>
  </si>
  <si>
    <t>T1T2-457 WT E8 Nov 9 2011135</t>
  </si>
  <si>
    <t>xxxx</t>
  </si>
  <si>
    <t>AZ LENGTH:</t>
  </si>
  <si>
    <t>Density</t>
  </si>
  <si>
    <t>INCREASE:</t>
  </si>
  <si>
    <t>DENSITY:</t>
  </si>
  <si>
    <t>DECREASE:</t>
  </si>
  <si>
    <t>SPINE WIDTH:</t>
  </si>
  <si>
    <t>T1T373 WT - oct 18 2011062</t>
  </si>
  <si>
    <t>T1T373 WT - oct 18 2011063</t>
  </si>
  <si>
    <t>T1T373 WT - oct 18 2011064</t>
  </si>
  <si>
    <t>T1T2-441 KO C6 - Oct 26 2011079</t>
  </si>
  <si>
    <t>XXXXX</t>
  </si>
  <si>
    <t>T1T2-441 KO C6 - Oct 26 2011080</t>
  </si>
  <si>
    <t>T1T373 WT - oct 18 2011065</t>
  </si>
  <si>
    <t>T1T2-441 KO C6 - Oct 26 2011081</t>
  </si>
  <si>
    <t>T1T373 WT - oct 18 2011066</t>
  </si>
  <si>
    <t>T1T2-441 KO C6 - Oct 26 2011082</t>
  </si>
  <si>
    <t>T1T2-441 KO C6 - Oct 26 2011083</t>
  </si>
  <si>
    <t>T1T373 WT - oct 18 2011067</t>
  </si>
  <si>
    <t>T1T2-441 KO C6 - Oct 26 2011084</t>
  </si>
  <si>
    <t>T1T373 WT - oct 18 2011068</t>
  </si>
  <si>
    <t>T1T2-441 KO C6 - Oct 26 2011085</t>
  </si>
  <si>
    <t>T1T373 WT - oct 18 2011069</t>
  </si>
  <si>
    <t>T1T2-441 KO C6 - Oct 26 2011086</t>
  </si>
  <si>
    <t>T1T2-441 KO C6 - Oct 26 2011087</t>
  </si>
  <si>
    <t>T1T373 WT - oct 18 2011070</t>
  </si>
  <si>
    <t>T1T2-441 KO C6 - Oct 26 2011088</t>
  </si>
  <si>
    <t>T1T373 WT - oct 18 2011071</t>
  </si>
  <si>
    <t>T1T2-441 KO C6 - Oct 26 2011089</t>
  </si>
  <si>
    <t>T1T373 WT - oct 18 2011072</t>
  </si>
  <si>
    <t>T1T2-441 KO C6 - Oct 26 2011090</t>
  </si>
  <si>
    <t>T1T2-441 KO C6 - Oct 26 2011091</t>
  </si>
  <si>
    <t>T1T2-441 KO C6 - Oct 26 2011092</t>
  </si>
  <si>
    <t>T1T373 WT - oct 18 2011073</t>
  </si>
  <si>
    <t>T1T2-441 KO C6 - Oct 26 2011093</t>
  </si>
  <si>
    <t>T1T2-441 KO C6 - Oct 26 2011094</t>
  </si>
  <si>
    <t>T1T373 WT - oct 18 2011074</t>
  </si>
  <si>
    <t>T1T2-441 KO C6 - Oct 26 2011095</t>
  </si>
  <si>
    <t>T1T2-441 KO C6 - Oct 26 2011096</t>
  </si>
  <si>
    <t>T1T373 WT - oct 18 2011075</t>
  </si>
  <si>
    <t>T1T2-441 KO C6 - Oct 26 2011097</t>
  </si>
  <si>
    <t>T1T2-441 KO C6 - Oct 26 2011098</t>
  </si>
  <si>
    <t>T1T373 WT - oct 18 2011076</t>
  </si>
  <si>
    <t>T1T2-441 KO C6 - Oct 26 2011099</t>
  </si>
  <si>
    <t>T1T373 WT - oct 18 2011077</t>
  </si>
  <si>
    <t>T1T2-441 KO C6 - Oct 26 2011100</t>
  </si>
  <si>
    <t>T1T2-441 KO C6 - Oct 26 2011101</t>
  </si>
  <si>
    <t>T1T373 WT - oct 18 2011078</t>
  </si>
  <si>
    <t>T1T2-441 KO C6 - Oct 26 2011102</t>
  </si>
  <si>
    <t>T1T373 WT - oct 18 2011079</t>
  </si>
  <si>
    <t>T1T2-441 KO C6 - Oct 26 2011103</t>
  </si>
  <si>
    <t>T1T373 WT - oct 18 2011080</t>
  </si>
  <si>
    <t>T1T2-441 KO C6 - Oct 26 2011104</t>
  </si>
  <si>
    <t>T1T2-441 KO C6 - Oct 26 2011105</t>
  </si>
  <si>
    <t>T1T2-441 KO C6 - Oct 26 2011106</t>
  </si>
  <si>
    <t>T1T373 WT - oct 18 2011081</t>
  </si>
  <si>
    <t>T1T373 WT - oct 18 2011082</t>
  </si>
  <si>
    <t>T1T2-441 KO C6 - Oct 26 2011107</t>
  </si>
  <si>
    <t>T1T373 WT - oct 18 2011083</t>
  </si>
  <si>
    <t>T1T2-441 KO C6 - Oct 26 2011108</t>
  </si>
  <si>
    <t>T1T373 WT - oct 18 2011084</t>
  </si>
  <si>
    <t>T1T2-441 KO C6 - Oct 26 2011109</t>
  </si>
  <si>
    <t>T1T2-441 KO C6 - Oct 26 2011110</t>
  </si>
  <si>
    <t>T1T373 WT - oct 18 2011085</t>
  </si>
  <si>
    <t>T1T2-441 KO C6 - Oct 26 2011111</t>
  </si>
  <si>
    <t>T1T373 WT - oct 18 2011086</t>
  </si>
  <si>
    <t>T1T2-441 KO C6 - Oct 26 2011112</t>
  </si>
  <si>
    <t>T1T373 WT - oct 18 2011087</t>
  </si>
  <si>
    <t>T1T2-441 KO C6 - Oct 26 2011113</t>
  </si>
  <si>
    <t>T1T373 WT - oct 18 2011088</t>
  </si>
  <si>
    <t>T1T2-441 KO C6 - Oct 26 2011114</t>
  </si>
  <si>
    <t>T1T2-441 KO C6 - Oct 26 2011115</t>
  </si>
  <si>
    <t>T1T373 WT - oct 18 2011089</t>
  </si>
  <si>
    <t>T1T2-441 KO C6 - Oct 26 2011116</t>
  </si>
  <si>
    <t>T1T373 WT - oct 18 2011090</t>
  </si>
  <si>
    <t>T1T2-441 KO C6 - Oct 26 2011117</t>
  </si>
  <si>
    <t>T1T373 WT - oct 18 2011091</t>
  </si>
  <si>
    <t>T1T2-441 KO C6 - Oct 26 2011118</t>
  </si>
  <si>
    <t>T1T373 WT - oct 18 2011092</t>
  </si>
  <si>
    <t>T1T2-441 KO C6 - Oct 26 2011119</t>
  </si>
  <si>
    <t>T1T2-441 KO C6 - Oct 26 2011120</t>
  </si>
  <si>
    <t>T1T373 WT - oct 18 2011093</t>
  </si>
  <si>
    <t>T1T2-441 KO C6 - Oct 26 2011121</t>
  </si>
  <si>
    <t>T1T373 WT - oct 18 2011094</t>
  </si>
  <si>
    <t>T1T2-441 KO C6 - Oct 26 2011122</t>
  </si>
  <si>
    <t>T1T373 WT - oct 18 2011095</t>
  </si>
  <si>
    <t>T1T2-441 KO C6 - Oct 26 2011123</t>
  </si>
  <si>
    <t>T1T373 WT - oct 18 2011096</t>
  </si>
  <si>
    <t>T1T2-441 KO C6 - Oct 26 2011124</t>
  </si>
  <si>
    <t>T1T373 WT - oct 18 2011097</t>
  </si>
  <si>
    <t>T1T2-441 KO C6 - Oct 26 2011125</t>
  </si>
  <si>
    <t>T1T2-441 KO C6 - Oct 26 2011126</t>
  </si>
  <si>
    <t>T1T373 WT - oct 18 2011098</t>
  </si>
  <si>
    <t>T1T2-441 KO C6 - Oct 26 2011127</t>
  </si>
  <si>
    <t>T1T2-441 KO C6 - Oct 26 2011128</t>
  </si>
  <si>
    <t>T1T373 WT - oct 18 2011099</t>
  </si>
  <si>
    <t>T1T2-441 KO C6 - Oct 26 2011129</t>
  </si>
  <si>
    <t>T1T373 WT - oct 18 2011100</t>
  </si>
  <si>
    <t>T1T373 WT - oct 18 2011101</t>
  </si>
  <si>
    <t>T1T2-441 KO C6 - Oct 26 2011130</t>
  </si>
  <si>
    <t>T1T373 WT - oct 18 2011102</t>
  </si>
  <si>
    <t>T1T2-441 KO C6 - Oct 26 2011131</t>
  </si>
  <si>
    <t>T1T373 WT - oct 18 2011103</t>
  </si>
  <si>
    <t>T1T373 WT - oct 18 2011104</t>
  </si>
  <si>
    <t>T1T373 WT - oct 18 2011105</t>
  </si>
  <si>
    <t>T1T373 WT - oct 18 2011106</t>
  </si>
  <si>
    <t>T1T373 WT - oct 18 2011107</t>
  </si>
  <si>
    <t>T1T373 WT - oct 18 2011108</t>
  </si>
  <si>
    <t>T1T373 WT - oct 18 2011109</t>
  </si>
  <si>
    <t>T1T373 WT - oct 18 2011110</t>
  </si>
  <si>
    <t>T1T373 WT - oct 18 2011111</t>
  </si>
  <si>
    <t>T1T2 497 - C1 - Dec 1 2011080</t>
  </si>
  <si>
    <t>T1T2 497 - C1 - Dec 1 2011081</t>
  </si>
  <si>
    <t>T1T373 WT - oct 18 2011112</t>
  </si>
  <si>
    <t>T1T2 497 - C1 - Dec 1 2011082</t>
  </si>
  <si>
    <t>T1T373 WT - oct 18 2011113</t>
  </si>
  <si>
    <t>T1T2 497 - C1 - Dec 1 2011083</t>
  </si>
  <si>
    <t>T1T2 497 - C1 - Dec 1 2011084</t>
  </si>
  <si>
    <t>T1T373 WT - oct 18 2011114</t>
  </si>
  <si>
    <t>T1T2 497 - C1 - Dec 1 2011085</t>
  </si>
  <si>
    <t>T1T2 497 - C1 - Dec 1 2011086</t>
  </si>
  <si>
    <t>T1T373 WT - oct 18 2011115</t>
  </si>
  <si>
    <t>T1T2 497 - C1 - Dec 1 2011087</t>
  </si>
  <si>
    <t>T1T2 497 - C1 - Dec 1 2011088</t>
  </si>
  <si>
    <t>T1T373 WT - oct 18 2011116</t>
  </si>
  <si>
    <t>T1T2 497 - C1 - Dec 1 2011089</t>
  </si>
  <si>
    <t>T1T373 WT - oct 18 2011117</t>
  </si>
  <si>
    <t>T1T2 497 - C1 - Dec 1 2011090</t>
  </si>
  <si>
    <t>T1T373 WT - oct 18 2011118</t>
  </si>
  <si>
    <t>T1T2 497 - C1 - Dec 1 2011091</t>
  </si>
  <si>
    <t>T1T373 WT - oct 18 2011119</t>
  </si>
  <si>
    <t>T1T2 497 - C1 - Dec 1 2011092</t>
  </si>
  <si>
    <t>T1T373 WT - oct 18 2011120</t>
  </si>
  <si>
    <t>T1T2 497 - C1 - Dec 1 2011093</t>
  </si>
  <si>
    <t>T1T2 497 - C1 - Dec 1 2011094</t>
  </si>
  <si>
    <t>T1T2 497 - C1 - Dec 1 2011095</t>
  </si>
  <si>
    <t>T1T2 497 - C1 - Dec 1 2011096</t>
  </si>
  <si>
    <t>T1T2 497 - C1 - Dec 1 2011097</t>
  </si>
  <si>
    <t>T1T2 497 - C1 - Dec 1 2011098</t>
  </si>
  <si>
    <t>T1T2 497 - C1 - Dec 1 2011099</t>
  </si>
  <si>
    <t>T1T2 497 - C1 - Dec 1 2011100</t>
  </si>
  <si>
    <t>T1T2 497 - C1 - Dec 1 2011101</t>
  </si>
  <si>
    <t>T1T2 497 - C1 - Dec 1 2011102</t>
  </si>
  <si>
    <t>T1T2 497 - C1 - Dec 1 2011103</t>
  </si>
  <si>
    <t>T1T2-374 WT - C1 - Oct 26 2011062</t>
  </si>
  <si>
    <t>T1T2 497 - C1 - Dec 1 2011104</t>
  </si>
  <si>
    <t>T1T2 497 - C1 - Dec 1 2011105</t>
  </si>
  <si>
    <t>T1T2-374 WT - C1 - Oct 26 2011063</t>
  </si>
  <si>
    <t>T1T2 497 - C1 - Dec 1 2011106</t>
  </si>
  <si>
    <t>T1T2 497 - C1 - Dec 1 2011107</t>
  </si>
  <si>
    <t>T1T2-374 WT - C1 - Oct 26 2011064</t>
  </si>
  <si>
    <t>T1T2 497 - C1 - Dec 1 2011108</t>
  </si>
  <si>
    <t>T1T2-374 WT - C1 - Oct 26 2011065</t>
  </si>
  <si>
    <t>T1T2 497 - C1 - Dec 1 2011109</t>
  </si>
  <si>
    <t>T1T2-374 WT - C1 - Oct 26 2011066</t>
  </si>
  <si>
    <t>T1T2 497 - C1 - Dec 1 2011110</t>
  </si>
  <si>
    <t>T1T2 497 - C1 - Dec 1 2011111</t>
  </si>
  <si>
    <t>T1T2-374 WT - C1 - Oct 26 2011067</t>
  </si>
  <si>
    <t>T1T2 497 - C1 - Dec 1 2011112</t>
  </si>
  <si>
    <t>T1T2 497 - C1 - Dec 1 2011113</t>
  </si>
  <si>
    <t>T1T2-374 WT - C1 - Oct 26 2011068</t>
  </si>
  <si>
    <t>T1T2 497 - C1 - Dec 1 2011114</t>
  </si>
  <si>
    <t>T1T2-374 WT - C1 - Oct 26 2011069</t>
  </si>
  <si>
    <t>T1T2 497 - C1 - Dec 1 2011115</t>
  </si>
  <si>
    <t>T1T2 497 - C1 - Dec 1 2011116</t>
  </si>
  <si>
    <t>T1T2-374 WT - C1 - Oct 26 2011070</t>
  </si>
  <si>
    <t>T1T2 497 - C1 - Dec 1 2011117</t>
  </si>
  <si>
    <t>T1T2-374 WT - C1 - Oct 26 2011071</t>
  </si>
  <si>
    <t>T1T2 497 - C1 - Dec 1 2011118</t>
  </si>
  <si>
    <t>T1T2-374 WT - C1 - Oct 26 2011072</t>
  </si>
  <si>
    <t>T1T2-374 WT - C1 - Oct 26 2011073</t>
  </si>
  <si>
    <t>T1T2 497 - C1 - Dec 1 2011119</t>
  </si>
  <si>
    <t>T1T2-374 WT - C1 - Oct 26 2011074</t>
  </si>
  <si>
    <t>T1T2 497 - C1 - Dec 1 2011120</t>
  </si>
  <si>
    <t>T1T2-374 WT - C1 - Oct 26 2011075</t>
  </si>
  <si>
    <t>T1T2 497 - C1 - Dec 1 2011121</t>
  </si>
  <si>
    <t>T1T2 497 - C1 - Dec 1 2011122</t>
  </si>
  <si>
    <t>T1T2 497 - C1 - Dec 1 2011123</t>
  </si>
  <si>
    <t>T1T2-374 WT - C1 - Oct 26 2011076</t>
  </si>
  <si>
    <t>T1T2-374 WT - C1 - Oct 26 2011077</t>
  </si>
  <si>
    <t>T1T2 497 - C1 - Dec 1 2011124</t>
  </si>
  <si>
    <t>T1T2-374 WT - C1 - Oct 26 2011078</t>
  </si>
  <si>
    <t>T1T2 497 - C1 - Dec 1 2011125</t>
  </si>
  <si>
    <t>T1T2 497 - C1 - Dec 1 2011126</t>
  </si>
  <si>
    <t>T1T2-374 WT - C1 - Oct 26 2011079</t>
  </si>
  <si>
    <t>T1T2-374 WT - C1 - Oct 26 2011080</t>
  </si>
  <si>
    <t>T1T2-374 WT - C1 - Oct 26 2011081</t>
  </si>
  <si>
    <t>T1T2-374 WT - C1 - Oct 26 2011082</t>
  </si>
  <si>
    <t>T1T2-374 WT - C1 - Oct 26 2011083</t>
  </si>
  <si>
    <t>T1T2-374 WT - C1 - Oct 26 2011084</t>
  </si>
  <si>
    <t>T1T2-374 WT - C1 - Oct 26 2011085</t>
  </si>
  <si>
    <t>T1T2-374 WT - C1 - Oct 26 2011086</t>
  </si>
  <si>
    <t>T1T2-374 WT - C1 - Oct 26 2011087</t>
  </si>
  <si>
    <t>T1T2-374 WT - C1 - Oct 26 2011088</t>
  </si>
  <si>
    <t>T1T2-374 WT - C1 - Oct 26 2011089</t>
  </si>
  <si>
    <t>T1T2-374 WT - C1 - Oct 26 2011090</t>
  </si>
  <si>
    <t>T1T2-374 WT - C1 - Oct 26 2011091</t>
  </si>
  <si>
    <t>T1T2-374 WT - C1 - Oct 26 2011092</t>
  </si>
  <si>
    <t>T1T2-374 WT - C1 - Oct 26 2011093</t>
  </si>
  <si>
    <t>T1T2-374 WT - C1 - Oct 26 2011094</t>
  </si>
  <si>
    <t>T1T2-374 WT - C1 - Oct 26 2011095</t>
  </si>
  <si>
    <t>T1T2-374 WT - C1 - Oct 26 2011096</t>
  </si>
  <si>
    <t>T1T2-374 WT - C1 - Oct 26 2011097</t>
  </si>
  <si>
    <t>T1T2-374 WT - C1 - Oct 26 2011098</t>
  </si>
  <si>
    <t>T1T2-374 WT - C1 - Oct 26 2011099</t>
  </si>
  <si>
    <t>T1T2-374 WT - C1 - Oct 26 2011100</t>
  </si>
  <si>
    <t>DHET</t>
  </si>
  <si>
    <t>DKO</t>
  </si>
  <si>
    <t>SCALE: 500 nm = 143 pixels</t>
  </si>
  <si>
    <t>3.496 nm/ pixel</t>
  </si>
  <si>
    <t>2012.11.06 - Tabrez n4 Grid D8 - Sample 1_006</t>
  </si>
  <si>
    <t>2012.11.06 - Tabrez n4 Grid D8 - Sample 1_008</t>
  </si>
  <si>
    <t>2012.11.06 - Tabrez n4 Grid D8 - Sample 1_009</t>
  </si>
  <si>
    <t>2012.11.06 - Tabrez n4 Grid D8 - Sample 1_010</t>
  </si>
  <si>
    <t>2012.11.06 - Tabrez n4 Grid D8 - Sample 1_011</t>
  </si>
  <si>
    <t>2012.11.06 - Tabrez n4 Grid D8 - Sample 1_012</t>
  </si>
  <si>
    <t>2012.11.06 - Tabrez n4 Grid D8 - Sample 1_013</t>
  </si>
  <si>
    <t>2012.11.06 - Tabrez n4 Grid D8 - Sample 1_014</t>
  </si>
  <si>
    <t>2012.11.06 - Tabrez n4 Grid D8 - Sample 1_015</t>
  </si>
  <si>
    <t>2012.11.06 - Tabrez n4 Grid D8 - Sample 1_016</t>
  </si>
  <si>
    <t>2012.11.06 - Tabrez n4 Grid D8 - Sample 1_017</t>
  </si>
  <si>
    <t>2012.11.06 - Tabrez n4 Grid D8 - Sample 1_018</t>
  </si>
  <si>
    <t>2012.11.06 - Tabrez n4 Grid D8 - Sample 1_019</t>
  </si>
  <si>
    <t>2012.11.06 - Tabrez n4 Grid D8 - Sample 1_020</t>
  </si>
  <si>
    <t>2012.11.06 - Tabrez n4 Grid D8 - Sample 1_021</t>
  </si>
  <si>
    <t>2012.11.06 - Tabrez n4 Grid D8 - Sample 1_022</t>
  </si>
  <si>
    <t>2012.11.06 - Tabrez n4 Grid D8 - Sample 1_023</t>
  </si>
  <si>
    <t>2012.11.06 - Tabrez n4 Grid D8 - Sample 1_024</t>
  </si>
  <si>
    <t>2012.11.06 - Tabrez n4 Grid D8 - Sample 1_025</t>
  </si>
  <si>
    <t>2012.11.06 - Tabrez n4 Grid D8 - Sample 1_026</t>
  </si>
  <si>
    <t>2012.11.06 - Tabrez n4 Grid D8 - Sample 1_027</t>
  </si>
  <si>
    <t>2012.11.06 - Tabrez n4 Grid D8 - Sample 1_028</t>
  </si>
  <si>
    <t>2012.11.06 - Tabrez n4 Grid D8 - Sample 1_029</t>
  </si>
  <si>
    <t>2012.11.06 - Tabrez n4 Grid D8 - Sample 1_030</t>
  </si>
  <si>
    <t>2012.11.06 - Tabrez n4 Grid D8 - Sample 1_031</t>
  </si>
  <si>
    <t>2012.11.06 - Tabrez n4 Grid D8 - Sample 1_032</t>
  </si>
  <si>
    <t>2012.11.06 - Tabrez n4 Grid D8 - Sample 1_033</t>
  </si>
  <si>
    <t>2012.11.06 - Tabrez n4 Grid D8 - Sample 1_034</t>
  </si>
  <si>
    <t>2012.11.06 - Tabrez n4 Grid D8 - Sample 1_035</t>
  </si>
  <si>
    <t>2012.11.06 - Tabrez n4 Grid D8 - Sample 1_036</t>
  </si>
  <si>
    <t>2012.11.06 - Tabrez n4 Grid D8 - Sample 1_037</t>
  </si>
  <si>
    <t>2012.11.06 - Tabrez n4 Grid D8 - Sample 1_039</t>
  </si>
  <si>
    <t>2012.11.06 - Tabrez n4 Grid D8 - Sample 1_040</t>
  </si>
  <si>
    <t>2012.11.06 - Tabrez n4 Grid D8 - Sample 1_041</t>
  </si>
  <si>
    <t>2012.11.06 - Tabrez n4 Grid D8 - Sample 1_042</t>
  </si>
  <si>
    <t>2012.11.06 - Tabrez n4 Grid D8 - Sample 1_043</t>
  </si>
  <si>
    <t>2012.11.06 - Tabrez n4 Grid D8 - Sample 1_044</t>
  </si>
  <si>
    <t>2012.11.07 - Tabrez n4 Grid A1 - Sample 4_001</t>
  </si>
  <si>
    <t>2012.11.07 - Tabrez n4 Grid A1 - Sample 4_002</t>
  </si>
  <si>
    <t>2012.11.07 - Tabrez n4 Grid A1 - Sample 4_003</t>
  </si>
  <si>
    <t>2012.11.07 - Tabrez n4 Grid A1 - Sample 4_004</t>
  </si>
  <si>
    <t>2012.11.07 - Tabrez n4 Grid A1 - Sample 4_005</t>
  </si>
  <si>
    <t>2012.11.07 - Tabrez n4 Grid A1 - Sample 4_006</t>
  </si>
  <si>
    <t>2012.11.07 - Tabrez n4 Grid A1 - Sample 4_007</t>
  </si>
  <si>
    <t>2012.11.07 - Tabrez n4 Grid A1 - Sample 4_008</t>
  </si>
  <si>
    <t>2012.11.07 - Tabrez n4 Grid A1 - Sample 4_009</t>
  </si>
  <si>
    <t>2012.11.07 - Tabrez n4 Grid A1 - Sample 4_010</t>
  </si>
  <si>
    <t>2012.11.07 - Tabrez n4 Grid A1 - Sample 4_011</t>
  </si>
  <si>
    <t>2012.11.07 - Tabrez n4 Grid A1 - Sample 4_012</t>
  </si>
  <si>
    <t>2012.11.07 - Tabrez n4 Grid A1 - Sample 4_013</t>
  </si>
  <si>
    <t>2012.11.07 - Tabrez n4 Grid A1 - Sample 4_014</t>
  </si>
  <si>
    <t>2012.11.07 - Tabrez n4 Grid A1 - Sample 4_015</t>
  </si>
  <si>
    <t>2012.11.07 - Tabrez n4 Grid A1 - Sample 4_016</t>
  </si>
  <si>
    <t>2012.11.07 - Tabrez n4 Grid A1 - Sample 4_017</t>
  </si>
  <si>
    <t>2012.11.07 - Tabrez n4 Grid A1 - Sample 4_018</t>
  </si>
  <si>
    <t>2012.11.07 - Tabrez n4 Grid A1 - Sample 4_019</t>
  </si>
  <si>
    <t>2012.11.07 - Tabrez n4 Grid A1 - Sample 4_020</t>
  </si>
  <si>
    <t>n=4</t>
  </si>
  <si>
    <t>2012.11.07 - Tabrez n4 Grid A1 - Sample 4_021</t>
  </si>
  <si>
    <t>2012.11.07 - Tabrez n4 Grid A1 - Sample 4_022</t>
  </si>
  <si>
    <t>2012.11.07 - Tabrez n4 Grid A1 - Sample 4_023</t>
  </si>
  <si>
    <t>2012.11.07 - Tabrez n4 Grid A1 - Sample 4_024</t>
  </si>
  <si>
    <t>2012.11.07 - Tabrez n4 Grid A1 - Sample 4_025</t>
  </si>
  <si>
    <t>2012.11.07 - Tabrez n4 Grid A1 - Sample 4_026</t>
  </si>
  <si>
    <t>2012.11.07 - Tabrez n4 Grid A1 - Sample 4_027</t>
  </si>
  <si>
    <t>2012.11.07 - Tabrez n4 Grid A1 - Sample 4_028</t>
  </si>
  <si>
    <t>2012.11.07 - Tabrez n4 Grid A1 - Sample 4_029</t>
  </si>
  <si>
    <t>2012.11.07 - Tabrez n4 Grid A1 - Sample 4_030</t>
  </si>
  <si>
    <t>2012.11.07 - Tabrez n4 Grid A1 - Sample 4_031</t>
  </si>
  <si>
    <t>2012.11.07 - Tabrez n4 Grid A1 - Sample 4_032</t>
  </si>
  <si>
    <t>2012.11.07 - Tabrez n4 Grid A1 - Sample 4_033</t>
  </si>
  <si>
    <t>2012.11.07 - Tabrez n4 Grid A1 - Sample 4_034</t>
  </si>
  <si>
    <t>2012.11.07 - Tabrez n4 Grid A1 - Sample 4_035</t>
  </si>
  <si>
    <t>2012.11.07 - Tabrez n4 Grid A1 - Sample 4_036</t>
  </si>
  <si>
    <t>2012.11.07 - Tabrez n4 Grid A1 - Sample 4_037</t>
  </si>
  <si>
    <t>2012.11.07 - Tabrez n4 Grid A1 - Sample 4_038</t>
  </si>
  <si>
    <t>2012.11.07 - Tabrez n4 Grid A1 - Sample 4_039</t>
  </si>
  <si>
    <t>Active Zone (pixels)</t>
  </si>
  <si>
    <t>Spine Width (pixels)</t>
  </si>
  <si>
    <t>Spine Width (nm)</t>
  </si>
  <si>
    <t>NEW SET 004</t>
  </si>
  <si>
    <t>NEW SET 005</t>
  </si>
  <si>
    <t>NEW SET 006</t>
  </si>
  <si>
    <t>NEW SET 007</t>
  </si>
  <si>
    <t>NEW SET 008</t>
  </si>
  <si>
    <t>NEW SET 009</t>
  </si>
  <si>
    <t>NEW SET 010</t>
  </si>
  <si>
    <t>NEW SET 011</t>
  </si>
  <si>
    <t>NEW SET 012</t>
  </si>
  <si>
    <t>NEW SET 013</t>
  </si>
  <si>
    <t>NEW SET 014</t>
  </si>
  <si>
    <t>NEW SET 015</t>
  </si>
  <si>
    <t>NEW SET 016</t>
  </si>
  <si>
    <t>NEW SET 017</t>
  </si>
  <si>
    <t>NEW SET 018</t>
  </si>
  <si>
    <t>NEW SET 019</t>
  </si>
  <si>
    <t>NEW SET 020</t>
  </si>
  <si>
    <t>NEW SET 021</t>
  </si>
  <si>
    <t>NEW SET 022</t>
  </si>
  <si>
    <t>NEW SET 023</t>
  </si>
  <si>
    <t>NEW SET 024</t>
  </si>
  <si>
    <t>NEW SET 025</t>
  </si>
  <si>
    <t>NEW SET 026</t>
  </si>
  <si>
    <t>NEW SET 027</t>
  </si>
  <si>
    <t>NEW SET 028</t>
  </si>
  <si>
    <t>NEW SET 029</t>
  </si>
  <si>
    <t>NEW SET 030</t>
  </si>
  <si>
    <t>NEW SET 031</t>
  </si>
  <si>
    <t>NEW SET 032</t>
  </si>
  <si>
    <t>NEW SET 033</t>
  </si>
  <si>
    <t>NEW SET 034</t>
  </si>
  <si>
    <t>NEW SET 035</t>
  </si>
  <si>
    <t>NEW SET 036</t>
  </si>
  <si>
    <t>NEW SET 037</t>
  </si>
  <si>
    <t>NEW SET 038</t>
  </si>
  <si>
    <t>NEW SET 039</t>
  </si>
  <si>
    <t>NEW SET 040</t>
  </si>
  <si>
    <t>NEW SET 041</t>
  </si>
  <si>
    <t>NEW SET 042</t>
  </si>
  <si>
    <t>NEW SET 043</t>
  </si>
  <si>
    <t>NEW SET 044</t>
  </si>
  <si>
    <t>NEW SET 045</t>
  </si>
  <si>
    <t>NEW SET 046</t>
  </si>
  <si>
    <t>NEW SET 047</t>
  </si>
  <si>
    <t>NEW SET 048</t>
  </si>
  <si>
    <t>NEW SET 049</t>
  </si>
  <si>
    <t>Micrograph X:</t>
  </si>
  <si>
    <t>Micrograph Y:</t>
  </si>
  <si>
    <t>Synapses/100 um2</t>
  </si>
  <si>
    <t>Micrograph area (nm2)</t>
  </si>
  <si>
    <t>Micrograph area (um2)</t>
  </si>
  <si>
    <t>p-value WT vs. HET (n=3)</t>
  </si>
  <si>
    <t>nm/pixel</t>
  </si>
  <si>
    <t>Spine WIdth (pixels)</t>
  </si>
  <si>
    <t>Oct 25 D1 - t1t376 het069</t>
  </si>
  <si>
    <t>Oct 25 D1 - t1t376 het070</t>
  </si>
  <si>
    <t>Oct 25 D1 - t1t376 het071</t>
  </si>
  <si>
    <t>Oct 25 D1 - t1t376 het072</t>
  </si>
  <si>
    <t>Oct 25 D1 - t1t376 het073</t>
  </si>
  <si>
    <t>Oct 25 D1 - t1t376 het074</t>
  </si>
  <si>
    <t>Oct 25 D1 - t1t376 het075</t>
  </si>
  <si>
    <t>Oct 25 D1 - t1t376 het076</t>
  </si>
  <si>
    <t>Oct 25 D1 - t1t376 het077</t>
  </si>
  <si>
    <t>Oct 25 D1 - t1t376 het078</t>
  </si>
  <si>
    <t>Oct 25 D1 - t1t376 het079</t>
  </si>
  <si>
    <t>Oct 25 D1 - t1t376 het080</t>
  </si>
  <si>
    <t>Oct 25 D1 - t1t376 het081</t>
  </si>
  <si>
    <t>Oct 25 D1 - t1t376 het082</t>
  </si>
  <si>
    <t>Oct 25 D1 - t1t376 het083</t>
  </si>
  <si>
    <t>Oct 25 D1 - t1t376 het084</t>
  </si>
  <si>
    <t>Oct 25 D1 - t1t376 het085</t>
  </si>
  <si>
    <t>T1T2 - 440 HET B6 Nov 3 2011063</t>
  </si>
  <si>
    <t>T1T2 - 440 HET B6 Nov 3 2011064</t>
  </si>
  <si>
    <t>T1T2 - 440 HET B6 Nov 3 2011065</t>
  </si>
  <si>
    <t>T1T2 - 440 HET B6 Nov 3 2011066</t>
  </si>
  <si>
    <t>T1T2 - 440 HET B6 Nov 3 2011067</t>
  </si>
  <si>
    <t>T1T2 - 440 HET B6 Nov 3 2011068</t>
  </si>
  <si>
    <t>T1T2 - 440 HET B6 Nov 3 2011069</t>
  </si>
  <si>
    <t>T1T2 - 440 HET B6 Nov 3 2011070</t>
  </si>
  <si>
    <t>T1T2 - 440 HET B6 Nov 3 2011071</t>
  </si>
  <si>
    <t>T1T2 - 440 HET B6 Nov 3 2011072</t>
  </si>
  <si>
    <t>T1T2 - 440 HET B6 Nov 3 2011073</t>
  </si>
  <si>
    <t>T1T2 - 440 HET B6 Nov 3 2011074</t>
  </si>
  <si>
    <t>T1T2 - 440 HET B6 Nov 3 2011075</t>
  </si>
  <si>
    <t>T1T2 - 440 HET B6 Nov 3 2011076</t>
  </si>
  <si>
    <t>T1T2 - 440 HET B6 Nov 3 2011077</t>
  </si>
  <si>
    <t>T1T2 - 440 HET B6 Nov 3 2011078</t>
  </si>
  <si>
    <t>T1T2 - 440 HET B6 Nov 3 2011079</t>
  </si>
  <si>
    <t>T1T2 - 440 HET B6 Nov 3 2011080</t>
  </si>
  <si>
    <t>T1T2 - 440 HET B6 Nov 3 2011081</t>
  </si>
  <si>
    <t>T1T2 - 440 HET B6 Nov 3 2011082</t>
  </si>
  <si>
    <t>T1T2 - 440 HET B6 Nov 3 2011083</t>
  </si>
  <si>
    <t>T1T2 - 440 HET B6 Nov 3 2011084</t>
  </si>
  <si>
    <t>T1T2 - 440 HET B6 Nov 3 2011085</t>
  </si>
  <si>
    <t>T1T2 - 440 HET B6 Nov 3 2011086</t>
  </si>
  <si>
    <t>T1T2 - 440 HET B6 Nov 3 2011087</t>
  </si>
  <si>
    <t>T1T2-448 het D6 - Oct 26 2011063</t>
  </si>
  <si>
    <t>T1T2-448 het D6 - Oct 26 2011064</t>
  </si>
  <si>
    <t>T1T2-448 het D6 - Oct 26 2011065</t>
  </si>
  <si>
    <t>T1T2-448 het D6 - Oct 26 2011066</t>
  </si>
  <si>
    <t>T1T2-448 het D6 - Oct 26 2011067</t>
  </si>
  <si>
    <t>T1T2-448 het D6 - Oct 26 2011068</t>
  </si>
  <si>
    <t>T1T2-448 het D6 - Oct 26 2011069</t>
  </si>
  <si>
    <t>T1T2-448 het D6 - Oct 26 2011070</t>
  </si>
  <si>
    <t>T1T2-448 het D6 - Oct 26 2011071</t>
  </si>
  <si>
    <t>T1T2-448 het D6 - Oct 26 2011072</t>
  </si>
  <si>
    <t>T1T2-448 het D6 - Oct 26 2011073</t>
  </si>
  <si>
    <t>T1T2-448 het D6 - Oct 26 2011074</t>
  </si>
  <si>
    <t>T1T2-448 het D6 - Oct 26 2011075</t>
  </si>
  <si>
    <t>T1T2-448 het D6 - Oct 26 2011076</t>
  </si>
  <si>
    <t>T1T2-448 het D6 - Oct 26 2011077</t>
  </si>
  <si>
    <t>T1T2-448 het D6 - Oct 26 2011078</t>
  </si>
  <si>
    <t>T1T2-448 het D6 - Oct 26 2011079</t>
  </si>
  <si>
    <t>T1T2-448 het D6 - Oct 26 2011080</t>
  </si>
  <si>
    <t>T1T2-448 het D6 - Oct 26 2011082</t>
  </si>
  <si>
    <t>T1T2-448 het D6 - Oct 26 2011083</t>
  </si>
  <si>
    <t>T1T2-448 het D6 - Oct 26 2011084</t>
  </si>
  <si>
    <t>T1T2-448 het D6 - Oct 26 2011085</t>
  </si>
  <si>
    <t>T1T2-448 het D6 - Oct 26 2011086</t>
  </si>
  <si>
    <t>T1T2-448 het D6 - Oct 26 2011087</t>
  </si>
  <si>
    <t>T1T2-448 het D6 - Oct 26 2011088</t>
  </si>
  <si>
    <t>T1T2-448 het D6 - Oct 26 2011089</t>
  </si>
  <si>
    <t>T1T2-448 het D6 - Oct 26 2011090</t>
  </si>
  <si>
    <t>T1T2-448 het D6 - Oct 26 2011091</t>
  </si>
  <si>
    <t>T1T2-448 het D6 - Oct 26 2011092</t>
  </si>
  <si>
    <t>T1T2-448 het D6 - Oct 26 2011093</t>
  </si>
  <si>
    <t>T1T2-448 het D6 - Oct 26 2011094</t>
  </si>
  <si>
    <t>T1T2-448 het D6 - Oct 26 2011095</t>
  </si>
  <si>
    <t>T1T2-448 het D6 - Oct 26 2011096</t>
  </si>
  <si>
    <t>Spine Width (in pixels)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</si>
</sst>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FF0000"/>
      <name val="Calibri"/>
      <family val="2"/>
      <scheme val="minor"/>
    </font>
    <font>
      <sz val="11"/>
      <color theme="5"/>
      <name val="Calibri"/>
      <family val="2"/>
      <scheme val="minor"/>
    </font>
    <font>
      <b/>
      <sz val="11"/>
      <color theme="1"/>
      <name val="Calibri"/>
      <family val="2"/>
      <scheme val="minor"/>
    </font>
    <font>
      <i/>
      <sz val="11"/>
      <color theme="0" tint="-0.34998626667073579"/>
      <name val="Calibri"/>
      <family val="2"/>
      <scheme val="minor"/>
    </font>
    <font>
      <b/>
      <sz val="16"/>
      <color rgb="FF000000"/>
      <name val="Calibri"/>
      <family val="2"/>
    </font>
    <font>
      <b/>
      <sz val="14"/>
      <color rgb="FF000000"/>
      <name val="Calibri"/>
      <family val="2"/>
    </font>
    <font>
      <sz val="14"/>
      <color rgb="FF000000"/>
      <name val="Calibri"/>
      <family val="2"/>
    </font>
    <font>
      <i/>
      <sz val="14"/>
      <color theme="0" tint="-0.499984740745262"/>
      <name val="Calibri"/>
      <family val="2"/>
    </font>
    <font>
      <sz val="14"/>
      <name val="Calibri"/>
      <family val="2"/>
    </font>
    <font>
      <sz val="14"/>
      <color rgb="FF7F7F7F"/>
      <name val="Calibri"/>
      <family val="2"/>
    </font>
    <font>
      <sz val="11"/>
      <color theme="0"/>
      <name val="Calibri"/>
      <family val="2"/>
      <scheme val="minor"/>
    </font>
    <font>
      <b/>
      <u/>
      <sz val="11"/>
      <color theme="1"/>
      <name val="Calibri"/>
      <family val="2"/>
      <scheme val="minor"/>
    </font>
    <font>
      <b/>
      <sz val="11"/>
      <color theme="7" tint="-0.499984740745262"/>
      <name val="Calibri"/>
      <family val="2"/>
      <scheme val="minor"/>
    </font>
    <font>
      <b/>
      <u/>
      <sz val="11"/>
      <color theme="9" tint="-0.249977111117893"/>
      <name val="Calibri"/>
      <family val="2"/>
      <scheme val="minor"/>
    </font>
    <font>
      <b/>
      <u/>
      <sz val="11"/>
      <color theme="6" tint="-0.499984740745262"/>
      <name val="Calibri"/>
      <family val="2"/>
      <scheme val="minor"/>
    </font>
    <font>
      <b/>
      <sz val="11"/>
      <color theme="9" tint="-0.249977111117893"/>
      <name val="Calibri"/>
      <family val="2"/>
      <scheme val="minor"/>
    </font>
    <font>
      <b/>
      <sz val="11"/>
      <color theme="6" tint="-0.499984740745262"/>
      <name val="Calibri"/>
      <family val="2"/>
      <scheme val="minor"/>
    </font>
    <font>
      <b/>
      <sz val="11"/>
      <color rgb="FFFF0000"/>
      <name val="Calibri"/>
      <family val="2"/>
      <scheme val="minor"/>
    </font>
    <font>
      <b/>
      <sz val="11"/>
      <color rgb="FF339933"/>
      <name val="Calibri"/>
      <family val="2"/>
      <scheme val="minor"/>
    </font>
    <font>
      <b/>
      <sz val="11"/>
      <color rgb="FFC00000"/>
      <name val="Calibri"/>
      <family val="2"/>
      <scheme val="minor"/>
    </font>
    <font>
      <b/>
      <sz val="9"/>
      <color indexed="81"/>
      <name val="Tahoma"/>
      <charset val="1"/>
    </font>
    <font>
      <i/>
      <sz val="11"/>
      <color rgb="FF006100"/>
      <name val="Calibri"/>
      <family val="2"/>
      <scheme val="minor"/>
    </font>
    <font>
      <i/>
      <sz val="11"/>
      <color theme="1"/>
      <name val="Calibri"/>
      <family val="2"/>
      <scheme val="minor"/>
    </font>
    <font>
      <i/>
      <sz val="11"/>
      <color rgb="FFFF0000"/>
      <name val="Calibri"/>
      <family val="2"/>
      <scheme val="minor"/>
    </font>
    <font>
      <i/>
      <sz val="11"/>
      <color rgb="FF9C6500"/>
      <name val="Calibri"/>
      <family val="2"/>
      <scheme val="minor"/>
    </font>
  </fonts>
  <fills count="2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D8CD7A"/>
        <bgColor indexed="64"/>
      </patternFill>
    </fill>
    <fill>
      <patternFill patternType="solid">
        <fgColor rgb="FFC3D69B"/>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rgb="FFFCD5B5"/>
        <bgColor indexed="64"/>
      </patternFill>
    </fill>
    <fill>
      <patternFill patternType="solid">
        <fgColor rgb="FFE6B9B8"/>
        <bgColor indexed="64"/>
      </patternFill>
    </fill>
    <fill>
      <patternFill patternType="solid">
        <fgColor theme="6"/>
      </patternFill>
    </fill>
    <fill>
      <patternFill patternType="solid">
        <fgColor theme="9"/>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rgb="FF7ED47E"/>
        <bgColor indexed="64"/>
      </patternFill>
    </fill>
    <fill>
      <patternFill patternType="solid">
        <fgColor rgb="FFFFCC66"/>
        <bgColor indexed="64"/>
      </patternFill>
    </fill>
    <fill>
      <patternFill patternType="solid">
        <fgColor rgb="FFFF7D7D"/>
        <bgColor indexed="64"/>
      </patternFill>
    </fill>
  </fills>
  <borders count="11">
    <border>
      <left/>
      <right/>
      <top/>
      <bottom/>
      <diagonal/>
    </border>
    <border>
      <left style="medium">
        <color rgb="FF000000"/>
      </left>
      <right style="medium">
        <color rgb="FF000000"/>
      </right>
      <top style="medium">
        <color rgb="FF000000"/>
      </top>
      <bottom/>
      <diagonal/>
    </border>
    <border>
      <left style="thick">
        <color rgb="FF000000"/>
      </left>
      <right style="medium">
        <color rgb="FF000000"/>
      </right>
      <top style="thick">
        <color rgb="FF000000"/>
      </top>
      <bottom style="medium">
        <color rgb="FF000000"/>
      </bottom>
      <diagonal/>
    </border>
    <border>
      <left style="medium">
        <color rgb="FF000000"/>
      </left>
      <right style="medium">
        <color rgb="FF000000"/>
      </right>
      <top style="thick">
        <color rgb="FF000000"/>
      </top>
      <bottom style="medium">
        <color rgb="FF000000"/>
      </bottom>
      <diagonal/>
    </border>
    <border>
      <left style="medium">
        <color rgb="FF000000"/>
      </left>
      <right style="thick">
        <color rgb="FF000000"/>
      </right>
      <top style="thick">
        <color rgb="FF000000"/>
      </top>
      <bottom style="medium">
        <color rgb="FF000000"/>
      </bottom>
      <diagonal/>
    </border>
    <border>
      <left style="thick">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style="thick">
        <color rgb="FF000000"/>
      </left>
      <right style="medium">
        <color rgb="FF000000"/>
      </right>
      <top style="medium">
        <color rgb="FF000000"/>
      </top>
      <bottom style="thick">
        <color rgb="FF000000"/>
      </bottom>
      <diagonal/>
    </border>
    <border>
      <left style="medium">
        <color rgb="FF000000"/>
      </left>
      <right style="medium">
        <color rgb="FF000000"/>
      </right>
      <top style="medium">
        <color rgb="FF000000"/>
      </top>
      <bottom style="thick">
        <color rgb="FF000000"/>
      </bottom>
      <diagonal/>
    </border>
    <border>
      <left style="medium">
        <color rgb="FF000000"/>
      </left>
      <right style="thick">
        <color rgb="FF000000"/>
      </right>
      <top style="medium">
        <color rgb="FF000000"/>
      </top>
      <bottom style="thick">
        <color rgb="FF000000"/>
      </bottom>
      <diagonal/>
    </border>
  </borders>
  <cellStyleXfs count="6">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cellStyleXfs>
  <cellXfs count="102">
    <xf numFmtId="0" fontId="0" fillId="0" borderId="0" xfId="0"/>
    <xf numFmtId="0" fontId="0" fillId="0" borderId="0" xfId="0" applyAlignment="1">
      <alignment horizontal="center"/>
    </xf>
    <xf numFmtId="0" fontId="0" fillId="0" borderId="0" xfId="0" applyAlignment="1">
      <alignment horizontal="left"/>
    </xf>
    <xf numFmtId="0" fontId="3" fillId="4" borderId="0" xfId="3" applyAlignment="1">
      <alignment horizontal="left"/>
    </xf>
    <xf numFmtId="0" fontId="3" fillId="4" borderId="0" xfId="3" applyAlignment="1">
      <alignment horizontal="center"/>
    </xf>
    <xf numFmtId="0" fontId="0" fillId="0" borderId="0" xfId="0" applyAlignment="1">
      <alignment horizontal="right"/>
    </xf>
    <xf numFmtId="0" fontId="1" fillId="2" borderId="0" xfId="1" applyAlignment="1">
      <alignment horizontal="center"/>
    </xf>
    <xf numFmtId="0" fontId="2" fillId="3" borderId="0" xfId="2" applyAlignment="1">
      <alignment horizontal="center"/>
    </xf>
    <xf numFmtId="0" fontId="1" fillId="2" borderId="0" xfId="1" applyAlignment="1">
      <alignment horizontal="left"/>
    </xf>
    <xf numFmtId="0" fontId="2" fillId="3" borderId="0" xfId="2" applyAlignment="1">
      <alignment horizontal="left"/>
    </xf>
    <xf numFmtId="0" fontId="5" fillId="0" borderId="0" xfId="0" applyFont="1" applyAlignment="1">
      <alignment horizontal="center"/>
    </xf>
    <xf numFmtId="0" fontId="4" fillId="0" borderId="0" xfId="0" applyFont="1" applyAlignment="1">
      <alignment horizontal="center"/>
    </xf>
    <xf numFmtId="0" fontId="6" fillId="0" borderId="0" xfId="0" applyFont="1" applyAlignment="1">
      <alignment horizontal="center"/>
    </xf>
    <xf numFmtId="0" fontId="7" fillId="0" borderId="0" xfId="0" applyFont="1"/>
    <xf numFmtId="0" fontId="4" fillId="0" borderId="0" xfId="0" applyFont="1"/>
    <xf numFmtId="0" fontId="2" fillId="3" borderId="0" xfId="2"/>
    <xf numFmtId="0" fontId="8" fillId="0" borderId="1" xfId="0" applyFont="1" applyBorder="1" applyAlignment="1">
      <alignment horizontal="center" vertical="center" wrapText="1" readingOrder="1"/>
    </xf>
    <xf numFmtId="0" fontId="9" fillId="0" borderId="2" xfId="0" applyFont="1" applyBorder="1" applyAlignment="1">
      <alignment horizontal="center" vertical="center" wrapText="1" readingOrder="1"/>
    </xf>
    <xf numFmtId="0" fontId="10" fillId="5" borderId="3" xfId="0" applyFont="1" applyFill="1" applyBorder="1" applyAlignment="1">
      <alignment horizontal="center" vertical="center" wrapText="1" readingOrder="1"/>
    </xf>
    <xf numFmtId="15" fontId="10" fillId="0" borderId="3" xfId="0" applyNumberFormat="1" applyFont="1" applyBorder="1" applyAlignment="1">
      <alignment horizontal="center" vertical="center" wrapText="1" readingOrder="1"/>
    </xf>
    <xf numFmtId="17" fontId="10" fillId="6" borderId="3" xfId="0" applyNumberFormat="1" applyFont="1" applyFill="1" applyBorder="1" applyAlignment="1">
      <alignment horizontal="center" vertical="center" wrapText="1" readingOrder="1"/>
    </xf>
    <xf numFmtId="0" fontId="10" fillId="0" borderId="3" xfId="0" applyFont="1" applyBorder="1" applyAlignment="1">
      <alignment horizontal="center" vertical="center" wrapText="1" readingOrder="1"/>
    </xf>
    <xf numFmtId="0" fontId="10" fillId="7" borderId="3" xfId="0" applyFont="1" applyFill="1" applyBorder="1" applyAlignment="1">
      <alignment horizontal="center" vertical="center" wrapText="1" readingOrder="1"/>
    </xf>
    <xf numFmtId="0" fontId="11" fillId="0" borderId="4" xfId="0" applyFont="1" applyBorder="1" applyAlignment="1">
      <alignment horizontal="center" vertical="center" wrapText="1" readingOrder="1"/>
    </xf>
    <xf numFmtId="0" fontId="9" fillId="0" borderId="5" xfId="0" applyFont="1" applyBorder="1" applyAlignment="1">
      <alignment horizontal="center" vertical="center" wrapText="1" readingOrder="1"/>
    </xf>
    <xf numFmtId="0" fontId="10" fillId="7" borderId="6" xfId="0" applyFont="1" applyFill="1" applyBorder="1" applyAlignment="1">
      <alignment horizontal="center" vertical="center" wrapText="1" readingOrder="1"/>
    </xf>
    <xf numFmtId="15" fontId="10" fillId="0" borderId="6" xfId="0" applyNumberFormat="1" applyFont="1" applyBorder="1" applyAlignment="1">
      <alignment horizontal="center" vertical="center" wrapText="1" readingOrder="1"/>
    </xf>
    <xf numFmtId="17" fontId="10" fillId="6" borderId="6" xfId="0" applyNumberFormat="1" applyFont="1" applyFill="1" applyBorder="1" applyAlignment="1">
      <alignment horizontal="center" vertical="center" wrapText="1" readingOrder="1"/>
    </xf>
    <xf numFmtId="0" fontId="10" fillId="0" borderId="6" xfId="0" applyFont="1" applyBorder="1" applyAlignment="1">
      <alignment horizontal="center" vertical="center" wrapText="1" readingOrder="1"/>
    </xf>
    <xf numFmtId="0" fontId="10" fillId="8" borderId="6" xfId="0" applyFont="1" applyFill="1" applyBorder="1" applyAlignment="1">
      <alignment horizontal="center" vertical="center" wrapText="1" readingOrder="1"/>
    </xf>
    <xf numFmtId="0" fontId="12" fillId="5" borderId="7" xfId="0" applyFont="1" applyFill="1" applyBorder="1" applyAlignment="1">
      <alignment horizontal="center" vertical="center" wrapText="1" readingOrder="1"/>
    </xf>
    <xf numFmtId="0" fontId="10" fillId="5" borderId="6" xfId="0" applyFont="1" applyFill="1" applyBorder="1" applyAlignment="1">
      <alignment horizontal="center" vertical="center" wrapText="1" readingOrder="1"/>
    </xf>
    <xf numFmtId="0" fontId="9" fillId="0" borderId="8" xfId="0" applyFont="1" applyBorder="1" applyAlignment="1">
      <alignment horizontal="center" vertical="center" wrapText="1" readingOrder="1"/>
    </xf>
    <xf numFmtId="0" fontId="10" fillId="5" borderId="9" xfId="0" applyFont="1" applyFill="1" applyBorder="1" applyAlignment="1">
      <alignment horizontal="center" vertical="center" wrapText="1" readingOrder="1"/>
    </xf>
    <xf numFmtId="15" fontId="10" fillId="0" borderId="9" xfId="0" applyNumberFormat="1" applyFont="1" applyBorder="1" applyAlignment="1">
      <alignment horizontal="center" vertical="center" wrapText="1" readingOrder="1"/>
    </xf>
    <xf numFmtId="17" fontId="10" fillId="6" borderId="9" xfId="0" applyNumberFormat="1" applyFont="1" applyFill="1" applyBorder="1" applyAlignment="1">
      <alignment horizontal="center" vertical="center" wrapText="1" readingOrder="1"/>
    </xf>
    <xf numFmtId="0" fontId="10" fillId="0" borderId="9" xfId="0" applyFont="1" applyBorder="1" applyAlignment="1">
      <alignment horizontal="center" vertical="center" wrapText="1" readingOrder="1"/>
    </xf>
    <xf numFmtId="0" fontId="10" fillId="7" borderId="9" xfId="0" applyFont="1" applyFill="1" applyBorder="1" applyAlignment="1">
      <alignment horizontal="center" vertical="center" wrapText="1" readingOrder="1"/>
    </xf>
    <xf numFmtId="0" fontId="11" fillId="0" borderId="10" xfId="0" applyFont="1" applyBorder="1" applyAlignment="1">
      <alignment horizontal="center" vertical="center" wrapText="1" readingOrder="1"/>
    </xf>
    <xf numFmtId="0" fontId="10" fillId="9" borderId="3" xfId="0" applyFont="1" applyFill="1" applyBorder="1" applyAlignment="1">
      <alignment horizontal="center" vertical="center" wrapText="1" readingOrder="1"/>
    </xf>
    <xf numFmtId="0" fontId="10" fillId="9" borderId="6" xfId="0" applyFont="1" applyFill="1" applyBorder="1" applyAlignment="1">
      <alignment horizontal="center" vertical="center" wrapText="1" readingOrder="1"/>
    </xf>
    <xf numFmtId="0" fontId="11" fillId="0" borderId="7" xfId="0" applyFont="1" applyBorder="1" applyAlignment="1">
      <alignment horizontal="center" vertical="center" wrapText="1" readingOrder="1"/>
    </xf>
    <xf numFmtId="0" fontId="10" fillId="10" borderId="6" xfId="0" applyFont="1" applyFill="1" applyBorder="1" applyAlignment="1">
      <alignment horizontal="center" vertical="center" wrapText="1" readingOrder="1"/>
    </xf>
    <xf numFmtId="0" fontId="10" fillId="9" borderId="9" xfId="0" applyFont="1" applyFill="1" applyBorder="1" applyAlignment="1">
      <alignment horizontal="center" vertical="center" wrapText="1" readingOrder="1"/>
    </xf>
    <xf numFmtId="0" fontId="10" fillId="10" borderId="3" xfId="0" applyFont="1" applyFill="1" applyBorder="1" applyAlignment="1">
      <alignment horizontal="center" vertical="center" wrapText="1" readingOrder="1"/>
    </xf>
    <xf numFmtId="15" fontId="10" fillId="10" borderId="3" xfId="0" applyNumberFormat="1" applyFont="1" applyFill="1" applyBorder="1" applyAlignment="1">
      <alignment horizontal="center" vertical="center" wrapText="1" readingOrder="1"/>
    </xf>
    <xf numFmtId="0" fontId="11" fillId="0" borderId="3" xfId="0" applyFont="1" applyBorder="1" applyAlignment="1">
      <alignment horizontal="center" vertical="center" wrapText="1" readingOrder="1"/>
    </xf>
    <xf numFmtId="0" fontId="10" fillId="0" borderId="4" xfId="0" applyFont="1" applyBorder="1" applyAlignment="1">
      <alignment horizontal="center" vertical="center" wrapText="1" readingOrder="1"/>
    </xf>
    <xf numFmtId="15" fontId="13" fillId="10" borderId="6" xfId="0" applyNumberFormat="1" applyFont="1" applyFill="1" applyBorder="1" applyAlignment="1">
      <alignment horizontal="center" vertical="center" wrapText="1" readingOrder="1"/>
    </xf>
    <xf numFmtId="0" fontId="11" fillId="0" borderId="6" xfId="0" applyFont="1" applyBorder="1" applyAlignment="1">
      <alignment horizontal="center" vertical="center" wrapText="1" readingOrder="1"/>
    </xf>
    <xf numFmtId="0" fontId="10" fillId="0" borderId="7" xfId="0" applyFont="1" applyBorder="1" applyAlignment="1">
      <alignment horizontal="center" vertical="center" wrapText="1" readingOrder="1"/>
    </xf>
    <xf numFmtId="0" fontId="10" fillId="10" borderId="9" xfId="0" applyFont="1" applyFill="1" applyBorder="1" applyAlignment="1">
      <alignment horizontal="center" vertical="center" wrapText="1" readingOrder="1"/>
    </xf>
    <xf numFmtId="15" fontId="13" fillId="10" borderId="9" xfId="0" applyNumberFormat="1" applyFont="1" applyFill="1" applyBorder="1" applyAlignment="1">
      <alignment horizontal="center" vertical="center" wrapText="1" readingOrder="1"/>
    </xf>
    <xf numFmtId="0" fontId="11" fillId="0" borderId="9" xfId="0" applyFont="1" applyBorder="1" applyAlignment="1">
      <alignment horizontal="center" vertical="center" wrapText="1" readingOrder="1"/>
    </xf>
    <xf numFmtId="0" fontId="10" fillId="0" borderId="10" xfId="0" applyFont="1" applyBorder="1" applyAlignment="1">
      <alignment horizontal="center" vertical="center" wrapText="1" readingOrder="1"/>
    </xf>
    <xf numFmtId="0" fontId="0" fillId="0" borderId="0" xfId="0" applyAlignment="1"/>
    <xf numFmtId="0" fontId="15" fillId="0" borderId="0" xfId="0" applyFont="1"/>
    <xf numFmtId="0" fontId="15" fillId="0" borderId="0" xfId="0" applyFont="1" applyAlignment="1">
      <alignment horizontal="center"/>
    </xf>
    <xf numFmtId="0" fontId="6" fillId="0" borderId="0" xfId="0" applyFont="1"/>
    <xf numFmtId="0" fontId="1" fillId="2" borderId="0" xfId="1" applyAlignment="1"/>
    <xf numFmtId="0" fontId="3" fillId="4" borderId="0" xfId="3" applyAlignment="1"/>
    <xf numFmtId="0" fontId="2" fillId="3" borderId="0" xfId="2" applyAlignment="1"/>
    <xf numFmtId="0" fontId="1" fillId="2" borderId="0" xfId="1"/>
    <xf numFmtId="0" fontId="16" fillId="13" borderId="0" xfId="1" applyFont="1" applyFill="1" applyAlignment="1">
      <alignment horizontal="center"/>
    </xf>
    <xf numFmtId="0" fontId="17" fillId="14" borderId="0" xfId="5" applyFont="1" applyFill="1"/>
    <xf numFmtId="0" fontId="18" fillId="7" borderId="0" xfId="4" applyFont="1" applyFill="1" applyAlignment="1">
      <alignment horizontal="center"/>
    </xf>
    <xf numFmtId="0" fontId="16" fillId="13" borderId="0" xfId="1" applyFont="1" applyFill="1"/>
    <xf numFmtId="0" fontId="19" fillId="14" borderId="0" xfId="5" applyFont="1" applyFill="1"/>
    <xf numFmtId="0" fontId="20" fillId="7" borderId="0" xfId="4" applyFont="1" applyFill="1"/>
    <xf numFmtId="0" fontId="0" fillId="15" borderId="0" xfId="0" applyFill="1" applyAlignment="1">
      <alignment horizontal="center"/>
    </xf>
    <xf numFmtId="0" fontId="4" fillId="15" borderId="0" xfId="0" applyFont="1" applyFill="1" applyAlignment="1">
      <alignment horizontal="center"/>
    </xf>
    <xf numFmtId="0" fontId="0" fillId="0" borderId="0" xfId="0" applyFont="1"/>
    <xf numFmtId="0" fontId="4" fillId="0" borderId="0" xfId="0" applyFont="1" applyAlignment="1">
      <alignment horizontal="right"/>
    </xf>
    <xf numFmtId="0" fontId="6" fillId="16" borderId="0" xfId="0" applyFont="1" applyFill="1"/>
    <xf numFmtId="0" fontId="3" fillId="4" borderId="0" xfId="3"/>
    <xf numFmtId="0" fontId="21" fillId="0" borderId="0" xfId="0" applyFont="1"/>
    <xf numFmtId="0" fontId="0" fillId="15" borderId="0" xfId="0" applyFill="1"/>
    <xf numFmtId="0" fontId="6" fillId="15" borderId="0" xfId="0" applyFont="1" applyFill="1"/>
    <xf numFmtId="0" fontId="22" fillId="0" borderId="0" xfId="0" applyFont="1"/>
    <xf numFmtId="0" fontId="23" fillId="0" borderId="0" xfId="0" applyFont="1"/>
    <xf numFmtId="0" fontId="0" fillId="0" borderId="0" xfId="0" applyFill="1"/>
    <xf numFmtId="0" fontId="0" fillId="0" borderId="0" xfId="0" applyFont="1" applyFill="1"/>
    <xf numFmtId="164" fontId="6" fillId="0" borderId="0" xfId="0" applyNumberFormat="1" applyFont="1"/>
    <xf numFmtId="0" fontId="0" fillId="17" borderId="0" xfId="0" applyFill="1"/>
    <xf numFmtId="0" fontId="0" fillId="18" borderId="0" xfId="0" applyFill="1"/>
    <xf numFmtId="0" fontId="14" fillId="18" borderId="0" xfId="0" applyFont="1" applyFill="1"/>
    <xf numFmtId="0" fontId="14" fillId="17" borderId="0" xfId="0" applyFont="1" applyFill="1"/>
    <xf numFmtId="0" fontId="21" fillId="0" borderId="0" xfId="0" applyFont="1" applyAlignment="1">
      <alignment horizontal="center"/>
    </xf>
    <xf numFmtId="0" fontId="25" fillId="2" borderId="0" xfId="1" applyFont="1" applyAlignment="1">
      <alignment horizontal="center"/>
    </xf>
    <xf numFmtId="0" fontId="26" fillId="0" borderId="0" xfId="0" applyFont="1" applyAlignment="1">
      <alignment horizontal="center"/>
    </xf>
    <xf numFmtId="0" fontId="27" fillId="0" borderId="0" xfId="0" applyFont="1" applyAlignment="1">
      <alignment horizontal="center"/>
    </xf>
    <xf numFmtId="0" fontId="28" fillId="4" borderId="0" xfId="3" applyFont="1" applyAlignment="1">
      <alignment horizontal="center"/>
    </xf>
    <xf numFmtId="0" fontId="26" fillId="0" borderId="0" xfId="0" applyFont="1"/>
    <xf numFmtId="0" fontId="27" fillId="0" borderId="0" xfId="0" applyFont="1"/>
    <xf numFmtId="0" fontId="6" fillId="17" borderId="0" xfId="0" applyFont="1" applyFill="1"/>
    <xf numFmtId="0" fontId="0" fillId="19" borderId="0" xfId="0" applyFill="1"/>
    <xf numFmtId="0" fontId="6" fillId="19" borderId="0" xfId="0" applyFont="1" applyFill="1"/>
    <xf numFmtId="0" fontId="4" fillId="19" borderId="0" xfId="0" applyFont="1" applyFill="1" applyAlignment="1">
      <alignment horizontal="right"/>
    </xf>
    <xf numFmtId="0" fontId="0" fillId="19" borderId="0" xfId="0" applyFont="1" applyFill="1"/>
    <xf numFmtId="0" fontId="0" fillId="20" borderId="0" xfId="0" applyFill="1"/>
    <xf numFmtId="0" fontId="0" fillId="21" borderId="0" xfId="0" applyFill="1"/>
    <xf numFmtId="0" fontId="0" fillId="22" borderId="0" xfId="0" applyFill="1"/>
  </cellXfs>
  <cellStyles count="6">
    <cellStyle name="Accent3" xfId="4" builtinId="37"/>
    <cellStyle name="Accent6" xfId="5" builtinId="49"/>
    <cellStyle name="Bad" xfId="2" builtinId="27"/>
    <cellStyle name="Good" xfId="1" builtinId="26"/>
    <cellStyle name="Neutral" xfId="3" builtinId="28"/>
    <cellStyle name="Normal" xfId="0" builtinId="0"/>
  </cellStyles>
  <dxfs count="0"/>
  <tableStyles count="0" defaultTableStyle="TableStyleMedium2" defaultPivotStyle="PivotStyleMedium9"/>
  <colors>
    <mruColors>
      <color rgb="FF7ED47E"/>
      <color rgb="FFFFCC66"/>
      <color rgb="FFFF7D7D"/>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DENSITY!$A$42</c:f>
              <c:strCache>
                <c:ptCount val="1"/>
                <c:pt idx="0">
                  <c:v>Net Average:</c:v>
                </c:pt>
              </c:strCache>
            </c:strRef>
          </c:tx>
          <c:invertIfNegative val="0"/>
          <c:dPt>
            <c:idx val="0"/>
            <c:invertIfNegative val="0"/>
            <c:bubble3D val="0"/>
            <c:spPr>
              <a:solidFill>
                <a:srgbClr val="7ED47E"/>
              </a:solidFill>
            </c:spPr>
            <c:extLst>
              <c:ext xmlns:c16="http://schemas.microsoft.com/office/drawing/2014/chart" uri="{C3380CC4-5D6E-409C-BE32-E72D297353CC}">
                <c16:uniqueId val="{00000001-2346-4361-A70E-D7D067A3254E}"/>
              </c:ext>
            </c:extLst>
          </c:dPt>
          <c:dPt>
            <c:idx val="1"/>
            <c:invertIfNegative val="0"/>
            <c:bubble3D val="0"/>
            <c:spPr>
              <a:solidFill>
                <a:srgbClr val="FFCC66"/>
              </a:solidFill>
            </c:spPr>
            <c:extLst>
              <c:ext xmlns:c16="http://schemas.microsoft.com/office/drawing/2014/chart" uri="{C3380CC4-5D6E-409C-BE32-E72D297353CC}">
                <c16:uniqueId val="{00000003-2346-4361-A70E-D7D067A3254E}"/>
              </c:ext>
            </c:extLst>
          </c:dPt>
          <c:dPt>
            <c:idx val="2"/>
            <c:invertIfNegative val="0"/>
            <c:bubble3D val="0"/>
            <c:spPr>
              <a:solidFill>
                <a:srgbClr val="FF7D7D"/>
              </a:solidFill>
            </c:spPr>
            <c:extLst>
              <c:ext xmlns:c16="http://schemas.microsoft.com/office/drawing/2014/chart" uri="{C3380CC4-5D6E-409C-BE32-E72D297353CC}">
                <c16:uniqueId val="{00000005-2346-4361-A70E-D7D067A3254E}"/>
              </c:ext>
            </c:extLst>
          </c:dPt>
          <c:errBars>
            <c:errBarType val="both"/>
            <c:errValType val="cust"/>
            <c:noEndCap val="0"/>
            <c:plus>
              <c:numRef>
                <c:f>DENSITY!$B$43:$D$43</c:f>
                <c:numCache>
                  <c:formatCode>General</c:formatCode>
                  <c:ptCount val="3"/>
                  <c:pt idx="0">
                    <c:v>0.37311638822748072</c:v>
                  </c:pt>
                  <c:pt idx="1">
                    <c:v>0.26490526818297627</c:v>
                  </c:pt>
                  <c:pt idx="2">
                    <c:v>0.22533202163391525</c:v>
                  </c:pt>
                </c:numCache>
              </c:numRef>
            </c:plus>
            <c:minus>
              <c:numRef>
                <c:f>DENSITY!$B$43:$D$43</c:f>
                <c:numCache>
                  <c:formatCode>General</c:formatCode>
                  <c:ptCount val="3"/>
                  <c:pt idx="0">
                    <c:v>0.37311638822748072</c:v>
                  </c:pt>
                  <c:pt idx="1">
                    <c:v>0.26490526818297627</c:v>
                  </c:pt>
                  <c:pt idx="2">
                    <c:v>0.22533202163391525</c:v>
                  </c:pt>
                </c:numCache>
              </c:numRef>
            </c:minus>
          </c:errBars>
          <c:cat>
            <c:strRef>
              <c:f>DENSITY!$B$41:$D$41</c:f>
              <c:strCache>
                <c:ptCount val="3"/>
                <c:pt idx="0">
                  <c:v>WT</c:v>
                </c:pt>
                <c:pt idx="1">
                  <c:v>DHET</c:v>
                </c:pt>
                <c:pt idx="2">
                  <c:v>DKO</c:v>
                </c:pt>
              </c:strCache>
            </c:strRef>
          </c:cat>
          <c:val>
            <c:numRef>
              <c:f>DENSITY!$B$42:$D$42</c:f>
              <c:numCache>
                <c:formatCode>General</c:formatCode>
                <c:ptCount val="3"/>
                <c:pt idx="0">
                  <c:v>12.421768707482993</c:v>
                </c:pt>
                <c:pt idx="1">
                  <c:v>10.736486486486486</c:v>
                </c:pt>
                <c:pt idx="2">
                  <c:v>8.3717277486911001</c:v>
                </c:pt>
              </c:numCache>
            </c:numRef>
          </c:val>
          <c:extLst>
            <c:ext xmlns:c16="http://schemas.microsoft.com/office/drawing/2014/chart" uri="{C3380CC4-5D6E-409C-BE32-E72D297353CC}">
              <c16:uniqueId val="{00000006-2346-4361-A70E-D7D067A3254E}"/>
            </c:ext>
          </c:extLst>
        </c:ser>
        <c:dLbls>
          <c:showLegendKey val="0"/>
          <c:showVal val="0"/>
          <c:showCatName val="0"/>
          <c:showSerName val="0"/>
          <c:showPercent val="0"/>
          <c:showBubbleSize val="0"/>
        </c:dLbls>
        <c:gapWidth val="150"/>
        <c:axId val="66977152"/>
        <c:axId val="66979328"/>
      </c:barChart>
      <c:catAx>
        <c:axId val="66977152"/>
        <c:scaling>
          <c:orientation val="minMax"/>
        </c:scaling>
        <c:delete val="0"/>
        <c:axPos val="b"/>
        <c:numFmt formatCode="General" sourceLinked="0"/>
        <c:majorTickMark val="out"/>
        <c:minorTickMark val="none"/>
        <c:tickLblPos val="nextTo"/>
        <c:crossAx val="66979328"/>
        <c:crosses val="autoZero"/>
        <c:auto val="1"/>
        <c:lblAlgn val="ctr"/>
        <c:lblOffset val="100"/>
        <c:noMultiLvlLbl val="0"/>
      </c:catAx>
      <c:valAx>
        <c:axId val="66979328"/>
        <c:scaling>
          <c:orientation val="minMax"/>
        </c:scaling>
        <c:delete val="0"/>
        <c:axPos val="l"/>
        <c:majorGridlines/>
        <c:numFmt formatCode="General" sourceLinked="1"/>
        <c:majorTickMark val="out"/>
        <c:minorTickMark val="none"/>
        <c:tickLblPos val="nextTo"/>
        <c:crossAx val="66977152"/>
        <c:crosses val="autoZero"/>
        <c:crossBetween val="between"/>
      </c:valAx>
    </c:plotArea>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dPt>
            <c:idx val="0"/>
            <c:invertIfNegative val="0"/>
            <c:bubble3D val="0"/>
            <c:spPr>
              <a:solidFill>
                <a:srgbClr val="7ED47E"/>
              </a:solidFill>
            </c:spPr>
            <c:extLst>
              <c:ext xmlns:c16="http://schemas.microsoft.com/office/drawing/2014/chart" uri="{C3380CC4-5D6E-409C-BE32-E72D297353CC}">
                <c16:uniqueId val="{00000001-878A-468D-A6CF-7253B1CAFBF8}"/>
              </c:ext>
            </c:extLst>
          </c:dPt>
          <c:dPt>
            <c:idx val="1"/>
            <c:invertIfNegative val="0"/>
            <c:bubble3D val="0"/>
            <c:spPr>
              <a:solidFill>
                <a:srgbClr val="FFCC66"/>
              </a:solidFill>
            </c:spPr>
            <c:extLst>
              <c:ext xmlns:c16="http://schemas.microsoft.com/office/drawing/2014/chart" uri="{C3380CC4-5D6E-409C-BE32-E72D297353CC}">
                <c16:uniqueId val="{00000003-878A-468D-A6CF-7253B1CAFBF8}"/>
              </c:ext>
            </c:extLst>
          </c:dPt>
          <c:dPt>
            <c:idx val="2"/>
            <c:invertIfNegative val="0"/>
            <c:bubble3D val="0"/>
            <c:spPr>
              <a:solidFill>
                <a:srgbClr val="FF7D7D"/>
              </a:solidFill>
            </c:spPr>
            <c:extLst>
              <c:ext xmlns:c16="http://schemas.microsoft.com/office/drawing/2014/chart" uri="{C3380CC4-5D6E-409C-BE32-E72D297353CC}">
                <c16:uniqueId val="{00000005-878A-468D-A6CF-7253B1CAFBF8}"/>
              </c:ext>
            </c:extLst>
          </c:dPt>
          <c:errBars>
            <c:errBarType val="both"/>
            <c:errValType val="cust"/>
            <c:noEndCap val="0"/>
            <c:plus>
              <c:numRef>
                <c:f>MORPHOLOGY.!$F$11:$H$11</c:f>
                <c:numCache>
                  <c:formatCode>General</c:formatCode>
                  <c:ptCount val="3"/>
                  <c:pt idx="0">
                    <c:v>1.9000704802072677</c:v>
                  </c:pt>
                  <c:pt idx="1">
                    <c:v>3.0862116839757614</c:v>
                  </c:pt>
                  <c:pt idx="2">
                    <c:v>1.4751072679777832</c:v>
                  </c:pt>
                </c:numCache>
              </c:numRef>
            </c:plus>
            <c:minus>
              <c:numRef>
                <c:f>MORPHOLOGY.!$F$11:$H$11</c:f>
                <c:numCache>
                  <c:formatCode>General</c:formatCode>
                  <c:ptCount val="3"/>
                  <c:pt idx="0">
                    <c:v>1.9000704802072677</c:v>
                  </c:pt>
                  <c:pt idx="1">
                    <c:v>3.0862116839757614</c:v>
                  </c:pt>
                  <c:pt idx="2">
                    <c:v>1.4751072679777832</c:v>
                  </c:pt>
                </c:numCache>
              </c:numRef>
            </c:minus>
          </c:errBars>
          <c:cat>
            <c:strRef>
              <c:f>MORPHOLOGY.!$F$8:$H$8</c:f>
              <c:strCache>
                <c:ptCount val="3"/>
                <c:pt idx="0">
                  <c:v>WT</c:v>
                </c:pt>
                <c:pt idx="1">
                  <c:v>DHET</c:v>
                </c:pt>
                <c:pt idx="2">
                  <c:v>DKO</c:v>
                </c:pt>
              </c:strCache>
            </c:strRef>
          </c:cat>
          <c:val>
            <c:numRef>
              <c:f>MORPHOLOGY.!$F$10:$H$10</c:f>
              <c:numCache>
                <c:formatCode>General</c:formatCode>
                <c:ptCount val="3"/>
                <c:pt idx="0">
                  <c:v>87.259265474553004</c:v>
                </c:pt>
                <c:pt idx="1">
                  <c:v>91.598896907216499</c:v>
                </c:pt>
                <c:pt idx="2">
                  <c:v>102.52037878787871</c:v>
                </c:pt>
              </c:numCache>
            </c:numRef>
          </c:val>
          <c:extLst>
            <c:ext xmlns:c16="http://schemas.microsoft.com/office/drawing/2014/chart" uri="{C3380CC4-5D6E-409C-BE32-E72D297353CC}">
              <c16:uniqueId val="{00000006-878A-468D-A6CF-7253B1CAFBF8}"/>
            </c:ext>
          </c:extLst>
        </c:ser>
        <c:dLbls>
          <c:showLegendKey val="0"/>
          <c:showVal val="0"/>
          <c:showCatName val="0"/>
          <c:showSerName val="0"/>
          <c:showPercent val="0"/>
          <c:showBubbleSize val="0"/>
        </c:dLbls>
        <c:gapWidth val="150"/>
        <c:axId val="221753728"/>
        <c:axId val="221755264"/>
      </c:barChart>
      <c:catAx>
        <c:axId val="221753728"/>
        <c:scaling>
          <c:orientation val="minMax"/>
        </c:scaling>
        <c:delete val="0"/>
        <c:axPos val="b"/>
        <c:numFmt formatCode="General" sourceLinked="0"/>
        <c:majorTickMark val="out"/>
        <c:minorTickMark val="none"/>
        <c:tickLblPos val="nextTo"/>
        <c:crossAx val="221755264"/>
        <c:crosses val="autoZero"/>
        <c:auto val="1"/>
        <c:lblAlgn val="ctr"/>
        <c:lblOffset val="100"/>
        <c:noMultiLvlLbl val="0"/>
      </c:catAx>
      <c:valAx>
        <c:axId val="221755264"/>
        <c:scaling>
          <c:orientation val="minMax"/>
        </c:scaling>
        <c:delete val="0"/>
        <c:axPos val="l"/>
        <c:majorGridlines/>
        <c:numFmt formatCode="General" sourceLinked="1"/>
        <c:majorTickMark val="out"/>
        <c:minorTickMark val="none"/>
        <c:tickLblPos val="nextTo"/>
        <c:crossAx val="221753728"/>
        <c:crosses val="autoZero"/>
        <c:crossBetween val="between"/>
      </c:valAx>
    </c:plotArea>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dPt>
            <c:idx val="0"/>
            <c:invertIfNegative val="0"/>
            <c:bubble3D val="0"/>
            <c:spPr>
              <a:solidFill>
                <a:srgbClr val="7ED47E"/>
              </a:solidFill>
            </c:spPr>
            <c:extLst>
              <c:ext xmlns:c16="http://schemas.microsoft.com/office/drawing/2014/chart" uri="{C3380CC4-5D6E-409C-BE32-E72D297353CC}">
                <c16:uniqueId val="{00000001-0507-495D-9604-67022D3A8592}"/>
              </c:ext>
            </c:extLst>
          </c:dPt>
          <c:dPt>
            <c:idx val="1"/>
            <c:invertIfNegative val="0"/>
            <c:bubble3D val="0"/>
            <c:spPr>
              <a:solidFill>
                <a:srgbClr val="FFCC66"/>
              </a:solidFill>
            </c:spPr>
            <c:extLst>
              <c:ext xmlns:c16="http://schemas.microsoft.com/office/drawing/2014/chart" uri="{C3380CC4-5D6E-409C-BE32-E72D297353CC}">
                <c16:uniqueId val="{00000003-0507-495D-9604-67022D3A8592}"/>
              </c:ext>
            </c:extLst>
          </c:dPt>
          <c:dPt>
            <c:idx val="2"/>
            <c:invertIfNegative val="0"/>
            <c:bubble3D val="0"/>
            <c:spPr>
              <a:solidFill>
                <a:srgbClr val="FF7D7D"/>
              </a:solidFill>
            </c:spPr>
            <c:extLst>
              <c:ext xmlns:c16="http://schemas.microsoft.com/office/drawing/2014/chart" uri="{C3380CC4-5D6E-409C-BE32-E72D297353CC}">
                <c16:uniqueId val="{00000005-0507-495D-9604-67022D3A8592}"/>
              </c:ext>
            </c:extLst>
          </c:dPt>
          <c:errBars>
            <c:errBarType val="both"/>
            <c:errValType val="cust"/>
            <c:noEndCap val="0"/>
            <c:plus>
              <c:numRef>
                <c:f>MORPHOLOGY.!$J$11:$L$11</c:f>
                <c:numCache>
                  <c:formatCode>General</c:formatCode>
                  <c:ptCount val="3"/>
                  <c:pt idx="0">
                    <c:v>0.11508597157179622</c:v>
                  </c:pt>
                  <c:pt idx="1">
                    <c:v>0.25542254286422295</c:v>
                  </c:pt>
                  <c:pt idx="2">
                    <c:v>0.11508597157179622</c:v>
                  </c:pt>
                </c:numCache>
              </c:numRef>
            </c:plus>
            <c:minus>
              <c:numRef>
                <c:f>MORPHOLOGY.!$J$11:$L$11</c:f>
                <c:numCache>
                  <c:formatCode>General</c:formatCode>
                  <c:ptCount val="3"/>
                  <c:pt idx="0">
                    <c:v>0.11508597157179622</c:v>
                  </c:pt>
                  <c:pt idx="1">
                    <c:v>0.25542254286422295</c:v>
                  </c:pt>
                  <c:pt idx="2">
                    <c:v>0.11508597157179622</c:v>
                  </c:pt>
                </c:numCache>
              </c:numRef>
            </c:minus>
          </c:errBars>
          <c:cat>
            <c:multiLvlStrRef>
              <c:f>MORPHOLOGY.!$J$8:$L$9</c:f>
              <c:multiLvlStrCache>
                <c:ptCount val="3"/>
                <c:lvl>
                  <c:pt idx="0">
                    <c:v>Density</c:v>
                  </c:pt>
                  <c:pt idx="1">
                    <c:v>Density</c:v>
                  </c:pt>
                  <c:pt idx="2">
                    <c:v>Density</c:v>
                  </c:pt>
                </c:lvl>
                <c:lvl>
                  <c:pt idx="0">
                    <c:v>WT</c:v>
                  </c:pt>
                  <c:pt idx="1">
                    <c:v>DHET</c:v>
                  </c:pt>
                  <c:pt idx="2">
                    <c:v>DKO</c:v>
                  </c:pt>
                </c:lvl>
              </c:multiLvlStrCache>
            </c:multiLvlStrRef>
          </c:cat>
          <c:val>
            <c:numRef>
              <c:f>MORPHOLOGY.!$J$10:$L$10</c:f>
              <c:numCache>
                <c:formatCode>General</c:formatCode>
                <c:ptCount val="3"/>
                <c:pt idx="0">
                  <c:v>3.9891304347826089</c:v>
                </c:pt>
                <c:pt idx="1">
                  <c:v>3.09375</c:v>
                </c:pt>
                <c:pt idx="2">
                  <c:v>3.0725388601036268</c:v>
                </c:pt>
              </c:numCache>
            </c:numRef>
          </c:val>
          <c:extLst>
            <c:ext xmlns:c16="http://schemas.microsoft.com/office/drawing/2014/chart" uri="{C3380CC4-5D6E-409C-BE32-E72D297353CC}">
              <c16:uniqueId val="{00000006-0507-495D-9604-67022D3A8592}"/>
            </c:ext>
          </c:extLst>
        </c:ser>
        <c:dLbls>
          <c:showLegendKey val="0"/>
          <c:showVal val="0"/>
          <c:showCatName val="0"/>
          <c:showSerName val="0"/>
          <c:showPercent val="0"/>
          <c:showBubbleSize val="0"/>
        </c:dLbls>
        <c:gapWidth val="150"/>
        <c:axId val="221817472"/>
        <c:axId val="221819264"/>
      </c:barChart>
      <c:catAx>
        <c:axId val="221817472"/>
        <c:scaling>
          <c:orientation val="minMax"/>
        </c:scaling>
        <c:delete val="0"/>
        <c:axPos val="b"/>
        <c:numFmt formatCode="General" sourceLinked="0"/>
        <c:majorTickMark val="out"/>
        <c:minorTickMark val="none"/>
        <c:tickLblPos val="nextTo"/>
        <c:crossAx val="221819264"/>
        <c:crosses val="autoZero"/>
        <c:auto val="1"/>
        <c:lblAlgn val="ctr"/>
        <c:lblOffset val="100"/>
        <c:noMultiLvlLbl val="0"/>
      </c:catAx>
      <c:valAx>
        <c:axId val="221819264"/>
        <c:scaling>
          <c:orientation val="minMax"/>
        </c:scaling>
        <c:delete val="0"/>
        <c:axPos val="l"/>
        <c:majorGridlines/>
        <c:numFmt formatCode="General" sourceLinked="1"/>
        <c:majorTickMark val="out"/>
        <c:minorTickMark val="none"/>
        <c:tickLblPos val="nextTo"/>
        <c:crossAx val="221817472"/>
        <c:crosses val="autoZero"/>
        <c:crossBetween val="between"/>
      </c:valAx>
    </c:plotArea>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dPt>
            <c:idx val="0"/>
            <c:invertIfNegative val="0"/>
            <c:bubble3D val="0"/>
            <c:spPr>
              <a:solidFill>
                <a:srgbClr val="7ED47E"/>
              </a:solidFill>
            </c:spPr>
            <c:extLst>
              <c:ext xmlns:c16="http://schemas.microsoft.com/office/drawing/2014/chart" uri="{C3380CC4-5D6E-409C-BE32-E72D297353CC}">
                <c16:uniqueId val="{00000001-D959-4200-BE80-A68CDFA5D465}"/>
              </c:ext>
            </c:extLst>
          </c:dPt>
          <c:dPt>
            <c:idx val="1"/>
            <c:invertIfNegative val="0"/>
            <c:bubble3D val="0"/>
            <c:spPr>
              <a:solidFill>
                <a:srgbClr val="FFCC66"/>
              </a:solidFill>
            </c:spPr>
            <c:extLst>
              <c:ext xmlns:c16="http://schemas.microsoft.com/office/drawing/2014/chart" uri="{C3380CC4-5D6E-409C-BE32-E72D297353CC}">
                <c16:uniqueId val="{00000003-D959-4200-BE80-A68CDFA5D465}"/>
              </c:ext>
            </c:extLst>
          </c:dPt>
          <c:dPt>
            <c:idx val="2"/>
            <c:invertIfNegative val="0"/>
            <c:bubble3D val="0"/>
            <c:spPr>
              <a:solidFill>
                <a:srgbClr val="FF7D7D"/>
              </a:solidFill>
            </c:spPr>
            <c:extLst>
              <c:ext xmlns:c16="http://schemas.microsoft.com/office/drawing/2014/chart" uri="{C3380CC4-5D6E-409C-BE32-E72D297353CC}">
                <c16:uniqueId val="{00000005-D959-4200-BE80-A68CDFA5D465}"/>
              </c:ext>
            </c:extLst>
          </c:dPt>
          <c:errBars>
            <c:errBarType val="both"/>
            <c:errValType val="cust"/>
            <c:noEndCap val="0"/>
            <c:plus>
              <c:numRef>
                <c:f>MORPHOLOGY.!$B$49:$D$49</c:f>
                <c:numCache>
                  <c:formatCode>General</c:formatCode>
                  <c:ptCount val="3"/>
                  <c:pt idx="0">
                    <c:v>16.179870211868252</c:v>
                  </c:pt>
                  <c:pt idx="1">
                    <c:v>27.781772601551811</c:v>
                  </c:pt>
                  <c:pt idx="2">
                    <c:v>22.895480400198359</c:v>
                  </c:pt>
                </c:numCache>
              </c:numRef>
            </c:plus>
            <c:minus>
              <c:numRef>
                <c:f>MORPHOLOGY.!$B$49:$D$49</c:f>
                <c:numCache>
                  <c:formatCode>General</c:formatCode>
                  <c:ptCount val="3"/>
                  <c:pt idx="0">
                    <c:v>16.179870211868252</c:v>
                  </c:pt>
                  <c:pt idx="1">
                    <c:v>27.781772601551811</c:v>
                  </c:pt>
                  <c:pt idx="2">
                    <c:v>22.895480400198359</c:v>
                  </c:pt>
                </c:numCache>
              </c:numRef>
            </c:minus>
          </c:errBars>
          <c:cat>
            <c:strRef>
              <c:f>MORPHOLOGY.!$B$46:$D$46</c:f>
              <c:strCache>
                <c:ptCount val="3"/>
                <c:pt idx="0">
                  <c:v>WT</c:v>
                </c:pt>
                <c:pt idx="1">
                  <c:v>DHET</c:v>
                </c:pt>
                <c:pt idx="2">
                  <c:v>DKO</c:v>
                </c:pt>
              </c:strCache>
            </c:strRef>
          </c:cat>
          <c:val>
            <c:numRef>
              <c:f>MORPHOLOGY.!$B$48:$D$48</c:f>
              <c:numCache>
                <c:formatCode>General</c:formatCode>
                <c:ptCount val="3"/>
                <c:pt idx="0">
                  <c:v>603.48981030952439</c:v>
                </c:pt>
                <c:pt idx="1">
                  <c:v>608.23998184946254</c:v>
                </c:pt>
                <c:pt idx="2">
                  <c:v>622.8419617647063</c:v>
                </c:pt>
              </c:numCache>
            </c:numRef>
          </c:val>
          <c:extLst>
            <c:ext xmlns:c16="http://schemas.microsoft.com/office/drawing/2014/chart" uri="{C3380CC4-5D6E-409C-BE32-E72D297353CC}">
              <c16:uniqueId val="{00000006-D959-4200-BE80-A68CDFA5D465}"/>
            </c:ext>
          </c:extLst>
        </c:ser>
        <c:dLbls>
          <c:showLegendKey val="0"/>
          <c:showVal val="0"/>
          <c:showCatName val="0"/>
          <c:showSerName val="0"/>
          <c:showPercent val="0"/>
          <c:showBubbleSize val="0"/>
        </c:dLbls>
        <c:gapWidth val="150"/>
        <c:axId val="191243392"/>
        <c:axId val="191244928"/>
      </c:barChart>
      <c:catAx>
        <c:axId val="191243392"/>
        <c:scaling>
          <c:orientation val="minMax"/>
        </c:scaling>
        <c:delete val="0"/>
        <c:axPos val="b"/>
        <c:numFmt formatCode="General" sourceLinked="0"/>
        <c:majorTickMark val="out"/>
        <c:minorTickMark val="none"/>
        <c:tickLblPos val="nextTo"/>
        <c:crossAx val="191244928"/>
        <c:crosses val="autoZero"/>
        <c:auto val="1"/>
        <c:lblAlgn val="ctr"/>
        <c:lblOffset val="100"/>
        <c:noMultiLvlLbl val="0"/>
      </c:catAx>
      <c:valAx>
        <c:axId val="191244928"/>
        <c:scaling>
          <c:orientation val="minMax"/>
          <c:min val="0"/>
        </c:scaling>
        <c:delete val="0"/>
        <c:axPos val="l"/>
        <c:majorGridlines/>
        <c:numFmt formatCode="General" sourceLinked="1"/>
        <c:majorTickMark val="out"/>
        <c:minorTickMark val="none"/>
        <c:tickLblPos val="nextTo"/>
        <c:crossAx val="191243392"/>
        <c:crosses val="autoZero"/>
        <c:crossBetween val="between"/>
      </c:valAx>
    </c:plotArea>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dPt>
            <c:idx val="0"/>
            <c:invertIfNegative val="0"/>
            <c:bubble3D val="0"/>
            <c:spPr>
              <a:solidFill>
                <a:srgbClr val="7ED47E"/>
              </a:solidFill>
            </c:spPr>
            <c:extLst>
              <c:ext xmlns:c16="http://schemas.microsoft.com/office/drawing/2014/chart" uri="{C3380CC4-5D6E-409C-BE32-E72D297353CC}">
                <c16:uniqueId val="{00000001-619C-4323-829C-5B5C90F736FF}"/>
              </c:ext>
            </c:extLst>
          </c:dPt>
          <c:dPt>
            <c:idx val="1"/>
            <c:invertIfNegative val="0"/>
            <c:bubble3D val="0"/>
            <c:spPr>
              <a:solidFill>
                <a:srgbClr val="FFCC66"/>
              </a:solidFill>
            </c:spPr>
            <c:extLst>
              <c:ext xmlns:c16="http://schemas.microsoft.com/office/drawing/2014/chart" uri="{C3380CC4-5D6E-409C-BE32-E72D297353CC}">
                <c16:uniqueId val="{00000003-619C-4323-829C-5B5C90F736FF}"/>
              </c:ext>
            </c:extLst>
          </c:dPt>
          <c:dPt>
            <c:idx val="2"/>
            <c:invertIfNegative val="0"/>
            <c:bubble3D val="0"/>
            <c:spPr>
              <a:solidFill>
                <a:srgbClr val="FF7D7D"/>
              </a:solidFill>
            </c:spPr>
            <c:extLst>
              <c:ext xmlns:c16="http://schemas.microsoft.com/office/drawing/2014/chart" uri="{C3380CC4-5D6E-409C-BE32-E72D297353CC}">
                <c16:uniqueId val="{00000005-619C-4323-829C-5B5C90F736FF}"/>
              </c:ext>
            </c:extLst>
          </c:dPt>
          <c:errBars>
            <c:errBarType val="both"/>
            <c:errValType val="cust"/>
            <c:noEndCap val="0"/>
            <c:plus>
              <c:numRef>
                <c:f>MORPHOLOGY.!$F$49:$H$49</c:f>
                <c:numCache>
                  <c:formatCode>General</c:formatCode>
                  <c:ptCount val="3"/>
                  <c:pt idx="0">
                    <c:v>6.6426463988046081</c:v>
                  </c:pt>
                  <c:pt idx="1">
                    <c:v>10.789396047179261</c:v>
                  </c:pt>
                  <c:pt idx="2">
                    <c:v>5.1569750088503303</c:v>
                  </c:pt>
                </c:numCache>
              </c:numRef>
            </c:plus>
            <c:minus>
              <c:numRef>
                <c:f>MORPHOLOGY.!$F$49:$H$49</c:f>
                <c:numCache>
                  <c:formatCode>General</c:formatCode>
                  <c:ptCount val="3"/>
                  <c:pt idx="0">
                    <c:v>6.6426463988046081</c:v>
                  </c:pt>
                  <c:pt idx="1">
                    <c:v>10.789396047179261</c:v>
                  </c:pt>
                  <c:pt idx="2">
                    <c:v>5.1569750088503303</c:v>
                  </c:pt>
                </c:numCache>
              </c:numRef>
            </c:minus>
          </c:errBars>
          <c:cat>
            <c:strRef>
              <c:f>MORPHOLOGY.!$F$46:$H$46</c:f>
              <c:strCache>
                <c:ptCount val="3"/>
                <c:pt idx="0">
                  <c:v>WT</c:v>
                </c:pt>
                <c:pt idx="1">
                  <c:v>DHET</c:v>
                </c:pt>
                <c:pt idx="2">
                  <c:v>DKO</c:v>
                </c:pt>
              </c:strCache>
            </c:strRef>
          </c:cat>
          <c:val>
            <c:numRef>
              <c:f>MORPHOLOGY.!$F$48:$H$48</c:f>
              <c:numCache>
                <c:formatCode>General</c:formatCode>
                <c:ptCount val="3"/>
                <c:pt idx="0">
                  <c:v>305.05839209903729</c:v>
                </c:pt>
                <c:pt idx="1">
                  <c:v>320.22974358762889</c:v>
                </c:pt>
                <c:pt idx="2">
                  <c:v>358.411244242424</c:v>
                </c:pt>
              </c:numCache>
            </c:numRef>
          </c:val>
          <c:extLst>
            <c:ext xmlns:c16="http://schemas.microsoft.com/office/drawing/2014/chart" uri="{C3380CC4-5D6E-409C-BE32-E72D297353CC}">
              <c16:uniqueId val="{00000006-619C-4323-829C-5B5C90F736FF}"/>
            </c:ext>
          </c:extLst>
        </c:ser>
        <c:dLbls>
          <c:showLegendKey val="0"/>
          <c:showVal val="0"/>
          <c:showCatName val="0"/>
          <c:showSerName val="0"/>
          <c:showPercent val="0"/>
          <c:showBubbleSize val="0"/>
        </c:dLbls>
        <c:gapWidth val="150"/>
        <c:axId val="191266176"/>
        <c:axId val="191267968"/>
      </c:barChart>
      <c:catAx>
        <c:axId val="191266176"/>
        <c:scaling>
          <c:orientation val="minMax"/>
        </c:scaling>
        <c:delete val="0"/>
        <c:axPos val="b"/>
        <c:numFmt formatCode="General" sourceLinked="0"/>
        <c:majorTickMark val="out"/>
        <c:minorTickMark val="none"/>
        <c:tickLblPos val="nextTo"/>
        <c:crossAx val="191267968"/>
        <c:crosses val="autoZero"/>
        <c:auto val="1"/>
        <c:lblAlgn val="ctr"/>
        <c:lblOffset val="100"/>
        <c:noMultiLvlLbl val="0"/>
      </c:catAx>
      <c:valAx>
        <c:axId val="191267968"/>
        <c:scaling>
          <c:orientation val="minMax"/>
          <c:min val="0"/>
        </c:scaling>
        <c:delete val="0"/>
        <c:axPos val="l"/>
        <c:majorGridlines/>
        <c:numFmt formatCode="General" sourceLinked="1"/>
        <c:majorTickMark val="out"/>
        <c:minorTickMark val="none"/>
        <c:tickLblPos val="nextTo"/>
        <c:crossAx val="191266176"/>
        <c:crosses val="autoZero"/>
        <c:crossBetween val="between"/>
      </c:valAx>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dPt>
            <c:idx val="0"/>
            <c:invertIfNegative val="0"/>
            <c:bubble3D val="0"/>
            <c:spPr>
              <a:solidFill>
                <a:srgbClr val="7ED47E"/>
              </a:solidFill>
            </c:spPr>
            <c:extLst>
              <c:ext xmlns:c16="http://schemas.microsoft.com/office/drawing/2014/chart" uri="{C3380CC4-5D6E-409C-BE32-E72D297353CC}">
                <c16:uniqueId val="{00000001-97F6-4CA8-972E-87EA5A87D415}"/>
              </c:ext>
            </c:extLst>
          </c:dPt>
          <c:dPt>
            <c:idx val="1"/>
            <c:invertIfNegative val="0"/>
            <c:bubble3D val="0"/>
            <c:spPr>
              <a:solidFill>
                <a:srgbClr val="FFCC66"/>
              </a:solidFill>
            </c:spPr>
            <c:extLst>
              <c:ext xmlns:c16="http://schemas.microsoft.com/office/drawing/2014/chart" uri="{C3380CC4-5D6E-409C-BE32-E72D297353CC}">
                <c16:uniqueId val="{00000003-97F6-4CA8-972E-87EA5A87D415}"/>
              </c:ext>
            </c:extLst>
          </c:dPt>
          <c:dPt>
            <c:idx val="2"/>
            <c:invertIfNegative val="0"/>
            <c:bubble3D val="0"/>
            <c:spPr>
              <a:solidFill>
                <a:srgbClr val="FF7D7D"/>
              </a:solidFill>
            </c:spPr>
            <c:extLst>
              <c:ext xmlns:c16="http://schemas.microsoft.com/office/drawing/2014/chart" uri="{C3380CC4-5D6E-409C-BE32-E72D297353CC}">
                <c16:uniqueId val="{00000005-97F6-4CA8-972E-87EA5A87D415}"/>
              </c:ext>
            </c:extLst>
          </c:dPt>
          <c:errBars>
            <c:errBarType val="both"/>
            <c:errValType val="cust"/>
            <c:noEndCap val="0"/>
            <c:plus>
              <c:numRef>
                <c:f>MORPHOLOGY.!$F$49:$H$49</c:f>
                <c:numCache>
                  <c:formatCode>General</c:formatCode>
                  <c:ptCount val="3"/>
                  <c:pt idx="0">
                    <c:v>6.6426463988046081</c:v>
                  </c:pt>
                  <c:pt idx="1">
                    <c:v>10.789396047179261</c:v>
                  </c:pt>
                  <c:pt idx="2">
                    <c:v>5.1569750088503303</c:v>
                  </c:pt>
                </c:numCache>
              </c:numRef>
            </c:plus>
            <c:minus>
              <c:numRef>
                <c:f>MORPHOLOGY.!$F$49:$H$49</c:f>
                <c:numCache>
                  <c:formatCode>General</c:formatCode>
                  <c:ptCount val="3"/>
                  <c:pt idx="0">
                    <c:v>6.6426463988046081</c:v>
                  </c:pt>
                  <c:pt idx="1">
                    <c:v>10.789396047179261</c:v>
                  </c:pt>
                  <c:pt idx="2">
                    <c:v>5.1569750088503303</c:v>
                  </c:pt>
                </c:numCache>
              </c:numRef>
            </c:minus>
          </c:errBars>
          <c:val>
            <c:numRef>
              <c:f>MORPHOLOGY.!$B$70:$D$70</c:f>
              <c:numCache>
                <c:formatCode>General</c:formatCode>
                <c:ptCount val="3"/>
                <c:pt idx="0">
                  <c:v>87.322280004990503</c:v>
                </c:pt>
                <c:pt idx="1">
                  <c:v>95.028984567329644</c:v>
                </c:pt>
                <c:pt idx="2">
                  <c:v>102.7174353615905</c:v>
                </c:pt>
              </c:numCache>
            </c:numRef>
          </c:val>
          <c:extLst>
            <c:ext xmlns:c16="http://schemas.microsoft.com/office/drawing/2014/chart" uri="{C3380CC4-5D6E-409C-BE32-E72D297353CC}">
              <c16:uniqueId val="{00000006-97F6-4CA8-972E-87EA5A87D415}"/>
            </c:ext>
          </c:extLst>
        </c:ser>
        <c:dLbls>
          <c:showLegendKey val="0"/>
          <c:showVal val="0"/>
          <c:showCatName val="0"/>
          <c:showSerName val="0"/>
          <c:showPercent val="0"/>
          <c:showBubbleSize val="0"/>
        </c:dLbls>
        <c:gapWidth val="150"/>
        <c:axId val="191289216"/>
        <c:axId val="191290752"/>
      </c:barChart>
      <c:catAx>
        <c:axId val="191289216"/>
        <c:scaling>
          <c:orientation val="minMax"/>
        </c:scaling>
        <c:delete val="0"/>
        <c:axPos val="b"/>
        <c:majorTickMark val="out"/>
        <c:minorTickMark val="none"/>
        <c:tickLblPos val="nextTo"/>
        <c:crossAx val="191290752"/>
        <c:crosses val="autoZero"/>
        <c:auto val="1"/>
        <c:lblAlgn val="ctr"/>
        <c:lblOffset val="100"/>
        <c:noMultiLvlLbl val="0"/>
      </c:catAx>
      <c:valAx>
        <c:axId val="191290752"/>
        <c:scaling>
          <c:orientation val="minMax"/>
          <c:min val="0"/>
        </c:scaling>
        <c:delete val="0"/>
        <c:axPos val="l"/>
        <c:majorGridlines/>
        <c:numFmt formatCode="General" sourceLinked="1"/>
        <c:majorTickMark val="out"/>
        <c:minorTickMark val="none"/>
        <c:tickLblPos val="nextTo"/>
        <c:crossAx val="191289216"/>
        <c:crosses val="autoZero"/>
        <c:crossBetween val="between"/>
      </c:valAx>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dPt>
            <c:idx val="0"/>
            <c:invertIfNegative val="0"/>
            <c:bubble3D val="0"/>
            <c:spPr>
              <a:solidFill>
                <a:srgbClr val="7ED47E"/>
              </a:solidFill>
            </c:spPr>
            <c:extLst>
              <c:ext xmlns:c16="http://schemas.microsoft.com/office/drawing/2014/chart" uri="{C3380CC4-5D6E-409C-BE32-E72D297353CC}">
                <c16:uniqueId val="{00000001-7EFB-4DD7-B601-458FB1AE35A7}"/>
              </c:ext>
            </c:extLst>
          </c:dPt>
          <c:dPt>
            <c:idx val="1"/>
            <c:invertIfNegative val="0"/>
            <c:bubble3D val="0"/>
            <c:spPr>
              <a:solidFill>
                <a:srgbClr val="FFCC66"/>
              </a:solidFill>
            </c:spPr>
            <c:extLst>
              <c:ext xmlns:c16="http://schemas.microsoft.com/office/drawing/2014/chart" uri="{C3380CC4-5D6E-409C-BE32-E72D297353CC}">
                <c16:uniqueId val="{00000003-7EFB-4DD7-B601-458FB1AE35A7}"/>
              </c:ext>
            </c:extLst>
          </c:dPt>
          <c:dPt>
            <c:idx val="2"/>
            <c:invertIfNegative val="0"/>
            <c:bubble3D val="0"/>
            <c:spPr>
              <a:solidFill>
                <a:srgbClr val="FF7D7D"/>
              </a:solidFill>
            </c:spPr>
            <c:extLst>
              <c:ext xmlns:c16="http://schemas.microsoft.com/office/drawing/2014/chart" uri="{C3380CC4-5D6E-409C-BE32-E72D297353CC}">
                <c16:uniqueId val="{00000005-7EFB-4DD7-B601-458FB1AE35A7}"/>
              </c:ext>
            </c:extLst>
          </c:dPt>
          <c:errBars>
            <c:errBarType val="both"/>
            <c:errValType val="cust"/>
            <c:noEndCap val="0"/>
            <c:plus>
              <c:numRef>
                <c:f>MORPHOLOGY.!$B$93:$D$93</c:f>
                <c:numCache>
                  <c:formatCode>General</c:formatCode>
                  <c:ptCount val="3"/>
                  <c:pt idx="0">
                    <c:v>2.8364104214361419</c:v>
                  </c:pt>
                  <c:pt idx="1">
                    <c:v>4.5688601127932262</c:v>
                  </c:pt>
                  <c:pt idx="2">
                    <c:v>2.2481463595572486</c:v>
                  </c:pt>
                </c:numCache>
              </c:numRef>
            </c:plus>
            <c:minus>
              <c:numRef>
                <c:f>MORPHOLOGY.!$B$93:$D$93</c:f>
                <c:numCache>
                  <c:formatCode>General</c:formatCode>
                  <c:ptCount val="3"/>
                  <c:pt idx="0">
                    <c:v>2.8364104214361419</c:v>
                  </c:pt>
                  <c:pt idx="1">
                    <c:v>4.5688601127932262</c:v>
                  </c:pt>
                  <c:pt idx="2">
                    <c:v>2.2481463595572486</c:v>
                  </c:pt>
                </c:numCache>
              </c:numRef>
            </c:minus>
          </c:errBars>
          <c:val>
            <c:numRef>
              <c:f>MORPHOLOGY.!$B$92:$D$92</c:f>
              <c:numCache>
                <c:formatCode>General</c:formatCode>
                <c:ptCount val="3"/>
                <c:pt idx="0">
                  <c:v>88.491710003742881</c:v>
                </c:pt>
                <c:pt idx="1">
                  <c:v>94.271738425497233</c:v>
                </c:pt>
                <c:pt idx="2">
                  <c:v>104.28807652119288</c:v>
                </c:pt>
              </c:numCache>
            </c:numRef>
          </c:val>
          <c:extLst>
            <c:ext xmlns:c16="http://schemas.microsoft.com/office/drawing/2014/chart" uri="{C3380CC4-5D6E-409C-BE32-E72D297353CC}">
              <c16:uniqueId val="{00000006-7EFB-4DD7-B601-458FB1AE35A7}"/>
            </c:ext>
          </c:extLst>
        </c:ser>
        <c:dLbls>
          <c:showLegendKey val="0"/>
          <c:showVal val="0"/>
          <c:showCatName val="0"/>
          <c:showSerName val="0"/>
          <c:showPercent val="0"/>
          <c:showBubbleSize val="0"/>
        </c:dLbls>
        <c:gapWidth val="150"/>
        <c:axId val="221872512"/>
        <c:axId val="221874048"/>
      </c:barChart>
      <c:catAx>
        <c:axId val="221872512"/>
        <c:scaling>
          <c:orientation val="minMax"/>
        </c:scaling>
        <c:delete val="0"/>
        <c:axPos val="b"/>
        <c:majorTickMark val="out"/>
        <c:minorTickMark val="none"/>
        <c:tickLblPos val="nextTo"/>
        <c:crossAx val="221874048"/>
        <c:crosses val="autoZero"/>
        <c:auto val="1"/>
        <c:lblAlgn val="ctr"/>
        <c:lblOffset val="100"/>
        <c:noMultiLvlLbl val="0"/>
      </c:catAx>
      <c:valAx>
        <c:axId val="221874048"/>
        <c:scaling>
          <c:orientation val="minMax"/>
          <c:min val="0"/>
        </c:scaling>
        <c:delete val="0"/>
        <c:axPos val="l"/>
        <c:majorGridlines/>
        <c:numFmt formatCode="General" sourceLinked="1"/>
        <c:majorTickMark val="out"/>
        <c:minorTickMark val="none"/>
        <c:tickLblPos val="nextTo"/>
        <c:crossAx val="221872512"/>
        <c:crosses val="autoZero"/>
        <c:crossBetween val="between"/>
      </c:valAx>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dPt>
            <c:idx val="0"/>
            <c:invertIfNegative val="0"/>
            <c:bubble3D val="0"/>
            <c:spPr>
              <a:solidFill>
                <a:srgbClr val="7ED47E"/>
              </a:solidFill>
            </c:spPr>
            <c:extLst>
              <c:ext xmlns:c16="http://schemas.microsoft.com/office/drawing/2014/chart" uri="{C3380CC4-5D6E-409C-BE32-E72D297353CC}">
                <c16:uniqueId val="{00000001-D155-47E7-B033-EA612AA1D6B0}"/>
              </c:ext>
            </c:extLst>
          </c:dPt>
          <c:dPt>
            <c:idx val="1"/>
            <c:invertIfNegative val="0"/>
            <c:bubble3D val="0"/>
            <c:spPr>
              <a:solidFill>
                <a:srgbClr val="FFCC66"/>
              </a:solidFill>
            </c:spPr>
            <c:extLst>
              <c:ext xmlns:c16="http://schemas.microsoft.com/office/drawing/2014/chart" uri="{C3380CC4-5D6E-409C-BE32-E72D297353CC}">
                <c16:uniqueId val="{00000003-D155-47E7-B033-EA612AA1D6B0}"/>
              </c:ext>
            </c:extLst>
          </c:dPt>
          <c:dPt>
            <c:idx val="2"/>
            <c:invertIfNegative val="0"/>
            <c:bubble3D val="0"/>
            <c:spPr>
              <a:solidFill>
                <a:srgbClr val="FF7D7D"/>
              </a:solidFill>
            </c:spPr>
            <c:extLst>
              <c:ext xmlns:c16="http://schemas.microsoft.com/office/drawing/2014/chart" uri="{C3380CC4-5D6E-409C-BE32-E72D297353CC}">
                <c16:uniqueId val="{00000005-D155-47E7-B033-EA612AA1D6B0}"/>
              </c:ext>
            </c:extLst>
          </c:dPt>
          <c:errBars>
            <c:errBarType val="both"/>
            <c:errValType val="cust"/>
            <c:noEndCap val="0"/>
            <c:plus>
              <c:numRef>
                <c:f>MORPHOLOGY.!$B$119:$D$119</c:f>
                <c:numCache>
                  <c:formatCode>General</c:formatCode>
                  <c:ptCount val="3"/>
                  <c:pt idx="0">
                    <c:v>2.5604555690138429</c:v>
                  </c:pt>
                  <c:pt idx="1">
                    <c:v>1.2285281407909232</c:v>
                  </c:pt>
                  <c:pt idx="2">
                    <c:v>7.9826878343556791</c:v>
                  </c:pt>
                </c:numCache>
              </c:numRef>
            </c:plus>
            <c:minus>
              <c:numRef>
                <c:f>MORPHOLOGY.!$B$119:$D$119</c:f>
                <c:numCache>
                  <c:formatCode>General</c:formatCode>
                  <c:ptCount val="3"/>
                  <c:pt idx="0">
                    <c:v>2.5604555690138429</c:v>
                  </c:pt>
                  <c:pt idx="1">
                    <c:v>1.2285281407909232</c:v>
                  </c:pt>
                  <c:pt idx="2">
                    <c:v>7.9826878343556791</c:v>
                  </c:pt>
                </c:numCache>
              </c:numRef>
            </c:minus>
          </c:errBars>
          <c:val>
            <c:numRef>
              <c:f>MORPHOLOGY.!$B$118:$D$118</c:f>
              <c:numCache>
                <c:formatCode>General</c:formatCode>
                <c:ptCount val="3"/>
                <c:pt idx="0">
                  <c:v>173.24194825861869</c:v>
                </c:pt>
                <c:pt idx="1">
                  <c:v>173.89572484997277</c:v>
                </c:pt>
                <c:pt idx="2">
                  <c:v>176.20379637748556</c:v>
                </c:pt>
              </c:numCache>
            </c:numRef>
          </c:val>
          <c:extLst>
            <c:ext xmlns:c16="http://schemas.microsoft.com/office/drawing/2014/chart" uri="{C3380CC4-5D6E-409C-BE32-E72D297353CC}">
              <c16:uniqueId val="{00000006-D155-47E7-B033-EA612AA1D6B0}"/>
            </c:ext>
          </c:extLst>
        </c:ser>
        <c:dLbls>
          <c:showLegendKey val="0"/>
          <c:showVal val="0"/>
          <c:showCatName val="0"/>
          <c:showSerName val="0"/>
          <c:showPercent val="0"/>
          <c:showBubbleSize val="0"/>
        </c:dLbls>
        <c:gapWidth val="150"/>
        <c:axId val="221903488"/>
        <c:axId val="221970816"/>
      </c:barChart>
      <c:catAx>
        <c:axId val="221903488"/>
        <c:scaling>
          <c:orientation val="minMax"/>
        </c:scaling>
        <c:delete val="0"/>
        <c:axPos val="b"/>
        <c:majorTickMark val="out"/>
        <c:minorTickMark val="none"/>
        <c:tickLblPos val="nextTo"/>
        <c:crossAx val="221970816"/>
        <c:crosses val="autoZero"/>
        <c:auto val="1"/>
        <c:lblAlgn val="ctr"/>
        <c:lblOffset val="100"/>
        <c:noMultiLvlLbl val="0"/>
      </c:catAx>
      <c:valAx>
        <c:axId val="221970816"/>
        <c:scaling>
          <c:orientation val="minMax"/>
          <c:min val="0"/>
        </c:scaling>
        <c:delete val="0"/>
        <c:axPos val="l"/>
        <c:majorGridlines/>
        <c:numFmt formatCode="General" sourceLinked="1"/>
        <c:majorTickMark val="out"/>
        <c:minorTickMark val="none"/>
        <c:tickLblPos val="nextTo"/>
        <c:crossAx val="221903488"/>
        <c:crosses val="autoZero"/>
        <c:crossBetween val="between"/>
      </c:valAx>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dPt>
            <c:idx val="0"/>
            <c:invertIfNegative val="0"/>
            <c:bubble3D val="0"/>
            <c:spPr>
              <a:solidFill>
                <a:srgbClr val="7ED47E"/>
              </a:solidFill>
            </c:spPr>
            <c:extLst>
              <c:ext xmlns:c16="http://schemas.microsoft.com/office/drawing/2014/chart" uri="{C3380CC4-5D6E-409C-BE32-E72D297353CC}">
                <c16:uniqueId val="{00000001-2499-408E-974E-F6A96AD4BAA1}"/>
              </c:ext>
            </c:extLst>
          </c:dPt>
          <c:dPt>
            <c:idx val="1"/>
            <c:invertIfNegative val="0"/>
            <c:bubble3D val="0"/>
            <c:spPr>
              <a:solidFill>
                <a:srgbClr val="FFCC66"/>
              </a:solidFill>
            </c:spPr>
            <c:extLst>
              <c:ext xmlns:c16="http://schemas.microsoft.com/office/drawing/2014/chart" uri="{C3380CC4-5D6E-409C-BE32-E72D297353CC}">
                <c16:uniqueId val="{00000003-2499-408E-974E-F6A96AD4BAA1}"/>
              </c:ext>
            </c:extLst>
          </c:dPt>
          <c:dPt>
            <c:idx val="2"/>
            <c:invertIfNegative val="0"/>
            <c:bubble3D val="0"/>
            <c:spPr>
              <a:solidFill>
                <a:srgbClr val="FF7D7D"/>
              </a:solidFill>
            </c:spPr>
            <c:extLst>
              <c:ext xmlns:c16="http://schemas.microsoft.com/office/drawing/2014/chart" uri="{C3380CC4-5D6E-409C-BE32-E72D297353CC}">
                <c16:uniqueId val="{00000005-2499-408E-974E-F6A96AD4BAA1}"/>
              </c:ext>
            </c:extLst>
          </c:dPt>
          <c:errBars>
            <c:errBarType val="both"/>
            <c:errValType val="cust"/>
            <c:noEndCap val="0"/>
            <c:plus>
              <c:numRef>
                <c:f>MORPHOLOGY.!$B$143:$D$143</c:f>
                <c:numCache>
                  <c:formatCode>General</c:formatCode>
                  <c:ptCount val="3"/>
                  <c:pt idx="0">
                    <c:v>8.951352669272385</c:v>
                  </c:pt>
                  <c:pt idx="1">
                    <c:v>4.2949343802050679</c:v>
                  </c:pt>
                  <c:pt idx="2">
                    <c:v>27.907476668907446</c:v>
                  </c:pt>
                </c:numCache>
              </c:numRef>
            </c:plus>
            <c:minus>
              <c:numRef>
                <c:f>MORPHOLOGY.!$B$143:$D$143</c:f>
                <c:numCache>
                  <c:formatCode>General</c:formatCode>
                  <c:ptCount val="3"/>
                  <c:pt idx="0">
                    <c:v>8.951352669272385</c:v>
                  </c:pt>
                  <c:pt idx="1">
                    <c:v>4.2949343802050679</c:v>
                  </c:pt>
                  <c:pt idx="2">
                    <c:v>27.907476668907446</c:v>
                  </c:pt>
                </c:numCache>
              </c:numRef>
            </c:minus>
          </c:errBars>
          <c:val>
            <c:numRef>
              <c:f>MORPHOLOGY.!$B$142:$D$142</c:f>
              <c:numCache>
                <c:formatCode>General</c:formatCode>
                <c:ptCount val="3"/>
                <c:pt idx="0">
                  <c:v>605.65385111213106</c:v>
                </c:pt>
                <c:pt idx="1">
                  <c:v>607.93945407550473</c:v>
                </c:pt>
                <c:pt idx="2">
                  <c:v>616.00847213568943</c:v>
                </c:pt>
              </c:numCache>
            </c:numRef>
          </c:val>
          <c:extLst>
            <c:ext xmlns:c16="http://schemas.microsoft.com/office/drawing/2014/chart" uri="{C3380CC4-5D6E-409C-BE32-E72D297353CC}">
              <c16:uniqueId val="{00000006-2499-408E-974E-F6A96AD4BAA1}"/>
            </c:ext>
          </c:extLst>
        </c:ser>
        <c:dLbls>
          <c:showLegendKey val="0"/>
          <c:showVal val="0"/>
          <c:showCatName val="0"/>
          <c:showSerName val="0"/>
          <c:showPercent val="0"/>
          <c:showBubbleSize val="0"/>
        </c:dLbls>
        <c:gapWidth val="150"/>
        <c:axId val="221996160"/>
        <c:axId val="221997696"/>
      </c:barChart>
      <c:catAx>
        <c:axId val="221996160"/>
        <c:scaling>
          <c:orientation val="minMax"/>
        </c:scaling>
        <c:delete val="0"/>
        <c:axPos val="b"/>
        <c:majorTickMark val="out"/>
        <c:minorTickMark val="none"/>
        <c:tickLblPos val="nextTo"/>
        <c:crossAx val="221997696"/>
        <c:crosses val="autoZero"/>
        <c:auto val="1"/>
        <c:lblAlgn val="ctr"/>
        <c:lblOffset val="100"/>
        <c:noMultiLvlLbl val="0"/>
      </c:catAx>
      <c:valAx>
        <c:axId val="221997696"/>
        <c:scaling>
          <c:orientation val="minMax"/>
          <c:min val="0"/>
        </c:scaling>
        <c:delete val="0"/>
        <c:axPos val="l"/>
        <c:majorGridlines/>
        <c:numFmt formatCode="General" sourceLinked="1"/>
        <c:majorTickMark val="out"/>
        <c:minorTickMark val="none"/>
        <c:tickLblPos val="nextTo"/>
        <c:crossAx val="221996160"/>
        <c:crosses val="autoZero"/>
        <c:crossBetween val="between"/>
      </c:valAx>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'DENSITY FINAL '!$A$70</c:f>
              <c:strCache>
                <c:ptCount val="1"/>
                <c:pt idx="0">
                  <c:v>Net Average:</c:v>
                </c:pt>
              </c:strCache>
            </c:strRef>
          </c:tx>
          <c:invertIfNegative val="0"/>
          <c:dPt>
            <c:idx val="0"/>
            <c:invertIfNegative val="0"/>
            <c:bubble3D val="0"/>
            <c:spPr>
              <a:solidFill>
                <a:srgbClr val="7ED47E"/>
              </a:solidFill>
            </c:spPr>
            <c:extLst>
              <c:ext xmlns:c16="http://schemas.microsoft.com/office/drawing/2014/chart" uri="{C3380CC4-5D6E-409C-BE32-E72D297353CC}">
                <c16:uniqueId val="{00000001-D282-4D8F-B4FF-DA618CC2D9CA}"/>
              </c:ext>
            </c:extLst>
          </c:dPt>
          <c:dPt>
            <c:idx val="1"/>
            <c:invertIfNegative val="0"/>
            <c:bubble3D val="0"/>
            <c:spPr>
              <a:solidFill>
                <a:srgbClr val="FFCC66"/>
              </a:solidFill>
            </c:spPr>
            <c:extLst>
              <c:ext xmlns:c16="http://schemas.microsoft.com/office/drawing/2014/chart" uri="{C3380CC4-5D6E-409C-BE32-E72D297353CC}">
                <c16:uniqueId val="{00000003-D282-4D8F-B4FF-DA618CC2D9CA}"/>
              </c:ext>
            </c:extLst>
          </c:dPt>
          <c:dPt>
            <c:idx val="2"/>
            <c:invertIfNegative val="0"/>
            <c:bubble3D val="0"/>
            <c:spPr>
              <a:solidFill>
                <a:srgbClr val="FF7D7D"/>
              </a:solidFill>
            </c:spPr>
            <c:extLst>
              <c:ext xmlns:c16="http://schemas.microsoft.com/office/drawing/2014/chart" uri="{C3380CC4-5D6E-409C-BE32-E72D297353CC}">
                <c16:uniqueId val="{00000005-D282-4D8F-B4FF-DA618CC2D9CA}"/>
              </c:ext>
            </c:extLst>
          </c:dPt>
          <c:errBars>
            <c:errBarType val="both"/>
            <c:errValType val="cust"/>
            <c:noEndCap val="0"/>
            <c:plus>
              <c:numRef>
                <c:f>'DENSITY FINAL '!$B$71:$D$71</c:f>
                <c:numCache>
                  <c:formatCode>General</c:formatCode>
                  <c:ptCount val="3"/>
                  <c:pt idx="0">
                    <c:v>0.34615126571710986</c:v>
                  </c:pt>
                  <c:pt idx="1">
                    <c:v>0.26490526818297627</c:v>
                  </c:pt>
                  <c:pt idx="2">
                    <c:v>0.22533202163391525</c:v>
                  </c:pt>
                </c:numCache>
              </c:numRef>
            </c:plus>
            <c:minus>
              <c:numRef>
                <c:f>'DENSITY FINAL '!$B$71:$D$71</c:f>
                <c:numCache>
                  <c:formatCode>General</c:formatCode>
                  <c:ptCount val="3"/>
                  <c:pt idx="0">
                    <c:v>0.34615126571710986</c:v>
                  </c:pt>
                  <c:pt idx="1">
                    <c:v>0.26490526818297627</c:v>
                  </c:pt>
                  <c:pt idx="2">
                    <c:v>0.22533202163391525</c:v>
                  </c:pt>
                </c:numCache>
              </c:numRef>
            </c:minus>
          </c:errBars>
          <c:cat>
            <c:strRef>
              <c:f>'DENSITY FINAL '!$B$69:$D$69</c:f>
              <c:strCache>
                <c:ptCount val="3"/>
                <c:pt idx="0">
                  <c:v>WT</c:v>
                </c:pt>
                <c:pt idx="1">
                  <c:v>DHET</c:v>
                </c:pt>
                <c:pt idx="2">
                  <c:v>DKO</c:v>
                </c:pt>
              </c:strCache>
            </c:strRef>
          </c:cat>
          <c:val>
            <c:numRef>
              <c:f>'DENSITY FINAL '!$B$70:$D$70</c:f>
              <c:numCache>
                <c:formatCode>General</c:formatCode>
                <c:ptCount val="3"/>
                <c:pt idx="0">
                  <c:v>12.224489795918368</c:v>
                </c:pt>
                <c:pt idx="1">
                  <c:v>10.736486486486486</c:v>
                </c:pt>
                <c:pt idx="2">
                  <c:v>8.3717277486911001</c:v>
                </c:pt>
              </c:numCache>
            </c:numRef>
          </c:val>
          <c:extLst>
            <c:ext xmlns:c16="http://schemas.microsoft.com/office/drawing/2014/chart" uri="{C3380CC4-5D6E-409C-BE32-E72D297353CC}">
              <c16:uniqueId val="{00000006-D282-4D8F-B4FF-DA618CC2D9CA}"/>
            </c:ext>
          </c:extLst>
        </c:ser>
        <c:dLbls>
          <c:showLegendKey val="0"/>
          <c:showVal val="0"/>
          <c:showCatName val="0"/>
          <c:showSerName val="0"/>
          <c:showPercent val="0"/>
          <c:showBubbleSize val="0"/>
        </c:dLbls>
        <c:gapWidth val="150"/>
        <c:axId val="190588416"/>
        <c:axId val="190589952"/>
      </c:barChart>
      <c:catAx>
        <c:axId val="190588416"/>
        <c:scaling>
          <c:orientation val="minMax"/>
        </c:scaling>
        <c:delete val="0"/>
        <c:axPos val="b"/>
        <c:numFmt formatCode="General" sourceLinked="0"/>
        <c:majorTickMark val="out"/>
        <c:minorTickMark val="none"/>
        <c:tickLblPos val="nextTo"/>
        <c:crossAx val="190589952"/>
        <c:crosses val="autoZero"/>
        <c:auto val="1"/>
        <c:lblAlgn val="ctr"/>
        <c:lblOffset val="100"/>
        <c:noMultiLvlLbl val="0"/>
      </c:catAx>
      <c:valAx>
        <c:axId val="190589952"/>
        <c:scaling>
          <c:orientation val="minMax"/>
        </c:scaling>
        <c:delete val="0"/>
        <c:axPos val="l"/>
        <c:majorGridlines/>
        <c:numFmt formatCode="General" sourceLinked="1"/>
        <c:majorTickMark val="out"/>
        <c:minorTickMark val="none"/>
        <c:tickLblPos val="nextTo"/>
        <c:crossAx val="190588416"/>
        <c:crosses val="autoZero"/>
        <c:crossBetween val="between"/>
      </c:valAx>
    </c:plotArea>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dPt>
            <c:idx val="0"/>
            <c:invertIfNegative val="0"/>
            <c:bubble3D val="0"/>
            <c:spPr>
              <a:solidFill>
                <a:srgbClr val="7ED47E"/>
              </a:solidFill>
            </c:spPr>
            <c:extLst>
              <c:ext xmlns:c16="http://schemas.microsoft.com/office/drawing/2014/chart" uri="{C3380CC4-5D6E-409C-BE32-E72D297353CC}">
                <c16:uniqueId val="{00000001-34AE-4214-B3CD-7AADDB70E2BA}"/>
              </c:ext>
            </c:extLst>
          </c:dPt>
          <c:dPt>
            <c:idx val="1"/>
            <c:invertIfNegative val="0"/>
            <c:bubble3D val="0"/>
            <c:spPr>
              <a:solidFill>
                <a:srgbClr val="7ED47E"/>
              </a:solidFill>
            </c:spPr>
            <c:extLst>
              <c:ext xmlns:c16="http://schemas.microsoft.com/office/drawing/2014/chart" uri="{C3380CC4-5D6E-409C-BE32-E72D297353CC}">
                <c16:uniqueId val="{00000003-34AE-4214-B3CD-7AADDB70E2BA}"/>
              </c:ext>
            </c:extLst>
          </c:dPt>
          <c:dPt>
            <c:idx val="2"/>
            <c:invertIfNegative val="0"/>
            <c:bubble3D val="0"/>
            <c:spPr>
              <a:solidFill>
                <a:srgbClr val="7ED47E"/>
              </a:solidFill>
            </c:spPr>
            <c:extLst>
              <c:ext xmlns:c16="http://schemas.microsoft.com/office/drawing/2014/chart" uri="{C3380CC4-5D6E-409C-BE32-E72D297353CC}">
                <c16:uniqueId val="{00000005-34AE-4214-B3CD-7AADDB70E2BA}"/>
              </c:ext>
            </c:extLst>
          </c:dPt>
          <c:dPt>
            <c:idx val="3"/>
            <c:invertIfNegative val="0"/>
            <c:bubble3D val="0"/>
            <c:spPr>
              <a:solidFill>
                <a:srgbClr val="7ED47E"/>
              </a:solidFill>
            </c:spPr>
            <c:extLst>
              <c:ext xmlns:c16="http://schemas.microsoft.com/office/drawing/2014/chart" uri="{C3380CC4-5D6E-409C-BE32-E72D297353CC}">
                <c16:uniqueId val="{00000007-34AE-4214-B3CD-7AADDB70E2BA}"/>
              </c:ext>
            </c:extLst>
          </c:dPt>
          <c:dPt>
            <c:idx val="4"/>
            <c:invertIfNegative val="0"/>
            <c:bubble3D val="0"/>
            <c:spPr>
              <a:solidFill>
                <a:srgbClr val="FFCC66"/>
              </a:solidFill>
            </c:spPr>
            <c:extLst>
              <c:ext xmlns:c16="http://schemas.microsoft.com/office/drawing/2014/chart" uri="{C3380CC4-5D6E-409C-BE32-E72D297353CC}">
                <c16:uniqueId val="{00000009-34AE-4214-B3CD-7AADDB70E2BA}"/>
              </c:ext>
            </c:extLst>
          </c:dPt>
          <c:dPt>
            <c:idx val="5"/>
            <c:invertIfNegative val="0"/>
            <c:bubble3D val="0"/>
            <c:spPr>
              <a:solidFill>
                <a:srgbClr val="FFCC66"/>
              </a:solidFill>
            </c:spPr>
            <c:extLst>
              <c:ext xmlns:c16="http://schemas.microsoft.com/office/drawing/2014/chart" uri="{C3380CC4-5D6E-409C-BE32-E72D297353CC}">
                <c16:uniqueId val="{0000000B-34AE-4214-B3CD-7AADDB70E2BA}"/>
              </c:ext>
            </c:extLst>
          </c:dPt>
          <c:dPt>
            <c:idx val="6"/>
            <c:invertIfNegative val="0"/>
            <c:bubble3D val="0"/>
            <c:spPr>
              <a:solidFill>
                <a:srgbClr val="FFCC66"/>
              </a:solidFill>
            </c:spPr>
            <c:extLst>
              <c:ext xmlns:c16="http://schemas.microsoft.com/office/drawing/2014/chart" uri="{C3380CC4-5D6E-409C-BE32-E72D297353CC}">
                <c16:uniqueId val="{0000000D-34AE-4214-B3CD-7AADDB70E2BA}"/>
              </c:ext>
            </c:extLst>
          </c:dPt>
          <c:dPt>
            <c:idx val="7"/>
            <c:invertIfNegative val="0"/>
            <c:bubble3D val="0"/>
            <c:spPr>
              <a:solidFill>
                <a:srgbClr val="FFCC66"/>
              </a:solidFill>
            </c:spPr>
            <c:extLst>
              <c:ext xmlns:c16="http://schemas.microsoft.com/office/drawing/2014/chart" uri="{C3380CC4-5D6E-409C-BE32-E72D297353CC}">
                <c16:uniqueId val="{0000000F-34AE-4214-B3CD-7AADDB70E2BA}"/>
              </c:ext>
            </c:extLst>
          </c:dPt>
          <c:dPt>
            <c:idx val="8"/>
            <c:invertIfNegative val="0"/>
            <c:bubble3D val="0"/>
            <c:spPr>
              <a:solidFill>
                <a:srgbClr val="FF7D7D"/>
              </a:solidFill>
            </c:spPr>
            <c:extLst>
              <c:ext xmlns:c16="http://schemas.microsoft.com/office/drawing/2014/chart" uri="{C3380CC4-5D6E-409C-BE32-E72D297353CC}">
                <c16:uniqueId val="{00000011-34AE-4214-B3CD-7AADDB70E2BA}"/>
              </c:ext>
            </c:extLst>
          </c:dPt>
          <c:dPt>
            <c:idx val="9"/>
            <c:invertIfNegative val="0"/>
            <c:bubble3D val="0"/>
            <c:spPr>
              <a:solidFill>
                <a:srgbClr val="FF7D7D"/>
              </a:solidFill>
            </c:spPr>
            <c:extLst>
              <c:ext xmlns:c16="http://schemas.microsoft.com/office/drawing/2014/chart" uri="{C3380CC4-5D6E-409C-BE32-E72D297353CC}">
                <c16:uniqueId val="{00000013-34AE-4214-B3CD-7AADDB70E2BA}"/>
              </c:ext>
            </c:extLst>
          </c:dPt>
          <c:dPt>
            <c:idx val="10"/>
            <c:invertIfNegative val="0"/>
            <c:bubble3D val="0"/>
            <c:spPr>
              <a:solidFill>
                <a:srgbClr val="FF7D7D"/>
              </a:solidFill>
            </c:spPr>
            <c:extLst>
              <c:ext xmlns:c16="http://schemas.microsoft.com/office/drawing/2014/chart" uri="{C3380CC4-5D6E-409C-BE32-E72D297353CC}">
                <c16:uniqueId val="{00000015-34AE-4214-B3CD-7AADDB70E2BA}"/>
              </c:ext>
            </c:extLst>
          </c:dPt>
          <c:dPt>
            <c:idx val="11"/>
            <c:invertIfNegative val="0"/>
            <c:bubble3D val="0"/>
            <c:spPr>
              <a:solidFill>
                <a:srgbClr val="FF7D7D"/>
              </a:solidFill>
            </c:spPr>
            <c:extLst>
              <c:ext xmlns:c16="http://schemas.microsoft.com/office/drawing/2014/chart" uri="{C3380CC4-5D6E-409C-BE32-E72D297353CC}">
                <c16:uniqueId val="{00000017-34AE-4214-B3CD-7AADDB70E2BA}"/>
              </c:ext>
            </c:extLst>
          </c:dPt>
          <c:errBars>
            <c:errBarType val="both"/>
            <c:errValType val="cust"/>
            <c:noEndCap val="0"/>
            <c:plus>
              <c:numRef>
                <c:f>'DENSITY FINAL '!$B$52:$M$52</c:f>
                <c:numCache>
                  <c:formatCode>General</c:formatCode>
                  <c:ptCount val="12"/>
                  <c:pt idx="0">
                    <c:v>0.75643884755773017</c:v>
                  </c:pt>
                  <c:pt idx="1">
                    <c:v>0.4885964905852731</c:v>
                  </c:pt>
                  <c:pt idx="2">
                    <c:v>0.47090013673337378</c:v>
                  </c:pt>
                  <c:pt idx="3">
                    <c:v>0.44936806894918646</c:v>
                  </c:pt>
                  <c:pt idx="4">
                    <c:v>0.44374105337345071</c:v>
                  </c:pt>
                  <c:pt idx="5">
                    <c:v>0.38965253622494683</c:v>
                  </c:pt>
                  <c:pt idx="6">
                    <c:v>0.42257712736425829</c:v>
                  </c:pt>
                  <c:pt idx="7">
                    <c:v>0.48525794785980148</c:v>
                  </c:pt>
                  <c:pt idx="8">
                    <c:v>0.39025026719990386</c:v>
                  </c:pt>
                  <c:pt idx="9">
                    <c:v>0.31772528719092269</c:v>
                  </c:pt>
                  <c:pt idx="10">
                    <c:v>0.42658512555271105</c:v>
                  </c:pt>
                  <c:pt idx="11">
                    <c:v>0.35823788679154422</c:v>
                  </c:pt>
                </c:numCache>
              </c:numRef>
            </c:plus>
            <c:minus>
              <c:numRef>
                <c:f>'DENSITY FINAL '!$B$52:$M$52</c:f>
                <c:numCache>
                  <c:formatCode>General</c:formatCode>
                  <c:ptCount val="12"/>
                  <c:pt idx="0">
                    <c:v>0.75643884755773017</c:v>
                  </c:pt>
                  <c:pt idx="1">
                    <c:v>0.4885964905852731</c:v>
                  </c:pt>
                  <c:pt idx="2">
                    <c:v>0.47090013673337378</c:v>
                  </c:pt>
                  <c:pt idx="3">
                    <c:v>0.44936806894918646</c:v>
                  </c:pt>
                  <c:pt idx="4">
                    <c:v>0.44374105337345071</c:v>
                  </c:pt>
                  <c:pt idx="5">
                    <c:v>0.38965253622494683</c:v>
                  </c:pt>
                  <c:pt idx="6">
                    <c:v>0.42257712736425829</c:v>
                  </c:pt>
                  <c:pt idx="7">
                    <c:v>0.48525794785980148</c:v>
                  </c:pt>
                  <c:pt idx="8">
                    <c:v>0.39025026719990386</c:v>
                  </c:pt>
                  <c:pt idx="9">
                    <c:v>0.31772528719092269</c:v>
                  </c:pt>
                  <c:pt idx="10">
                    <c:v>0.42658512555271105</c:v>
                  </c:pt>
                  <c:pt idx="11">
                    <c:v>0.35823788679154422</c:v>
                  </c:pt>
                </c:numCache>
              </c:numRef>
            </c:minus>
          </c:errBars>
          <c:val>
            <c:numRef>
              <c:f>'DENSITY FINAL '!$B$51:$M$51</c:f>
              <c:numCache>
                <c:formatCode>General</c:formatCode>
                <c:ptCount val="12"/>
                <c:pt idx="0">
                  <c:v>15</c:v>
                </c:pt>
                <c:pt idx="1">
                  <c:v>11.32</c:v>
                </c:pt>
                <c:pt idx="2">
                  <c:v>10.88</c:v>
                </c:pt>
                <c:pt idx="3">
                  <c:v>8.9729729729729737</c:v>
                </c:pt>
                <c:pt idx="4">
                  <c:v>12.54</c:v>
                </c:pt>
                <c:pt idx="5">
                  <c:v>9.3469387755102034</c:v>
                </c:pt>
                <c:pt idx="6">
                  <c:v>10.285714285714286</c:v>
                </c:pt>
                <c:pt idx="7">
                  <c:v>8.9743589743589745</c:v>
                </c:pt>
                <c:pt idx="8">
                  <c:v>8.5882352941176467</c:v>
                </c:pt>
                <c:pt idx="9">
                  <c:v>7.47887323943662</c:v>
                </c:pt>
                <c:pt idx="10">
                  <c:v>9.1304347826086953</c:v>
                </c:pt>
                <c:pt idx="11">
                  <c:v>8.0869565217391308</c:v>
                </c:pt>
              </c:numCache>
            </c:numRef>
          </c:val>
          <c:extLst>
            <c:ext xmlns:c16="http://schemas.microsoft.com/office/drawing/2014/chart" uri="{C3380CC4-5D6E-409C-BE32-E72D297353CC}">
              <c16:uniqueId val="{00000018-34AE-4214-B3CD-7AADDB70E2BA}"/>
            </c:ext>
          </c:extLst>
        </c:ser>
        <c:dLbls>
          <c:showLegendKey val="0"/>
          <c:showVal val="0"/>
          <c:showCatName val="0"/>
          <c:showSerName val="0"/>
          <c:showPercent val="0"/>
          <c:showBubbleSize val="0"/>
        </c:dLbls>
        <c:gapWidth val="150"/>
        <c:axId val="190627200"/>
        <c:axId val="190633088"/>
      </c:barChart>
      <c:catAx>
        <c:axId val="190627200"/>
        <c:scaling>
          <c:orientation val="minMax"/>
        </c:scaling>
        <c:delete val="0"/>
        <c:axPos val="b"/>
        <c:majorTickMark val="out"/>
        <c:minorTickMark val="none"/>
        <c:tickLblPos val="nextTo"/>
        <c:crossAx val="190633088"/>
        <c:crosses val="autoZero"/>
        <c:auto val="1"/>
        <c:lblAlgn val="ctr"/>
        <c:lblOffset val="100"/>
        <c:noMultiLvlLbl val="0"/>
      </c:catAx>
      <c:valAx>
        <c:axId val="190633088"/>
        <c:scaling>
          <c:orientation val="minMax"/>
        </c:scaling>
        <c:delete val="0"/>
        <c:axPos val="l"/>
        <c:majorGridlines/>
        <c:numFmt formatCode="General" sourceLinked="1"/>
        <c:majorTickMark val="out"/>
        <c:minorTickMark val="none"/>
        <c:tickLblPos val="nextTo"/>
        <c:crossAx val="190627200"/>
        <c:crosses val="autoZero"/>
        <c:crossBetween val="between"/>
      </c:valAx>
    </c:plotArea>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dPt>
            <c:idx val="0"/>
            <c:invertIfNegative val="0"/>
            <c:bubble3D val="0"/>
            <c:spPr>
              <a:solidFill>
                <a:srgbClr val="7ED47E"/>
              </a:solidFill>
            </c:spPr>
            <c:extLst>
              <c:ext xmlns:c16="http://schemas.microsoft.com/office/drawing/2014/chart" uri="{C3380CC4-5D6E-409C-BE32-E72D297353CC}">
                <c16:uniqueId val="{00000001-4CA7-4308-85BC-181F630010C4}"/>
              </c:ext>
            </c:extLst>
          </c:dPt>
          <c:dPt>
            <c:idx val="1"/>
            <c:invertIfNegative val="0"/>
            <c:bubble3D val="0"/>
            <c:spPr>
              <a:solidFill>
                <a:srgbClr val="7ED47E"/>
              </a:solidFill>
            </c:spPr>
            <c:extLst>
              <c:ext xmlns:c16="http://schemas.microsoft.com/office/drawing/2014/chart" uri="{C3380CC4-5D6E-409C-BE32-E72D297353CC}">
                <c16:uniqueId val="{00000003-4CA7-4308-85BC-181F630010C4}"/>
              </c:ext>
            </c:extLst>
          </c:dPt>
          <c:dPt>
            <c:idx val="2"/>
            <c:invertIfNegative val="0"/>
            <c:bubble3D val="0"/>
            <c:spPr>
              <a:solidFill>
                <a:srgbClr val="7ED47E"/>
              </a:solidFill>
            </c:spPr>
            <c:extLst>
              <c:ext xmlns:c16="http://schemas.microsoft.com/office/drawing/2014/chart" uri="{C3380CC4-5D6E-409C-BE32-E72D297353CC}">
                <c16:uniqueId val="{00000005-4CA7-4308-85BC-181F630010C4}"/>
              </c:ext>
            </c:extLst>
          </c:dPt>
          <c:dPt>
            <c:idx val="3"/>
            <c:invertIfNegative val="0"/>
            <c:bubble3D val="0"/>
            <c:spPr>
              <a:solidFill>
                <a:srgbClr val="FFCC66"/>
              </a:solidFill>
            </c:spPr>
            <c:extLst>
              <c:ext xmlns:c16="http://schemas.microsoft.com/office/drawing/2014/chart" uri="{C3380CC4-5D6E-409C-BE32-E72D297353CC}">
                <c16:uniqueId val="{00000007-4CA7-4308-85BC-181F630010C4}"/>
              </c:ext>
            </c:extLst>
          </c:dPt>
          <c:dPt>
            <c:idx val="4"/>
            <c:invertIfNegative val="0"/>
            <c:bubble3D val="0"/>
            <c:spPr>
              <a:solidFill>
                <a:srgbClr val="FFCC66"/>
              </a:solidFill>
            </c:spPr>
            <c:extLst>
              <c:ext xmlns:c16="http://schemas.microsoft.com/office/drawing/2014/chart" uri="{C3380CC4-5D6E-409C-BE32-E72D297353CC}">
                <c16:uniqueId val="{00000009-4CA7-4308-85BC-181F630010C4}"/>
              </c:ext>
            </c:extLst>
          </c:dPt>
          <c:dPt>
            <c:idx val="5"/>
            <c:invertIfNegative val="0"/>
            <c:bubble3D val="0"/>
            <c:spPr>
              <a:solidFill>
                <a:srgbClr val="FFCC66"/>
              </a:solidFill>
            </c:spPr>
            <c:extLst>
              <c:ext xmlns:c16="http://schemas.microsoft.com/office/drawing/2014/chart" uri="{C3380CC4-5D6E-409C-BE32-E72D297353CC}">
                <c16:uniqueId val="{0000000B-4CA7-4308-85BC-181F630010C4}"/>
              </c:ext>
            </c:extLst>
          </c:dPt>
          <c:dPt>
            <c:idx val="6"/>
            <c:invertIfNegative val="0"/>
            <c:bubble3D val="0"/>
            <c:spPr>
              <a:solidFill>
                <a:srgbClr val="FF7D7D"/>
              </a:solidFill>
            </c:spPr>
            <c:extLst>
              <c:ext xmlns:c16="http://schemas.microsoft.com/office/drawing/2014/chart" uri="{C3380CC4-5D6E-409C-BE32-E72D297353CC}">
                <c16:uniqueId val="{0000000D-4CA7-4308-85BC-181F630010C4}"/>
              </c:ext>
            </c:extLst>
          </c:dPt>
          <c:dPt>
            <c:idx val="7"/>
            <c:invertIfNegative val="0"/>
            <c:bubble3D val="0"/>
            <c:spPr>
              <a:solidFill>
                <a:srgbClr val="FF7D7D"/>
              </a:solidFill>
            </c:spPr>
            <c:extLst>
              <c:ext xmlns:c16="http://schemas.microsoft.com/office/drawing/2014/chart" uri="{C3380CC4-5D6E-409C-BE32-E72D297353CC}">
                <c16:uniqueId val="{0000000F-4CA7-4308-85BC-181F630010C4}"/>
              </c:ext>
            </c:extLst>
          </c:dPt>
          <c:dPt>
            <c:idx val="8"/>
            <c:invertIfNegative val="0"/>
            <c:bubble3D val="0"/>
            <c:spPr>
              <a:solidFill>
                <a:srgbClr val="FF7D7D"/>
              </a:solidFill>
            </c:spPr>
            <c:extLst>
              <c:ext xmlns:c16="http://schemas.microsoft.com/office/drawing/2014/chart" uri="{C3380CC4-5D6E-409C-BE32-E72D297353CC}">
                <c16:uniqueId val="{00000011-4CA7-4308-85BC-181F630010C4}"/>
              </c:ext>
            </c:extLst>
          </c:dPt>
          <c:dPt>
            <c:idx val="9"/>
            <c:invertIfNegative val="0"/>
            <c:bubble3D val="0"/>
            <c:spPr>
              <a:solidFill>
                <a:srgbClr val="FF7D7D"/>
              </a:solidFill>
            </c:spPr>
            <c:extLst>
              <c:ext xmlns:c16="http://schemas.microsoft.com/office/drawing/2014/chart" uri="{C3380CC4-5D6E-409C-BE32-E72D297353CC}">
                <c16:uniqueId val="{00000013-4CA7-4308-85BC-181F630010C4}"/>
              </c:ext>
            </c:extLst>
          </c:dPt>
          <c:errBars>
            <c:errBarType val="both"/>
            <c:errValType val="cust"/>
            <c:noEndCap val="0"/>
            <c:plus>
              <c:numRef>
                <c:f>DENSITY!$B$25:$J$25</c:f>
                <c:numCache>
                  <c:formatCode>General</c:formatCode>
                  <c:ptCount val="9"/>
                  <c:pt idx="0">
                    <c:v>0.85659933103193386</c:v>
                  </c:pt>
                  <c:pt idx="1">
                    <c:v>0.4885964905852731</c:v>
                  </c:pt>
                  <c:pt idx="2">
                    <c:v>0.47090013673337378</c:v>
                  </c:pt>
                  <c:pt idx="3">
                    <c:v>0.44374105337345071</c:v>
                  </c:pt>
                  <c:pt idx="4">
                    <c:v>0.38965253622494683</c:v>
                  </c:pt>
                  <c:pt idx="5">
                    <c:v>0.42257712736425829</c:v>
                  </c:pt>
                  <c:pt idx="6">
                    <c:v>0.39025026719990386</c:v>
                  </c:pt>
                  <c:pt idx="7">
                    <c:v>0.31772528719092269</c:v>
                  </c:pt>
                  <c:pt idx="8">
                    <c:v>0.42658512555271105</c:v>
                  </c:pt>
                </c:numCache>
              </c:numRef>
            </c:plus>
            <c:minus>
              <c:numRef>
                <c:f>DENSITY!$B$25:$J$25</c:f>
                <c:numCache>
                  <c:formatCode>General</c:formatCode>
                  <c:ptCount val="9"/>
                  <c:pt idx="0">
                    <c:v>0.85659933103193386</c:v>
                  </c:pt>
                  <c:pt idx="1">
                    <c:v>0.4885964905852731</c:v>
                  </c:pt>
                  <c:pt idx="2">
                    <c:v>0.47090013673337378</c:v>
                  </c:pt>
                  <c:pt idx="3">
                    <c:v>0.44374105337345071</c:v>
                  </c:pt>
                  <c:pt idx="4">
                    <c:v>0.38965253622494683</c:v>
                  </c:pt>
                  <c:pt idx="5">
                    <c:v>0.42257712736425829</c:v>
                  </c:pt>
                  <c:pt idx="6">
                    <c:v>0.39025026719990386</c:v>
                  </c:pt>
                  <c:pt idx="7">
                    <c:v>0.31772528719092269</c:v>
                  </c:pt>
                  <c:pt idx="8">
                    <c:v>0.42658512555271105</c:v>
                  </c:pt>
                </c:numCache>
              </c:numRef>
            </c:minus>
          </c:errBars>
          <c:val>
            <c:numRef>
              <c:f>DENSITY!$B$24:$J$24</c:f>
              <c:numCache>
                <c:formatCode>General</c:formatCode>
                <c:ptCount val="9"/>
                <c:pt idx="0">
                  <c:v>15.743589743589743</c:v>
                </c:pt>
                <c:pt idx="1">
                  <c:v>11.32</c:v>
                </c:pt>
                <c:pt idx="2">
                  <c:v>10.88</c:v>
                </c:pt>
                <c:pt idx="3">
                  <c:v>12.54</c:v>
                </c:pt>
                <c:pt idx="4">
                  <c:v>9.3469387755102034</c:v>
                </c:pt>
                <c:pt idx="5">
                  <c:v>10.285714285714286</c:v>
                </c:pt>
                <c:pt idx="6">
                  <c:v>8.5882352941176467</c:v>
                </c:pt>
                <c:pt idx="7">
                  <c:v>7.47887323943662</c:v>
                </c:pt>
                <c:pt idx="8">
                  <c:v>9.1304347826086953</c:v>
                </c:pt>
              </c:numCache>
            </c:numRef>
          </c:val>
          <c:extLst>
            <c:ext xmlns:c16="http://schemas.microsoft.com/office/drawing/2014/chart" uri="{C3380CC4-5D6E-409C-BE32-E72D297353CC}">
              <c16:uniqueId val="{00000014-4CA7-4308-85BC-181F630010C4}"/>
            </c:ext>
          </c:extLst>
        </c:ser>
        <c:dLbls>
          <c:showLegendKey val="0"/>
          <c:showVal val="0"/>
          <c:showCatName val="0"/>
          <c:showSerName val="0"/>
          <c:showPercent val="0"/>
          <c:showBubbleSize val="0"/>
        </c:dLbls>
        <c:gapWidth val="150"/>
        <c:axId val="102825984"/>
        <c:axId val="102828672"/>
      </c:barChart>
      <c:catAx>
        <c:axId val="102825984"/>
        <c:scaling>
          <c:orientation val="minMax"/>
        </c:scaling>
        <c:delete val="0"/>
        <c:axPos val="b"/>
        <c:majorTickMark val="out"/>
        <c:minorTickMark val="none"/>
        <c:tickLblPos val="nextTo"/>
        <c:crossAx val="102828672"/>
        <c:crosses val="autoZero"/>
        <c:auto val="1"/>
        <c:lblAlgn val="ctr"/>
        <c:lblOffset val="100"/>
        <c:noMultiLvlLbl val="0"/>
      </c:catAx>
      <c:valAx>
        <c:axId val="102828672"/>
        <c:scaling>
          <c:orientation val="minMax"/>
        </c:scaling>
        <c:delete val="0"/>
        <c:axPos val="l"/>
        <c:majorGridlines/>
        <c:numFmt formatCode="General" sourceLinked="1"/>
        <c:majorTickMark val="out"/>
        <c:minorTickMark val="none"/>
        <c:tickLblPos val="nextTo"/>
        <c:crossAx val="102825984"/>
        <c:crosses val="autoZero"/>
        <c:crossBetween val="between"/>
      </c:valAx>
    </c:plotArea>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dPt>
            <c:idx val="0"/>
            <c:invertIfNegative val="0"/>
            <c:bubble3D val="0"/>
            <c:spPr>
              <a:solidFill>
                <a:srgbClr val="7ED47E"/>
              </a:solidFill>
            </c:spPr>
            <c:extLst>
              <c:ext xmlns:c16="http://schemas.microsoft.com/office/drawing/2014/chart" uri="{C3380CC4-5D6E-409C-BE32-E72D297353CC}">
                <c16:uniqueId val="{00000001-B6F8-4213-8DE7-8D11FD52C600}"/>
              </c:ext>
            </c:extLst>
          </c:dPt>
          <c:dPt>
            <c:idx val="1"/>
            <c:invertIfNegative val="0"/>
            <c:bubble3D val="0"/>
            <c:spPr>
              <a:solidFill>
                <a:srgbClr val="FFCC66"/>
              </a:solidFill>
            </c:spPr>
            <c:extLst>
              <c:ext xmlns:c16="http://schemas.microsoft.com/office/drawing/2014/chart" uri="{C3380CC4-5D6E-409C-BE32-E72D297353CC}">
                <c16:uniqueId val="{00000003-B6F8-4213-8DE7-8D11FD52C600}"/>
              </c:ext>
            </c:extLst>
          </c:dPt>
          <c:dPt>
            <c:idx val="2"/>
            <c:invertIfNegative val="0"/>
            <c:bubble3D val="0"/>
            <c:spPr>
              <a:solidFill>
                <a:srgbClr val="FF7D7D"/>
              </a:solidFill>
            </c:spPr>
            <c:extLst>
              <c:ext xmlns:c16="http://schemas.microsoft.com/office/drawing/2014/chart" uri="{C3380CC4-5D6E-409C-BE32-E72D297353CC}">
                <c16:uniqueId val="{00000005-B6F8-4213-8DE7-8D11FD52C600}"/>
              </c:ext>
            </c:extLst>
          </c:dPt>
          <c:errBars>
            <c:errBarType val="both"/>
            <c:errValType val="cust"/>
            <c:noEndCap val="0"/>
            <c:plus>
              <c:numRef>
                <c:f>'DENSITY FINAL '!$D$6:$F$6</c:f>
                <c:numCache>
                  <c:formatCode>General</c:formatCode>
                  <c:ptCount val="3"/>
                  <c:pt idx="0">
                    <c:v>1.990112806295578</c:v>
                  </c:pt>
                  <c:pt idx="1">
                    <c:v>1.2915723576912024</c:v>
                  </c:pt>
                  <c:pt idx="2">
                    <c:v>0.84443612876792329</c:v>
                  </c:pt>
                </c:numCache>
              </c:numRef>
            </c:plus>
            <c:minus>
              <c:numRef>
                <c:f>'DENSITY FINAL '!$D$6:$F$6</c:f>
                <c:numCache>
                  <c:formatCode>General</c:formatCode>
                  <c:ptCount val="3"/>
                  <c:pt idx="0">
                    <c:v>1.990112806295578</c:v>
                  </c:pt>
                  <c:pt idx="1">
                    <c:v>1.2915723576912024</c:v>
                  </c:pt>
                  <c:pt idx="2">
                    <c:v>0.84443612876792329</c:v>
                  </c:pt>
                </c:numCache>
              </c:numRef>
            </c:minus>
          </c:errBars>
          <c:cat>
            <c:strRef>
              <c:f>'DENSITY FINAL '!$D$4:$F$4</c:f>
              <c:strCache>
                <c:ptCount val="3"/>
                <c:pt idx="0">
                  <c:v>WT</c:v>
                </c:pt>
                <c:pt idx="1">
                  <c:v>DHET</c:v>
                </c:pt>
                <c:pt idx="2">
                  <c:v>DKO</c:v>
                </c:pt>
              </c:strCache>
            </c:strRef>
          </c:cat>
          <c:val>
            <c:numRef>
              <c:f>'DENSITY FINAL '!$D$5:$F$5</c:f>
              <c:numCache>
                <c:formatCode>General</c:formatCode>
                <c:ptCount val="3"/>
                <c:pt idx="0">
                  <c:v>22.947284186647046</c:v>
                </c:pt>
                <c:pt idx="1">
                  <c:v>20.531183233856385</c:v>
                </c:pt>
                <c:pt idx="2">
                  <c:v>16.677153548705945</c:v>
                </c:pt>
              </c:numCache>
            </c:numRef>
          </c:val>
          <c:extLst>
            <c:ext xmlns:c16="http://schemas.microsoft.com/office/drawing/2014/chart" uri="{C3380CC4-5D6E-409C-BE32-E72D297353CC}">
              <c16:uniqueId val="{00000006-B6F8-4213-8DE7-8D11FD52C600}"/>
            </c:ext>
          </c:extLst>
        </c:ser>
        <c:dLbls>
          <c:showLegendKey val="0"/>
          <c:showVal val="0"/>
          <c:showCatName val="0"/>
          <c:showSerName val="0"/>
          <c:showPercent val="0"/>
          <c:showBubbleSize val="0"/>
        </c:dLbls>
        <c:gapWidth val="150"/>
        <c:axId val="190666624"/>
        <c:axId val="190668160"/>
      </c:barChart>
      <c:catAx>
        <c:axId val="190666624"/>
        <c:scaling>
          <c:orientation val="minMax"/>
        </c:scaling>
        <c:delete val="0"/>
        <c:axPos val="b"/>
        <c:numFmt formatCode="General" sourceLinked="0"/>
        <c:majorTickMark val="out"/>
        <c:minorTickMark val="none"/>
        <c:tickLblPos val="nextTo"/>
        <c:crossAx val="190668160"/>
        <c:crosses val="autoZero"/>
        <c:auto val="1"/>
        <c:lblAlgn val="ctr"/>
        <c:lblOffset val="100"/>
        <c:noMultiLvlLbl val="0"/>
      </c:catAx>
      <c:valAx>
        <c:axId val="190668160"/>
        <c:scaling>
          <c:orientation val="minMax"/>
        </c:scaling>
        <c:delete val="0"/>
        <c:axPos val="l"/>
        <c:majorGridlines/>
        <c:numFmt formatCode="General" sourceLinked="1"/>
        <c:majorTickMark val="out"/>
        <c:minorTickMark val="none"/>
        <c:tickLblPos val="nextTo"/>
        <c:crossAx val="190666624"/>
        <c:crosses val="autoZero"/>
        <c:crossBetween val="between"/>
      </c:valAx>
    </c:plotArea>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dPt>
            <c:idx val="0"/>
            <c:invertIfNegative val="0"/>
            <c:bubble3D val="0"/>
            <c:spPr>
              <a:solidFill>
                <a:srgbClr val="7ED47E"/>
              </a:solidFill>
            </c:spPr>
            <c:extLst>
              <c:ext xmlns:c16="http://schemas.microsoft.com/office/drawing/2014/chart" uri="{C3380CC4-5D6E-409C-BE32-E72D297353CC}">
                <c16:uniqueId val="{00000001-FFEB-47C7-82CB-DE788272486B}"/>
              </c:ext>
            </c:extLst>
          </c:dPt>
          <c:dPt>
            <c:idx val="1"/>
            <c:invertIfNegative val="0"/>
            <c:bubble3D val="0"/>
            <c:spPr>
              <a:solidFill>
                <a:srgbClr val="7ED47E"/>
              </a:solidFill>
            </c:spPr>
            <c:extLst>
              <c:ext xmlns:c16="http://schemas.microsoft.com/office/drawing/2014/chart" uri="{C3380CC4-5D6E-409C-BE32-E72D297353CC}">
                <c16:uniqueId val="{00000003-FFEB-47C7-82CB-DE788272486B}"/>
              </c:ext>
            </c:extLst>
          </c:dPt>
          <c:dPt>
            <c:idx val="2"/>
            <c:invertIfNegative val="0"/>
            <c:bubble3D val="0"/>
            <c:spPr>
              <a:solidFill>
                <a:srgbClr val="7ED47E"/>
              </a:solidFill>
            </c:spPr>
            <c:extLst>
              <c:ext xmlns:c16="http://schemas.microsoft.com/office/drawing/2014/chart" uri="{C3380CC4-5D6E-409C-BE32-E72D297353CC}">
                <c16:uniqueId val="{00000005-FFEB-47C7-82CB-DE788272486B}"/>
              </c:ext>
            </c:extLst>
          </c:dPt>
          <c:dPt>
            <c:idx val="3"/>
            <c:invertIfNegative val="0"/>
            <c:bubble3D val="0"/>
            <c:spPr>
              <a:solidFill>
                <a:srgbClr val="7ED47E"/>
              </a:solidFill>
            </c:spPr>
            <c:extLst>
              <c:ext xmlns:c16="http://schemas.microsoft.com/office/drawing/2014/chart" uri="{C3380CC4-5D6E-409C-BE32-E72D297353CC}">
                <c16:uniqueId val="{00000007-FFEB-47C7-82CB-DE788272486B}"/>
              </c:ext>
            </c:extLst>
          </c:dPt>
          <c:dPt>
            <c:idx val="4"/>
            <c:invertIfNegative val="0"/>
            <c:bubble3D val="0"/>
            <c:spPr>
              <a:solidFill>
                <a:srgbClr val="FFCC66"/>
              </a:solidFill>
            </c:spPr>
            <c:extLst>
              <c:ext xmlns:c16="http://schemas.microsoft.com/office/drawing/2014/chart" uri="{C3380CC4-5D6E-409C-BE32-E72D297353CC}">
                <c16:uniqueId val="{00000009-FFEB-47C7-82CB-DE788272486B}"/>
              </c:ext>
            </c:extLst>
          </c:dPt>
          <c:dPt>
            <c:idx val="5"/>
            <c:invertIfNegative val="0"/>
            <c:bubble3D val="0"/>
            <c:spPr>
              <a:solidFill>
                <a:srgbClr val="FFCC66"/>
              </a:solidFill>
            </c:spPr>
            <c:extLst>
              <c:ext xmlns:c16="http://schemas.microsoft.com/office/drawing/2014/chart" uri="{C3380CC4-5D6E-409C-BE32-E72D297353CC}">
                <c16:uniqueId val="{0000000B-FFEB-47C7-82CB-DE788272486B}"/>
              </c:ext>
            </c:extLst>
          </c:dPt>
          <c:dPt>
            <c:idx val="6"/>
            <c:invertIfNegative val="0"/>
            <c:bubble3D val="0"/>
            <c:spPr>
              <a:solidFill>
                <a:srgbClr val="FFCC66"/>
              </a:solidFill>
            </c:spPr>
            <c:extLst>
              <c:ext xmlns:c16="http://schemas.microsoft.com/office/drawing/2014/chart" uri="{C3380CC4-5D6E-409C-BE32-E72D297353CC}">
                <c16:uniqueId val="{0000000D-FFEB-47C7-82CB-DE788272486B}"/>
              </c:ext>
            </c:extLst>
          </c:dPt>
          <c:dPt>
            <c:idx val="7"/>
            <c:invertIfNegative val="0"/>
            <c:bubble3D val="0"/>
            <c:spPr>
              <a:solidFill>
                <a:srgbClr val="FFCC66"/>
              </a:solidFill>
            </c:spPr>
            <c:extLst>
              <c:ext xmlns:c16="http://schemas.microsoft.com/office/drawing/2014/chart" uri="{C3380CC4-5D6E-409C-BE32-E72D297353CC}">
                <c16:uniqueId val="{0000000F-FFEB-47C7-82CB-DE788272486B}"/>
              </c:ext>
            </c:extLst>
          </c:dPt>
          <c:dPt>
            <c:idx val="8"/>
            <c:invertIfNegative val="0"/>
            <c:bubble3D val="0"/>
            <c:spPr>
              <a:solidFill>
                <a:srgbClr val="FF7D7D"/>
              </a:solidFill>
            </c:spPr>
            <c:extLst>
              <c:ext xmlns:c16="http://schemas.microsoft.com/office/drawing/2014/chart" uri="{C3380CC4-5D6E-409C-BE32-E72D297353CC}">
                <c16:uniqueId val="{00000011-FFEB-47C7-82CB-DE788272486B}"/>
              </c:ext>
            </c:extLst>
          </c:dPt>
          <c:dPt>
            <c:idx val="9"/>
            <c:invertIfNegative val="0"/>
            <c:bubble3D val="0"/>
            <c:spPr>
              <a:solidFill>
                <a:srgbClr val="FF7D7D"/>
              </a:solidFill>
            </c:spPr>
            <c:extLst>
              <c:ext xmlns:c16="http://schemas.microsoft.com/office/drawing/2014/chart" uri="{C3380CC4-5D6E-409C-BE32-E72D297353CC}">
                <c16:uniqueId val="{00000013-FFEB-47C7-82CB-DE788272486B}"/>
              </c:ext>
            </c:extLst>
          </c:dPt>
          <c:dPt>
            <c:idx val="10"/>
            <c:invertIfNegative val="0"/>
            <c:bubble3D val="0"/>
            <c:spPr>
              <a:solidFill>
                <a:srgbClr val="FF7D7D"/>
              </a:solidFill>
            </c:spPr>
            <c:extLst>
              <c:ext xmlns:c16="http://schemas.microsoft.com/office/drawing/2014/chart" uri="{C3380CC4-5D6E-409C-BE32-E72D297353CC}">
                <c16:uniqueId val="{00000015-FFEB-47C7-82CB-DE788272486B}"/>
              </c:ext>
            </c:extLst>
          </c:dPt>
          <c:dPt>
            <c:idx val="11"/>
            <c:invertIfNegative val="0"/>
            <c:bubble3D val="0"/>
            <c:spPr>
              <a:solidFill>
                <a:srgbClr val="FF7D7D"/>
              </a:solidFill>
            </c:spPr>
            <c:extLst>
              <c:ext xmlns:c16="http://schemas.microsoft.com/office/drawing/2014/chart" uri="{C3380CC4-5D6E-409C-BE32-E72D297353CC}">
                <c16:uniqueId val="{00000017-FFEB-47C7-82CB-DE788272486B}"/>
              </c:ext>
            </c:extLst>
          </c:dPt>
          <c:errBars>
            <c:errBarType val="both"/>
            <c:errValType val="cust"/>
            <c:noEndCap val="0"/>
            <c:plus>
              <c:numRef>
                <c:f>'DENSITY FINAL '!$B$52:$M$52</c:f>
                <c:numCache>
                  <c:formatCode>General</c:formatCode>
                  <c:ptCount val="12"/>
                  <c:pt idx="0">
                    <c:v>0.75643884755773017</c:v>
                  </c:pt>
                  <c:pt idx="1">
                    <c:v>0.4885964905852731</c:v>
                  </c:pt>
                  <c:pt idx="2">
                    <c:v>0.47090013673337378</c:v>
                  </c:pt>
                  <c:pt idx="3">
                    <c:v>0.44936806894918646</c:v>
                  </c:pt>
                  <c:pt idx="4">
                    <c:v>0.44374105337345071</c:v>
                  </c:pt>
                  <c:pt idx="5">
                    <c:v>0.38965253622494683</c:v>
                  </c:pt>
                  <c:pt idx="6">
                    <c:v>0.42257712736425829</c:v>
                  </c:pt>
                  <c:pt idx="7">
                    <c:v>0.48525794785980148</c:v>
                  </c:pt>
                  <c:pt idx="8">
                    <c:v>0.39025026719990386</c:v>
                  </c:pt>
                  <c:pt idx="9">
                    <c:v>0.31772528719092269</c:v>
                  </c:pt>
                  <c:pt idx="10">
                    <c:v>0.42658512555271105</c:v>
                  </c:pt>
                  <c:pt idx="11">
                    <c:v>0.35823788679154422</c:v>
                  </c:pt>
                </c:numCache>
              </c:numRef>
            </c:plus>
            <c:minus>
              <c:numRef>
                <c:f>'DENSITY FINAL '!$B$52:$M$52</c:f>
                <c:numCache>
                  <c:formatCode>General</c:formatCode>
                  <c:ptCount val="12"/>
                  <c:pt idx="0">
                    <c:v>0.75643884755773017</c:v>
                  </c:pt>
                  <c:pt idx="1">
                    <c:v>0.4885964905852731</c:v>
                  </c:pt>
                  <c:pt idx="2">
                    <c:v>0.47090013673337378</c:v>
                  </c:pt>
                  <c:pt idx="3">
                    <c:v>0.44936806894918646</c:v>
                  </c:pt>
                  <c:pt idx="4">
                    <c:v>0.44374105337345071</c:v>
                  </c:pt>
                  <c:pt idx="5">
                    <c:v>0.38965253622494683</c:v>
                  </c:pt>
                  <c:pt idx="6">
                    <c:v>0.42257712736425829</c:v>
                  </c:pt>
                  <c:pt idx="7">
                    <c:v>0.48525794785980148</c:v>
                  </c:pt>
                  <c:pt idx="8">
                    <c:v>0.39025026719990386</c:v>
                  </c:pt>
                  <c:pt idx="9">
                    <c:v>0.31772528719092269</c:v>
                  </c:pt>
                  <c:pt idx="10">
                    <c:v>0.42658512555271105</c:v>
                  </c:pt>
                  <c:pt idx="11">
                    <c:v>0.35823788679154422</c:v>
                  </c:pt>
                </c:numCache>
              </c:numRef>
            </c:minus>
          </c:errBars>
          <c:val>
            <c:numRef>
              <c:f>'DENSITY FINAL '!$B$36:$M$36</c:f>
              <c:numCache>
                <c:formatCode>General</c:formatCode>
                <c:ptCount val="12"/>
                <c:pt idx="0">
                  <c:v>28.84483337402343</c:v>
                </c:pt>
                <c:pt idx="1">
                  <c:v>21.768234252929688</c:v>
                </c:pt>
                <c:pt idx="2">
                  <c:v>20.922119140624996</c:v>
                </c:pt>
                <c:pt idx="3">
                  <c:v>20.253949979010077</c:v>
                </c:pt>
                <c:pt idx="4">
                  <c:v>24.114280700683587</c:v>
                </c:pt>
                <c:pt idx="5">
                  <c:v>17.974059435786032</c:v>
                </c:pt>
                <c:pt idx="6">
                  <c:v>19.779314313616069</c:v>
                </c:pt>
                <c:pt idx="7">
                  <c:v>20.257078485339857</c:v>
                </c:pt>
                <c:pt idx="8">
                  <c:v>16.515081069048708</c:v>
                </c:pt>
                <c:pt idx="9">
                  <c:v>14.381790161132809</c:v>
                </c:pt>
                <c:pt idx="10">
                  <c:v>17.557724662449044</c:v>
                </c:pt>
                <c:pt idx="11">
                  <c:v>18.254018302193209</c:v>
                </c:pt>
              </c:numCache>
            </c:numRef>
          </c:val>
          <c:extLst>
            <c:ext xmlns:c16="http://schemas.microsoft.com/office/drawing/2014/chart" uri="{C3380CC4-5D6E-409C-BE32-E72D297353CC}">
              <c16:uniqueId val="{00000018-FFEB-47C7-82CB-DE788272486B}"/>
            </c:ext>
          </c:extLst>
        </c:ser>
        <c:dLbls>
          <c:showLegendKey val="0"/>
          <c:showVal val="0"/>
          <c:showCatName val="0"/>
          <c:showSerName val="0"/>
          <c:showPercent val="0"/>
          <c:showBubbleSize val="0"/>
        </c:dLbls>
        <c:gapWidth val="150"/>
        <c:axId val="190709760"/>
        <c:axId val="190711296"/>
      </c:barChart>
      <c:catAx>
        <c:axId val="190709760"/>
        <c:scaling>
          <c:orientation val="minMax"/>
        </c:scaling>
        <c:delete val="0"/>
        <c:axPos val="b"/>
        <c:majorTickMark val="out"/>
        <c:minorTickMark val="none"/>
        <c:tickLblPos val="nextTo"/>
        <c:crossAx val="190711296"/>
        <c:crosses val="autoZero"/>
        <c:auto val="1"/>
        <c:lblAlgn val="ctr"/>
        <c:lblOffset val="100"/>
        <c:noMultiLvlLbl val="0"/>
      </c:catAx>
      <c:valAx>
        <c:axId val="190711296"/>
        <c:scaling>
          <c:orientation val="minMax"/>
        </c:scaling>
        <c:delete val="0"/>
        <c:axPos val="l"/>
        <c:majorGridlines/>
        <c:numFmt formatCode="General" sourceLinked="1"/>
        <c:majorTickMark val="out"/>
        <c:minorTickMark val="none"/>
        <c:tickLblPos val="nextTo"/>
        <c:crossAx val="190709760"/>
        <c:crosses val="autoZero"/>
        <c:crossBetween val="between"/>
      </c:valAx>
    </c:plotArea>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dPt>
            <c:idx val="0"/>
            <c:invertIfNegative val="0"/>
            <c:bubble3D val="0"/>
            <c:spPr>
              <a:solidFill>
                <a:srgbClr val="7ED47E"/>
              </a:solidFill>
            </c:spPr>
            <c:extLst>
              <c:ext xmlns:c16="http://schemas.microsoft.com/office/drawing/2014/chart" uri="{C3380CC4-5D6E-409C-BE32-E72D297353CC}">
                <c16:uniqueId val="{00000001-A305-4EF7-8233-E5111D7EC090}"/>
              </c:ext>
            </c:extLst>
          </c:dPt>
          <c:dPt>
            <c:idx val="1"/>
            <c:invertIfNegative val="0"/>
            <c:bubble3D val="0"/>
            <c:spPr>
              <a:solidFill>
                <a:srgbClr val="FFCC66"/>
              </a:solidFill>
            </c:spPr>
            <c:extLst>
              <c:ext xmlns:c16="http://schemas.microsoft.com/office/drawing/2014/chart" uri="{C3380CC4-5D6E-409C-BE32-E72D297353CC}">
                <c16:uniqueId val="{00000003-A305-4EF7-8233-E5111D7EC090}"/>
              </c:ext>
            </c:extLst>
          </c:dPt>
          <c:dPt>
            <c:idx val="2"/>
            <c:invertIfNegative val="0"/>
            <c:bubble3D val="0"/>
            <c:spPr>
              <a:solidFill>
                <a:srgbClr val="FF7D7D"/>
              </a:solidFill>
            </c:spPr>
            <c:extLst>
              <c:ext xmlns:c16="http://schemas.microsoft.com/office/drawing/2014/chart" uri="{C3380CC4-5D6E-409C-BE32-E72D297353CC}">
                <c16:uniqueId val="{00000005-A305-4EF7-8233-E5111D7EC090}"/>
              </c:ext>
            </c:extLst>
          </c:dPt>
          <c:errBars>
            <c:errBarType val="both"/>
            <c:errValType val="cust"/>
            <c:noEndCap val="0"/>
            <c:plus>
              <c:numRef>
                <c:f>DENSITY!$B$6:$D$6</c:f>
                <c:numCache>
                  <c:formatCode>General</c:formatCode>
                  <c:ptCount val="3"/>
                  <c:pt idx="0">
                    <c:v>1.5530659893961638</c:v>
                  </c:pt>
                  <c:pt idx="1">
                    <c:v>0.94747452394750886</c:v>
                  </c:pt>
                  <c:pt idx="2">
                    <c:v>0.48604526449995672</c:v>
                  </c:pt>
                </c:numCache>
              </c:numRef>
            </c:plus>
            <c:minus>
              <c:numRef>
                <c:f>DENSITY!$B$6:$D$6</c:f>
                <c:numCache>
                  <c:formatCode>General</c:formatCode>
                  <c:ptCount val="3"/>
                  <c:pt idx="0">
                    <c:v>1.5530659893961638</c:v>
                  </c:pt>
                  <c:pt idx="1">
                    <c:v>0.94747452394750886</c:v>
                  </c:pt>
                  <c:pt idx="2">
                    <c:v>0.48604526449995672</c:v>
                  </c:pt>
                </c:numCache>
              </c:numRef>
            </c:minus>
          </c:errBars>
          <c:cat>
            <c:strRef>
              <c:f>DENSITY!$B$4:$D$4</c:f>
              <c:strCache>
                <c:ptCount val="3"/>
                <c:pt idx="0">
                  <c:v>WT</c:v>
                </c:pt>
                <c:pt idx="1">
                  <c:v>DHET</c:v>
                </c:pt>
                <c:pt idx="2">
                  <c:v>DKO</c:v>
                </c:pt>
              </c:strCache>
            </c:strRef>
          </c:cat>
          <c:val>
            <c:numRef>
              <c:f>DENSITY!$B$5:$D$5</c:f>
              <c:numCache>
                <c:formatCode>General</c:formatCode>
                <c:ptCount val="3"/>
                <c:pt idx="0">
                  <c:v>12.647863247863249</c:v>
                </c:pt>
                <c:pt idx="1">
                  <c:v>10.724217687074828</c:v>
                </c:pt>
                <c:pt idx="2">
                  <c:v>8.3991811053876546</c:v>
                </c:pt>
              </c:numCache>
            </c:numRef>
          </c:val>
          <c:extLst>
            <c:ext xmlns:c16="http://schemas.microsoft.com/office/drawing/2014/chart" uri="{C3380CC4-5D6E-409C-BE32-E72D297353CC}">
              <c16:uniqueId val="{00000006-A305-4EF7-8233-E5111D7EC090}"/>
            </c:ext>
          </c:extLst>
        </c:ser>
        <c:dLbls>
          <c:showLegendKey val="0"/>
          <c:showVal val="0"/>
          <c:showCatName val="0"/>
          <c:showSerName val="0"/>
          <c:showPercent val="0"/>
          <c:showBubbleSize val="0"/>
        </c:dLbls>
        <c:gapWidth val="150"/>
        <c:axId val="103058048"/>
        <c:axId val="129578112"/>
      </c:barChart>
      <c:catAx>
        <c:axId val="103058048"/>
        <c:scaling>
          <c:orientation val="minMax"/>
        </c:scaling>
        <c:delete val="0"/>
        <c:axPos val="b"/>
        <c:numFmt formatCode="General" sourceLinked="0"/>
        <c:majorTickMark val="out"/>
        <c:minorTickMark val="none"/>
        <c:tickLblPos val="nextTo"/>
        <c:crossAx val="129578112"/>
        <c:crosses val="autoZero"/>
        <c:auto val="1"/>
        <c:lblAlgn val="ctr"/>
        <c:lblOffset val="100"/>
        <c:noMultiLvlLbl val="0"/>
      </c:catAx>
      <c:valAx>
        <c:axId val="129578112"/>
        <c:scaling>
          <c:orientation val="minMax"/>
        </c:scaling>
        <c:delete val="0"/>
        <c:axPos val="l"/>
        <c:majorGridlines/>
        <c:numFmt formatCode="General" sourceLinked="1"/>
        <c:majorTickMark val="out"/>
        <c:minorTickMark val="none"/>
        <c:tickLblPos val="nextTo"/>
        <c:crossAx val="103058048"/>
        <c:crosses val="autoZero"/>
        <c:crossBetween val="between"/>
      </c:valAx>
    </c:plotArea>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dPt>
            <c:idx val="0"/>
            <c:invertIfNegative val="0"/>
            <c:bubble3D val="0"/>
            <c:spPr>
              <a:solidFill>
                <a:srgbClr val="7ED47E"/>
              </a:solidFill>
            </c:spPr>
            <c:extLst>
              <c:ext xmlns:c16="http://schemas.microsoft.com/office/drawing/2014/chart" uri="{C3380CC4-5D6E-409C-BE32-E72D297353CC}">
                <c16:uniqueId val="{00000001-22C2-451D-ABE0-4A2419CA939E}"/>
              </c:ext>
            </c:extLst>
          </c:dPt>
          <c:dPt>
            <c:idx val="1"/>
            <c:invertIfNegative val="0"/>
            <c:bubble3D val="0"/>
            <c:spPr>
              <a:solidFill>
                <a:srgbClr val="FFCC66"/>
              </a:solidFill>
            </c:spPr>
            <c:extLst>
              <c:ext xmlns:c16="http://schemas.microsoft.com/office/drawing/2014/chart" uri="{C3380CC4-5D6E-409C-BE32-E72D297353CC}">
                <c16:uniqueId val="{00000003-22C2-451D-ABE0-4A2419CA939E}"/>
              </c:ext>
            </c:extLst>
          </c:dPt>
          <c:dPt>
            <c:idx val="2"/>
            <c:invertIfNegative val="0"/>
            <c:bubble3D val="0"/>
            <c:spPr>
              <a:solidFill>
                <a:srgbClr val="FF7D7D"/>
              </a:solidFill>
            </c:spPr>
            <c:extLst>
              <c:ext xmlns:c16="http://schemas.microsoft.com/office/drawing/2014/chart" uri="{C3380CC4-5D6E-409C-BE32-E72D297353CC}">
                <c16:uniqueId val="{00000005-22C2-451D-ABE0-4A2419CA939E}"/>
              </c:ext>
            </c:extLst>
          </c:dPt>
          <c:errBars>
            <c:errBarType val="both"/>
            <c:errValType val="cust"/>
            <c:noEndCap val="0"/>
            <c:plus>
              <c:numRef>
                <c:f>DENSITY!$G$6:$I$6</c:f>
                <c:numCache>
                  <c:formatCode>General</c:formatCode>
                  <c:ptCount val="3"/>
                  <c:pt idx="0">
                    <c:v>2.9818866996406466</c:v>
                  </c:pt>
                  <c:pt idx="1">
                    <c:v>1.8191510859792146</c:v>
                  </c:pt>
                  <c:pt idx="2">
                    <c:v>0.93320690783991689</c:v>
                  </c:pt>
                </c:numCache>
              </c:numRef>
            </c:plus>
            <c:minus>
              <c:numRef>
                <c:f>DENSITY!$G$6:$I$6</c:f>
                <c:numCache>
                  <c:formatCode>General</c:formatCode>
                  <c:ptCount val="3"/>
                  <c:pt idx="0">
                    <c:v>2.9818866996406466</c:v>
                  </c:pt>
                  <c:pt idx="1">
                    <c:v>1.8191510859792146</c:v>
                  </c:pt>
                  <c:pt idx="2">
                    <c:v>0.93320690783991689</c:v>
                  </c:pt>
                </c:numCache>
              </c:numRef>
            </c:minus>
          </c:errBars>
          <c:cat>
            <c:strRef>
              <c:f>DENSITY!$G$4:$I$4</c:f>
              <c:strCache>
                <c:ptCount val="3"/>
                <c:pt idx="0">
                  <c:v>WT</c:v>
                </c:pt>
                <c:pt idx="1">
                  <c:v>DHET</c:v>
                </c:pt>
                <c:pt idx="2">
                  <c:v>DKO</c:v>
                </c:pt>
              </c:strCache>
            </c:strRef>
          </c:cat>
          <c:val>
            <c:numRef>
              <c:f>DENSITY!$G$5:$I$5</c:f>
              <c:numCache>
                <c:formatCode>General</c:formatCode>
                <c:ptCount val="3"/>
                <c:pt idx="0">
                  <c:v>24.283897435897433</c:v>
                </c:pt>
                <c:pt idx="1">
                  <c:v>20.590497959183672</c:v>
                </c:pt>
                <c:pt idx="2">
                  <c:v>16.126427722344292</c:v>
                </c:pt>
              </c:numCache>
            </c:numRef>
          </c:val>
          <c:extLst>
            <c:ext xmlns:c16="http://schemas.microsoft.com/office/drawing/2014/chart" uri="{C3380CC4-5D6E-409C-BE32-E72D297353CC}">
              <c16:uniqueId val="{00000006-22C2-451D-ABE0-4A2419CA939E}"/>
            </c:ext>
          </c:extLst>
        </c:ser>
        <c:dLbls>
          <c:showLegendKey val="0"/>
          <c:showVal val="0"/>
          <c:showCatName val="0"/>
          <c:showSerName val="0"/>
          <c:showPercent val="0"/>
          <c:showBubbleSize val="0"/>
        </c:dLbls>
        <c:gapWidth val="150"/>
        <c:axId val="135616000"/>
        <c:axId val="135617920"/>
      </c:barChart>
      <c:catAx>
        <c:axId val="135616000"/>
        <c:scaling>
          <c:orientation val="minMax"/>
        </c:scaling>
        <c:delete val="0"/>
        <c:axPos val="b"/>
        <c:numFmt formatCode="General" sourceLinked="0"/>
        <c:majorTickMark val="out"/>
        <c:minorTickMark val="none"/>
        <c:tickLblPos val="nextTo"/>
        <c:crossAx val="135617920"/>
        <c:crosses val="autoZero"/>
        <c:auto val="1"/>
        <c:lblAlgn val="ctr"/>
        <c:lblOffset val="100"/>
        <c:noMultiLvlLbl val="0"/>
      </c:catAx>
      <c:valAx>
        <c:axId val="135617920"/>
        <c:scaling>
          <c:orientation val="minMax"/>
        </c:scaling>
        <c:delete val="0"/>
        <c:axPos val="l"/>
        <c:majorGridlines/>
        <c:numFmt formatCode="General" sourceLinked="1"/>
        <c:majorTickMark val="out"/>
        <c:minorTickMark val="none"/>
        <c:tickLblPos val="nextTo"/>
        <c:crossAx val="135616000"/>
        <c:crosses val="autoZero"/>
        <c:crossBetween val="between"/>
      </c:valAx>
    </c:plotArea>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'DENSITY (2)'!$A$42</c:f>
              <c:strCache>
                <c:ptCount val="1"/>
                <c:pt idx="0">
                  <c:v>Net Average:</c:v>
                </c:pt>
              </c:strCache>
            </c:strRef>
          </c:tx>
          <c:invertIfNegative val="0"/>
          <c:dPt>
            <c:idx val="0"/>
            <c:invertIfNegative val="0"/>
            <c:bubble3D val="0"/>
            <c:spPr>
              <a:solidFill>
                <a:srgbClr val="7ED47E"/>
              </a:solidFill>
            </c:spPr>
            <c:extLst>
              <c:ext xmlns:c16="http://schemas.microsoft.com/office/drawing/2014/chart" uri="{C3380CC4-5D6E-409C-BE32-E72D297353CC}">
                <c16:uniqueId val="{00000001-E9AB-4104-B192-930B36B915C9}"/>
              </c:ext>
            </c:extLst>
          </c:dPt>
          <c:dPt>
            <c:idx val="1"/>
            <c:invertIfNegative val="0"/>
            <c:bubble3D val="0"/>
            <c:spPr>
              <a:solidFill>
                <a:srgbClr val="FFCC66"/>
              </a:solidFill>
            </c:spPr>
            <c:extLst>
              <c:ext xmlns:c16="http://schemas.microsoft.com/office/drawing/2014/chart" uri="{C3380CC4-5D6E-409C-BE32-E72D297353CC}">
                <c16:uniqueId val="{00000003-E9AB-4104-B192-930B36B915C9}"/>
              </c:ext>
            </c:extLst>
          </c:dPt>
          <c:dPt>
            <c:idx val="2"/>
            <c:invertIfNegative val="0"/>
            <c:bubble3D val="0"/>
            <c:spPr>
              <a:solidFill>
                <a:srgbClr val="FF7D7D"/>
              </a:solidFill>
            </c:spPr>
            <c:extLst>
              <c:ext xmlns:c16="http://schemas.microsoft.com/office/drawing/2014/chart" uri="{C3380CC4-5D6E-409C-BE32-E72D297353CC}">
                <c16:uniqueId val="{00000005-E9AB-4104-B192-930B36B915C9}"/>
              </c:ext>
            </c:extLst>
          </c:dPt>
          <c:errBars>
            <c:errBarType val="both"/>
            <c:errValType val="cust"/>
            <c:noEndCap val="0"/>
            <c:plus>
              <c:numRef>
                <c:f>'DENSITY (2)'!$B$43:$D$43</c:f>
                <c:numCache>
                  <c:formatCode>General</c:formatCode>
                  <c:ptCount val="3"/>
                  <c:pt idx="0">
                    <c:v>0.34495083244083558</c:v>
                  </c:pt>
                  <c:pt idx="1">
                    <c:v>0.26490526818297627</c:v>
                  </c:pt>
                  <c:pt idx="2">
                    <c:v>0.22533202163391525</c:v>
                  </c:pt>
                </c:numCache>
              </c:numRef>
            </c:plus>
            <c:minus>
              <c:numRef>
                <c:f>'DENSITY (2)'!$B$43:$D$43</c:f>
                <c:numCache>
                  <c:formatCode>General</c:formatCode>
                  <c:ptCount val="3"/>
                  <c:pt idx="0">
                    <c:v>0.34495083244083558</c:v>
                  </c:pt>
                  <c:pt idx="1">
                    <c:v>0.26490526818297627</c:v>
                  </c:pt>
                  <c:pt idx="2">
                    <c:v>0.22533202163391525</c:v>
                  </c:pt>
                </c:numCache>
              </c:numRef>
            </c:minus>
          </c:errBars>
          <c:cat>
            <c:strRef>
              <c:f>'DENSITY (2)'!$B$41:$D$41</c:f>
              <c:strCache>
                <c:ptCount val="3"/>
                <c:pt idx="0">
                  <c:v>WT</c:v>
                </c:pt>
                <c:pt idx="1">
                  <c:v>DHET</c:v>
                </c:pt>
                <c:pt idx="2">
                  <c:v>DKO</c:v>
                </c:pt>
              </c:strCache>
            </c:strRef>
          </c:cat>
          <c:val>
            <c:numRef>
              <c:f>'DENSITY (2)'!$B$42:$D$42</c:f>
              <c:numCache>
                <c:formatCode>General</c:formatCode>
                <c:ptCount val="3"/>
                <c:pt idx="0">
                  <c:v>12.273972602739725</c:v>
                </c:pt>
                <c:pt idx="1">
                  <c:v>10.736486486486486</c:v>
                </c:pt>
                <c:pt idx="2">
                  <c:v>8.3717277486911001</c:v>
                </c:pt>
              </c:numCache>
            </c:numRef>
          </c:val>
          <c:extLst>
            <c:ext xmlns:c16="http://schemas.microsoft.com/office/drawing/2014/chart" uri="{C3380CC4-5D6E-409C-BE32-E72D297353CC}">
              <c16:uniqueId val="{00000006-E9AB-4104-B192-930B36B915C9}"/>
            </c:ext>
          </c:extLst>
        </c:ser>
        <c:dLbls>
          <c:showLegendKey val="0"/>
          <c:showVal val="0"/>
          <c:showCatName val="0"/>
          <c:showSerName val="0"/>
          <c:showPercent val="0"/>
          <c:showBubbleSize val="0"/>
        </c:dLbls>
        <c:gapWidth val="150"/>
        <c:axId val="141068544"/>
        <c:axId val="141929856"/>
      </c:barChart>
      <c:catAx>
        <c:axId val="141068544"/>
        <c:scaling>
          <c:orientation val="minMax"/>
        </c:scaling>
        <c:delete val="0"/>
        <c:axPos val="b"/>
        <c:numFmt formatCode="General" sourceLinked="0"/>
        <c:majorTickMark val="out"/>
        <c:minorTickMark val="none"/>
        <c:tickLblPos val="nextTo"/>
        <c:crossAx val="141929856"/>
        <c:crosses val="autoZero"/>
        <c:auto val="1"/>
        <c:lblAlgn val="ctr"/>
        <c:lblOffset val="100"/>
        <c:noMultiLvlLbl val="0"/>
      </c:catAx>
      <c:valAx>
        <c:axId val="141929856"/>
        <c:scaling>
          <c:orientation val="minMax"/>
        </c:scaling>
        <c:delete val="0"/>
        <c:axPos val="l"/>
        <c:majorGridlines/>
        <c:numFmt formatCode="General" sourceLinked="1"/>
        <c:majorTickMark val="out"/>
        <c:minorTickMark val="none"/>
        <c:tickLblPos val="nextTo"/>
        <c:crossAx val="141068544"/>
        <c:crosses val="autoZero"/>
        <c:crossBetween val="between"/>
      </c:valAx>
    </c:plotArea>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dPt>
            <c:idx val="0"/>
            <c:invertIfNegative val="0"/>
            <c:bubble3D val="0"/>
            <c:spPr>
              <a:solidFill>
                <a:srgbClr val="7ED47E"/>
              </a:solidFill>
            </c:spPr>
            <c:extLst>
              <c:ext xmlns:c16="http://schemas.microsoft.com/office/drawing/2014/chart" uri="{C3380CC4-5D6E-409C-BE32-E72D297353CC}">
                <c16:uniqueId val="{00000001-B831-44B2-B626-34AA2403B706}"/>
              </c:ext>
            </c:extLst>
          </c:dPt>
          <c:dPt>
            <c:idx val="1"/>
            <c:invertIfNegative val="0"/>
            <c:bubble3D val="0"/>
            <c:spPr>
              <a:solidFill>
                <a:srgbClr val="7ED47E"/>
              </a:solidFill>
            </c:spPr>
            <c:extLst>
              <c:ext xmlns:c16="http://schemas.microsoft.com/office/drawing/2014/chart" uri="{C3380CC4-5D6E-409C-BE32-E72D297353CC}">
                <c16:uniqueId val="{00000003-B831-44B2-B626-34AA2403B706}"/>
              </c:ext>
            </c:extLst>
          </c:dPt>
          <c:dPt>
            <c:idx val="2"/>
            <c:invertIfNegative val="0"/>
            <c:bubble3D val="0"/>
            <c:spPr>
              <a:solidFill>
                <a:srgbClr val="7ED47E"/>
              </a:solidFill>
            </c:spPr>
            <c:extLst>
              <c:ext xmlns:c16="http://schemas.microsoft.com/office/drawing/2014/chart" uri="{C3380CC4-5D6E-409C-BE32-E72D297353CC}">
                <c16:uniqueId val="{00000005-B831-44B2-B626-34AA2403B706}"/>
              </c:ext>
            </c:extLst>
          </c:dPt>
          <c:dPt>
            <c:idx val="3"/>
            <c:invertIfNegative val="0"/>
            <c:bubble3D val="0"/>
            <c:spPr>
              <a:solidFill>
                <a:srgbClr val="7ED47E"/>
              </a:solidFill>
            </c:spPr>
            <c:extLst>
              <c:ext xmlns:c16="http://schemas.microsoft.com/office/drawing/2014/chart" uri="{C3380CC4-5D6E-409C-BE32-E72D297353CC}">
                <c16:uniqueId val="{00000007-B831-44B2-B626-34AA2403B706}"/>
              </c:ext>
            </c:extLst>
          </c:dPt>
          <c:dPt>
            <c:idx val="4"/>
            <c:invertIfNegative val="0"/>
            <c:bubble3D val="0"/>
            <c:spPr>
              <a:solidFill>
                <a:srgbClr val="FFCC66"/>
              </a:solidFill>
            </c:spPr>
            <c:extLst>
              <c:ext xmlns:c16="http://schemas.microsoft.com/office/drawing/2014/chart" uri="{C3380CC4-5D6E-409C-BE32-E72D297353CC}">
                <c16:uniqueId val="{00000009-B831-44B2-B626-34AA2403B706}"/>
              </c:ext>
            </c:extLst>
          </c:dPt>
          <c:dPt>
            <c:idx val="5"/>
            <c:invertIfNegative val="0"/>
            <c:bubble3D val="0"/>
            <c:spPr>
              <a:solidFill>
                <a:srgbClr val="FFCC66"/>
              </a:solidFill>
            </c:spPr>
            <c:extLst>
              <c:ext xmlns:c16="http://schemas.microsoft.com/office/drawing/2014/chart" uri="{C3380CC4-5D6E-409C-BE32-E72D297353CC}">
                <c16:uniqueId val="{0000000B-B831-44B2-B626-34AA2403B706}"/>
              </c:ext>
            </c:extLst>
          </c:dPt>
          <c:dPt>
            <c:idx val="6"/>
            <c:invertIfNegative val="0"/>
            <c:bubble3D val="0"/>
            <c:spPr>
              <a:solidFill>
                <a:srgbClr val="FFCC66"/>
              </a:solidFill>
            </c:spPr>
            <c:extLst>
              <c:ext xmlns:c16="http://schemas.microsoft.com/office/drawing/2014/chart" uri="{C3380CC4-5D6E-409C-BE32-E72D297353CC}">
                <c16:uniqueId val="{0000000D-B831-44B2-B626-34AA2403B706}"/>
              </c:ext>
            </c:extLst>
          </c:dPt>
          <c:dPt>
            <c:idx val="7"/>
            <c:invertIfNegative val="0"/>
            <c:bubble3D val="0"/>
            <c:spPr>
              <a:solidFill>
                <a:srgbClr val="FFCC66"/>
              </a:solidFill>
            </c:spPr>
            <c:extLst>
              <c:ext xmlns:c16="http://schemas.microsoft.com/office/drawing/2014/chart" uri="{C3380CC4-5D6E-409C-BE32-E72D297353CC}">
                <c16:uniqueId val="{0000000F-B831-44B2-B626-34AA2403B706}"/>
              </c:ext>
            </c:extLst>
          </c:dPt>
          <c:dPt>
            <c:idx val="8"/>
            <c:invertIfNegative val="0"/>
            <c:bubble3D val="0"/>
            <c:spPr>
              <a:solidFill>
                <a:srgbClr val="FF7D7D"/>
              </a:solidFill>
            </c:spPr>
            <c:extLst>
              <c:ext xmlns:c16="http://schemas.microsoft.com/office/drawing/2014/chart" uri="{C3380CC4-5D6E-409C-BE32-E72D297353CC}">
                <c16:uniqueId val="{00000011-B831-44B2-B626-34AA2403B706}"/>
              </c:ext>
            </c:extLst>
          </c:dPt>
          <c:dPt>
            <c:idx val="9"/>
            <c:invertIfNegative val="0"/>
            <c:bubble3D val="0"/>
            <c:spPr>
              <a:solidFill>
                <a:srgbClr val="FF7D7D"/>
              </a:solidFill>
            </c:spPr>
            <c:extLst>
              <c:ext xmlns:c16="http://schemas.microsoft.com/office/drawing/2014/chart" uri="{C3380CC4-5D6E-409C-BE32-E72D297353CC}">
                <c16:uniqueId val="{00000013-B831-44B2-B626-34AA2403B706}"/>
              </c:ext>
            </c:extLst>
          </c:dPt>
          <c:dPt>
            <c:idx val="10"/>
            <c:invertIfNegative val="0"/>
            <c:bubble3D val="0"/>
            <c:spPr>
              <a:solidFill>
                <a:srgbClr val="FF7D7D"/>
              </a:solidFill>
            </c:spPr>
            <c:extLst>
              <c:ext xmlns:c16="http://schemas.microsoft.com/office/drawing/2014/chart" uri="{C3380CC4-5D6E-409C-BE32-E72D297353CC}">
                <c16:uniqueId val="{00000015-B831-44B2-B626-34AA2403B706}"/>
              </c:ext>
            </c:extLst>
          </c:dPt>
          <c:dPt>
            <c:idx val="11"/>
            <c:invertIfNegative val="0"/>
            <c:bubble3D val="0"/>
            <c:spPr>
              <a:solidFill>
                <a:srgbClr val="FF7D7D"/>
              </a:solidFill>
            </c:spPr>
            <c:extLst>
              <c:ext xmlns:c16="http://schemas.microsoft.com/office/drawing/2014/chart" uri="{C3380CC4-5D6E-409C-BE32-E72D297353CC}">
                <c16:uniqueId val="{00000017-B831-44B2-B626-34AA2403B706}"/>
              </c:ext>
            </c:extLst>
          </c:dPt>
          <c:errBars>
            <c:errBarType val="both"/>
            <c:errValType val="cust"/>
            <c:noEndCap val="0"/>
            <c:plus>
              <c:numRef>
                <c:f>'DENSITY (2)'!$B$25:$L$25</c:f>
                <c:numCache>
                  <c:formatCode>General</c:formatCode>
                  <c:ptCount val="11"/>
                  <c:pt idx="0">
                    <c:v>0.72810302301835839</c:v>
                  </c:pt>
                  <c:pt idx="1">
                    <c:v>0.4885964905852731</c:v>
                  </c:pt>
                  <c:pt idx="2">
                    <c:v>0.47090013673337378</c:v>
                  </c:pt>
                  <c:pt idx="4">
                    <c:v>0.44374105337345071</c:v>
                  </c:pt>
                  <c:pt idx="5">
                    <c:v>0.38965253622494683</c:v>
                  </c:pt>
                  <c:pt idx="6">
                    <c:v>0.42257712736425829</c:v>
                  </c:pt>
                  <c:pt idx="8">
                    <c:v>0.39025026719990386</c:v>
                  </c:pt>
                  <c:pt idx="9">
                    <c:v>0.31772528719092269</c:v>
                  </c:pt>
                  <c:pt idx="10">
                    <c:v>0.42658512555271105</c:v>
                  </c:pt>
                </c:numCache>
              </c:numRef>
            </c:plus>
            <c:minus>
              <c:numRef>
                <c:f>'DENSITY (2)'!$B$25:$L$25</c:f>
                <c:numCache>
                  <c:formatCode>General</c:formatCode>
                  <c:ptCount val="11"/>
                  <c:pt idx="0">
                    <c:v>0.72810302301835839</c:v>
                  </c:pt>
                  <c:pt idx="1">
                    <c:v>0.4885964905852731</c:v>
                  </c:pt>
                  <c:pt idx="2">
                    <c:v>0.47090013673337378</c:v>
                  </c:pt>
                  <c:pt idx="4">
                    <c:v>0.44374105337345071</c:v>
                  </c:pt>
                  <c:pt idx="5">
                    <c:v>0.38965253622494683</c:v>
                  </c:pt>
                  <c:pt idx="6">
                    <c:v>0.42257712736425829</c:v>
                  </c:pt>
                  <c:pt idx="8">
                    <c:v>0.39025026719990386</c:v>
                  </c:pt>
                  <c:pt idx="9">
                    <c:v>0.31772528719092269</c:v>
                  </c:pt>
                  <c:pt idx="10">
                    <c:v>0.42658512555271105</c:v>
                  </c:pt>
                </c:numCache>
              </c:numRef>
            </c:minus>
          </c:errBars>
          <c:val>
            <c:numRef>
              <c:f>'DENSITY (2)'!$B$24:$M$24</c:f>
              <c:numCache>
                <c:formatCode>General</c:formatCode>
                <c:ptCount val="12"/>
                <c:pt idx="0">
                  <c:v>15.263157894736842</c:v>
                </c:pt>
                <c:pt idx="1">
                  <c:v>11.32</c:v>
                </c:pt>
                <c:pt idx="2">
                  <c:v>10.88</c:v>
                </c:pt>
                <c:pt idx="3">
                  <c:v>12.6</c:v>
                </c:pt>
                <c:pt idx="4">
                  <c:v>12.54</c:v>
                </c:pt>
                <c:pt idx="5">
                  <c:v>9.3469387755102034</c:v>
                </c:pt>
                <c:pt idx="6">
                  <c:v>10.285714285714286</c:v>
                </c:pt>
                <c:pt idx="7">
                  <c:v>12.6</c:v>
                </c:pt>
                <c:pt idx="8">
                  <c:v>8.5882352941176467</c:v>
                </c:pt>
                <c:pt idx="9">
                  <c:v>7.47887323943662</c:v>
                </c:pt>
                <c:pt idx="10">
                  <c:v>9.1304347826086953</c:v>
                </c:pt>
                <c:pt idx="11">
                  <c:v>0</c:v>
                </c:pt>
              </c:numCache>
            </c:numRef>
          </c:val>
          <c:extLst>
            <c:ext xmlns:c16="http://schemas.microsoft.com/office/drawing/2014/chart" uri="{C3380CC4-5D6E-409C-BE32-E72D297353CC}">
              <c16:uniqueId val="{00000018-B831-44B2-B626-34AA2403B706}"/>
            </c:ext>
          </c:extLst>
        </c:ser>
        <c:dLbls>
          <c:showLegendKey val="0"/>
          <c:showVal val="0"/>
          <c:showCatName val="0"/>
          <c:showSerName val="0"/>
          <c:showPercent val="0"/>
          <c:showBubbleSize val="0"/>
        </c:dLbls>
        <c:gapWidth val="150"/>
        <c:axId val="188319616"/>
        <c:axId val="188321152"/>
      </c:barChart>
      <c:catAx>
        <c:axId val="188319616"/>
        <c:scaling>
          <c:orientation val="minMax"/>
        </c:scaling>
        <c:delete val="0"/>
        <c:axPos val="b"/>
        <c:majorTickMark val="out"/>
        <c:minorTickMark val="none"/>
        <c:tickLblPos val="nextTo"/>
        <c:crossAx val="188321152"/>
        <c:crosses val="autoZero"/>
        <c:auto val="1"/>
        <c:lblAlgn val="ctr"/>
        <c:lblOffset val="100"/>
        <c:noMultiLvlLbl val="0"/>
      </c:catAx>
      <c:valAx>
        <c:axId val="188321152"/>
        <c:scaling>
          <c:orientation val="minMax"/>
        </c:scaling>
        <c:delete val="0"/>
        <c:axPos val="l"/>
        <c:majorGridlines/>
        <c:numFmt formatCode="General" sourceLinked="1"/>
        <c:majorTickMark val="out"/>
        <c:minorTickMark val="none"/>
        <c:tickLblPos val="nextTo"/>
        <c:crossAx val="188319616"/>
        <c:crosses val="autoZero"/>
        <c:crossBetween val="between"/>
      </c:valAx>
    </c:plotArea>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dPt>
            <c:idx val="0"/>
            <c:invertIfNegative val="0"/>
            <c:bubble3D val="0"/>
            <c:spPr>
              <a:solidFill>
                <a:srgbClr val="7ED47E"/>
              </a:solidFill>
            </c:spPr>
            <c:extLst>
              <c:ext xmlns:c16="http://schemas.microsoft.com/office/drawing/2014/chart" uri="{C3380CC4-5D6E-409C-BE32-E72D297353CC}">
                <c16:uniqueId val="{00000001-D0C8-42E2-AD68-06F932317433}"/>
              </c:ext>
            </c:extLst>
          </c:dPt>
          <c:dPt>
            <c:idx val="1"/>
            <c:invertIfNegative val="0"/>
            <c:bubble3D val="0"/>
            <c:spPr>
              <a:solidFill>
                <a:srgbClr val="FFCC66"/>
              </a:solidFill>
            </c:spPr>
            <c:extLst>
              <c:ext xmlns:c16="http://schemas.microsoft.com/office/drawing/2014/chart" uri="{C3380CC4-5D6E-409C-BE32-E72D297353CC}">
                <c16:uniqueId val="{00000003-D0C8-42E2-AD68-06F932317433}"/>
              </c:ext>
            </c:extLst>
          </c:dPt>
          <c:dPt>
            <c:idx val="2"/>
            <c:invertIfNegative val="0"/>
            <c:bubble3D val="0"/>
            <c:spPr>
              <a:solidFill>
                <a:srgbClr val="FF7D7D"/>
              </a:solidFill>
            </c:spPr>
            <c:extLst>
              <c:ext xmlns:c16="http://schemas.microsoft.com/office/drawing/2014/chart" uri="{C3380CC4-5D6E-409C-BE32-E72D297353CC}">
                <c16:uniqueId val="{00000005-D0C8-42E2-AD68-06F932317433}"/>
              </c:ext>
            </c:extLst>
          </c:dPt>
          <c:errBars>
            <c:errBarType val="both"/>
            <c:errValType val="cust"/>
            <c:noEndCap val="0"/>
            <c:plus>
              <c:numRef>
                <c:f>'DENSITY (2)'!$B$6:$D$6</c:f>
                <c:numCache>
                  <c:formatCode>General</c:formatCode>
                  <c:ptCount val="3"/>
                  <c:pt idx="0">
                    <c:v>1.3935200694846956</c:v>
                  </c:pt>
                  <c:pt idx="1">
                    <c:v>0.94747452394750886</c:v>
                  </c:pt>
                  <c:pt idx="2">
                    <c:v>0.48604526449995672</c:v>
                  </c:pt>
                </c:numCache>
              </c:numRef>
            </c:plus>
            <c:minus>
              <c:numRef>
                <c:f>'DENSITY (2)'!$B$6:$D$6</c:f>
                <c:numCache>
                  <c:formatCode>General</c:formatCode>
                  <c:ptCount val="3"/>
                  <c:pt idx="0">
                    <c:v>1.3935200694846956</c:v>
                  </c:pt>
                  <c:pt idx="1">
                    <c:v>0.94747452394750886</c:v>
                  </c:pt>
                  <c:pt idx="2">
                    <c:v>0.48604526449995672</c:v>
                  </c:pt>
                </c:numCache>
              </c:numRef>
            </c:minus>
          </c:errBars>
          <c:cat>
            <c:strRef>
              <c:f>'DENSITY (2)'!$B$4:$D$4</c:f>
              <c:strCache>
                <c:ptCount val="3"/>
                <c:pt idx="0">
                  <c:v>WT</c:v>
                </c:pt>
                <c:pt idx="1">
                  <c:v>DHET</c:v>
                </c:pt>
                <c:pt idx="2">
                  <c:v>DKO</c:v>
                </c:pt>
              </c:strCache>
            </c:strRef>
          </c:cat>
          <c:val>
            <c:numRef>
              <c:f>'DENSITY (2)'!$B$5:$D$5</c:f>
              <c:numCache>
                <c:formatCode>General</c:formatCode>
                <c:ptCount val="3"/>
                <c:pt idx="0">
                  <c:v>12.515789473684212</c:v>
                </c:pt>
                <c:pt idx="1">
                  <c:v>11.193163265306122</c:v>
                </c:pt>
                <c:pt idx="2">
                  <c:v>0</c:v>
                </c:pt>
              </c:numCache>
            </c:numRef>
          </c:val>
          <c:extLst>
            <c:ext xmlns:c16="http://schemas.microsoft.com/office/drawing/2014/chart" uri="{C3380CC4-5D6E-409C-BE32-E72D297353CC}">
              <c16:uniqueId val="{00000006-D0C8-42E2-AD68-06F932317433}"/>
            </c:ext>
          </c:extLst>
        </c:ser>
        <c:dLbls>
          <c:showLegendKey val="0"/>
          <c:showVal val="0"/>
          <c:showCatName val="0"/>
          <c:showSerName val="0"/>
          <c:showPercent val="0"/>
          <c:showBubbleSize val="0"/>
        </c:dLbls>
        <c:gapWidth val="150"/>
        <c:axId val="188346752"/>
        <c:axId val="188348288"/>
      </c:barChart>
      <c:catAx>
        <c:axId val="188346752"/>
        <c:scaling>
          <c:orientation val="minMax"/>
        </c:scaling>
        <c:delete val="0"/>
        <c:axPos val="b"/>
        <c:numFmt formatCode="General" sourceLinked="0"/>
        <c:majorTickMark val="out"/>
        <c:minorTickMark val="none"/>
        <c:tickLblPos val="nextTo"/>
        <c:crossAx val="188348288"/>
        <c:crosses val="autoZero"/>
        <c:auto val="1"/>
        <c:lblAlgn val="ctr"/>
        <c:lblOffset val="100"/>
        <c:noMultiLvlLbl val="0"/>
      </c:catAx>
      <c:valAx>
        <c:axId val="188348288"/>
        <c:scaling>
          <c:orientation val="minMax"/>
        </c:scaling>
        <c:delete val="0"/>
        <c:axPos val="l"/>
        <c:majorGridlines/>
        <c:numFmt formatCode="General" sourceLinked="1"/>
        <c:majorTickMark val="out"/>
        <c:minorTickMark val="none"/>
        <c:tickLblPos val="nextTo"/>
        <c:crossAx val="188346752"/>
        <c:crosses val="autoZero"/>
        <c:crossBetween val="between"/>
      </c:valAx>
    </c:plotArea>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dPt>
            <c:idx val="0"/>
            <c:invertIfNegative val="0"/>
            <c:bubble3D val="0"/>
            <c:spPr>
              <a:solidFill>
                <a:srgbClr val="7ED47E"/>
              </a:solidFill>
            </c:spPr>
            <c:extLst>
              <c:ext xmlns:c16="http://schemas.microsoft.com/office/drawing/2014/chart" uri="{C3380CC4-5D6E-409C-BE32-E72D297353CC}">
                <c16:uniqueId val="{00000001-0140-49EA-B002-49C6378B6FFE}"/>
              </c:ext>
            </c:extLst>
          </c:dPt>
          <c:dPt>
            <c:idx val="1"/>
            <c:invertIfNegative val="0"/>
            <c:bubble3D val="0"/>
            <c:spPr>
              <a:solidFill>
                <a:srgbClr val="FFCC66"/>
              </a:solidFill>
            </c:spPr>
            <c:extLst>
              <c:ext xmlns:c16="http://schemas.microsoft.com/office/drawing/2014/chart" uri="{C3380CC4-5D6E-409C-BE32-E72D297353CC}">
                <c16:uniqueId val="{00000003-0140-49EA-B002-49C6378B6FFE}"/>
              </c:ext>
            </c:extLst>
          </c:dPt>
          <c:dPt>
            <c:idx val="2"/>
            <c:invertIfNegative val="0"/>
            <c:bubble3D val="0"/>
            <c:spPr>
              <a:solidFill>
                <a:srgbClr val="FF7D7D"/>
              </a:solidFill>
            </c:spPr>
            <c:extLst>
              <c:ext xmlns:c16="http://schemas.microsoft.com/office/drawing/2014/chart" uri="{C3380CC4-5D6E-409C-BE32-E72D297353CC}">
                <c16:uniqueId val="{00000005-0140-49EA-B002-49C6378B6FFE}"/>
              </c:ext>
            </c:extLst>
          </c:dPt>
          <c:errBars>
            <c:errBarType val="both"/>
            <c:errValType val="cust"/>
            <c:noEndCap val="0"/>
            <c:plus>
              <c:numRef>
                <c:f>'DENSITY (2)'!$H$6:$J$6</c:f>
                <c:numCache>
                  <c:formatCode>General</c:formatCode>
                  <c:ptCount val="3"/>
                  <c:pt idx="0">
                    <c:v>2.6755585334106162</c:v>
                  </c:pt>
                  <c:pt idx="1">
                    <c:v>1.8191510859792146</c:v>
                  </c:pt>
                  <c:pt idx="2">
                    <c:v>0.93320690783991689</c:v>
                  </c:pt>
                </c:numCache>
              </c:numRef>
            </c:plus>
            <c:minus>
              <c:numRef>
                <c:f>'DENSITY (2)'!$H$6:$J$6</c:f>
                <c:numCache>
                  <c:formatCode>General</c:formatCode>
                  <c:ptCount val="3"/>
                  <c:pt idx="0">
                    <c:v>2.6755585334106162</c:v>
                  </c:pt>
                  <c:pt idx="1">
                    <c:v>1.8191510859792146</c:v>
                  </c:pt>
                  <c:pt idx="2">
                    <c:v>0.93320690783991689</c:v>
                  </c:pt>
                </c:numCache>
              </c:numRef>
            </c:minus>
          </c:errBars>
          <c:cat>
            <c:strRef>
              <c:f>'DENSITY (2)'!$H$4:$J$4</c:f>
              <c:strCache>
                <c:ptCount val="3"/>
                <c:pt idx="0">
                  <c:v>WT</c:v>
                </c:pt>
                <c:pt idx="1">
                  <c:v>DHET</c:v>
                </c:pt>
                <c:pt idx="2">
                  <c:v>DKO</c:v>
                </c:pt>
              </c:strCache>
            </c:strRef>
          </c:cat>
          <c:val>
            <c:numRef>
              <c:f>'DENSITY (2)'!$H$5:$J$5</c:f>
              <c:numCache>
                <c:formatCode>General</c:formatCode>
                <c:ptCount val="3"/>
                <c:pt idx="0">
                  <c:v>23.976421052631579</c:v>
                </c:pt>
                <c:pt idx="1">
                  <c:v>20.590497959183672</c:v>
                </c:pt>
                <c:pt idx="2">
                  <c:v>16.126427722344292</c:v>
                </c:pt>
              </c:numCache>
            </c:numRef>
          </c:val>
          <c:extLst>
            <c:ext xmlns:c16="http://schemas.microsoft.com/office/drawing/2014/chart" uri="{C3380CC4-5D6E-409C-BE32-E72D297353CC}">
              <c16:uniqueId val="{00000006-0140-49EA-B002-49C6378B6FFE}"/>
            </c:ext>
          </c:extLst>
        </c:ser>
        <c:dLbls>
          <c:showLegendKey val="0"/>
          <c:showVal val="0"/>
          <c:showCatName val="0"/>
          <c:showSerName val="0"/>
          <c:showPercent val="0"/>
          <c:showBubbleSize val="0"/>
        </c:dLbls>
        <c:gapWidth val="150"/>
        <c:axId val="188365440"/>
        <c:axId val="188375424"/>
      </c:barChart>
      <c:catAx>
        <c:axId val="188365440"/>
        <c:scaling>
          <c:orientation val="minMax"/>
        </c:scaling>
        <c:delete val="0"/>
        <c:axPos val="b"/>
        <c:numFmt formatCode="General" sourceLinked="0"/>
        <c:majorTickMark val="out"/>
        <c:minorTickMark val="none"/>
        <c:tickLblPos val="nextTo"/>
        <c:crossAx val="188375424"/>
        <c:crosses val="autoZero"/>
        <c:auto val="1"/>
        <c:lblAlgn val="ctr"/>
        <c:lblOffset val="100"/>
        <c:noMultiLvlLbl val="0"/>
      </c:catAx>
      <c:valAx>
        <c:axId val="188375424"/>
        <c:scaling>
          <c:orientation val="minMax"/>
        </c:scaling>
        <c:delete val="0"/>
        <c:axPos val="l"/>
        <c:majorGridlines/>
        <c:numFmt formatCode="General" sourceLinked="1"/>
        <c:majorTickMark val="out"/>
        <c:minorTickMark val="none"/>
        <c:tickLblPos val="nextTo"/>
        <c:crossAx val="188365440"/>
        <c:crosses val="autoZero"/>
        <c:crossBetween val="between"/>
      </c:valAx>
    </c:plotArea>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dPt>
            <c:idx val="0"/>
            <c:invertIfNegative val="0"/>
            <c:bubble3D val="0"/>
            <c:spPr>
              <a:solidFill>
                <a:srgbClr val="7ED47E"/>
              </a:solidFill>
            </c:spPr>
            <c:extLst>
              <c:ext xmlns:c16="http://schemas.microsoft.com/office/drawing/2014/chart" uri="{C3380CC4-5D6E-409C-BE32-E72D297353CC}">
                <c16:uniqueId val="{00000001-DAAA-46CA-B8A3-FB8F78C8A9C0}"/>
              </c:ext>
            </c:extLst>
          </c:dPt>
          <c:dPt>
            <c:idx val="1"/>
            <c:invertIfNegative val="0"/>
            <c:bubble3D val="0"/>
            <c:spPr>
              <a:solidFill>
                <a:srgbClr val="FFCC66"/>
              </a:solidFill>
            </c:spPr>
            <c:extLst>
              <c:ext xmlns:c16="http://schemas.microsoft.com/office/drawing/2014/chart" uri="{C3380CC4-5D6E-409C-BE32-E72D297353CC}">
                <c16:uniqueId val="{00000003-DAAA-46CA-B8A3-FB8F78C8A9C0}"/>
              </c:ext>
            </c:extLst>
          </c:dPt>
          <c:dPt>
            <c:idx val="2"/>
            <c:invertIfNegative val="0"/>
            <c:bubble3D val="0"/>
            <c:spPr>
              <a:solidFill>
                <a:srgbClr val="FF7D7D"/>
              </a:solidFill>
            </c:spPr>
            <c:extLst>
              <c:ext xmlns:c16="http://schemas.microsoft.com/office/drawing/2014/chart" uri="{C3380CC4-5D6E-409C-BE32-E72D297353CC}">
                <c16:uniqueId val="{00000005-DAAA-46CA-B8A3-FB8F78C8A9C0}"/>
              </c:ext>
            </c:extLst>
          </c:dPt>
          <c:errBars>
            <c:errBarType val="both"/>
            <c:errValType val="cust"/>
            <c:noEndCap val="0"/>
            <c:plus>
              <c:numRef>
                <c:f>MORPHOLOGY.!$B$11:$D$11</c:f>
                <c:numCache>
                  <c:formatCode>General</c:formatCode>
                  <c:ptCount val="3"/>
                  <c:pt idx="0">
                    <c:v>4.6281093283376009</c:v>
                  </c:pt>
                  <c:pt idx="1">
                    <c:v>7.9467312933500605</c:v>
                  </c:pt>
                  <c:pt idx="2">
                    <c:v>6.5490504577226423</c:v>
                  </c:pt>
                </c:numCache>
              </c:numRef>
            </c:plus>
            <c:minus>
              <c:numRef>
                <c:f>MORPHOLOGY.!$B$11:$D$11</c:f>
                <c:numCache>
                  <c:formatCode>General</c:formatCode>
                  <c:ptCount val="3"/>
                  <c:pt idx="0">
                    <c:v>4.6281093283376009</c:v>
                  </c:pt>
                  <c:pt idx="1">
                    <c:v>7.9467312933500605</c:v>
                  </c:pt>
                  <c:pt idx="2">
                    <c:v>6.5490504577226423</c:v>
                  </c:pt>
                </c:numCache>
              </c:numRef>
            </c:minus>
          </c:errBars>
          <c:cat>
            <c:strRef>
              <c:f>MORPHOLOGY.!$B$8:$D$8</c:f>
              <c:strCache>
                <c:ptCount val="3"/>
                <c:pt idx="0">
                  <c:v>WT</c:v>
                </c:pt>
                <c:pt idx="1">
                  <c:v>DHET</c:v>
                </c:pt>
                <c:pt idx="2">
                  <c:v>DKO</c:v>
                </c:pt>
              </c:strCache>
            </c:strRef>
          </c:cat>
          <c:val>
            <c:numRef>
              <c:f>MORPHOLOGY.!$B$10:$D$10</c:f>
              <c:numCache>
                <c:formatCode>General</c:formatCode>
                <c:ptCount val="3"/>
                <c:pt idx="0">
                  <c:v>172.62294345238112</c:v>
                </c:pt>
                <c:pt idx="1">
                  <c:v>173.98168817204305</c:v>
                </c:pt>
                <c:pt idx="2">
                  <c:v>178.15845588235305</c:v>
                </c:pt>
              </c:numCache>
            </c:numRef>
          </c:val>
          <c:extLst>
            <c:ext xmlns:c16="http://schemas.microsoft.com/office/drawing/2014/chart" uri="{C3380CC4-5D6E-409C-BE32-E72D297353CC}">
              <c16:uniqueId val="{00000006-DAAA-46CA-B8A3-FB8F78C8A9C0}"/>
            </c:ext>
          </c:extLst>
        </c:ser>
        <c:dLbls>
          <c:showLegendKey val="0"/>
          <c:showVal val="0"/>
          <c:showCatName val="0"/>
          <c:showSerName val="0"/>
          <c:showPercent val="0"/>
          <c:showBubbleSize val="0"/>
        </c:dLbls>
        <c:gapWidth val="150"/>
        <c:axId val="188188544"/>
        <c:axId val="188190080"/>
      </c:barChart>
      <c:catAx>
        <c:axId val="188188544"/>
        <c:scaling>
          <c:orientation val="minMax"/>
        </c:scaling>
        <c:delete val="0"/>
        <c:axPos val="b"/>
        <c:numFmt formatCode="General" sourceLinked="0"/>
        <c:majorTickMark val="out"/>
        <c:minorTickMark val="none"/>
        <c:tickLblPos val="nextTo"/>
        <c:crossAx val="188190080"/>
        <c:crosses val="autoZero"/>
        <c:auto val="1"/>
        <c:lblAlgn val="ctr"/>
        <c:lblOffset val="100"/>
        <c:noMultiLvlLbl val="0"/>
      </c:catAx>
      <c:valAx>
        <c:axId val="188190080"/>
        <c:scaling>
          <c:orientation val="minMax"/>
          <c:min val="0"/>
        </c:scaling>
        <c:delete val="0"/>
        <c:axPos val="l"/>
        <c:majorGridlines/>
        <c:numFmt formatCode="General" sourceLinked="1"/>
        <c:majorTickMark val="out"/>
        <c:minorTickMark val="none"/>
        <c:tickLblPos val="nextTo"/>
        <c:crossAx val="188188544"/>
        <c:crosses val="autoZero"/>
        <c:crossBetween val="between"/>
      </c:valAx>
    </c:plotArea>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chart" Target="../charts/chart1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0</xdr:col>
      <xdr:colOff>238125</xdr:colOff>
      <xdr:row>48</xdr:row>
      <xdr:rowOff>152400</xdr:rowOff>
    </xdr:from>
    <xdr:to>
      <xdr:col>4</xdr:col>
      <xdr:colOff>219075</xdr:colOff>
      <xdr:row>60</xdr:row>
      <xdr:rowOff>19050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544285</xdr:colOff>
      <xdr:row>31</xdr:row>
      <xdr:rowOff>40822</xdr:rowOff>
    </xdr:from>
    <xdr:to>
      <xdr:col>9</xdr:col>
      <xdr:colOff>280307</xdr:colOff>
      <xdr:row>42</xdr:row>
      <xdr:rowOff>97972</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257736</xdr:colOff>
      <xdr:row>7</xdr:row>
      <xdr:rowOff>0</xdr:rowOff>
    </xdr:from>
    <xdr:to>
      <xdr:col>4</xdr:col>
      <xdr:colOff>238686</xdr:colOff>
      <xdr:row>20</xdr:row>
      <xdr:rowOff>44824</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7</xdr:row>
      <xdr:rowOff>0</xdr:rowOff>
    </xdr:from>
    <xdr:to>
      <xdr:col>10</xdr:col>
      <xdr:colOff>348343</xdr:colOff>
      <xdr:row>20</xdr:row>
      <xdr:rowOff>44824</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238125</xdr:colOff>
      <xdr:row>48</xdr:row>
      <xdr:rowOff>152400</xdr:rowOff>
    </xdr:from>
    <xdr:to>
      <xdr:col>5</xdr:col>
      <xdr:colOff>219075</xdr:colOff>
      <xdr:row>60</xdr:row>
      <xdr:rowOff>19050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544285</xdr:colOff>
      <xdr:row>31</xdr:row>
      <xdr:rowOff>40822</xdr:rowOff>
    </xdr:from>
    <xdr:to>
      <xdr:col>11</xdr:col>
      <xdr:colOff>280307</xdr:colOff>
      <xdr:row>42</xdr:row>
      <xdr:rowOff>97972</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257736</xdr:colOff>
      <xdr:row>7</xdr:row>
      <xdr:rowOff>0</xdr:rowOff>
    </xdr:from>
    <xdr:to>
      <xdr:col>5</xdr:col>
      <xdr:colOff>238686</xdr:colOff>
      <xdr:row>20</xdr:row>
      <xdr:rowOff>44824</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7</xdr:row>
      <xdr:rowOff>0</xdr:rowOff>
    </xdr:from>
    <xdr:to>
      <xdr:col>12</xdr:col>
      <xdr:colOff>348343</xdr:colOff>
      <xdr:row>20</xdr:row>
      <xdr:rowOff>44824</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445833</xdr:colOff>
      <xdr:row>14</xdr:row>
      <xdr:rowOff>188498</xdr:rowOff>
    </xdr:from>
    <xdr:to>
      <xdr:col>4</xdr:col>
      <xdr:colOff>77362</xdr:colOff>
      <xdr:row>28</xdr:row>
      <xdr:rowOff>42822</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522673</xdr:colOff>
      <xdr:row>14</xdr:row>
      <xdr:rowOff>188498</xdr:rowOff>
    </xdr:from>
    <xdr:to>
      <xdr:col>8</xdr:col>
      <xdr:colOff>154203</xdr:colOff>
      <xdr:row>28</xdr:row>
      <xdr:rowOff>42822</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569898</xdr:colOff>
      <xdr:row>14</xdr:row>
      <xdr:rowOff>49625</xdr:rowOff>
    </xdr:from>
    <xdr:ext cx="797911" cy="593304"/>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4200604" y="3097625"/>
          <a:ext cx="797911" cy="5933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3200" b="1"/>
            <a:t>***</a:t>
          </a:r>
        </a:p>
      </xdr:txBody>
    </xdr:sp>
    <xdr:clientData/>
  </xdr:oneCellAnchor>
  <xdr:oneCellAnchor>
    <xdr:from>
      <xdr:col>2</xdr:col>
      <xdr:colOff>156883</xdr:colOff>
      <xdr:row>29</xdr:row>
      <xdr:rowOff>78440</xdr:rowOff>
    </xdr:from>
    <xdr:ext cx="5755678" cy="1783180"/>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381526" y="5602940"/>
          <a:ext cx="5755678" cy="17831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t>Spines are about the same width (trending</a:t>
          </a:r>
          <a:r>
            <a:rPr lang="en-US" sz="1800" baseline="0"/>
            <a:t> slightly smaller) </a:t>
          </a:r>
          <a:br>
            <a:rPr lang="en-US" sz="1800" baseline="0"/>
          </a:br>
          <a:endParaRPr lang="en-US" sz="1800" baseline="0"/>
        </a:p>
        <a:p>
          <a:r>
            <a:rPr lang="en-US" sz="1800" baseline="0"/>
            <a:t>AZ length is increased by </a:t>
          </a:r>
          <a:r>
            <a:rPr lang="en-US" sz="1800" b="1" baseline="0"/>
            <a:t>14.9%</a:t>
          </a:r>
          <a:br>
            <a:rPr lang="en-US" sz="1800" baseline="0"/>
          </a:br>
          <a:br>
            <a:rPr lang="en-US" sz="1800" baseline="0"/>
          </a:br>
          <a:r>
            <a:rPr lang="en-US" sz="1800" baseline="0"/>
            <a:t>Synapse density is decreased by </a:t>
          </a:r>
          <a:r>
            <a:rPr lang="en-US" sz="1800" b="1" baseline="0"/>
            <a:t>23.0%</a:t>
          </a:r>
        </a:p>
        <a:p>
          <a:r>
            <a:rPr lang="en-US" sz="1800" baseline="0"/>
            <a:t> </a:t>
          </a:r>
          <a:endParaRPr lang="en-US" sz="1800"/>
        </a:p>
      </xdr:txBody>
    </xdr:sp>
    <xdr:clientData/>
  </xdr:oneCellAnchor>
  <xdr:twoCellAnchor>
    <xdr:from>
      <xdr:col>8</xdr:col>
      <xdr:colOff>510669</xdr:colOff>
      <xdr:row>14</xdr:row>
      <xdr:rowOff>149678</xdr:rowOff>
    </xdr:from>
    <xdr:to>
      <xdr:col>12</xdr:col>
      <xdr:colOff>108581</xdr:colOff>
      <xdr:row>28</xdr:row>
      <xdr:rowOff>81642</xdr:rowOff>
    </xdr:to>
    <xdr:graphicFrame macro="">
      <xdr:nvGraphicFramePr>
        <xdr:cNvPr id="7" name="Chart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11</xdr:col>
      <xdr:colOff>128387</xdr:colOff>
      <xdr:row>15</xdr:row>
      <xdr:rowOff>11525</xdr:rowOff>
    </xdr:from>
    <xdr:ext cx="389081" cy="593304"/>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6818299" y="3250025"/>
          <a:ext cx="389081" cy="5933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3200" b="1"/>
            <a:t>*</a:t>
          </a:r>
        </a:p>
      </xdr:txBody>
    </xdr:sp>
    <xdr:clientData/>
  </xdr:oneCellAnchor>
  <xdr:twoCellAnchor>
    <xdr:from>
      <xdr:col>0</xdr:col>
      <xdr:colOff>122464</xdr:colOff>
      <xdr:row>51</xdr:row>
      <xdr:rowOff>0</xdr:rowOff>
    </xdr:from>
    <xdr:to>
      <xdr:col>3</xdr:col>
      <xdr:colOff>366315</xdr:colOff>
      <xdr:row>64</xdr:row>
      <xdr:rowOff>44824</xdr:rowOff>
    </xdr:to>
    <xdr:graphicFrame macro="">
      <xdr:nvGraphicFramePr>
        <xdr:cNvPr id="9" name="Chart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76840</xdr:colOff>
      <xdr:row>51</xdr:row>
      <xdr:rowOff>0</xdr:rowOff>
    </xdr:from>
    <xdr:to>
      <xdr:col>7</xdr:col>
      <xdr:colOff>320691</xdr:colOff>
      <xdr:row>64</xdr:row>
      <xdr:rowOff>44824</xdr:rowOff>
    </xdr:to>
    <xdr:graphicFrame macro="">
      <xdr:nvGraphicFramePr>
        <xdr:cNvPr id="10" name="Chart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73</xdr:row>
      <xdr:rowOff>54428</xdr:rowOff>
    </xdr:from>
    <xdr:to>
      <xdr:col>4</xdr:col>
      <xdr:colOff>243850</xdr:colOff>
      <xdr:row>86</xdr:row>
      <xdr:rowOff>99252</xdr:rowOff>
    </xdr:to>
    <xdr:graphicFrame macro="">
      <xdr:nvGraphicFramePr>
        <xdr:cNvPr id="11" name="Chart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97</xdr:row>
      <xdr:rowOff>0</xdr:rowOff>
    </xdr:from>
    <xdr:to>
      <xdr:col>4</xdr:col>
      <xdr:colOff>243850</xdr:colOff>
      <xdr:row>110</xdr:row>
      <xdr:rowOff>44824</xdr:rowOff>
    </xdr:to>
    <xdr:graphicFrame macro="">
      <xdr:nvGraphicFramePr>
        <xdr:cNvPr id="12" name="Chart 11">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122</xdr:row>
      <xdr:rowOff>0</xdr:rowOff>
    </xdr:from>
    <xdr:to>
      <xdr:col>4</xdr:col>
      <xdr:colOff>243850</xdr:colOff>
      <xdr:row>135</xdr:row>
      <xdr:rowOff>44824</xdr:rowOff>
    </xdr:to>
    <xdr:graphicFrame macro="">
      <xdr:nvGraphicFramePr>
        <xdr:cNvPr id="18" name="Chart 17">
          <a:extLst>
            <a:ext uri="{FF2B5EF4-FFF2-40B4-BE49-F238E27FC236}">
              <a16:creationId xmlns:a16="http://schemas.microsoft.com/office/drawing/2014/main" id="{00000000-0008-0000-03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147</xdr:row>
      <xdr:rowOff>0</xdr:rowOff>
    </xdr:from>
    <xdr:to>
      <xdr:col>4</xdr:col>
      <xdr:colOff>243850</xdr:colOff>
      <xdr:row>160</xdr:row>
      <xdr:rowOff>44824</xdr:rowOff>
    </xdr:to>
    <xdr:graphicFrame macro="">
      <xdr:nvGraphicFramePr>
        <xdr:cNvPr id="19" name="Chart 18">
          <a:extLst>
            <a:ext uri="{FF2B5EF4-FFF2-40B4-BE49-F238E27FC236}">
              <a16:creationId xmlns:a16="http://schemas.microsoft.com/office/drawing/2014/main" id="{00000000-0008-0000-0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238125</xdr:colOff>
      <xdr:row>76</xdr:row>
      <xdr:rowOff>152400</xdr:rowOff>
    </xdr:from>
    <xdr:to>
      <xdr:col>5</xdr:col>
      <xdr:colOff>219075</xdr:colOff>
      <xdr:row>88</xdr:row>
      <xdr:rowOff>19050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544285</xdr:colOff>
      <xdr:row>59</xdr:row>
      <xdr:rowOff>40822</xdr:rowOff>
    </xdr:from>
    <xdr:to>
      <xdr:col>11</xdr:col>
      <xdr:colOff>280307</xdr:colOff>
      <xdr:row>70</xdr:row>
      <xdr:rowOff>97972</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7</xdr:row>
      <xdr:rowOff>0</xdr:rowOff>
    </xdr:from>
    <xdr:to>
      <xdr:col>8</xdr:col>
      <xdr:colOff>348343</xdr:colOff>
      <xdr:row>20</xdr:row>
      <xdr:rowOff>44824</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22</xdr:row>
      <xdr:rowOff>0</xdr:rowOff>
    </xdr:from>
    <xdr:to>
      <xdr:col>11</xdr:col>
      <xdr:colOff>348343</xdr:colOff>
      <xdr:row>33</xdr:row>
      <xdr:rowOff>57150</xdr:rowOff>
    </xdr:to>
    <xdr:graphicFrame macro="">
      <xdr:nvGraphicFramePr>
        <xdr:cNvPr id="6" name="Chart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08"/>
  <sheetViews>
    <sheetView zoomScale="70" zoomScaleNormal="70" workbookViewId="0">
      <selection activeCell="B24" sqref="B24"/>
    </sheetView>
  </sheetViews>
  <sheetFormatPr defaultRowHeight="15" x14ac:dyDescent="0.25"/>
  <cols>
    <col min="1" max="1" width="14.7109375" customWidth="1"/>
    <col min="12" max="12" width="30.85546875" style="1" bestFit="1" customWidth="1"/>
    <col min="13" max="13" width="11" style="1" bestFit="1" customWidth="1"/>
    <col min="14" max="14" width="9.140625" style="1"/>
    <col min="17" max="17" width="30.7109375" style="1" bestFit="1" customWidth="1"/>
    <col min="18" max="18" width="11" style="1" bestFit="1" customWidth="1"/>
    <col min="19" max="19" width="9.140625" style="1"/>
    <col min="22" max="22" width="35.140625" customWidth="1"/>
    <col min="23" max="23" width="11" style="1" bestFit="1" customWidth="1"/>
    <col min="24" max="24" width="9.85546875" bestFit="1" customWidth="1"/>
  </cols>
  <sheetData>
    <row r="1" spans="1:24" x14ac:dyDescent="0.25">
      <c r="A1" t="s">
        <v>54</v>
      </c>
      <c r="K1" s="1"/>
      <c r="O1" s="1"/>
    </row>
    <row r="2" spans="1:24" x14ac:dyDescent="0.25">
      <c r="K2" s="11"/>
      <c r="L2" s="11"/>
      <c r="M2" s="11"/>
      <c r="N2" s="11"/>
      <c r="O2" s="11"/>
    </row>
    <row r="3" spans="1:24" x14ac:dyDescent="0.25">
      <c r="C3" s="1" t="s">
        <v>572</v>
      </c>
      <c r="H3" s="1" t="s">
        <v>573</v>
      </c>
    </row>
    <row r="4" spans="1:24" x14ac:dyDescent="0.25">
      <c r="B4" s="8" t="s">
        <v>50</v>
      </c>
      <c r="C4" s="3" t="s">
        <v>1005</v>
      </c>
      <c r="D4" s="9" t="s">
        <v>1006</v>
      </c>
      <c r="G4" s="8" t="s">
        <v>50</v>
      </c>
      <c r="H4" s="3" t="s">
        <v>1005</v>
      </c>
      <c r="I4" s="9" t="s">
        <v>1006</v>
      </c>
      <c r="O4" s="11"/>
    </row>
    <row r="5" spans="1:24" x14ac:dyDescent="0.25">
      <c r="A5" s="5" t="s">
        <v>261</v>
      </c>
      <c r="B5" s="1">
        <f>AVERAGE(B24:D24)</f>
        <v>12.647863247863249</v>
      </c>
      <c r="C5" s="1">
        <f>AVERAGE(E24:G24)</f>
        <v>10.724217687074828</v>
      </c>
      <c r="D5" s="1">
        <f>AVERAGE(H24:J24)</f>
        <v>8.3991811053876546</v>
      </c>
      <c r="F5" s="5" t="s">
        <v>261</v>
      </c>
      <c r="G5" s="69">
        <f>AVERAGE(B28:D28)</f>
        <v>24.283897435897433</v>
      </c>
      <c r="H5" s="69">
        <f>AVERAGE(E28:G28)</f>
        <v>20.590497959183672</v>
      </c>
      <c r="I5" s="69">
        <f>AVERAGE(H28:J28)</f>
        <v>16.126427722344292</v>
      </c>
      <c r="L5" s="8" t="s">
        <v>55</v>
      </c>
      <c r="M5" s="6"/>
      <c r="Q5" s="3" t="s">
        <v>53</v>
      </c>
      <c r="R5" s="4"/>
      <c r="V5" s="9" t="s">
        <v>56</v>
      </c>
      <c r="W5" s="7"/>
      <c r="X5" s="1"/>
    </row>
    <row r="6" spans="1:24" x14ac:dyDescent="0.25">
      <c r="A6" s="5" t="s">
        <v>262</v>
      </c>
      <c r="B6" s="11">
        <f>STDEV(B24:D24)/SQRT(3)</f>
        <v>1.5530659893961638</v>
      </c>
      <c r="C6" s="11">
        <f>STDEV(E24:G24)/SQRT(3)</f>
        <v>0.94747452394750886</v>
      </c>
      <c r="D6" s="11">
        <f>STDEV(H24:J24)/SQRT(3)</f>
        <v>0.48604526449995672</v>
      </c>
      <c r="F6" s="5" t="s">
        <v>262</v>
      </c>
      <c r="G6" s="70">
        <f>STDEV(B28:D28)/SQRT(3)</f>
        <v>2.9818866996406466</v>
      </c>
      <c r="H6" s="70">
        <f>STDEV(E28:G28)/SQRT(3)</f>
        <v>1.8191510859792146</v>
      </c>
      <c r="I6" s="70">
        <f>STDEV(H28:J28)/SQRT(3)</f>
        <v>0.93320690783991689</v>
      </c>
      <c r="J6" s="13"/>
      <c r="K6" s="13"/>
      <c r="V6" s="1"/>
    </row>
    <row r="7" spans="1:24" x14ac:dyDescent="0.25">
      <c r="G7" s="13"/>
      <c r="H7" s="13"/>
      <c r="I7" s="13"/>
      <c r="J7" s="13"/>
      <c r="K7" s="13"/>
      <c r="L7" s="8" t="s">
        <v>57</v>
      </c>
      <c r="M7" s="6">
        <v>13</v>
      </c>
      <c r="N7" s="2" t="s">
        <v>96</v>
      </c>
      <c r="Q7" s="4" t="s">
        <v>0</v>
      </c>
      <c r="R7" s="4">
        <v>16</v>
      </c>
      <c r="S7" s="2" t="s">
        <v>96</v>
      </c>
      <c r="V7" s="7" t="s">
        <v>147</v>
      </c>
      <c r="W7" s="7">
        <v>11</v>
      </c>
      <c r="X7" s="2" t="s">
        <v>96</v>
      </c>
    </row>
    <row r="8" spans="1:24" x14ac:dyDescent="0.25">
      <c r="G8" s="13"/>
      <c r="H8" s="13"/>
      <c r="I8" s="13"/>
      <c r="J8" s="13"/>
      <c r="K8" s="13"/>
      <c r="L8" s="8" t="s">
        <v>58</v>
      </c>
      <c r="M8" s="6">
        <v>5</v>
      </c>
      <c r="N8" s="1">
        <f>AVERAGE(M7:M45)</f>
        <v>15.743589743589743</v>
      </c>
      <c r="Q8" s="4" t="s">
        <v>1</v>
      </c>
      <c r="R8" s="4">
        <v>9</v>
      </c>
      <c r="S8" s="1">
        <f>AVERAGE(R7:R56)</f>
        <v>12.54</v>
      </c>
      <c r="V8" s="7" t="s">
        <v>148</v>
      </c>
      <c r="W8" s="7">
        <v>8</v>
      </c>
      <c r="X8" s="1">
        <f>AVERAGE(W7:W57)</f>
        <v>8.5882352941176467</v>
      </c>
    </row>
    <row r="9" spans="1:24" x14ac:dyDescent="0.25">
      <c r="G9" s="14"/>
      <c r="H9" s="14"/>
      <c r="L9" s="8" t="s">
        <v>59</v>
      </c>
      <c r="M9" s="6">
        <v>11</v>
      </c>
      <c r="N9" s="10">
        <f>STDEV(M7:M46)/SQRT(COUNTA(M7:M46))</f>
        <v>0.85659933103193386</v>
      </c>
      <c r="Q9" s="4" t="s">
        <v>2</v>
      </c>
      <c r="R9" s="4">
        <v>8</v>
      </c>
      <c r="S9" s="10">
        <f>STDEV(R7:R56)/SQRT(COUNTA(R7:R56))</f>
        <v>0.44374105337345071</v>
      </c>
      <c r="V9" s="7" t="s">
        <v>149</v>
      </c>
      <c r="W9" s="7">
        <v>9</v>
      </c>
      <c r="X9" s="10">
        <f>STDEV(W7:W57)/SQRT(COUNTA(W7:W57))</f>
        <v>0.39025026719990386</v>
      </c>
    </row>
    <row r="10" spans="1:24" x14ac:dyDescent="0.25">
      <c r="L10" s="8" t="s">
        <v>60</v>
      </c>
      <c r="M10" s="6">
        <v>19</v>
      </c>
      <c r="Q10" s="4" t="s">
        <v>3</v>
      </c>
      <c r="R10" s="4">
        <v>14</v>
      </c>
      <c r="V10" s="7" t="s">
        <v>150</v>
      </c>
      <c r="W10" s="7">
        <v>6</v>
      </c>
    </row>
    <row r="11" spans="1:24" x14ac:dyDescent="0.25">
      <c r="L11" s="8" t="s">
        <v>61</v>
      </c>
      <c r="M11" s="6">
        <v>9</v>
      </c>
      <c r="Q11" s="4" t="s">
        <v>4</v>
      </c>
      <c r="R11" s="4">
        <v>17</v>
      </c>
      <c r="V11" s="7" t="s">
        <v>151</v>
      </c>
      <c r="W11" s="7">
        <v>7</v>
      </c>
    </row>
    <row r="12" spans="1:24" x14ac:dyDescent="0.25">
      <c r="L12" s="8" t="s">
        <v>62</v>
      </c>
      <c r="M12" s="6">
        <v>8</v>
      </c>
      <c r="Q12" s="4" t="s">
        <v>5</v>
      </c>
      <c r="R12" s="4">
        <v>11</v>
      </c>
      <c r="V12" s="7" t="s">
        <v>152</v>
      </c>
      <c r="W12" s="7">
        <v>14</v>
      </c>
    </row>
    <row r="13" spans="1:24" x14ac:dyDescent="0.25">
      <c r="L13" s="8" t="s">
        <v>63</v>
      </c>
      <c r="M13" s="6">
        <v>17</v>
      </c>
      <c r="Q13" s="4" t="s">
        <v>6</v>
      </c>
      <c r="R13" s="4">
        <v>15</v>
      </c>
      <c r="V13" s="7" t="s">
        <v>153</v>
      </c>
      <c r="W13" s="7">
        <v>14</v>
      </c>
    </row>
    <row r="14" spans="1:24" x14ac:dyDescent="0.25">
      <c r="L14" s="8" t="s">
        <v>64</v>
      </c>
      <c r="M14" s="6">
        <v>7</v>
      </c>
      <c r="Q14" s="4" t="s">
        <v>7</v>
      </c>
      <c r="R14" s="4">
        <v>13</v>
      </c>
      <c r="V14" s="7" t="s">
        <v>154</v>
      </c>
      <c r="W14" s="7">
        <v>7</v>
      </c>
    </row>
    <row r="15" spans="1:24" x14ac:dyDescent="0.25">
      <c r="L15" s="8" t="s">
        <v>65</v>
      </c>
      <c r="M15" s="6">
        <v>17</v>
      </c>
      <c r="Q15" s="4" t="s">
        <v>8</v>
      </c>
      <c r="R15" s="4">
        <v>10</v>
      </c>
      <c r="V15" s="7" t="s">
        <v>155</v>
      </c>
      <c r="W15" s="7">
        <v>4</v>
      </c>
    </row>
    <row r="16" spans="1:24" x14ac:dyDescent="0.25">
      <c r="L16" s="8" t="s">
        <v>66</v>
      </c>
      <c r="M16" s="6">
        <v>13</v>
      </c>
      <c r="Q16" s="4" t="s">
        <v>9</v>
      </c>
      <c r="R16" s="4">
        <v>14</v>
      </c>
      <c r="V16" s="7" t="s">
        <v>156</v>
      </c>
      <c r="W16" s="7">
        <v>6</v>
      </c>
    </row>
    <row r="17" spans="1:23" x14ac:dyDescent="0.25">
      <c r="L17" s="8" t="s">
        <v>67</v>
      </c>
      <c r="M17" s="6">
        <v>18</v>
      </c>
      <c r="Q17" s="4" t="s">
        <v>10</v>
      </c>
      <c r="R17" s="4">
        <v>9</v>
      </c>
      <c r="V17" s="7" t="s">
        <v>157</v>
      </c>
      <c r="W17" s="7">
        <v>9</v>
      </c>
    </row>
    <row r="18" spans="1:23" x14ac:dyDescent="0.25">
      <c r="L18" s="8" t="s">
        <v>68</v>
      </c>
      <c r="M18" s="6">
        <v>20</v>
      </c>
      <c r="Q18" s="4" t="s">
        <v>11</v>
      </c>
      <c r="R18" s="4">
        <v>11</v>
      </c>
      <c r="V18" s="7" t="s">
        <v>158</v>
      </c>
      <c r="W18" s="7">
        <v>6</v>
      </c>
    </row>
    <row r="19" spans="1:23" x14ac:dyDescent="0.25">
      <c r="L19" s="8" t="s">
        <v>69</v>
      </c>
      <c r="M19" s="6">
        <v>17</v>
      </c>
      <c r="Q19" s="4" t="s">
        <v>12</v>
      </c>
      <c r="R19" s="4">
        <v>12</v>
      </c>
      <c r="V19" s="7" t="s">
        <v>159</v>
      </c>
      <c r="W19" s="7">
        <v>6</v>
      </c>
    </row>
    <row r="20" spans="1:23" x14ac:dyDescent="0.25">
      <c r="L20" s="8" t="s">
        <v>70</v>
      </c>
      <c r="M20" s="6">
        <v>13</v>
      </c>
      <c r="Q20" s="4" t="s">
        <v>13</v>
      </c>
      <c r="R20" s="4">
        <v>11</v>
      </c>
      <c r="V20" s="7" t="s">
        <v>160</v>
      </c>
      <c r="W20" s="7">
        <v>10</v>
      </c>
    </row>
    <row r="21" spans="1:23" x14ac:dyDescent="0.25">
      <c r="A21" s="5"/>
      <c r="L21" s="8" t="s">
        <v>71</v>
      </c>
      <c r="M21" s="6">
        <v>15</v>
      </c>
      <c r="Q21" s="4" t="s">
        <v>14</v>
      </c>
      <c r="R21" s="4">
        <v>13</v>
      </c>
      <c r="V21" s="7" t="s">
        <v>161</v>
      </c>
      <c r="W21" s="7">
        <v>8</v>
      </c>
    </row>
    <row r="22" spans="1:23" x14ac:dyDescent="0.25">
      <c r="L22" s="8" t="s">
        <v>72</v>
      </c>
      <c r="M22" s="6">
        <v>34</v>
      </c>
      <c r="Q22" s="4" t="s">
        <v>15</v>
      </c>
      <c r="R22" s="4">
        <v>9</v>
      </c>
      <c r="V22" s="7" t="s">
        <v>162</v>
      </c>
      <c r="W22" s="7">
        <v>11</v>
      </c>
    </row>
    <row r="23" spans="1:23" x14ac:dyDescent="0.25">
      <c r="B23" s="6" t="s">
        <v>50</v>
      </c>
      <c r="C23" s="6" t="s">
        <v>50</v>
      </c>
      <c r="D23" s="6" t="s">
        <v>50</v>
      </c>
      <c r="E23" s="4" t="s">
        <v>51</v>
      </c>
      <c r="F23" s="4" t="s">
        <v>51</v>
      </c>
      <c r="G23" s="4" t="s">
        <v>51</v>
      </c>
      <c r="H23" s="7" t="s">
        <v>52</v>
      </c>
      <c r="I23" s="7" t="s">
        <v>52</v>
      </c>
      <c r="J23" s="7" t="s">
        <v>52</v>
      </c>
      <c r="L23" s="8" t="s">
        <v>73</v>
      </c>
      <c r="M23" s="6">
        <v>20</v>
      </c>
      <c r="Q23" s="4" t="s">
        <v>16</v>
      </c>
      <c r="R23" s="4">
        <v>16</v>
      </c>
      <c r="V23" s="7" t="s">
        <v>163</v>
      </c>
      <c r="W23" s="7">
        <v>8</v>
      </c>
    </row>
    <row r="24" spans="1:23" x14ac:dyDescent="0.25">
      <c r="A24" t="s">
        <v>575</v>
      </c>
      <c r="B24" s="1">
        <f>N8</f>
        <v>15.743589743589743</v>
      </c>
      <c r="C24" s="1">
        <f>N48</f>
        <v>11.32</v>
      </c>
      <c r="D24" s="1">
        <f>N99</f>
        <v>10.88</v>
      </c>
      <c r="E24" s="1">
        <f>S8</f>
        <v>12.54</v>
      </c>
      <c r="F24" s="1">
        <f>S59</f>
        <v>9.3469387755102034</v>
      </c>
      <c r="G24" s="1">
        <f>S110</f>
        <v>10.285714285714286</v>
      </c>
      <c r="H24" s="1">
        <f>X8</f>
        <v>8.5882352941176467</v>
      </c>
      <c r="I24" s="1">
        <f>X60</f>
        <v>7.47887323943662</v>
      </c>
      <c r="J24" s="1">
        <f>X132</f>
        <v>9.1304347826086953</v>
      </c>
      <c r="L24" s="8" t="s">
        <v>74</v>
      </c>
      <c r="M24" s="6">
        <v>16</v>
      </c>
      <c r="Q24" s="4" t="s">
        <v>17</v>
      </c>
      <c r="R24" s="4">
        <v>8</v>
      </c>
      <c r="V24" s="7" t="s">
        <v>164</v>
      </c>
      <c r="W24" s="7">
        <v>10</v>
      </c>
    </row>
    <row r="25" spans="1:23" x14ac:dyDescent="0.25">
      <c r="B25" s="11">
        <f>N9</f>
        <v>0.85659933103193386</v>
      </c>
      <c r="C25" s="11">
        <f>N49</f>
        <v>0.4885964905852731</v>
      </c>
      <c r="D25" s="11">
        <f>N100</f>
        <v>0.47090013673337378</v>
      </c>
      <c r="E25" s="11">
        <f>S9</f>
        <v>0.44374105337345071</v>
      </c>
      <c r="F25" s="11">
        <f>S60</f>
        <v>0.38965253622494683</v>
      </c>
      <c r="G25" s="11">
        <f>S111</f>
        <v>0.42257712736425829</v>
      </c>
      <c r="H25" s="11">
        <f>X9</f>
        <v>0.39025026719990386</v>
      </c>
      <c r="I25" s="11">
        <f>X61</f>
        <v>0.31772528719092269</v>
      </c>
      <c r="J25" s="11">
        <f>X133</f>
        <v>0.42658512555271105</v>
      </c>
      <c r="L25" s="8" t="s">
        <v>75</v>
      </c>
      <c r="M25" s="6">
        <v>20</v>
      </c>
      <c r="Q25" s="4" t="s">
        <v>18</v>
      </c>
      <c r="R25" s="4">
        <v>13</v>
      </c>
      <c r="V25" s="7" t="s">
        <v>165</v>
      </c>
      <c r="W25" s="7">
        <v>10</v>
      </c>
    </row>
    <row r="26" spans="1:23" x14ac:dyDescent="0.25">
      <c r="L26" s="8" t="s">
        <v>76</v>
      </c>
      <c r="M26" s="6">
        <v>18</v>
      </c>
      <c r="Q26" s="4" t="s">
        <v>19</v>
      </c>
      <c r="R26" s="4">
        <v>14</v>
      </c>
      <c r="V26" s="7" t="s">
        <v>166</v>
      </c>
      <c r="W26" s="7">
        <v>5</v>
      </c>
    </row>
    <row r="27" spans="1:23" x14ac:dyDescent="0.25">
      <c r="A27" t="s">
        <v>574</v>
      </c>
      <c r="B27" s="6" t="s">
        <v>50</v>
      </c>
      <c r="C27" s="6" t="s">
        <v>50</v>
      </c>
      <c r="D27" s="6" t="s">
        <v>50</v>
      </c>
      <c r="E27" s="4" t="s">
        <v>51</v>
      </c>
      <c r="F27" s="4" t="s">
        <v>51</v>
      </c>
      <c r="G27" s="4" t="s">
        <v>51</v>
      </c>
      <c r="H27" s="7" t="s">
        <v>52</v>
      </c>
      <c r="I27" s="7" t="s">
        <v>52</v>
      </c>
      <c r="J27" s="7" t="s">
        <v>52</v>
      </c>
      <c r="L27" s="8" t="s">
        <v>77</v>
      </c>
      <c r="M27" s="6">
        <v>13</v>
      </c>
      <c r="Q27" s="4" t="s">
        <v>20</v>
      </c>
      <c r="R27" s="4">
        <v>14</v>
      </c>
      <c r="V27" s="7" t="s">
        <v>167</v>
      </c>
      <c r="W27" s="7">
        <v>9</v>
      </c>
    </row>
    <row r="28" spans="1:23" x14ac:dyDescent="0.25">
      <c r="B28" s="69">
        <f>B24*1.92</f>
        <v>30.227692307692305</v>
      </c>
      <c r="C28" s="69">
        <f t="shared" ref="C28:J28" si="0">C24*1.92</f>
        <v>21.734400000000001</v>
      </c>
      <c r="D28" s="69">
        <f t="shared" si="0"/>
        <v>20.889600000000002</v>
      </c>
      <c r="E28" s="69">
        <f t="shared" si="0"/>
        <v>24.076799999999999</v>
      </c>
      <c r="F28" s="69">
        <f t="shared" si="0"/>
        <v>17.94612244897959</v>
      </c>
      <c r="G28" s="69">
        <f t="shared" si="0"/>
        <v>19.748571428571431</v>
      </c>
      <c r="H28" s="69">
        <f t="shared" si="0"/>
        <v>16.489411764705881</v>
      </c>
      <c r="I28" s="69">
        <f t="shared" si="0"/>
        <v>14.359436619718309</v>
      </c>
      <c r="J28" s="69">
        <f t="shared" si="0"/>
        <v>17.530434782608694</v>
      </c>
      <c r="L28" s="8" t="s">
        <v>78</v>
      </c>
      <c r="M28" s="6">
        <v>13</v>
      </c>
      <c r="Q28" s="4" t="s">
        <v>21</v>
      </c>
      <c r="R28" s="4">
        <v>17</v>
      </c>
      <c r="V28" s="7" t="s">
        <v>168</v>
      </c>
      <c r="W28" s="7">
        <v>13</v>
      </c>
    </row>
    <row r="29" spans="1:23" x14ac:dyDescent="0.25">
      <c r="B29" s="70">
        <f t="shared" ref="B29:J29" si="1">B25*1.92</f>
        <v>1.6446707155813129</v>
      </c>
      <c r="C29" s="70">
        <f t="shared" si="1"/>
        <v>0.93810526192372434</v>
      </c>
      <c r="D29" s="70">
        <f t="shared" si="1"/>
        <v>0.90412826252807765</v>
      </c>
      <c r="E29" s="70">
        <f t="shared" si="1"/>
        <v>0.85198282247702528</v>
      </c>
      <c r="F29" s="70">
        <f t="shared" si="1"/>
        <v>0.74813286955189784</v>
      </c>
      <c r="G29" s="70">
        <f t="shared" si="1"/>
        <v>0.8113480845393759</v>
      </c>
      <c r="H29" s="70">
        <f t="shared" si="1"/>
        <v>0.74928051302381538</v>
      </c>
      <c r="I29" s="70">
        <f t="shared" si="1"/>
        <v>0.61003255140657153</v>
      </c>
      <c r="J29" s="70">
        <f t="shared" si="1"/>
        <v>0.81904344106120519</v>
      </c>
      <c r="L29" s="8" t="s">
        <v>79</v>
      </c>
      <c r="M29" s="6">
        <v>13</v>
      </c>
      <c r="Q29" s="4" t="s">
        <v>22</v>
      </c>
      <c r="R29" s="4">
        <v>8</v>
      </c>
      <c r="V29" s="7" t="s">
        <v>169</v>
      </c>
      <c r="W29" s="7">
        <v>7</v>
      </c>
    </row>
    <row r="30" spans="1:23" x14ac:dyDescent="0.25">
      <c r="L30" s="8" t="s">
        <v>80</v>
      </c>
      <c r="M30" s="6">
        <v>17</v>
      </c>
      <c r="Q30" s="4" t="s">
        <v>23</v>
      </c>
      <c r="R30" s="4">
        <v>9</v>
      </c>
      <c r="V30" s="7" t="s">
        <v>170</v>
      </c>
      <c r="W30" s="7">
        <v>9</v>
      </c>
    </row>
    <row r="31" spans="1:23" x14ac:dyDescent="0.25">
      <c r="L31" s="8" t="s">
        <v>81</v>
      </c>
      <c r="M31" s="6">
        <v>14</v>
      </c>
      <c r="Q31" s="4" t="s">
        <v>24</v>
      </c>
      <c r="R31" s="4">
        <v>16</v>
      </c>
      <c r="V31" s="7" t="s">
        <v>171</v>
      </c>
      <c r="W31" s="7">
        <v>10</v>
      </c>
    </row>
    <row r="32" spans="1:23" x14ac:dyDescent="0.25">
      <c r="A32" s="14" t="s">
        <v>403</v>
      </c>
      <c r="L32" s="8" t="s">
        <v>82</v>
      </c>
      <c r="M32" s="6">
        <v>9</v>
      </c>
      <c r="Q32" s="4" t="s">
        <v>25</v>
      </c>
      <c r="R32" s="4">
        <v>17</v>
      </c>
      <c r="V32" s="7" t="s">
        <v>172</v>
      </c>
      <c r="W32" s="7">
        <v>11</v>
      </c>
    </row>
    <row r="33" spans="1:23" x14ac:dyDescent="0.25">
      <c r="A33" s="14">
        <f>TTEST(B24:D24,H24:J24,2,3)</f>
        <v>0.10072824849498602</v>
      </c>
      <c r="L33" s="8" t="s">
        <v>83</v>
      </c>
      <c r="M33" s="6">
        <v>20</v>
      </c>
      <c r="Q33" s="4" t="s">
        <v>26</v>
      </c>
      <c r="R33" s="4">
        <v>10</v>
      </c>
      <c r="V33" s="7" t="s">
        <v>173</v>
      </c>
      <c r="W33" s="7">
        <v>9</v>
      </c>
    </row>
    <row r="34" spans="1:23" x14ac:dyDescent="0.25">
      <c r="L34" s="8" t="s">
        <v>84</v>
      </c>
      <c r="M34" s="6">
        <v>17</v>
      </c>
      <c r="Q34" s="4" t="s">
        <v>27</v>
      </c>
      <c r="R34" s="4">
        <v>14</v>
      </c>
      <c r="V34" s="7" t="s">
        <v>174</v>
      </c>
      <c r="W34" s="7">
        <v>7</v>
      </c>
    </row>
    <row r="35" spans="1:23" x14ac:dyDescent="0.25">
      <c r="A35" s="14" t="s">
        <v>547</v>
      </c>
      <c r="L35" s="8" t="s">
        <v>85</v>
      </c>
      <c r="M35" s="6">
        <v>19</v>
      </c>
      <c r="Q35" s="4" t="s">
        <v>28</v>
      </c>
      <c r="R35" s="4">
        <v>12</v>
      </c>
      <c r="V35" s="7" t="s">
        <v>175</v>
      </c>
      <c r="W35" s="7">
        <v>6</v>
      </c>
    </row>
    <row r="36" spans="1:23" x14ac:dyDescent="0.25">
      <c r="A36" s="14">
        <f>TTEST(E24:G24,H24:J24,2,3)</f>
        <v>0.11744244875942916</v>
      </c>
      <c r="L36" s="8" t="s">
        <v>86</v>
      </c>
      <c r="M36" s="6">
        <v>13</v>
      </c>
      <c r="Q36" s="4" t="s">
        <v>29</v>
      </c>
      <c r="R36" s="4">
        <v>5</v>
      </c>
      <c r="V36" s="7" t="s">
        <v>176</v>
      </c>
      <c r="W36" s="7">
        <v>7</v>
      </c>
    </row>
    <row r="37" spans="1:23" x14ac:dyDescent="0.25">
      <c r="L37" s="8" t="s">
        <v>87</v>
      </c>
      <c r="M37" s="6">
        <v>15</v>
      </c>
      <c r="Q37" s="4" t="s">
        <v>30</v>
      </c>
      <c r="R37" s="4">
        <v>9</v>
      </c>
      <c r="V37" s="7" t="s">
        <v>177</v>
      </c>
      <c r="W37" s="7">
        <v>8</v>
      </c>
    </row>
    <row r="38" spans="1:23" x14ac:dyDescent="0.25">
      <c r="L38" s="8" t="s">
        <v>88</v>
      </c>
      <c r="M38" s="6">
        <v>17</v>
      </c>
      <c r="Q38" s="4" t="s">
        <v>31</v>
      </c>
      <c r="R38" s="4">
        <v>10</v>
      </c>
      <c r="V38" s="7" t="s">
        <v>178</v>
      </c>
      <c r="W38" s="7">
        <v>9</v>
      </c>
    </row>
    <row r="39" spans="1:23" x14ac:dyDescent="0.25">
      <c r="L39" s="8" t="s">
        <v>89</v>
      </c>
      <c r="M39" s="6">
        <v>12</v>
      </c>
      <c r="Q39" s="4" t="s">
        <v>32</v>
      </c>
      <c r="R39" s="4">
        <v>11</v>
      </c>
      <c r="V39" s="7" t="s">
        <v>179</v>
      </c>
      <c r="W39" s="7">
        <v>8</v>
      </c>
    </row>
    <row r="40" spans="1:23" x14ac:dyDescent="0.25">
      <c r="B40">
        <f>D42/B42</f>
        <v>0.67395617692091547</v>
      </c>
      <c r="L40" s="8" t="s">
        <v>90</v>
      </c>
      <c r="M40" s="6">
        <v>24</v>
      </c>
      <c r="Q40" s="4" t="s">
        <v>33</v>
      </c>
      <c r="R40" s="4">
        <v>13</v>
      </c>
      <c r="V40" s="7" t="s">
        <v>180</v>
      </c>
      <c r="W40" s="7">
        <v>4</v>
      </c>
    </row>
    <row r="41" spans="1:23" x14ac:dyDescent="0.25">
      <c r="B41" s="8" t="s">
        <v>50</v>
      </c>
      <c r="C41" s="3" t="s">
        <v>1005</v>
      </c>
      <c r="D41" s="9" t="s">
        <v>1006</v>
      </c>
      <c r="L41" s="8" t="s">
        <v>91</v>
      </c>
      <c r="M41" s="6">
        <v>13</v>
      </c>
      <c r="Q41" s="4" t="s">
        <v>34</v>
      </c>
      <c r="R41" s="4">
        <v>15</v>
      </c>
      <c r="V41" s="7" t="s">
        <v>181</v>
      </c>
      <c r="W41" s="7">
        <v>7</v>
      </c>
    </row>
    <row r="42" spans="1:23" x14ac:dyDescent="0.25">
      <c r="A42" s="5" t="s">
        <v>260</v>
      </c>
      <c r="B42" s="1">
        <f>AVERAGE(M:M)</f>
        <v>12.421768707482993</v>
      </c>
      <c r="C42" s="1">
        <f>AVERAGE(R:R)</f>
        <v>10.736486486486486</v>
      </c>
      <c r="D42" s="1">
        <f>AVERAGE(W:W)</f>
        <v>8.3717277486911001</v>
      </c>
      <c r="L42" s="8" t="s">
        <v>92</v>
      </c>
      <c r="M42" s="6">
        <v>17</v>
      </c>
      <c r="Q42" s="4" t="s">
        <v>35</v>
      </c>
      <c r="R42" s="4">
        <v>15</v>
      </c>
      <c r="V42" s="7" t="s">
        <v>182</v>
      </c>
      <c r="W42" s="7">
        <v>8</v>
      </c>
    </row>
    <row r="43" spans="1:23" x14ac:dyDescent="0.25">
      <c r="A43" s="5" t="s">
        <v>200</v>
      </c>
      <c r="B43" s="11">
        <f>STDEV(M:M)/SQRT(COUNTA(M:M))</f>
        <v>0.37311638822748072</v>
      </c>
      <c r="C43" s="11">
        <f>STDEV(R:R)/SQRT(COUNTA(R:R))</f>
        <v>0.26490526818297627</v>
      </c>
      <c r="D43" s="11">
        <f>STDEV(W:W)/SQRT(COUNTA(W:W))</f>
        <v>0.22533202163391525</v>
      </c>
      <c r="L43" s="8" t="s">
        <v>93</v>
      </c>
      <c r="M43" s="6">
        <v>25</v>
      </c>
      <c r="Q43" s="4" t="s">
        <v>36</v>
      </c>
      <c r="R43" s="4">
        <v>16</v>
      </c>
      <c r="V43" s="7" t="s">
        <v>183</v>
      </c>
      <c r="W43" s="7">
        <v>6</v>
      </c>
    </row>
    <row r="44" spans="1:23" x14ac:dyDescent="0.25">
      <c r="D44">
        <f>D42/B42</f>
        <v>0.67395617692091547</v>
      </c>
      <c r="L44" s="8" t="s">
        <v>94</v>
      </c>
      <c r="M44" s="6">
        <v>12</v>
      </c>
      <c r="Q44" s="4" t="s">
        <v>37</v>
      </c>
      <c r="R44" s="4">
        <v>13</v>
      </c>
      <c r="V44" s="7" t="s">
        <v>184</v>
      </c>
      <c r="W44" s="7">
        <v>10</v>
      </c>
    </row>
    <row r="45" spans="1:23" x14ac:dyDescent="0.25">
      <c r="A45" s="5" t="s">
        <v>201</v>
      </c>
      <c r="B45" s="12">
        <v>3</v>
      </c>
      <c r="C45" s="12">
        <v>3</v>
      </c>
      <c r="D45" s="12">
        <v>3</v>
      </c>
      <c r="E45" s="13">
        <f>SUM(B45:D45)</f>
        <v>9</v>
      </c>
      <c r="F45" s="13"/>
      <c r="L45" s="8" t="s">
        <v>95</v>
      </c>
      <c r="M45" s="6">
        <v>21</v>
      </c>
      <c r="Q45" s="4" t="s">
        <v>38</v>
      </c>
      <c r="R45" s="4">
        <v>13</v>
      </c>
      <c r="V45" s="7" t="s">
        <v>185</v>
      </c>
      <c r="W45" s="7">
        <v>16</v>
      </c>
    </row>
    <row r="46" spans="1:23" x14ac:dyDescent="0.25">
      <c r="A46" s="5" t="s">
        <v>199</v>
      </c>
      <c r="B46" s="1">
        <f>COUNTA(M:M)</f>
        <v>147</v>
      </c>
      <c r="C46" s="1">
        <f>COUNTA(R:R)</f>
        <v>148</v>
      </c>
      <c r="D46" s="1">
        <f>COUNTA(W:W)</f>
        <v>191</v>
      </c>
      <c r="E46" s="13">
        <f>SUM(B46:D46)</f>
        <v>486</v>
      </c>
      <c r="F46" s="13"/>
      <c r="L46"/>
      <c r="M46"/>
      <c r="Q46" s="4" t="s">
        <v>39</v>
      </c>
      <c r="R46" s="4">
        <v>8</v>
      </c>
      <c r="V46" s="7" t="s">
        <v>186</v>
      </c>
      <c r="W46" s="7">
        <v>15</v>
      </c>
    </row>
    <row r="47" spans="1:23" x14ac:dyDescent="0.25">
      <c r="A47" s="5" t="s">
        <v>198</v>
      </c>
      <c r="B47" s="1">
        <f>SUM(M:M)</f>
        <v>1826</v>
      </c>
      <c r="C47" s="1">
        <f>SUM(R:R)</f>
        <v>1589</v>
      </c>
      <c r="D47" s="1">
        <f>SUM(W:W)</f>
        <v>1599</v>
      </c>
      <c r="E47" s="13">
        <f t="shared" ref="E47" si="2">SUM(B47:D47)</f>
        <v>5014</v>
      </c>
      <c r="F47" s="13"/>
      <c r="L47" s="8" t="s">
        <v>97</v>
      </c>
      <c r="M47" s="6">
        <v>12</v>
      </c>
      <c r="N47" s="2" t="s">
        <v>96</v>
      </c>
      <c r="Q47" s="4" t="s">
        <v>40</v>
      </c>
      <c r="R47" s="4">
        <v>10</v>
      </c>
      <c r="V47" s="7" t="s">
        <v>187</v>
      </c>
      <c r="W47" s="7">
        <v>11</v>
      </c>
    </row>
    <row r="48" spans="1:23" x14ac:dyDescent="0.25">
      <c r="L48" s="8" t="s">
        <v>98</v>
      </c>
      <c r="M48" s="6">
        <v>15</v>
      </c>
      <c r="N48" s="1">
        <f>AVERAGE(M47:M96)</f>
        <v>11.32</v>
      </c>
      <c r="Q48" s="4" t="s">
        <v>41</v>
      </c>
      <c r="R48" s="4">
        <v>11</v>
      </c>
      <c r="V48" s="7" t="s">
        <v>188</v>
      </c>
      <c r="W48" s="7">
        <v>8</v>
      </c>
    </row>
    <row r="49" spans="12:24" x14ac:dyDescent="0.25">
      <c r="L49" s="8" t="s">
        <v>99</v>
      </c>
      <c r="M49" s="6">
        <v>10</v>
      </c>
      <c r="N49" s="10">
        <f>STDEV(M47:M96)/SQRT(COUNTA(M47:M96))</f>
        <v>0.4885964905852731</v>
      </c>
      <c r="Q49" s="4" t="s">
        <v>42</v>
      </c>
      <c r="R49" s="4">
        <v>13</v>
      </c>
      <c r="V49" s="7" t="s">
        <v>189</v>
      </c>
      <c r="W49" s="7">
        <v>12</v>
      </c>
    </row>
    <row r="50" spans="12:24" x14ac:dyDescent="0.25">
      <c r="L50" s="8" t="s">
        <v>100</v>
      </c>
      <c r="M50" s="6">
        <v>10</v>
      </c>
      <c r="Q50" s="4" t="s">
        <v>43</v>
      </c>
      <c r="R50" s="4">
        <v>12</v>
      </c>
      <c r="V50" s="7" t="s">
        <v>190</v>
      </c>
      <c r="W50" s="7">
        <v>9</v>
      </c>
    </row>
    <row r="51" spans="12:24" x14ac:dyDescent="0.25">
      <c r="L51" s="8" t="s">
        <v>101</v>
      </c>
      <c r="M51" s="6">
        <v>8</v>
      </c>
      <c r="Q51" s="4" t="s">
        <v>44</v>
      </c>
      <c r="R51" s="4">
        <v>10</v>
      </c>
      <c r="V51" s="7" t="s">
        <v>191</v>
      </c>
      <c r="W51" s="7">
        <v>3</v>
      </c>
    </row>
    <row r="52" spans="12:24" x14ac:dyDescent="0.25">
      <c r="L52" s="8" t="s">
        <v>102</v>
      </c>
      <c r="M52" s="6">
        <v>8</v>
      </c>
      <c r="Q52" s="4" t="s">
        <v>45</v>
      </c>
      <c r="R52" s="4">
        <v>16</v>
      </c>
      <c r="V52" s="7" t="s">
        <v>192</v>
      </c>
      <c r="W52" s="7">
        <v>7</v>
      </c>
    </row>
    <row r="53" spans="12:24" x14ac:dyDescent="0.25">
      <c r="L53" s="8" t="s">
        <v>103</v>
      </c>
      <c r="M53" s="6">
        <v>9</v>
      </c>
      <c r="Q53" s="4" t="s">
        <v>46</v>
      </c>
      <c r="R53" s="4">
        <v>16</v>
      </c>
      <c r="V53" s="7" t="s">
        <v>193</v>
      </c>
      <c r="W53" s="7">
        <v>9</v>
      </c>
    </row>
    <row r="54" spans="12:24" x14ac:dyDescent="0.25">
      <c r="L54" s="8" t="s">
        <v>104</v>
      </c>
      <c r="M54" s="6">
        <v>11</v>
      </c>
      <c r="Q54" s="4" t="s">
        <v>47</v>
      </c>
      <c r="R54" s="4">
        <v>15</v>
      </c>
      <c r="V54" s="7" t="s">
        <v>194</v>
      </c>
      <c r="W54" s="7">
        <v>7</v>
      </c>
    </row>
    <row r="55" spans="12:24" x14ac:dyDescent="0.25">
      <c r="L55" s="8" t="s">
        <v>105</v>
      </c>
      <c r="M55" s="6">
        <v>12</v>
      </c>
      <c r="Q55" s="4" t="s">
        <v>48</v>
      </c>
      <c r="R55" s="4">
        <v>16</v>
      </c>
      <c r="V55" s="7" t="s">
        <v>195</v>
      </c>
      <c r="W55" s="7">
        <v>11</v>
      </c>
    </row>
    <row r="56" spans="12:24" x14ac:dyDescent="0.25">
      <c r="L56" s="8" t="s">
        <v>106</v>
      </c>
      <c r="M56" s="6">
        <v>12</v>
      </c>
      <c r="Q56" s="4" t="s">
        <v>49</v>
      </c>
      <c r="R56" s="4">
        <v>20</v>
      </c>
      <c r="V56" s="7" t="s">
        <v>196</v>
      </c>
      <c r="W56" s="7">
        <v>8</v>
      </c>
    </row>
    <row r="57" spans="12:24" x14ac:dyDescent="0.25">
      <c r="L57" s="8" t="s">
        <v>107</v>
      </c>
      <c r="M57" s="6">
        <v>8</v>
      </c>
      <c r="V57" s="7" t="s">
        <v>197</v>
      </c>
      <c r="W57" s="7">
        <v>5</v>
      </c>
    </row>
    <row r="58" spans="12:24" x14ac:dyDescent="0.25">
      <c r="L58" s="8" t="s">
        <v>108</v>
      </c>
      <c r="M58" s="6">
        <v>8</v>
      </c>
      <c r="Q58" s="4" t="s">
        <v>404</v>
      </c>
      <c r="R58" s="4">
        <v>5</v>
      </c>
      <c r="S58" s="2" t="s">
        <v>96</v>
      </c>
    </row>
    <row r="59" spans="12:24" x14ac:dyDescent="0.25">
      <c r="L59" s="8" t="s">
        <v>109</v>
      </c>
      <c r="M59" s="6">
        <v>7</v>
      </c>
      <c r="Q59" s="4" t="s">
        <v>405</v>
      </c>
      <c r="R59" s="4">
        <v>11</v>
      </c>
      <c r="S59" s="1">
        <f>AVERAGE(R58:R107)</f>
        <v>9.3469387755102034</v>
      </c>
      <c r="V59" s="15" t="s">
        <v>263</v>
      </c>
      <c r="W59" s="7">
        <v>11</v>
      </c>
      <c r="X59" s="2" t="s">
        <v>96</v>
      </c>
    </row>
    <row r="60" spans="12:24" x14ac:dyDescent="0.25">
      <c r="L60" s="8" t="s">
        <v>110</v>
      </c>
      <c r="M60" s="6">
        <v>12</v>
      </c>
      <c r="Q60" s="4" t="s">
        <v>406</v>
      </c>
      <c r="R60" s="4">
        <v>10</v>
      </c>
      <c r="S60" s="10">
        <f>STDEV(R58:R107)/SQRT(COUNTA(R58:R107))</f>
        <v>0.38965253622494683</v>
      </c>
      <c r="V60" s="15" t="s">
        <v>264</v>
      </c>
      <c r="W60" s="7">
        <v>11</v>
      </c>
      <c r="X60" s="1">
        <f>AVERAGE(W59:W129)</f>
        <v>7.47887323943662</v>
      </c>
    </row>
    <row r="61" spans="12:24" x14ac:dyDescent="0.25">
      <c r="L61" s="8" t="s">
        <v>111</v>
      </c>
      <c r="M61" s="6">
        <v>14</v>
      </c>
      <c r="Q61" s="4" t="s">
        <v>407</v>
      </c>
      <c r="R61" s="4">
        <v>12</v>
      </c>
      <c r="V61" s="15" t="s">
        <v>265</v>
      </c>
      <c r="W61" s="7">
        <v>9</v>
      </c>
      <c r="X61" s="10">
        <f>STDEV(W59:W129)/SQRT(COUNTA(W59:W129))</f>
        <v>0.31772528719092269</v>
      </c>
    </row>
    <row r="62" spans="12:24" x14ac:dyDescent="0.25">
      <c r="L62" s="8" t="s">
        <v>112</v>
      </c>
      <c r="M62" s="6">
        <v>14</v>
      </c>
      <c r="Q62" s="4" t="s">
        <v>408</v>
      </c>
      <c r="R62" s="4">
        <v>4</v>
      </c>
      <c r="V62" s="15" t="s">
        <v>266</v>
      </c>
      <c r="W62" s="7">
        <v>11</v>
      </c>
    </row>
    <row r="63" spans="12:24" x14ac:dyDescent="0.25">
      <c r="L63" s="8" t="s">
        <v>113</v>
      </c>
      <c r="M63" s="6">
        <v>18</v>
      </c>
      <c r="Q63" s="4" t="s">
        <v>409</v>
      </c>
      <c r="R63" s="4">
        <v>9</v>
      </c>
      <c r="V63" s="15" t="s">
        <v>267</v>
      </c>
      <c r="W63" s="7">
        <v>8</v>
      </c>
    </row>
    <row r="64" spans="12:24" x14ac:dyDescent="0.25">
      <c r="L64" s="8" t="s">
        <v>114</v>
      </c>
      <c r="M64" s="6">
        <v>10</v>
      </c>
      <c r="Q64" s="4" t="s">
        <v>410</v>
      </c>
      <c r="R64" s="4">
        <v>7</v>
      </c>
      <c r="V64" s="15" t="s">
        <v>268</v>
      </c>
      <c r="W64" s="7">
        <v>7</v>
      </c>
    </row>
    <row r="65" spans="12:23" x14ac:dyDescent="0.25">
      <c r="L65" s="8" t="s">
        <v>115</v>
      </c>
      <c r="M65" s="6">
        <v>10</v>
      </c>
      <c r="Q65" s="4" t="s">
        <v>411</v>
      </c>
      <c r="R65" s="4">
        <v>10</v>
      </c>
      <c r="V65" s="15" t="s">
        <v>269</v>
      </c>
      <c r="W65" s="7">
        <v>4</v>
      </c>
    </row>
    <row r="66" spans="12:23" x14ac:dyDescent="0.25">
      <c r="L66" s="8" t="s">
        <v>116</v>
      </c>
      <c r="M66" s="6">
        <v>10</v>
      </c>
      <c r="Q66" s="4" t="s">
        <v>412</v>
      </c>
      <c r="R66" s="4">
        <v>9</v>
      </c>
      <c r="V66" s="15" t="s">
        <v>270</v>
      </c>
      <c r="W66" s="7">
        <v>8</v>
      </c>
    </row>
    <row r="67" spans="12:23" x14ac:dyDescent="0.25">
      <c r="L67" s="8" t="s">
        <v>117</v>
      </c>
      <c r="M67" s="6">
        <v>6</v>
      </c>
      <c r="Q67" s="4" t="s">
        <v>413</v>
      </c>
      <c r="R67" s="4">
        <v>12</v>
      </c>
      <c r="V67" s="15" t="s">
        <v>271</v>
      </c>
      <c r="W67" s="7">
        <v>12</v>
      </c>
    </row>
    <row r="68" spans="12:23" x14ac:dyDescent="0.25">
      <c r="L68" s="8" t="s">
        <v>118</v>
      </c>
      <c r="M68" s="6">
        <v>13</v>
      </c>
      <c r="Q68" s="4" t="s">
        <v>414</v>
      </c>
      <c r="R68" s="4">
        <v>8</v>
      </c>
      <c r="V68" s="15" t="s">
        <v>272</v>
      </c>
      <c r="W68" s="7">
        <v>9</v>
      </c>
    </row>
    <row r="69" spans="12:23" x14ac:dyDescent="0.25">
      <c r="L69" s="8" t="s">
        <v>119</v>
      </c>
      <c r="M69" s="6">
        <v>11</v>
      </c>
      <c r="Q69" s="4" t="s">
        <v>415</v>
      </c>
      <c r="R69" s="4">
        <v>11</v>
      </c>
      <c r="V69" s="15" t="s">
        <v>273</v>
      </c>
      <c r="W69" s="7">
        <v>3</v>
      </c>
    </row>
    <row r="70" spans="12:23" x14ac:dyDescent="0.25">
      <c r="L70" s="8" t="s">
        <v>120</v>
      </c>
      <c r="M70" s="6">
        <v>7</v>
      </c>
      <c r="Q70" s="4" t="s">
        <v>416</v>
      </c>
      <c r="R70" s="4">
        <v>7</v>
      </c>
      <c r="V70" s="15" t="s">
        <v>274</v>
      </c>
      <c r="W70" s="7">
        <v>6</v>
      </c>
    </row>
    <row r="71" spans="12:23" x14ac:dyDescent="0.25">
      <c r="L71" s="8" t="s">
        <v>121</v>
      </c>
      <c r="M71" s="6">
        <v>9</v>
      </c>
      <c r="Q71" s="4" t="s">
        <v>417</v>
      </c>
      <c r="R71" s="4">
        <v>10</v>
      </c>
      <c r="V71" s="15" t="s">
        <v>275</v>
      </c>
      <c r="W71" s="7">
        <v>8</v>
      </c>
    </row>
    <row r="72" spans="12:23" x14ac:dyDescent="0.25">
      <c r="L72" s="8" t="s">
        <v>122</v>
      </c>
      <c r="M72" s="6">
        <v>19</v>
      </c>
      <c r="Q72" s="4" t="s">
        <v>418</v>
      </c>
      <c r="R72" s="4">
        <v>12</v>
      </c>
      <c r="V72" s="15" t="s">
        <v>276</v>
      </c>
      <c r="W72" s="7">
        <v>11</v>
      </c>
    </row>
    <row r="73" spans="12:23" x14ac:dyDescent="0.25">
      <c r="L73" s="8" t="s">
        <v>123</v>
      </c>
      <c r="M73" s="6">
        <v>13</v>
      </c>
      <c r="Q73" s="4" t="s">
        <v>419</v>
      </c>
      <c r="R73" s="4">
        <v>12</v>
      </c>
      <c r="V73" s="15" t="s">
        <v>277</v>
      </c>
      <c r="W73" s="7">
        <v>6</v>
      </c>
    </row>
    <row r="74" spans="12:23" x14ac:dyDescent="0.25">
      <c r="L74" s="8" t="s">
        <v>124</v>
      </c>
      <c r="M74" s="6">
        <v>7</v>
      </c>
      <c r="Q74" s="4" t="s">
        <v>420</v>
      </c>
      <c r="R74" s="4">
        <v>10</v>
      </c>
      <c r="V74" s="15" t="s">
        <v>278</v>
      </c>
      <c r="W74" s="7">
        <v>6</v>
      </c>
    </row>
    <row r="75" spans="12:23" x14ac:dyDescent="0.25">
      <c r="L75" s="8" t="s">
        <v>125</v>
      </c>
      <c r="M75" s="6">
        <v>15</v>
      </c>
      <c r="Q75" s="4" t="s">
        <v>421</v>
      </c>
      <c r="R75" s="4">
        <v>13</v>
      </c>
      <c r="V75" s="15" t="s">
        <v>279</v>
      </c>
      <c r="W75" s="7">
        <v>4</v>
      </c>
    </row>
    <row r="76" spans="12:23" x14ac:dyDescent="0.25">
      <c r="L76" s="8" t="s">
        <v>126</v>
      </c>
      <c r="M76" s="6">
        <v>17</v>
      </c>
      <c r="Q76" s="4" t="s">
        <v>422</v>
      </c>
      <c r="R76" s="4">
        <v>6</v>
      </c>
      <c r="V76" s="15" t="s">
        <v>280</v>
      </c>
      <c r="W76" s="7">
        <v>3</v>
      </c>
    </row>
    <row r="77" spans="12:23" x14ac:dyDescent="0.25">
      <c r="L77" s="8" t="s">
        <v>127</v>
      </c>
      <c r="M77" s="6">
        <v>11</v>
      </c>
      <c r="Q77" s="4" t="s">
        <v>423</v>
      </c>
      <c r="R77" s="4">
        <v>11</v>
      </c>
      <c r="V77" s="15" t="s">
        <v>281</v>
      </c>
      <c r="W77" s="7">
        <v>7</v>
      </c>
    </row>
    <row r="78" spans="12:23" x14ac:dyDescent="0.25">
      <c r="L78" s="8" t="s">
        <v>128</v>
      </c>
      <c r="M78" s="6">
        <v>9</v>
      </c>
      <c r="Q78" s="4" t="s">
        <v>424</v>
      </c>
      <c r="R78" s="4">
        <v>5</v>
      </c>
      <c r="V78" s="15" t="s">
        <v>282</v>
      </c>
      <c r="W78" s="7">
        <v>7</v>
      </c>
    </row>
    <row r="79" spans="12:23" x14ac:dyDescent="0.25">
      <c r="L79" s="8" t="s">
        <v>129</v>
      </c>
      <c r="M79" s="6">
        <v>12</v>
      </c>
      <c r="Q79" s="4" t="s">
        <v>425</v>
      </c>
      <c r="R79" s="4">
        <v>11</v>
      </c>
      <c r="V79" s="15" t="s">
        <v>283</v>
      </c>
      <c r="W79" s="7">
        <v>12</v>
      </c>
    </row>
    <row r="80" spans="12:23" x14ac:dyDescent="0.25">
      <c r="L80" s="8" t="s">
        <v>130</v>
      </c>
      <c r="M80" s="6">
        <v>8</v>
      </c>
      <c r="Q80" s="4" t="s">
        <v>426</v>
      </c>
      <c r="R80" s="4">
        <v>15</v>
      </c>
      <c r="V80" s="15" t="s">
        <v>284</v>
      </c>
      <c r="W80" s="7">
        <v>9</v>
      </c>
    </row>
    <row r="81" spans="12:23" x14ac:dyDescent="0.25">
      <c r="L81" s="8" t="s">
        <v>131</v>
      </c>
      <c r="M81" s="6">
        <v>9</v>
      </c>
      <c r="Q81" s="4" t="s">
        <v>427</v>
      </c>
      <c r="R81" s="4">
        <v>7</v>
      </c>
      <c r="V81" s="15" t="s">
        <v>285</v>
      </c>
      <c r="W81" s="7">
        <v>8</v>
      </c>
    </row>
    <row r="82" spans="12:23" x14ac:dyDescent="0.25">
      <c r="L82" s="8" t="s">
        <v>132</v>
      </c>
      <c r="M82" s="6">
        <v>7</v>
      </c>
      <c r="Q82" s="4" t="s">
        <v>428</v>
      </c>
      <c r="R82" s="4">
        <v>9</v>
      </c>
      <c r="V82" s="15" t="s">
        <v>286</v>
      </c>
      <c r="W82" s="7">
        <v>7</v>
      </c>
    </row>
    <row r="83" spans="12:23" x14ac:dyDescent="0.25">
      <c r="L83" s="8" t="s">
        <v>133</v>
      </c>
      <c r="M83" s="6">
        <v>7</v>
      </c>
      <c r="Q83" s="4" t="s">
        <v>429</v>
      </c>
      <c r="R83" s="4">
        <v>13</v>
      </c>
      <c r="V83" s="15" t="s">
        <v>287</v>
      </c>
      <c r="W83" s="7">
        <v>6</v>
      </c>
    </row>
    <row r="84" spans="12:23" x14ac:dyDescent="0.25">
      <c r="L84" s="8" t="s">
        <v>134</v>
      </c>
      <c r="M84" s="6">
        <v>10</v>
      </c>
      <c r="Q84" s="4" t="s">
        <v>430</v>
      </c>
      <c r="R84" s="4">
        <v>6</v>
      </c>
      <c r="V84" s="15" t="s">
        <v>288</v>
      </c>
      <c r="W84" s="7">
        <v>6</v>
      </c>
    </row>
    <row r="85" spans="12:23" x14ac:dyDescent="0.25">
      <c r="L85" s="8" t="s">
        <v>135</v>
      </c>
      <c r="M85" s="6">
        <v>21</v>
      </c>
      <c r="Q85" s="4" t="s">
        <v>431</v>
      </c>
      <c r="R85" s="4">
        <v>9</v>
      </c>
      <c r="V85" s="15" t="s">
        <v>289</v>
      </c>
      <c r="W85" s="7">
        <v>6</v>
      </c>
    </row>
    <row r="86" spans="12:23" x14ac:dyDescent="0.25">
      <c r="L86" s="8" t="s">
        <v>136</v>
      </c>
      <c r="M86" s="6">
        <v>13</v>
      </c>
      <c r="Q86" s="4" t="s">
        <v>432</v>
      </c>
      <c r="R86" s="4">
        <v>10</v>
      </c>
      <c r="V86" s="15" t="s">
        <v>290</v>
      </c>
      <c r="W86" s="7">
        <v>6</v>
      </c>
    </row>
    <row r="87" spans="12:23" x14ac:dyDescent="0.25">
      <c r="L87" s="8" t="s">
        <v>137</v>
      </c>
      <c r="M87" s="6">
        <v>9</v>
      </c>
      <c r="Q87" s="4" t="s">
        <v>433</v>
      </c>
      <c r="R87" s="4">
        <v>9</v>
      </c>
      <c r="V87" s="15" t="s">
        <v>291</v>
      </c>
      <c r="W87" s="7">
        <v>8</v>
      </c>
    </row>
    <row r="88" spans="12:23" x14ac:dyDescent="0.25">
      <c r="L88" s="8" t="s">
        <v>138</v>
      </c>
      <c r="M88" s="6">
        <v>14</v>
      </c>
      <c r="Q88" s="4" t="s">
        <v>434</v>
      </c>
      <c r="R88" s="4">
        <v>5</v>
      </c>
      <c r="V88" s="15" t="s">
        <v>292</v>
      </c>
      <c r="W88" s="7">
        <v>4</v>
      </c>
    </row>
    <row r="89" spans="12:23" x14ac:dyDescent="0.25">
      <c r="L89" s="8" t="s">
        <v>139</v>
      </c>
      <c r="M89" s="6">
        <v>10</v>
      </c>
      <c r="Q89" s="4" t="s">
        <v>435</v>
      </c>
      <c r="R89" s="4">
        <v>8</v>
      </c>
      <c r="V89" s="15" t="s">
        <v>293</v>
      </c>
      <c r="W89" s="7">
        <v>8</v>
      </c>
    </row>
    <row r="90" spans="12:23" x14ac:dyDescent="0.25">
      <c r="L90" s="8" t="s">
        <v>140</v>
      </c>
      <c r="M90" s="6">
        <v>16</v>
      </c>
      <c r="Q90" s="4" t="s">
        <v>436</v>
      </c>
      <c r="R90" s="4">
        <v>11</v>
      </c>
      <c r="V90" s="15" t="s">
        <v>294</v>
      </c>
      <c r="W90" s="7">
        <v>11</v>
      </c>
    </row>
    <row r="91" spans="12:23" x14ac:dyDescent="0.25">
      <c r="L91" s="8" t="s">
        <v>141</v>
      </c>
      <c r="M91" s="6">
        <v>7</v>
      </c>
      <c r="Q91" s="4" t="s">
        <v>437</v>
      </c>
      <c r="R91" s="4">
        <v>7</v>
      </c>
      <c r="V91" s="15" t="s">
        <v>295</v>
      </c>
      <c r="W91" s="7">
        <v>6</v>
      </c>
    </row>
    <row r="92" spans="12:23" x14ac:dyDescent="0.25">
      <c r="L92" s="8" t="s">
        <v>142</v>
      </c>
      <c r="M92" s="6">
        <v>16</v>
      </c>
      <c r="Q92" s="4" t="s">
        <v>438</v>
      </c>
      <c r="R92" s="4">
        <v>10</v>
      </c>
      <c r="V92" s="15" t="s">
        <v>296</v>
      </c>
      <c r="W92" s="7">
        <v>9</v>
      </c>
    </row>
    <row r="93" spans="12:23" x14ac:dyDescent="0.25">
      <c r="L93" s="8" t="s">
        <v>143</v>
      </c>
      <c r="M93" s="6">
        <v>14</v>
      </c>
      <c r="Q93" s="4" t="s">
        <v>439</v>
      </c>
      <c r="R93" s="4">
        <v>7</v>
      </c>
      <c r="V93" s="15" t="s">
        <v>297</v>
      </c>
      <c r="W93" s="7">
        <v>4</v>
      </c>
    </row>
    <row r="94" spans="12:23" x14ac:dyDescent="0.25">
      <c r="L94" s="8" t="s">
        <v>144</v>
      </c>
      <c r="M94" s="6">
        <v>14</v>
      </c>
      <c r="Q94" s="4" t="s">
        <v>440</v>
      </c>
      <c r="R94" s="4">
        <v>11</v>
      </c>
      <c r="V94" s="15" t="s">
        <v>298</v>
      </c>
      <c r="W94" s="7">
        <v>8</v>
      </c>
    </row>
    <row r="95" spans="12:23" x14ac:dyDescent="0.25">
      <c r="L95" s="8" t="s">
        <v>145</v>
      </c>
      <c r="M95" s="6">
        <v>13</v>
      </c>
      <c r="Q95" s="4" t="s">
        <v>441</v>
      </c>
      <c r="R95" s="4">
        <v>9</v>
      </c>
      <c r="V95" s="15" t="s">
        <v>299</v>
      </c>
      <c r="W95" s="7">
        <v>6</v>
      </c>
    </row>
    <row r="96" spans="12:23" x14ac:dyDescent="0.25">
      <c r="L96" s="8" t="s">
        <v>146</v>
      </c>
      <c r="M96" s="6">
        <v>11</v>
      </c>
      <c r="Q96" s="4" t="s">
        <v>442</v>
      </c>
      <c r="R96" s="4">
        <v>10</v>
      </c>
      <c r="V96" s="15" t="s">
        <v>300</v>
      </c>
      <c r="W96" s="7">
        <v>6</v>
      </c>
    </row>
    <row r="97" spans="12:23" x14ac:dyDescent="0.25">
      <c r="Q97" s="4" t="s">
        <v>443</v>
      </c>
      <c r="R97" s="4">
        <v>12</v>
      </c>
      <c r="V97" s="15" t="s">
        <v>301</v>
      </c>
      <c r="W97" s="7">
        <v>5</v>
      </c>
    </row>
    <row r="98" spans="12:23" x14ac:dyDescent="0.25">
      <c r="L98" s="6" t="s">
        <v>202</v>
      </c>
      <c r="M98" s="6">
        <v>16</v>
      </c>
      <c r="N98" s="2" t="s">
        <v>96</v>
      </c>
      <c r="Q98" s="4" t="s">
        <v>444</v>
      </c>
      <c r="R98" s="4">
        <v>12</v>
      </c>
      <c r="V98" s="15" t="s">
        <v>302</v>
      </c>
      <c r="W98" s="7">
        <v>3</v>
      </c>
    </row>
    <row r="99" spans="12:23" x14ac:dyDescent="0.25">
      <c r="L99" s="6" t="s">
        <v>203</v>
      </c>
      <c r="M99" s="6">
        <v>10</v>
      </c>
      <c r="N99" s="1">
        <f>AVERAGE(M98:M147)</f>
        <v>10.88</v>
      </c>
      <c r="Q99" s="4" t="s">
        <v>445</v>
      </c>
      <c r="R99" s="4">
        <v>5</v>
      </c>
      <c r="V99" s="15" t="s">
        <v>303</v>
      </c>
      <c r="W99" s="7">
        <v>5</v>
      </c>
    </row>
    <row r="100" spans="12:23" x14ac:dyDescent="0.25">
      <c r="L100" s="6" t="s">
        <v>204</v>
      </c>
      <c r="M100" s="6">
        <v>10</v>
      </c>
      <c r="N100" s="10">
        <f>STDEV(M98:M147)/SQRT(COUNTA(M98:M147))</f>
        <v>0.47090013673337378</v>
      </c>
      <c r="Q100" s="4" t="s">
        <v>446</v>
      </c>
      <c r="R100" s="4">
        <v>11</v>
      </c>
      <c r="V100" s="15" t="s">
        <v>304</v>
      </c>
      <c r="W100" s="7">
        <v>8</v>
      </c>
    </row>
    <row r="101" spans="12:23" x14ac:dyDescent="0.25">
      <c r="L101" s="6" t="s">
        <v>205</v>
      </c>
      <c r="M101" s="6">
        <v>8</v>
      </c>
      <c r="Q101" s="4" t="s">
        <v>447</v>
      </c>
      <c r="R101" s="4">
        <v>4</v>
      </c>
      <c r="V101" s="15" t="s">
        <v>305</v>
      </c>
      <c r="W101" s="7">
        <v>11</v>
      </c>
    </row>
    <row r="102" spans="12:23" x14ac:dyDescent="0.25">
      <c r="L102" s="6" t="s">
        <v>206</v>
      </c>
      <c r="M102" s="6">
        <v>15</v>
      </c>
      <c r="Q102" s="4" t="s">
        <v>448</v>
      </c>
      <c r="R102" s="4">
        <v>6</v>
      </c>
      <c r="V102" s="15" t="s">
        <v>306</v>
      </c>
      <c r="W102" s="7">
        <v>8</v>
      </c>
    </row>
    <row r="103" spans="12:23" x14ac:dyDescent="0.25">
      <c r="L103" s="6" t="s">
        <v>207</v>
      </c>
      <c r="M103" s="6">
        <v>8</v>
      </c>
      <c r="Q103" s="4" t="s">
        <v>449</v>
      </c>
      <c r="R103" s="4">
        <v>14</v>
      </c>
      <c r="V103" s="15" t="s">
        <v>307</v>
      </c>
      <c r="W103" s="7">
        <v>9</v>
      </c>
    </row>
    <row r="104" spans="12:23" x14ac:dyDescent="0.25">
      <c r="L104" s="6" t="s">
        <v>208</v>
      </c>
      <c r="M104" s="6">
        <v>13</v>
      </c>
      <c r="Q104" s="4" t="s">
        <v>450</v>
      </c>
      <c r="R104" s="4">
        <v>12</v>
      </c>
      <c r="V104" s="15" t="s">
        <v>308</v>
      </c>
      <c r="W104" s="7">
        <v>8</v>
      </c>
    </row>
    <row r="105" spans="12:23" x14ac:dyDescent="0.25">
      <c r="L105" s="6" t="s">
        <v>209</v>
      </c>
      <c r="M105" s="6">
        <v>8</v>
      </c>
      <c r="Q105" s="4" t="s">
        <v>451</v>
      </c>
      <c r="R105" s="4">
        <v>12</v>
      </c>
      <c r="V105" s="15" t="s">
        <v>309</v>
      </c>
      <c r="W105" s="7">
        <v>9</v>
      </c>
    </row>
    <row r="106" spans="12:23" x14ac:dyDescent="0.25">
      <c r="L106" s="6" t="s">
        <v>210</v>
      </c>
      <c r="M106" s="6">
        <v>8</v>
      </c>
      <c r="Q106" s="4" t="s">
        <v>452</v>
      </c>
      <c r="R106" s="4"/>
      <c r="V106" s="15" t="s">
        <v>310</v>
      </c>
      <c r="W106" s="7">
        <v>7</v>
      </c>
    </row>
    <row r="107" spans="12:23" x14ac:dyDescent="0.25">
      <c r="L107" s="6" t="s">
        <v>211</v>
      </c>
      <c r="M107" s="6">
        <v>7</v>
      </c>
      <c r="Q107" s="4" t="s">
        <v>453</v>
      </c>
      <c r="R107" s="4">
        <v>9</v>
      </c>
      <c r="V107" s="15" t="s">
        <v>311</v>
      </c>
      <c r="W107" s="7">
        <v>6</v>
      </c>
    </row>
    <row r="108" spans="12:23" x14ac:dyDescent="0.25">
      <c r="L108" s="6" t="s">
        <v>212</v>
      </c>
      <c r="M108" s="6">
        <v>14</v>
      </c>
      <c r="P108" s="1"/>
      <c r="V108" s="15" t="s">
        <v>312</v>
      </c>
      <c r="W108" s="7">
        <v>5</v>
      </c>
    </row>
    <row r="109" spans="12:23" x14ac:dyDescent="0.25">
      <c r="L109" s="6" t="s">
        <v>213</v>
      </c>
      <c r="M109" s="6">
        <v>12</v>
      </c>
      <c r="P109" s="1"/>
      <c r="Q109" s="4" t="s">
        <v>497</v>
      </c>
      <c r="R109" s="4">
        <v>10</v>
      </c>
      <c r="S109" s="2" t="s">
        <v>96</v>
      </c>
      <c r="T109" s="1"/>
      <c r="V109" s="15" t="s">
        <v>313</v>
      </c>
      <c r="W109" s="7">
        <v>8</v>
      </c>
    </row>
    <row r="110" spans="12:23" x14ac:dyDescent="0.25">
      <c r="L110" s="6" t="s">
        <v>214</v>
      </c>
      <c r="M110" s="6">
        <v>14</v>
      </c>
      <c r="P110" s="1"/>
      <c r="Q110" s="4" t="s">
        <v>498</v>
      </c>
      <c r="R110" s="4">
        <v>9</v>
      </c>
      <c r="S110" s="1">
        <f>AVERAGE(R109:R157)</f>
        <v>10.285714285714286</v>
      </c>
      <c r="T110" s="1"/>
      <c r="V110" s="15" t="s">
        <v>314</v>
      </c>
      <c r="W110" s="7">
        <v>14</v>
      </c>
    </row>
    <row r="111" spans="12:23" x14ac:dyDescent="0.25">
      <c r="L111" s="6" t="s">
        <v>215</v>
      </c>
      <c r="M111" s="6">
        <v>12</v>
      </c>
      <c r="P111" s="1"/>
      <c r="Q111" s="4" t="s">
        <v>499</v>
      </c>
      <c r="R111" s="4">
        <v>13</v>
      </c>
      <c r="S111" s="10">
        <f>STDEV(R109:R157)/SQRT(COUNTA(R109:R157))</f>
        <v>0.42257712736425829</v>
      </c>
      <c r="T111" s="1"/>
      <c r="V111" s="15" t="s">
        <v>315</v>
      </c>
      <c r="W111" s="7">
        <v>11</v>
      </c>
    </row>
    <row r="112" spans="12:23" x14ac:dyDescent="0.25">
      <c r="L112" s="6" t="s">
        <v>216</v>
      </c>
      <c r="M112" s="6">
        <v>8</v>
      </c>
      <c r="P112" s="1"/>
      <c r="Q112" s="4" t="s">
        <v>500</v>
      </c>
      <c r="R112" s="4">
        <v>12</v>
      </c>
      <c r="T112" s="1"/>
      <c r="V112" s="15" t="s">
        <v>316</v>
      </c>
      <c r="W112" s="7">
        <v>3</v>
      </c>
    </row>
    <row r="113" spans="12:23" x14ac:dyDescent="0.25">
      <c r="L113" s="6" t="s">
        <v>217</v>
      </c>
      <c r="M113" s="6">
        <v>6</v>
      </c>
      <c r="P113" s="1"/>
      <c r="Q113" s="4" t="s">
        <v>501</v>
      </c>
      <c r="R113" s="4">
        <v>10</v>
      </c>
      <c r="T113" s="1"/>
      <c r="V113" s="15" t="s">
        <v>317</v>
      </c>
      <c r="W113" s="7">
        <v>14</v>
      </c>
    </row>
    <row r="114" spans="12:23" x14ac:dyDescent="0.25">
      <c r="L114" s="6" t="s">
        <v>218</v>
      </c>
      <c r="M114" s="6">
        <v>14</v>
      </c>
      <c r="P114" s="1"/>
      <c r="Q114" s="4" t="s">
        <v>502</v>
      </c>
      <c r="R114" s="4">
        <v>4</v>
      </c>
      <c r="T114" s="1"/>
      <c r="V114" s="15" t="s">
        <v>318</v>
      </c>
      <c r="W114" s="7">
        <v>10</v>
      </c>
    </row>
    <row r="115" spans="12:23" x14ac:dyDescent="0.25">
      <c r="L115" s="6" t="s">
        <v>219</v>
      </c>
      <c r="M115" s="6">
        <v>12</v>
      </c>
      <c r="P115" s="1"/>
      <c r="Q115" s="4" t="s">
        <v>503</v>
      </c>
      <c r="R115" s="4">
        <v>7</v>
      </c>
      <c r="V115" s="15" t="s">
        <v>319</v>
      </c>
      <c r="W115" s="7">
        <v>7</v>
      </c>
    </row>
    <row r="116" spans="12:23" x14ac:dyDescent="0.25">
      <c r="L116" s="6" t="s">
        <v>220</v>
      </c>
      <c r="M116" s="6">
        <v>7</v>
      </c>
      <c r="P116" s="1"/>
      <c r="Q116" s="4" t="s">
        <v>504</v>
      </c>
      <c r="R116" s="4">
        <v>12</v>
      </c>
      <c r="V116" s="15" t="s">
        <v>320</v>
      </c>
      <c r="W116" s="7">
        <v>11</v>
      </c>
    </row>
    <row r="117" spans="12:23" x14ac:dyDescent="0.25">
      <c r="L117" s="6" t="s">
        <v>221</v>
      </c>
      <c r="M117" s="6">
        <v>7</v>
      </c>
      <c r="P117" s="1"/>
      <c r="Q117" s="4" t="s">
        <v>505</v>
      </c>
      <c r="R117" s="4">
        <v>7</v>
      </c>
      <c r="V117" s="15" t="s">
        <v>321</v>
      </c>
      <c r="W117" s="7">
        <v>7</v>
      </c>
    </row>
    <row r="118" spans="12:23" x14ac:dyDescent="0.25">
      <c r="L118" s="6" t="s">
        <v>222</v>
      </c>
      <c r="M118" s="6">
        <v>11</v>
      </c>
      <c r="P118" s="1"/>
      <c r="Q118" s="4" t="s">
        <v>506</v>
      </c>
      <c r="R118" s="4">
        <v>9</v>
      </c>
      <c r="V118" s="15" t="s">
        <v>322</v>
      </c>
      <c r="W118" s="7">
        <v>2</v>
      </c>
    </row>
    <row r="119" spans="12:23" x14ac:dyDescent="0.25">
      <c r="L119" s="6" t="s">
        <v>223</v>
      </c>
      <c r="M119" s="6">
        <v>8</v>
      </c>
      <c r="P119" s="1"/>
      <c r="Q119" s="4" t="s">
        <v>507</v>
      </c>
      <c r="R119" s="4">
        <v>14</v>
      </c>
      <c r="V119" s="15" t="s">
        <v>323</v>
      </c>
      <c r="W119" s="7">
        <v>9</v>
      </c>
    </row>
    <row r="120" spans="12:23" x14ac:dyDescent="0.25">
      <c r="L120" s="6" t="s">
        <v>224</v>
      </c>
      <c r="M120" s="6">
        <v>5</v>
      </c>
      <c r="P120" s="1"/>
      <c r="Q120" s="4" t="s">
        <v>508</v>
      </c>
      <c r="R120" s="4">
        <v>12</v>
      </c>
      <c r="V120" s="15" t="s">
        <v>324</v>
      </c>
      <c r="W120" s="7">
        <v>9</v>
      </c>
    </row>
    <row r="121" spans="12:23" x14ac:dyDescent="0.25">
      <c r="L121" s="6" t="s">
        <v>225</v>
      </c>
      <c r="M121" s="6">
        <v>8</v>
      </c>
      <c r="P121" s="1"/>
      <c r="Q121" s="4" t="s">
        <v>509</v>
      </c>
      <c r="R121" s="4">
        <v>12</v>
      </c>
      <c r="V121" s="15" t="s">
        <v>325</v>
      </c>
      <c r="W121" s="7">
        <v>4</v>
      </c>
    </row>
    <row r="122" spans="12:23" x14ac:dyDescent="0.25">
      <c r="L122" s="6" t="s">
        <v>226</v>
      </c>
      <c r="M122" s="6">
        <v>5</v>
      </c>
      <c r="P122" s="1"/>
      <c r="Q122" s="4" t="s">
        <v>510</v>
      </c>
      <c r="R122" s="4">
        <v>11</v>
      </c>
      <c r="V122" s="15" t="s">
        <v>326</v>
      </c>
      <c r="W122" s="7">
        <v>6</v>
      </c>
    </row>
    <row r="123" spans="12:23" x14ac:dyDescent="0.25">
      <c r="L123" s="6" t="s">
        <v>227</v>
      </c>
      <c r="M123" s="6">
        <v>9</v>
      </c>
      <c r="P123" s="1"/>
      <c r="Q123" s="4" t="s">
        <v>511</v>
      </c>
      <c r="R123" s="4">
        <v>7</v>
      </c>
      <c r="V123" s="15" t="s">
        <v>327</v>
      </c>
      <c r="W123" s="7">
        <v>9</v>
      </c>
    </row>
    <row r="124" spans="12:23" x14ac:dyDescent="0.25">
      <c r="L124" s="6" t="s">
        <v>228</v>
      </c>
      <c r="M124" s="6">
        <v>9</v>
      </c>
      <c r="P124" s="1"/>
      <c r="Q124" s="4" t="s">
        <v>512</v>
      </c>
      <c r="R124" s="4">
        <v>10</v>
      </c>
      <c r="V124" s="15" t="s">
        <v>328</v>
      </c>
      <c r="W124" s="7">
        <v>5</v>
      </c>
    </row>
    <row r="125" spans="12:23" x14ac:dyDescent="0.25">
      <c r="L125" s="6" t="s">
        <v>229</v>
      </c>
      <c r="M125" s="6">
        <v>12</v>
      </c>
      <c r="P125" s="1"/>
      <c r="Q125" s="4" t="s">
        <v>513</v>
      </c>
      <c r="R125" s="4">
        <v>6</v>
      </c>
      <c r="V125" s="15" t="s">
        <v>329</v>
      </c>
      <c r="W125" s="7">
        <v>8</v>
      </c>
    </row>
    <row r="126" spans="12:23" x14ac:dyDescent="0.25">
      <c r="L126" s="6" t="s">
        <v>230</v>
      </c>
      <c r="M126" s="6">
        <v>18</v>
      </c>
      <c r="P126" s="1"/>
      <c r="Q126" s="4" t="s">
        <v>514</v>
      </c>
      <c r="R126" s="4">
        <v>7</v>
      </c>
      <c r="V126" s="15" t="s">
        <v>330</v>
      </c>
      <c r="W126" s="7">
        <v>9</v>
      </c>
    </row>
    <row r="127" spans="12:23" x14ac:dyDescent="0.25">
      <c r="L127" s="6" t="s">
        <v>231</v>
      </c>
      <c r="M127" s="6">
        <v>9</v>
      </c>
      <c r="P127" s="1"/>
      <c r="Q127" s="4" t="s">
        <v>515</v>
      </c>
      <c r="R127" s="4">
        <v>8</v>
      </c>
      <c r="V127" s="15" t="s">
        <v>331</v>
      </c>
      <c r="W127" s="7">
        <v>6</v>
      </c>
    </row>
    <row r="128" spans="12:23" x14ac:dyDescent="0.25">
      <c r="L128" s="6" t="s">
        <v>232</v>
      </c>
      <c r="M128" s="6">
        <v>14</v>
      </c>
      <c r="P128" s="1"/>
      <c r="Q128" s="4" t="s">
        <v>516</v>
      </c>
      <c r="R128" s="4">
        <v>7</v>
      </c>
      <c r="V128" s="15" t="s">
        <v>332</v>
      </c>
      <c r="W128" s="7">
        <v>10</v>
      </c>
    </row>
    <row r="129" spans="12:24" x14ac:dyDescent="0.25">
      <c r="L129" s="6" t="s">
        <v>233</v>
      </c>
      <c r="M129" s="6">
        <v>14</v>
      </c>
      <c r="P129" s="1"/>
      <c r="Q129" s="4" t="s">
        <v>517</v>
      </c>
      <c r="R129" s="4">
        <v>10</v>
      </c>
      <c r="V129" s="15" t="s">
        <v>333</v>
      </c>
      <c r="W129" s="7">
        <v>4</v>
      </c>
    </row>
    <row r="130" spans="12:24" x14ac:dyDescent="0.25">
      <c r="L130" s="6" t="s">
        <v>234</v>
      </c>
      <c r="M130" s="6">
        <v>11</v>
      </c>
      <c r="P130" s="1"/>
      <c r="Q130" s="4" t="s">
        <v>518</v>
      </c>
      <c r="R130" s="4">
        <v>13</v>
      </c>
    </row>
    <row r="131" spans="12:24" x14ac:dyDescent="0.25">
      <c r="L131" s="6" t="s">
        <v>235</v>
      </c>
      <c r="M131" s="6">
        <v>9</v>
      </c>
      <c r="P131" s="1"/>
      <c r="Q131" s="4" t="s">
        <v>519</v>
      </c>
      <c r="R131" s="4">
        <v>16</v>
      </c>
      <c r="V131" s="15" t="s">
        <v>334</v>
      </c>
      <c r="W131" s="7">
        <v>8</v>
      </c>
      <c r="X131" s="2" t="s">
        <v>96</v>
      </c>
    </row>
    <row r="132" spans="12:24" x14ac:dyDescent="0.25">
      <c r="L132" s="6" t="s">
        <v>236</v>
      </c>
      <c r="M132" s="6">
        <v>14</v>
      </c>
      <c r="P132" s="1"/>
      <c r="Q132" s="4" t="s">
        <v>520</v>
      </c>
      <c r="R132" s="4">
        <v>10</v>
      </c>
      <c r="V132" s="15" t="s">
        <v>335</v>
      </c>
      <c r="W132" s="7">
        <v>11</v>
      </c>
      <c r="X132" s="1">
        <f>AVERAGE(W131:W199)</f>
        <v>9.1304347826086953</v>
      </c>
    </row>
    <row r="133" spans="12:24" x14ac:dyDescent="0.25">
      <c r="L133" s="6" t="s">
        <v>237</v>
      </c>
      <c r="M133" s="6">
        <v>7</v>
      </c>
      <c r="P133" s="1"/>
      <c r="Q133" s="4" t="s">
        <v>521</v>
      </c>
      <c r="R133" s="4">
        <v>12</v>
      </c>
      <c r="V133" s="15" t="s">
        <v>336</v>
      </c>
      <c r="W133" s="7">
        <v>10</v>
      </c>
      <c r="X133" s="10">
        <f>STDEV(W131:W199)/SQRT(COUNTA(W131:W199))</f>
        <v>0.42658512555271105</v>
      </c>
    </row>
    <row r="134" spans="12:24" x14ac:dyDescent="0.25">
      <c r="L134" s="6" t="s">
        <v>238</v>
      </c>
      <c r="M134" s="6">
        <v>8</v>
      </c>
      <c r="P134" s="1"/>
      <c r="Q134" s="4" t="s">
        <v>522</v>
      </c>
      <c r="R134" s="4">
        <v>9</v>
      </c>
      <c r="V134" s="15" t="s">
        <v>337</v>
      </c>
      <c r="W134" s="7">
        <v>10</v>
      </c>
    </row>
    <row r="135" spans="12:24" x14ac:dyDescent="0.25">
      <c r="L135" s="6" t="s">
        <v>239</v>
      </c>
      <c r="M135" s="6">
        <v>12</v>
      </c>
      <c r="P135" s="1"/>
      <c r="Q135" s="4" t="s">
        <v>523</v>
      </c>
      <c r="R135" s="4">
        <v>13</v>
      </c>
      <c r="V135" s="15" t="s">
        <v>338</v>
      </c>
      <c r="W135" s="7">
        <v>6</v>
      </c>
    </row>
    <row r="136" spans="12:24" x14ac:dyDescent="0.25">
      <c r="L136" s="6" t="s">
        <v>240</v>
      </c>
      <c r="M136" s="6">
        <v>16</v>
      </c>
      <c r="P136" s="1"/>
      <c r="Q136" s="4" t="s">
        <v>524</v>
      </c>
      <c r="R136" s="4">
        <v>11</v>
      </c>
      <c r="V136" s="15" t="s">
        <v>339</v>
      </c>
      <c r="W136" s="7">
        <v>13</v>
      </c>
    </row>
    <row r="137" spans="12:24" x14ac:dyDescent="0.25">
      <c r="L137" s="6" t="s">
        <v>241</v>
      </c>
      <c r="M137" s="6">
        <v>13</v>
      </c>
      <c r="P137" s="1"/>
      <c r="Q137" s="4" t="s">
        <v>525</v>
      </c>
      <c r="R137" s="4">
        <v>11</v>
      </c>
      <c r="V137" s="15" t="s">
        <v>340</v>
      </c>
      <c r="W137" s="7">
        <v>12</v>
      </c>
    </row>
    <row r="138" spans="12:24" x14ac:dyDescent="0.25">
      <c r="L138" s="6" t="s">
        <v>242</v>
      </c>
      <c r="M138" s="6">
        <v>13</v>
      </c>
      <c r="P138" s="1"/>
      <c r="Q138" s="4" t="s">
        <v>526</v>
      </c>
      <c r="R138" s="4">
        <v>16</v>
      </c>
      <c r="V138" s="15" t="s">
        <v>341</v>
      </c>
      <c r="W138" s="7">
        <v>10</v>
      </c>
    </row>
    <row r="139" spans="12:24" x14ac:dyDescent="0.25">
      <c r="L139" s="6" t="s">
        <v>243</v>
      </c>
      <c r="M139" s="6">
        <v>16</v>
      </c>
      <c r="P139" s="1"/>
      <c r="Q139" s="4" t="s">
        <v>527</v>
      </c>
      <c r="R139" s="4">
        <v>11</v>
      </c>
      <c r="V139" s="15" t="s">
        <v>342</v>
      </c>
      <c r="W139" s="7">
        <v>12</v>
      </c>
    </row>
    <row r="140" spans="12:24" x14ac:dyDescent="0.25">
      <c r="L140" s="6" t="s">
        <v>244</v>
      </c>
      <c r="M140" s="6">
        <v>9</v>
      </c>
      <c r="P140" s="1"/>
      <c r="Q140" s="4" t="s">
        <v>528</v>
      </c>
      <c r="R140" s="4">
        <v>9</v>
      </c>
      <c r="V140" s="15" t="s">
        <v>343</v>
      </c>
      <c r="W140" s="7">
        <v>12</v>
      </c>
    </row>
    <row r="141" spans="12:24" x14ac:dyDescent="0.25">
      <c r="L141" s="6" t="s">
        <v>245</v>
      </c>
      <c r="M141" s="6">
        <v>11</v>
      </c>
      <c r="P141" s="1"/>
      <c r="Q141" s="4" t="s">
        <v>529</v>
      </c>
      <c r="R141" s="4">
        <v>5</v>
      </c>
      <c r="V141" s="15" t="s">
        <v>344</v>
      </c>
      <c r="W141" s="7">
        <v>14</v>
      </c>
    </row>
    <row r="142" spans="12:24" x14ac:dyDescent="0.25">
      <c r="L142" s="6" t="s">
        <v>246</v>
      </c>
      <c r="M142" s="6">
        <v>14</v>
      </c>
      <c r="P142" s="1"/>
      <c r="Q142" s="4" t="s">
        <v>530</v>
      </c>
      <c r="R142" s="4">
        <v>8</v>
      </c>
      <c r="V142" s="15" t="s">
        <v>345</v>
      </c>
      <c r="W142" s="7">
        <v>11</v>
      </c>
    </row>
    <row r="143" spans="12:24" x14ac:dyDescent="0.25">
      <c r="L143" s="6" t="s">
        <v>247</v>
      </c>
      <c r="M143" s="6">
        <v>14</v>
      </c>
      <c r="P143" s="1"/>
      <c r="Q143" s="4" t="s">
        <v>531</v>
      </c>
      <c r="R143" s="4">
        <v>13</v>
      </c>
      <c r="V143" s="15" t="s">
        <v>346</v>
      </c>
      <c r="W143" s="7">
        <v>16</v>
      </c>
    </row>
    <row r="144" spans="12:24" x14ac:dyDescent="0.25">
      <c r="L144" s="6" t="s">
        <v>248</v>
      </c>
      <c r="M144" s="6">
        <v>16</v>
      </c>
      <c r="P144" s="1"/>
      <c r="Q144" s="4" t="s">
        <v>532</v>
      </c>
      <c r="R144" s="4">
        <v>13</v>
      </c>
      <c r="V144" s="15" t="s">
        <v>347</v>
      </c>
      <c r="W144" s="7">
        <v>12</v>
      </c>
    </row>
    <row r="145" spans="12:23" x14ac:dyDescent="0.25">
      <c r="L145" s="6" t="s">
        <v>249</v>
      </c>
      <c r="M145" s="6">
        <v>14</v>
      </c>
      <c r="P145" s="1"/>
      <c r="Q145" s="4" t="s">
        <v>533</v>
      </c>
      <c r="R145" s="4">
        <v>14</v>
      </c>
      <c r="T145" t="s">
        <v>546</v>
      </c>
      <c r="V145" s="15" t="s">
        <v>348</v>
      </c>
      <c r="W145" s="7">
        <v>10</v>
      </c>
    </row>
    <row r="146" spans="12:23" x14ac:dyDescent="0.25">
      <c r="L146" s="6" t="s">
        <v>250</v>
      </c>
      <c r="M146" s="6">
        <v>10</v>
      </c>
      <c r="P146" s="1"/>
      <c r="Q146" s="4" t="s">
        <v>534</v>
      </c>
      <c r="R146" s="4">
        <v>9</v>
      </c>
      <c r="V146" s="15" t="s">
        <v>349</v>
      </c>
      <c r="W146" s="7">
        <v>9</v>
      </c>
    </row>
    <row r="147" spans="12:23" x14ac:dyDescent="0.25">
      <c r="L147" s="6" t="s">
        <v>251</v>
      </c>
      <c r="M147" s="6">
        <v>6</v>
      </c>
      <c r="P147" s="1"/>
      <c r="Q147" s="4" t="s">
        <v>535</v>
      </c>
      <c r="R147" s="4">
        <v>9</v>
      </c>
      <c r="V147" s="15" t="s">
        <v>350</v>
      </c>
      <c r="W147" s="7">
        <v>8</v>
      </c>
    </row>
    <row r="148" spans="12:23" x14ac:dyDescent="0.25">
      <c r="L148" s="6" t="s">
        <v>252</v>
      </c>
      <c r="M148" s="6">
        <v>10</v>
      </c>
      <c r="P148" s="1"/>
      <c r="Q148" s="4" t="s">
        <v>536</v>
      </c>
      <c r="R148" s="4">
        <v>14</v>
      </c>
      <c r="V148" s="15" t="s">
        <v>351</v>
      </c>
      <c r="W148" s="7">
        <v>4</v>
      </c>
    </row>
    <row r="149" spans="12:23" x14ac:dyDescent="0.25">
      <c r="L149" s="6" t="s">
        <v>253</v>
      </c>
      <c r="M149" s="6">
        <v>13</v>
      </c>
      <c r="P149" s="1"/>
      <c r="Q149" s="4" t="s">
        <v>537</v>
      </c>
      <c r="R149" s="4">
        <v>11</v>
      </c>
      <c r="V149" s="15" t="s">
        <v>352</v>
      </c>
      <c r="W149" s="7">
        <v>7</v>
      </c>
    </row>
    <row r="150" spans="12:23" x14ac:dyDescent="0.25">
      <c r="L150" s="6" t="s">
        <v>254</v>
      </c>
      <c r="M150" s="6">
        <v>13</v>
      </c>
      <c r="P150" s="1"/>
      <c r="Q150" s="4" t="s">
        <v>538</v>
      </c>
      <c r="R150" s="4">
        <v>5</v>
      </c>
      <c r="V150" s="15" t="s">
        <v>353</v>
      </c>
      <c r="W150" s="7">
        <v>12</v>
      </c>
    </row>
    <row r="151" spans="12:23" x14ac:dyDescent="0.25">
      <c r="L151" s="6" t="s">
        <v>255</v>
      </c>
      <c r="M151" s="6">
        <v>13</v>
      </c>
      <c r="P151" s="1"/>
      <c r="Q151" s="4" t="s">
        <v>539</v>
      </c>
      <c r="R151" s="4">
        <v>15</v>
      </c>
      <c r="V151" s="15" t="s">
        <v>354</v>
      </c>
      <c r="W151" s="7">
        <v>10</v>
      </c>
    </row>
    <row r="152" spans="12:23" x14ac:dyDescent="0.25">
      <c r="L152" s="6" t="s">
        <v>256</v>
      </c>
      <c r="M152" s="6">
        <v>14</v>
      </c>
      <c r="P152" s="1"/>
      <c r="Q152" s="4" t="s">
        <v>540</v>
      </c>
      <c r="R152" s="4">
        <v>7</v>
      </c>
      <c r="V152" s="15" t="s">
        <v>355</v>
      </c>
      <c r="W152" s="7">
        <v>11</v>
      </c>
    </row>
    <row r="153" spans="12:23" x14ac:dyDescent="0.25">
      <c r="L153" s="6" t="s">
        <v>257</v>
      </c>
      <c r="M153" s="6">
        <v>7</v>
      </c>
      <c r="P153" s="1"/>
      <c r="Q153" s="4" t="s">
        <v>541</v>
      </c>
      <c r="R153" s="4">
        <v>13</v>
      </c>
      <c r="V153" s="15" t="s">
        <v>356</v>
      </c>
      <c r="W153" s="7">
        <v>8</v>
      </c>
    </row>
    <row r="154" spans="12:23" x14ac:dyDescent="0.25">
      <c r="L154" s="6" t="s">
        <v>258</v>
      </c>
      <c r="M154" s="6">
        <v>23</v>
      </c>
      <c r="P154" s="1"/>
      <c r="Q154" s="4" t="s">
        <v>542</v>
      </c>
      <c r="R154" s="4">
        <v>14</v>
      </c>
      <c r="V154" s="15" t="s">
        <v>357</v>
      </c>
      <c r="W154" s="7">
        <v>5</v>
      </c>
    </row>
    <row r="155" spans="12:23" x14ac:dyDescent="0.25">
      <c r="L155" s="6" t="s">
        <v>259</v>
      </c>
      <c r="M155" s="6">
        <v>9</v>
      </c>
      <c r="P155" s="1"/>
      <c r="Q155" s="4" t="s">
        <v>543</v>
      </c>
      <c r="R155" s="4">
        <v>8</v>
      </c>
      <c r="V155" s="15" t="s">
        <v>358</v>
      </c>
      <c r="W155" s="7">
        <v>5</v>
      </c>
    </row>
    <row r="156" spans="12:23" x14ac:dyDescent="0.25">
      <c r="P156" s="1"/>
      <c r="Q156" s="4" t="s">
        <v>544</v>
      </c>
      <c r="R156" s="4">
        <v>11</v>
      </c>
      <c r="V156" s="15" t="s">
        <v>359</v>
      </c>
      <c r="W156" s="7">
        <v>8</v>
      </c>
    </row>
    <row r="157" spans="12:23" x14ac:dyDescent="0.25">
      <c r="P157" s="1"/>
      <c r="Q157" s="4" t="s">
        <v>545</v>
      </c>
      <c r="R157" s="4">
        <v>7</v>
      </c>
      <c r="V157" s="15" t="s">
        <v>360</v>
      </c>
      <c r="W157" s="7">
        <v>9</v>
      </c>
    </row>
    <row r="158" spans="12:23" x14ac:dyDescent="0.25">
      <c r="P158" s="1"/>
      <c r="V158" s="15" t="s">
        <v>361</v>
      </c>
      <c r="W158" s="7">
        <v>7</v>
      </c>
    </row>
    <row r="159" spans="12:23" x14ac:dyDescent="0.25">
      <c r="P159" s="1"/>
      <c r="V159" s="15" t="s">
        <v>362</v>
      </c>
      <c r="W159" s="7">
        <v>8</v>
      </c>
    </row>
    <row r="160" spans="12:23" x14ac:dyDescent="0.25">
      <c r="P160" s="1"/>
      <c r="V160" s="15" t="s">
        <v>363</v>
      </c>
      <c r="W160" s="7">
        <v>7</v>
      </c>
    </row>
    <row r="161" spans="16:23" x14ac:dyDescent="0.25">
      <c r="P161" s="1"/>
      <c r="V161" s="15" t="s">
        <v>364</v>
      </c>
      <c r="W161" s="7">
        <v>16</v>
      </c>
    </row>
    <row r="162" spans="16:23" x14ac:dyDescent="0.25">
      <c r="P162" s="1"/>
      <c r="V162" s="15" t="s">
        <v>365</v>
      </c>
      <c r="W162" s="7">
        <v>11</v>
      </c>
    </row>
    <row r="163" spans="16:23" x14ac:dyDescent="0.25">
      <c r="P163" s="1"/>
      <c r="V163" s="15" t="s">
        <v>366</v>
      </c>
      <c r="W163" s="7">
        <v>6</v>
      </c>
    </row>
    <row r="164" spans="16:23" x14ac:dyDescent="0.25">
      <c r="P164" s="1"/>
      <c r="V164" s="15" t="s">
        <v>367</v>
      </c>
      <c r="W164" s="7">
        <v>9</v>
      </c>
    </row>
    <row r="165" spans="16:23" x14ac:dyDescent="0.25">
      <c r="P165" s="1"/>
      <c r="V165" s="15" t="s">
        <v>368</v>
      </c>
      <c r="W165" s="7">
        <v>6</v>
      </c>
    </row>
    <row r="166" spans="16:23" x14ac:dyDescent="0.25">
      <c r="P166" s="1"/>
      <c r="V166" s="15" t="s">
        <v>369</v>
      </c>
      <c r="W166" s="7">
        <v>3</v>
      </c>
    </row>
    <row r="167" spans="16:23" x14ac:dyDescent="0.25">
      <c r="P167" s="1"/>
      <c r="V167" s="15" t="s">
        <v>370</v>
      </c>
      <c r="W167" s="7">
        <v>10</v>
      </c>
    </row>
    <row r="168" spans="16:23" x14ac:dyDescent="0.25">
      <c r="P168" s="1"/>
      <c r="V168" s="15" t="s">
        <v>371</v>
      </c>
      <c r="W168" s="7">
        <v>2</v>
      </c>
    </row>
    <row r="169" spans="16:23" x14ac:dyDescent="0.25">
      <c r="P169" s="1"/>
      <c r="V169" s="15" t="s">
        <v>372</v>
      </c>
      <c r="W169" s="7">
        <v>3</v>
      </c>
    </row>
    <row r="170" spans="16:23" x14ac:dyDescent="0.25">
      <c r="P170" s="1"/>
      <c r="V170" s="15" t="s">
        <v>373</v>
      </c>
      <c r="W170" s="7">
        <v>4</v>
      </c>
    </row>
    <row r="171" spans="16:23" x14ac:dyDescent="0.25">
      <c r="P171" s="1"/>
      <c r="V171" s="15" t="s">
        <v>374</v>
      </c>
      <c r="W171" s="7">
        <v>11</v>
      </c>
    </row>
    <row r="172" spans="16:23" x14ac:dyDescent="0.25">
      <c r="P172" s="1"/>
      <c r="V172" s="15" t="s">
        <v>375</v>
      </c>
      <c r="W172" s="7">
        <v>7</v>
      </c>
    </row>
    <row r="173" spans="16:23" x14ac:dyDescent="0.25">
      <c r="P173" s="1"/>
      <c r="V173" s="15" t="s">
        <v>376</v>
      </c>
      <c r="W173" s="7">
        <v>8</v>
      </c>
    </row>
    <row r="174" spans="16:23" x14ac:dyDescent="0.25">
      <c r="P174" s="1"/>
      <c r="V174" s="15" t="s">
        <v>377</v>
      </c>
      <c r="W174" s="7">
        <v>14</v>
      </c>
    </row>
    <row r="175" spans="16:23" x14ac:dyDescent="0.25">
      <c r="P175" s="1"/>
      <c r="V175" s="15" t="s">
        <v>378</v>
      </c>
      <c r="W175" s="7">
        <v>11</v>
      </c>
    </row>
    <row r="176" spans="16:23" x14ac:dyDescent="0.25">
      <c r="P176" s="1"/>
      <c r="V176" s="15" t="s">
        <v>379</v>
      </c>
      <c r="W176" s="7">
        <v>11</v>
      </c>
    </row>
    <row r="177" spans="16:23" x14ac:dyDescent="0.25">
      <c r="P177" s="1"/>
      <c r="V177" s="15" t="s">
        <v>380</v>
      </c>
      <c r="W177" s="7">
        <v>10</v>
      </c>
    </row>
    <row r="178" spans="16:23" x14ac:dyDescent="0.25">
      <c r="P178" s="1"/>
      <c r="V178" s="15" t="s">
        <v>381</v>
      </c>
      <c r="W178" s="7">
        <v>8</v>
      </c>
    </row>
    <row r="179" spans="16:23" x14ac:dyDescent="0.25">
      <c r="P179" s="1"/>
      <c r="V179" s="15" t="s">
        <v>382</v>
      </c>
      <c r="W179" s="7">
        <v>7</v>
      </c>
    </row>
    <row r="180" spans="16:23" x14ac:dyDescent="0.25">
      <c r="P180" s="1"/>
      <c r="V180" s="15" t="s">
        <v>383</v>
      </c>
      <c r="W180" s="7">
        <v>9</v>
      </c>
    </row>
    <row r="181" spans="16:23" x14ac:dyDescent="0.25">
      <c r="P181" s="1"/>
      <c r="V181" s="15" t="s">
        <v>384</v>
      </c>
      <c r="W181" s="7">
        <v>17</v>
      </c>
    </row>
    <row r="182" spans="16:23" x14ac:dyDescent="0.25">
      <c r="P182" s="1"/>
      <c r="V182" s="15" t="s">
        <v>385</v>
      </c>
      <c r="W182" s="7">
        <v>10</v>
      </c>
    </row>
    <row r="183" spans="16:23" x14ac:dyDescent="0.25">
      <c r="P183" s="1"/>
      <c r="V183" s="15" t="s">
        <v>386</v>
      </c>
      <c r="W183" s="7">
        <v>6</v>
      </c>
    </row>
    <row r="184" spans="16:23" x14ac:dyDescent="0.25">
      <c r="P184" s="1"/>
      <c r="V184" s="15" t="s">
        <v>387</v>
      </c>
      <c r="W184" s="7">
        <v>11</v>
      </c>
    </row>
    <row r="185" spans="16:23" x14ac:dyDescent="0.25">
      <c r="P185" s="1"/>
      <c r="V185" s="15" t="s">
        <v>388</v>
      </c>
      <c r="W185" s="7">
        <v>4</v>
      </c>
    </row>
    <row r="186" spans="16:23" x14ac:dyDescent="0.25">
      <c r="P186" s="1"/>
      <c r="V186" s="15" t="s">
        <v>389</v>
      </c>
      <c r="W186" s="7">
        <v>2</v>
      </c>
    </row>
    <row r="187" spans="16:23" x14ac:dyDescent="0.25">
      <c r="P187" s="1"/>
      <c r="V187" s="15" t="s">
        <v>390</v>
      </c>
      <c r="W187" s="7">
        <v>9</v>
      </c>
    </row>
    <row r="188" spans="16:23" x14ac:dyDescent="0.25">
      <c r="P188" s="1"/>
      <c r="V188" s="15" t="s">
        <v>391</v>
      </c>
      <c r="W188" s="7">
        <v>9</v>
      </c>
    </row>
    <row r="189" spans="16:23" x14ac:dyDescent="0.25">
      <c r="P189" s="1"/>
      <c r="V189" s="15" t="s">
        <v>392</v>
      </c>
      <c r="W189" s="7">
        <v>9</v>
      </c>
    </row>
    <row r="190" spans="16:23" x14ac:dyDescent="0.25">
      <c r="P190" s="1"/>
      <c r="V190" s="15" t="s">
        <v>393</v>
      </c>
      <c r="W190" s="7">
        <v>17</v>
      </c>
    </row>
    <row r="191" spans="16:23" x14ac:dyDescent="0.25">
      <c r="P191" s="1"/>
      <c r="V191" s="15" t="s">
        <v>394</v>
      </c>
      <c r="W191" s="7">
        <v>19</v>
      </c>
    </row>
    <row r="192" spans="16:23" x14ac:dyDescent="0.25">
      <c r="P192" s="1"/>
      <c r="V192" s="15" t="s">
        <v>395</v>
      </c>
      <c r="W192" s="7">
        <v>7</v>
      </c>
    </row>
    <row r="193" spans="16:23" x14ac:dyDescent="0.25">
      <c r="P193" s="1"/>
      <c r="V193" s="15" t="s">
        <v>396</v>
      </c>
      <c r="W193" s="7">
        <v>12</v>
      </c>
    </row>
    <row r="194" spans="16:23" x14ac:dyDescent="0.25">
      <c r="P194" s="1"/>
      <c r="V194" s="15" t="s">
        <v>397</v>
      </c>
      <c r="W194" s="7">
        <v>6</v>
      </c>
    </row>
    <row r="195" spans="16:23" x14ac:dyDescent="0.25">
      <c r="P195" s="1"/>
      <c r="V195" s="15" t="s">
        <v>398</v>
      </c>
      <c r="W195" s="7">
        <v>7</v>
      </c>
    </row>
    <row r="196" spans="16:23" x14ac:dyDescent="0.25">
      <c r="P196" s="1"/>
      <c r="V196" s="15" t="s">
        <v>399</v>
      </c>
      <c r="W196" s="7">
        <v>7</v>
      </c>
    </row>
    <row r="197" spans="16:23" x14ac:dyDescent="0.25">
      <c r="P197" s="1"/>
      <c r="V197" s="15" t="s">
        <v>400</v>
      </c>
      <c r="W197" s="7">
        <v>7</v>
      </c>
    </row>
    <row r="198" spans="16:23" x14ac:dyDescent="0.25">
      <c r="P198" s="1"/>
      <c r="V198" s="15" t="s">
        <v>401</v>
      </c>
      <c r="W198" s="7">
        <v>11</v>
      </c>
    </row>
    <row r="199" spans="16:23" x14ac:dyDescent="0.25">
      <c r="P199" s="1"/>
      <c r="V199" s="15" t="s">
        <v>402</v>
      </c>
      <c r="W199" s="7">
        <v>9</v>
      </c>
    </row>
    <row r="200" spans="16:23" x14ac:dyDescent="0.25">
      <c r="P200" s="1"/>
    </row>
    <row r="201" spans="16:23" x14ac:dyDescent="0.25">
      <c r="P201" s="1"/>
    </row>
    <row r="202" spans="16:23" x14ac:dyDescent="0.25">
      <c r="P202" s="1"/>
    </row>
    <row r="203" spans="16:23" x14ac:dyDescent="0.25">
      <c r="P203" s="1"/>
    </row>
    <row r="204" spans="16:23" x14ac:dyDescent="0.25">
      <c r="P204" s="1"/>
    </row>
    <row r="205" spans="16:23" x14ac:dyDescent="0.25">
      <c r="P205" s="1"/>
    </row>
    <row r="206" spans="16:23" x14ac:dyDescent="0.25">
      <c r="P206" s="1"/>
    </row>
    <row r="207" spans="16:23" x14ac:dyDescent="0.25">
      <c r="P207" s="1"/>
    </row>
    <row r="208" spans="16:23" x14ac:dyDescent="0.25">
      <c r="P208" s="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08"/>
  <sheetViews>
    <sheetView zoomScale="70" zoomScaleNormal="70" workbookViewId="0">
      <selection activeCell="B24" sqref="B24"/>
    </sheetView>
  </sheetViews>
  <sheetFormatPr defaultRowHeight="15" x14ac:dyDescent="0.25"/>
  <cols>
    <col min="1" max="1" width="14.7109375" customWidth="1"/>
    <col min="14" max="14" width="30.85546875" style="1" bestFit="1" customWidth="1"/>
    <col min="15" max="15" width="11" style="1" bestFit="1" customWidth="1"/>
    <col min="16" max="16" width="9.140625" style="1"/>
    <col min="19" max="19" width="30.7109375" style="1" bestFit="1" customWidth="1"/>
    <col min="20" max="20" width="11" style="1" bestFit="1" customWidth="1"/>
    <col min="21" max="21" width="9.140625" style="1"/>
    <col min="24" max="24" width="35.140625" customWidth="1"/>
    <col min="25" max="25" width="11" style="1" bestFit="1" customWidth="1"/>
    <col min="26" max="26" width="9.85546875" bestFit="1" customWidth="1"/>
  </cols>
  <sheetData>
    <row r="1" spans="1:26" x14ac:dyDescent="0.25">
      <c r="A1" t="s">
        <v>54</v>
      </c>
      <c r="M1" s="1"/>
      <c r="Q1" s="1"/>
    </row>
    <row r="2" spans="1:26" x14ac:dyDescent="0.25">
      <c r="M2" s="11"/>
      <c r="N2" s="11"/>
      <c r="O2" s="11"/>
      <c r="P2" s="11"/>
      <c r="Q2" s="11"/>
    </row>
    <row r="3" spans="1:26" x14ac:dyDescent="0.25">
      <c r="C3" s="1" t="s">
        <v>572</v>
      </c>
      <c r="I3" s="1" t="s">
        <v>573</v>
      </c>
    </row>
    <row r="4" spans="1:26" x14ac:dyDescent="0.25">
      <c r="B4" s="8" t="s">
        <v>50</v>
      </c>
      <c r="C4" s="3" t="s">
        <v>1005</v>
      </c>
      <c r="D4" s="9" t="s">
        <v>1006</v>
      </c>
      <c r="E4" s="9"/>
      <c r="H4" s="8" t="s">
        <v>50</v>
      </c>
      <c r="I4" s="3" t="s">
        <v>1005</v>
      </c>
      <c r="J4" s="9" t="s">
        <v>1006</v>
      </c>
      <c r="Q4" s="11"/>
    </row>
    <row r="5" spans="1:26" x14ac:dyDescent="0.25">
      <c r="A5" s="5" t="s">
        <v>261</v>
      </c>
      <c r="B5" s="1">
        <f>AVERAGE(B24:E24)</f>
        <v>12.515789473684212</v>
      </c>
      <c r="C5" s="1">
        <f>AVERAGE(F24:I24)</f>
        <v>11.193163265306122</v>
      </c>
      <c r="D5" s="1" t="e">
        <f>AVERAGE(J24:M24)</f>
        <v>#REF!</v>
      </c>
      <c r="E5" s="87" t="e">
        <f>1-(D5/B5)</f>
        <v>#REF!</v>
      </c>
      <c r="G5" s="5" t="s">
        <v>261</v>
      </c>
      <c r="H5" s="69">
        <f>AVERAGE(B28:D28)</f>
        <v>23.976421052631579</v>
      </c>
      <c r="I5" s="69">
        <f>AVERAGE(F28:H28)</f>
        <v>20.590497959183672</v>
      </c>
      <c r="J5" s="69">
        <f>AVERAGE(J28:L28)</f>
        <v>16.126427722344292</v>
      </c>
      <c r="N5" s="8" t="s">
        <v>55</v>
      </c>
      <c r="O5" s="6"/>
      <c r="S5" s="3" t="s">
        <v>53</v>
      </c>
      <c r="T5" s="4"/>
      <c r="X5" s="9" t="s">
        <v>56</v>
      </c>
      <c r="Y5" s="7"/>
      <c r="Z5" s="1"/>
    </row>
    <row r="6" spans="1:26" x14ac:dyDescent="0.25">
      <c r="A6" s="5" t="s">
        <v>262</v>
      </c>
      <c r="B6" s="11">
        <f>STDEV(B24:D24)/SQRT(3)</f>
        <v>1.3935200694846956</v>
      </c>
      <c r="C6" s="11">
        <f>STDEV(F24:H24)/SQRT(3)</f>
        <v>0.94747452394750886</v>
      </c>
      <c r="D6" s="11">
        <f>STDEV(J24:L24)/SQRT(3)</f>
        <v>0.48604526449995672</v>
      </c>
      <c r="E6" s="11"/>
      <c r="G6" s="5" t="s">
        <v>262</v>
      </c>
      <c r="H6" s="70">
        <f>STDEV(B28:D28)/SQRT(3)</f>
        <v>2.6755585334106162</v>
      </c>
      <c r="I6" s="70">
        <f>STDEV(F28:H28)/SQRT(3)</f>
        <v>1.8191510859792146</v>
      </c>
      <c r="J6" s="70">
        <f>STDEV(J28:L28)/SQRT(3)</f>
        <v>0.93320690783991689</v>
      </c>
      <c r="L6" s="13"/>
      <c r="M6" s="13"/>
      <c r="X6" s="1"/>
    </row>
    <row r="7" spans="1:26" x14ac:dyDescent="0.25">
      <c r="H7" s="13"/>
      <c r="I7" s="13"/>
      <c r="J7" s="13"/>
      <c r="K7" s="13"/>
      <c r="L7" s="13"/>
      <c r="M7" s="13"/>
      <c r="N7" s="8" t="s">
        <v>57</v>
      </c>
      <c r="O7" s="6">
        <v>13</v>
      </c>
      <c r="P7" s="2" t="s">
        <v>96</v>
      </c>
      <c r="S7" s="4" t="s">
        <v>0</v>
      </c>
      <c r="T7" s="4">
        <v>16</v>
      </c>
      <c r="U7" s="2" t="s">
        <v>96</v>
      </c>
      <c r="X7" s="7" t="s">
        <v>147</v>
      </c>
      <c r="Y7" s="7">
        <v>11</v>
      </c>
      <c r="Z7" s="2" t="s">
        <v>96</v>
      </c>
    </row>
    <row r="8" spans="1:26" x14ac:dyDescent="0.25">
      <c r="H8" s="13"/>
      <c r="I8" s="13"/>
      <c r="J8" s="13"/>
      <c r="K8" s="13"/>
      <c r="L8" s="13"/>
      <c r="M8" s="13"/>
      <c r="N8" s="8" t="s">
        <v>58</v>
      </c>
      <c r="O8" s="6">
        <v>5</v>
      </c>
      <c r="P8" s="1">
        <f>AVERAGE(O7:O45)</f>
        <v>15.263157894736842</v>
      </c>
      <c r="S8" s="4" t="s">
        <v>1</v>
      </c>
      <c r="T8" s="4">
        <v>9</v>
      </c>
      <c r="U8" s="1">
        <f>AVERAGE(T7:T56)</f>
        <v>12.54</v>
      </c>
      <c r="X8" s="7" t="s">
        <v>148</v>
      </c>
      <c r="Y8" s="7">
        <v>8</v>
      </c>
      <c r="Z8" s="1">
        <f>AVERAGE(Y7:Y57)</f>
        <v>8.5882352941176467</v>
      </c>
    </row>
    <row r="9" spans="1:26" x14ac:dyDescent="0.25">
      <c r="H9" s="14"/>
      <c r="I9" s="14"/>
      <c r="J9" s="14"/>
      <c r="N9" s="8" t="s">
        <v>59</v>
      </c>
      <c r="O9" s="6">
        <v>11</v>
      </c>
      <c r="P9" s="10">
        <f>STDEV(O7:O46)/SQRT(COUNTA(O7:O46))</f>
        <v>0.72810302301835839</v>
      </c>
      <c r="S9" s="4" t="s">
        <v>2</v>
      </c>
      <c r="T9" s="4">
        <v>8</v>
      </c>
      <c r="U9" s="10">
        <f>STDEV(T7:T56)/SQRT(COUNTA(T7:T56))</f>
        <v>0.44374105337345071</v>
      </c>
      <c r="X9" s="7" t="s">
        <v>149</v>
      </c>
      <c r="Y9" s="7">
        <v>9</v>
      </c>
      <c r="Z9" s="10">
        <f>STDEV(Y7:Y57)/SQRT(COUNTA(Y7:Y57))</f>
        <v>0.39025026719990386</v>
      </c>
    </row>
    <row r="10" spans="1:26" x14ac:dyDescent="0.25">
      <c r="N10" s="8" t="s">
        <v>60</v>
      </c>
      <c r="O10" s="6">
        <v>19</v>
      </c>
      <c r="S10" s="4" t="s">
        <v>3</v>
      </c>
      <c r="T10" s="4">
        <v>14</v>
      </c>
      <c r="X10" s="7" t="s">
        <v>150</v>
      </c>
      <c r="Y10" s="7">
        <v>6</v>
      </c>
    </row>
    <row r="11" spans="1:26" x14ac:dyDescent="0.25">
      <c r="N11" s="8" t="s">
        <v>61</v>
      </c>
      <c r="O11" s="6">
        <v>9</v>
      </c>
      <c r="S11" s="4" t="s">
        <v>4</v>
      </c>
      <c r="T11" s="4">
        <v>17</v>
      </c>
      <c r="X11" s="7" t="s">
        <v>151</v>
      </c>
      <c r="Y11" s="7">
        <v>7</v>
      </c>
    </row>
    <row r="12" spans="1:26" x14ac:dyDescent="0.25">
      <c r="N12" s="8" t="s">
        <v>62</v>
      </c>
      <c r="O12" s="6">
        <v>8</v>
      </c>
      <c r="S12" s="4" t="s">
        <v>5</v>
      </c>
      <c r="T12" s="4">
        <v>11</v>
      </c>
      <c r="X12" s="7" t="s">
        <v>152</v>
      </c>
      <c r="Y12" s="7">
        <v>14</v>
      </c>
    </row>
    <row r="13" spans="1:26" x14ac:dyDescent="0.25">
      <c r="N13" s="8" t="s">
        <v>63</v>
      </c>
      <c r="O13" s="6">
        <v>17</v>
      </c>
      <c r="S13" s="4" t="s">
        <v>6</v>
      </c>
      <c r="T13" s="4">
        <v>15</v>
      </c>
      <c r="X13" s="7" t="s">
        <v>153</v>
      </c>
      <c r="Y13" s="7">
        <v>14</v>
      </c>
    </row>
    <row r="14" spans="1:26" x14ac:dyDescent="0.25">
      <c r="N14" s="8" t="s">
        <v>64</v>
      </c>
      <c r="O14" s="6">
        <v>7</v>
      </c>
      <c r="S14" s="4" t="s">
        <v>7</v>
      </c>
      <c r="T14" s="4">
        <v>13</v>
      </c>
      <c r="X14" s="7" t="s">
        <v>154</v>
      </c>
      <c r="Y14" s="7">
        <v>7</v>
      </c>
    </row>
    <row r="15" spans="1:26" x14ac:dyDescent="0.25">
      <c r="N15" s="8" t="s">
        <v>65</v>
      </c>
      <c r="O15" s="6">
        <v>17</v>
      </c>
      <c r="S15" s="4" t="s">
        <v>8</v>
      </c>
      <c r="T15" s="4">
        <v>10</v>
      </c>
      <c r="X15" s="7" t="s">
        <v>155</v>
      </c>
      <c r="Y15" s="7">
        <v>4</v>
      </c>
    </row>
    <row r="16" spans="1:26" x14ac:dyDescent="0.25">
      <c r="N16" s="8" t="s">
        <v>66</v>
      </c>
      <c r="O16" s="6">
        <v>13</v>
      </c>
      <c r="S16" s="4" t="s">
        <v>9</v>
      </c>
      <c r="T16" s="4">
        <v>14</v>
      </c>
      <c r="X16" s="7" t="s">
        <v>156</v>
      </c>
      <c r="Y16" s="7">
        <v>6</v>
      </c>
    </row>
    <row r="17" spans="1:25" x14ac:dyDescent="0.25">
      <c r="N17" s="8" t="s">
        <v>67</v>
      </c>
      <c r="O17" s="6">
        <v>18</v>
      </c>
      <c r="S17" s="4" t="s">
        <v>10</v>
      </c>
      <c r="T17" s="4">
        <v>9</v>
      </c>
      <c r="X17" s="7" t="s">
        <v>157</v>
      </c>
      <c r="Y17" s="7">
        <v>9</v>
      </c>
    </row>
    <row r="18" spans="1:25" x14ac:dyDescent="0.25">
      <c r="N18" s="8" t="s">
        <v>68</v>
      </c>
      <c r="O18" s="6">
        <v>20</v>
      </c>
      <c r="S18" s="4" t="s">
        <v>11</v>
      </c>
      <c r="T18" s="4">
        <v>11</v>
      </c>
      <c r="X18" s="7" t="s">
        <v>158</v>
      </c>
      <c r="Y18" s="7">
        <v>6</v>
      </c>
    </row>
    <row r="19" spans="1:25" x14ac:dyDescent="0.25">
      <c r="N19" s="8" t="s">
        <v>69</v>
      </c>
      <c r="O19" s="6">
        <v>17</v>
      </c>
      <c r="S19" s="4" t="s">
        <v>12</v>
      </c>
      <c r="T19" s="4">
        <v>12</v>
      </c>
      <c r="X19" s="7" t="s">
        <v>159</v>
      </c>
      <c r="Y19" s="7">
        <v>6</v>
      </c>
    </row>
    <row r="20" spans="1:25" x14ac:dyDescent="0.25">
      <c r="N20" s="8" t="s">
        <v>70</v>
      </c>
      <c r="O20" s="6">
        <v>13</v>
      </c>
      <c r="S20" s="4" t="s">
        <v>13</v>
      </c>
      <c r="T20" s="4">
        <v>11</v>
      </c>
      <c r="X20" s="7" t="s">
        <v>160</v>
      </c>
      <c r="Y20" s="7">
        <v>10</v>
      </c>
    </row>
    <row r="21" spans="1:25" x14ac:dyDescent="0.25">
      <c r="A21" s="5"/>
      <c r="N21" s="8" t="s">
        <v>71</v>
      </c>
      <c r="O21" s="6">
        <v>15</v>
      </c>
      <c r="S21" s="4" t="s">
        <v>14</v>
      </c>
      <c r="T21" s="4">
        <v>13</v>
      </c>
      <c r="X21" s="7" t="s">
        <v>161</v>
      </c>
      <c r="Y21" s="7">
        <v>8</v>
      </c>
    </row>
    <row r="22" spans="1:25" x14ac:dyDescent="0.25">
      <c r="N22" s="8" t="s">
        <v>72</v>
      </c>
      <c r="O22" s="6"/>
      <c r="S22" s="4" t="s">
        <v>15</v>
      </c>
      <c r="T22" s="4">
        <v>9</v>
      </c>
      <c r="X22" s="7" t="s">
        <v>162</v>
      </c>
      <c r="Y22" s="7">
        <v>11</v>
      </c>
    </row>
    <row r="23" spans="1:25" x14ac:dyDescent="0.25">
      <c r="B23" s="6" t="s">
        <v>50</v>
      </c>
      <c r="C23" s="6" t="s">
        <v>50</v>
      </c>
      <c r="D23" s="6" t="s">
        <v>50</v>
      </c>
      <c r="E23" s="6"/>
      <c r="F23" s="4" t="s">
        <v>51</v>
      </c>
      <c r="G23" s="4" t="s">
        <v>51</v>
      </c>
      <c r="H23" s="4" t="s">
        <v>51</v>
      </c>
      <c r="I23" s="4"/>
      <c r="J23" s="7" t="s">
        <v>52</v>
      </c>
      <c r="K23" s="7" t="s">
        <v>52</v>
      </c>
      <c r="L23" s="7" t="s">
        <v>52</v>
      </c>
      <c r="M23" s="15"/>
      <c r="N23" s="8" t="s">
        <v>73</v>
      </c>
      <c r="O23" s="6">
        <v>20</v>
      </c>
      <c r="S23" s="4" t="s">
        <v>16</v>
      </c>
      <c r="T23" s="4">
        <v>16</v>
      </c>
      <c r="X23" s="7" t="s">
        <v>163</v>
      </c>
      <c r="Y23" s="7">
        <v>8</v>
      </c>
    </row>
    <row r="24" spans="1:25" x14ac:dyDescent="0.25">
      <c r="A24" t="s">
        <v>575</v>
      </c>
      <c r="B24" s="1">
        <f>P8</f>
        <v>15.263157894736842</v>
      </c>
      <c r="C24" s="1">
        <f>P48</f>
        <v>11.32</v>
      </c>
      <c r="D24" s="1">
        <f>P99</f>
        <v>10.88</v>
      </c>
      <c r="E24" s="1">
        <v>12.6</v>
      </c>
      <c r="F24" s="1">
        <f>U8</f>
        <v>12.54</v>
      </c>
      <c r="G24" s="1">
        <f>U59</f>
        <v>9.3469387755102034</v>
      </c>
      <c r="H24" s="1">
        <f>U110</f>
        <v>10.285714285714286</v>
      </c>
      <c r="I24" s="1">
        <v>12.6</v>
      </c>
      <c r="J24" s="1">
        <f>Z8</f>
        <v>8.5882352941176467</v>
      </c>
      <c r="K24" s="1">
        <f>Z60</f>
        <v>7.47887323943662</v>
      </c>
      <c r="L24" s="1">
        <f>Z132</f>
        <v>9.1304347826086953</v>
      </c>
      <c r="M24" t="e">
        <f>#REF!</f>
        <v>#REF!</v>
      </c>
      <c r="N24" s="8" t="s">
        <v>74</v>
      </c>
      <c r="O24" s="6">
        <v>16</v>
      </c>
      <c r="S24" s="4" t="s">
        <v>17</v>
      </c>
      <c r="T24" s="4">
        <v>8</v>
      </c>
      <c r="X24" s="7" t="s">
        <v>164</v>
      </c>
      <c r="Y24" s="7">
        <v>10</v>
      </c>
    </row>
    <row r="25" spans="1:25" x14ac:dyDescent="0.25">
      <c r="B25" s="11">
        <f>P9</f>
        <v>0.72810302301835839</v>
      </c>
      <c r="C25" s="11">
        <f>P49</f>
        <v>0.4885964905852731</v>
      </c>
      <c r="D25" s="11">
        <f>P100</f>
        <v>0.47090013673337378</v>
      </c>
      <c r="E25" s="11"/>
      <c r="F25" s="11">
        <f>U9</f>
        <v>0.44374105337345071</v>
      </c>
      <c r="G25" s="11">
        <f>U60</f>
        <v>0.38965253622494683</v>
      </c>
      <c r="H25" s="11">
        <f>U111</f>
        <v>0.42257712736425829</v>
      </c>
      <c r="I25" s="11"/>
      <c r="J25" s="11">
        <f>Z9</f>
        <v>0.39025026719990386</v>
      </c>
      <c r="K25" s="11">
        <f>Z61</f>
        <v>0.31772528719092269</v>
      </c>
      <c r="L25" s="11">
        <f>Z133</f>
        <v>0.42658512555271105</v>
      </c>
      <c r="N25" s="8" t="s">
        <v>75</v>
      </c>
      <c r="O25" s="6">
        <v>20</v>
      </c>
      <c r="S25" s="4" t="s">
        <v>18</v>
      </c>
      <c r="T25" s="4">
        <v>13</v>
      </c>
      <c r="X25" s="7" t="s">
        <v>165</v>
      </c>
      <c r="Y25" s="7">
        <v>10</v>
      </c>
    </row>
    <row r="26" spans="1:25" x14ac:dyDescent="0.25">
      <c r="N26" s="8" t="s">
        <v>76</v>
      </c>
      <c r="O26" s="6">
        <v>18</v>
      </c>
      <c r="S26" s="4" t="s">
        <v>19</v>
      </c>
      <c r="T26" s="4">
        <v>14</v>
      </c>
      <c r="X26" s="7" t="s">
        <v>166</v>
      </c>
      <c r="Y26" s="7">
        <v>5</v>
      </c>
    </row>
    <row r="27" spans="1:25" x14ac:dyDescent="0.25">
      <c r="A27" t="s">
        <v>574</v>
      </c>
      <c r="B27" s="6" t="s">
        <v>50</v>
      </c>
      <c r="C27" s="6" t="s">
        <v>50</v>
      </c>
      <c r="D27" s="6" t="s">
        <v>50</v>
      </c>
      <c r="E27" s="6"/>
      <c r="F27" s="4" t="s">
        <v>51</v>
      </c>
      <c r="G27" s="4" t="s">
        <v>51</v>
      </c>
      <c r="H27" s="4" t="s">
        <v>51</v>
      </c>
      <c r="I27" s="4"/>
      <c r="J27" s="7" t="s">
        <v>52</v>
      </c>
      <c r="K27" s="7" t="s">
        <v>52</v>
      </c>
      <c r="L27" s="7" t="s">
        <v>52</v>
      </c>
      <c r="M27" s="15"/>
      <c r="N27" s="8" t="s">
        <v>77</v>
      </c>
      <c r="O27" s="6">
        <v>13</v>
      </c>
      <c r="S27" s="4" t="s">
        <v>20</v>
      </c>
      <c r="T27" s="4">
        <v>14</v>
      </c>
      <c r="X27" s="7" t="s">
        <v>167</v>
      </c>
      <c r="Y27" s="7">
        <v>9</v>
      </c>
    </row>
    <row r="28" spans="1:25" x14ac:dyDescent="0.25">
      <c r="B28" s="69">
        <f>B24*1.92</f>
        <v>29.305263157894736</v>
      </c>
      <c r="C28" s="69">
        <f t="shared" ref="C28:H28" si="0">C24*1.92</f>
        <v>21.734400000000001</v>
      </c>
      <c r="D28" s="69">
        <f t="shared" si="0"/>
        <v>20.889600000000002</v>
      </c>
      <c r="E28" s="69">
        <f t="shared" si="0"/>
        <v>24.192</v>
      </c>
      <c r="F28" s="69">
        <f t="shared" si="0"/>
        <v>24.076799999999999</v>
      </c>
      <c r="G28" s="69">
        <f t="shared" si="0"/>
        <v>17.94612244897959</v>
      </c>
      <c r="H28" s="69">
        <f t="shared" si="0"/>
        <v>19.748571428571431</v>
      </c>
      <c r="I28" s="69">
        <f>I24*1.92</f>
        <v>24.192</v>
      </c>
      <c r="J28" s="69">
        <f>J24*1.92</f>
        <v>16.489411764705881</v>
      </c>
      <c r="K28" s="69">
        <f>K24*1.92</f>
        <v>14.359436619718309</v>
      </c>
      <c r="L28" s="69">
        <f>L24*1.92</f>
        <v>17.530434782608694</v>
      </c>
      <c r="M28" s="69" t="e">
        <f>M24*1.92</f>
        <v>#REF!</v>
      </c>
      <c r="N28" s="8" t="s">
        <v>78</v>
      </c>
      <c r="O28" s="6">
        <v>13</v>
      </c>
      <c r="S28" s="4" t="s">
        <v>21</v>
      </c>
      <c r="T28" s="4">
        <v>17</v>
      </c>
      <c r="X28" s="7" t="s">
        <v>168</v>
      </c>
      <c r="Y28" s="7">
        <v>13</v>
      </c>
    </row>
    <row r="29" spans="1:25" x14ac:dyDescent="0.25">
      <c r="B29" s="70">
        <f t="shared" ref="B29:L29" si="1">B25*1.92</f>
        <v>1.3979578041952481</v>
      </c>
      <c r="C29" s="70">
        <f t="shared" si="1"/>
        <v>0.93810526192372434</v>
      </c>
      <c r="D29" s="70">
        <f t="shared" si="1"/>
        <v>0.90412826252807765</v>
      </c>
      <c r="E29" s="70"/>
      <c r="F29" s="70">
        <f t="shared" si="1"/>
        <v>0.85198282247702528</v>
      </c>
      <c r="G29" s="70">
        <f t="shared" si="1"/>
        <v>0.74813286955189784</v>
      </c>
      <c r="H29" s="70">
        <f t="shared" si="1"/>
        <v>0.8113480845393759</v>
      </c>
      <c r="I29" s="70"/>
      <c r="J29" s="70">
        <f t="shared" si="1"/>
        <v>0.74928051302381538</v>
      </c>
      <c r="K29" s="70">
        <f t="shared" si="1"/>
        <v>0.61003255140657153</v>
      </c>
      <c r="L29" s="70">
        <f t="shared" si="1"/>
        <v>0.81904344106120519</v>
      </c>
      <c r="N29" s="8" t="s">
        <v>79</v>
      </c>
      <c r="O29" s="6">
        <v>13</v>
      </c>
      <c r="S29" s="4" t="s">
        <v>22</v>
      </c>
      <c r="T29" s="4">
        <v>8</v>
      </c>
      <c r="X29" s="7" t="s">
        <v>169</v>
      </c>
      <c r="Y29" s="7">
        <v>7</v>
      </c>
    </row>
    <row r="30" spans="1:25" x14ac:dyDescent="0.25">
      <c r="N30" s="8" t="s">
        <v>80</v>
      </c>
      <c r="O30" s="6">
        <v>17</v>
      </c>
      <c r="S30" s="4" t="s">
        <v>23</v>
      </c>
      <c r="T30" s="4">
        <v>9</v>
      </c>
      <c r="X30" s="7" t="s">
        <v>170</v>
      </c>
      <c r="Y30" s="7">
        <v>9</v>
      </c>
    </row>
    <row r="31" spans="1:25" x14ac:dyDescent="0.25">
      <c r="N31" s="8" t="s">
        <v>81</v>
      </c>
      <c r="O31" s="6">
        <v>14</v>
      </c>
      <c r="S31" s="4" t="s">
        <v>24</v>
      </c>
      <c r="T31" s="4">
        <v>16</v>
      </c>
      <c r="X31" s="7" t="s">
        <v>171</v>
      </c>
      <c r="Y31" s="7">
        <v>10</v>
      </c>
    </row>
    <row r="32" spans="1:25" x14ac:dyDescent="0.25">
      <c r="A32" s="14" t="s">
        <v>403</v>
      </c>
      <c r="N32" s="8" t="s">
        <v>82</v>
      </c>
      <c r="O32" s="6">
        <v>9</v>
      </c>
      <c r="S32" s="4" t="s">
        <v>25</v>
      </c>
      <c r="T32" s="4">
        <v>17</v>
      </c>
      <c r="X32" s="7" t="s">
        <v>172</v>
      </c>
      <c r="Y32" s="7">
        <v>11</v>
      </c>
    </row>
    <row r="33" spans="1:25" x14ac:dyDescent="0.25">
      <c r="A33" s="14" t="e">
        <f>TTEST(B24:E24,J24:M24,2,3)</f>
        <v>#REF!</v>
      </c>
      <c r="N33" s="8" t="s">
        <v>83</v>
      </c>
      <c r="O33" s="6">
        <v>20</v>
      </c>
      <c r="S33" s="4" t="s">
        <v>26</v>
      </c>
      <c r="T33" s="4">
        <v>10</v>
      </c>
      <c r="X33" s="7" t="s">
        <v>173</v>
      </c>
      <c r="Y33" s="7">
        <v>9</v>
      </c>
    </row>
    <row r="34" spans="1:25" x14ac:dyDescent="0.25">
      <c r="N34" s="8" t="s">
        <v>84</v>
      </c>
      <c r="O34" s="6">
        <v>17</v>
      </c>
      <c r="S34" s="4" t="s">
        <v>27</v>
      </c>
      <c r="T34" s="4">
        <v>14</v>
      </c>
      <c r="X34" s="7" t="s">
        <v>174</v>
      </c>
      <c r="Y34" s="7">
        <v>7</v>
      </c>
    </row>
    <row r="35" spans="1:25" x14ac:dyDescent="0.25">
      <c r="A35" s="14" t="s">
        <v>547</v>
      </c>
      <c r="N35" s="8" t="s">
        <v>85</v>
      </c>
      <c r="O35" s="6">
        <v>19</v>
      </c>
      <c r="S35" s="4" t="s">
        <v>28</v>
      </c>
      <c r="T35" s="4">
        <v>12</v>
      </c>
      <c r="X35" s="7" t="s">
        <v>175</v>
      </c>
      <c r="Y35" s="7">
        <v>6</v>
      </c>
    </row>
    <row r="36" spans="1:25" x14ac:dyDescent="0.25">
      <c r="A36" s="14" t="e">
        <f>TTEST(F24:I24,J24:M24,2,3)</f>
        <v>#REF!</v>
      </c>
      <c r="N36" s="8" t="s">
        <v>86</v>
      </c>
      <c r="O36" s="6">
        <v>13</v>
      </c>
      <c r="S36" s="4" t="s">
        <v>29</v>
      </c>
      <c r="T36" s="4">
        <v>5</v>
      </c>
      <c r="X36" s="7" t="s">
        <v>176</v>
      </c>
      <c r="Y36" s="7">
        <v>7</v>
      </c>
    </row>
    <row r="37" spans="1:25" x14ac:dyDescent="0.25">
      <c r="N37" s="8" t="s">
        <v>87</v>
      </c>
      <c r="O37" s="6">
        <v>15</v>
      </c>
      <c r="S37" s="4" t="s">
        <v>30</v>
      </c>
      <c r="T37" s="4">
        <v>9</v>
      </c>
      <c r="X37" s="7" t="s">
        <v>177</v>
      </c>
      <c r="Y37" s="7">
        <v>8</v>
      </c>
    </row>
    <row r="38" spans="1:25" x14ac:dyDescent="0.25">
      <c r="A38" s="14" t="s">
        <v>547</v>
      </c>
      <c r="N38" s="8" t="s">
        <v>88</v>
      </c>
      <c r="O38" s="6">
        <v>17</v>
      </c>
      <c r="S38" s="4" t="s">
        <v>31</v>
      </c>
      <c r="T38" s="4">
        <v>10</v>
      </c>
      <c r="X38" s="7" t="s">
        <v>178</v>
      </c>
      <c r="Y38" s="7">
        <v>9</v>
      </c>
    </row>
    <row r="39" spans="1:25" x14ac:dyDescent="0.25">
      <c r="A39" s="14">
        <f>TTEST(B24:E24,F24:I24,2,3)</f>
        <v>0.34288125618444953</v>
      </c>
      <c r="N39" s="8" t="s">
        <v>89</v>
      </c>
      <c r="O39" s="6">
        <v>12</v>
      </c>
      <c r="S39" s="4" t="s">
        <v>32</v>
      </c>
      <c r="T39" s="4">
        <v>11</v>
      </c>
      <c r="X39" s="7" t="s">
        <v>179</v>
      </c>
      <c r="Y39" s="7">
        <v>8</v>
      </c>
    </row>
    <row r="40" spans="1:25" x14ac:dyDescent="0.25">
      <c r="N40" s="8" t="s">
        <v>90</v>
      </c>
      <c r="O40" s="6">
        <v>24</v>
      </c>
      <c r="S40" s="4" t="s">
        <v>33</v>
      </c>
      <c r="T40" s="4">
        <v>13</v>
      </c>
      <c r="X40" s="7" t="s">
        <v>180</v>
      </c>
      <c r="Y40" s="7">
        <v>4</v>
      </c>
    </row>
    <row r="41" spans="1:25" x14ac:dyDescent="0.25">
      <c r="B41" s="8" t="s">
        <v>50</v>
      </c>
      <c r="C41" s="3" t="s">
        <v>1005</v>
      </c>
      <c r="D41" s="9" t="s">
        <v>1006</v>
      </c>
      <c r="E41" s="9"/>
      <c r="N41" s="8" t="s">
        <v>91</v>
      </c>
      <c r="O41" s="6">
        <v>13</v>
      </c>
      <c r="S41" s="4" t="s">
        <v>34</v>
      </c>
      <c r="T41" s="4">
        <v>15</v>
      </c>
      <c r="X41" s="7" t="s">
        <v>181</v>
      </c>
      <c r="Y41" s="7">
        <v>7</v>
      </c>
    </row>
    <row r="42" spans="1:25" x14ac:dyDescent="0.25">
      <c r="A42" s="5" t="s">
        <v>260</v>
      </c>
      <c r="B42" s="1">
        <f>AVERAGE(O:O)</f>
        <v>12.273972602739725</v>
      </c>
      <c r="C42" s="1">
        <f>AVERAGE(T:T)</f>
        <v>10.736486486486486</v>
      </c>
      <c r="D42" s="1">
        <f>AVERAGE(Y:Y)</f>
        <v>8.3717277486911001</v>
      </c>
      <c r="E42" s="1"/>
      <c r="N42" s="8" t="s">
        <v>92</v>
      </c>
      <c r="O42" s="6">
        <v>17</v>
      </c>
      <c r="S42" s="4" t="s">
        <v>35</v>
      </c>
      <c r="T42" s="4">
        <v>15</v>
      </c>
      <c r="X42" s="7" t="s">
        <v>182</v>
      </c>
      <c r="Y42" s="7">
        <v>8</v>
      </c>
    </row>
    <row r="43" spans="1:25" x14ac:dyDescent="0.25">
      <c r="A43" s="5" t="s">
        <v>200</v>
      </c>
      <c r="B43" s="11">
        <f>STDEV(O:O)/SQRT(COUNTA(O:O))</f>
        <v>0.34495083244083558</v>
      </c>
      <c r="C43" s="11">
        <f>STDEV(T:T)/SQRT(COUNTA(T:T))</f>
        <v>0.26490526818297627</v>
      </c>
      <c r="D43" s="11">
        <f>STDEV(Y:Y)/SQRT(COUNTA(Y:Y))</f>
        <v>0.22533202163391525</v>
      </c>
      <c r="E43" s="11"/>
      <c r="N43" s="8" t="s">
        <v>93</v>
      </c>
      <c r="O43" s="6">
        <v>25</v>
      </c>
      <c r="S43" s="4" t="s">
        <v>36</v>
      </c>
      <c r="T43" s="4">
        <v>16</v>
      </c>
      <c r="X43" s="7" t="s">
        <v>183</v>
      </c>
      <c r="Y43" s="7">
        <v>6</v>
      </c>
    </row>
    <row r="44" spans="1:25" x14ac:dyDescent="0.25">
      <c r="D44">
        <f>D42/B42</f>
        <v>0.68207156881077047</v>
      </c>
      <c r="N44" s="8" t="s">
        <v>94</v>
      </c>
      <c r="O44" s="6">
        <v>12</v>
      </c>
      <c r="S44" s="4" t="s">
        <v>37</v>
      </c>
      <c r="T44" s="4">
        <v>13</v>
      </c>
      <c r="X44" s="7" t="s">
        <v>184</v>
      </c>
      <c r="Y44" s="7">
        <v>10</v>
      </c>
    </row>
    <row r="45" spans="1:25" x14ac:dyDescent="0.25">
      <c r="A45" s="5" t="s">
        <v>201</v>
      </c>
      <c r="B45" s="12">
        <v>3</v>
      </c>
      <c r="C45" s="12">
        <v>3</v>
      </c>
      <c r="D45" s="12">
        <v>3</v>
      </c>
      <c r="E45" s="12"/>
      <c r="F45" s="13">
        <f>SUM(B45:D45)</f>
        <v>9</v>
      </c>
      <c r="G45" s="13"/>
      <c r="N45" s="8" t="s">
        <v>95</v>
      </c>
      <c r="O45" s="6">
        <v>21</v>
      </c>
      <c r="S45" s="4" t="s">
        <v>38</v>
      </c>
      <c r="T45" s="4">
        <v>13</v>
      </c>
      <c r="X45" s="7" t="s">
        <v>185</v>
      </c>
      <c r="Y45" s="7">
        <v>16</v>
      </c>
    </row>
    <row r="46" spans="1:25" x14ac:dyDescent="0.25">
      <c r="A46" s="5" t="s">
        <v>199</v>
      </c>
      <c r="B46" s="1">
        <f>COUNTA(O:O)</f>
        <v>146</v>
      </c>
      <c r="C46" s="1">
        <f>COUNTA(T:T)</f>
        <v>148</v>
      </c>
      <c r="D46" s="1">
        <f>COUNTA(Y:Y)</f>
        <v>191</v>
      </c>
      <c r="E46" s="1"/>
      <c r="F46" s="13">
        <f>SUM(B46:D46)</f>
        <v>485</v>
      </c>
      <c r="G46" s="13"/>
      <c r="N46"/>
      <c r="O46"/>
      <c r="S46" s="4" t="s">
        <v>39</v>
      </c>
      <c r="T46" s="4">
        <v>8</v>
      </c>
      <c r="X46" s="7" t="s">
        <v>186</v>
      </c>
      <c r="Y46" s="7">
        <v>15</v>
      </c>
    </row>
    <row r="47" spans="1:25" x14ac:dyDescent="0.25">
      <c r="A47" s="5" t="s">
        <v>198</v>
      </c>
      <c r="B47" s="1">
        <f>SUM(O:O)</f>
        <v>1792</v>
      </c>
      <c r="C47" s="1">
        <f>SUM(T:T)</f>
        <v>1589</v>
      </c>
      <c r="D47" s="1">
        <f>SUM(Y:Y)</f>
        <v>1599</v>
      </c>
      <c r="E47" s="1"/>
      <c r="F47" s="13">
        <f t="shared" ref="F47" si="2">SUM(B47:D47)</f>
        <v>4980</v>
      </c>
      <c r="G47" s="13"/>
      <c r="N47" s="8" t="s">
        <v>97</v>
      </c>
      <c r="O47" s="6">
        <v>12</v>
      </c>
      <c r="P47" s="2" t="s">
        <v>96</v>
      </c>
      <c r="S47" s="4" t="s">
        <v>40</v>
      </c>
      <c r="T47" s="4">
        <v>10</v>
      </c>
      <c r="X47" s="7" t="s">
        <v>187</v>
      </c>
      <c r="Y47" s="7">
        <v>11</v>
      </c>
    </row>
    <row r="48" spans="1:25" x14ac:dyDescent="0.25">
      <c r="N48" s="8" t="s">
        <v>98</v>
      </c>
      <c r="O48" s="6">
        <v>15</v>
      </c>
      <c r="P48" s="1">
        <f>AVERAGE(O47:O96)</f>
        <v>11.32</v>
      </c>
      <c r="S48" s="4" t="s">
        <v>41</v>
      </c>
      <c r="T48" s="4">
        <v>11</v>
      </c>
      <c r="X48" s="7" t="s">
        <v>188</v>
      </c>
      <c r="Y48" s="7">
        <v>8</v>
      </c>
    </row>
    <row r="49" spans="14:26" x14ac:dyDescent="0.25">
      <c r="N49" s="8" t="s">
        <v>99</v>
      </c>
      <c r="O49" s="6">
        <v>10</v>
      </c>
      <c r="P49" s="10">
        <f>STDEV(O47:O96)/SQRT(COUNTA(O47:O96))</f>
        <v>0.4885964905852731</v>
      </c>
      <c r="S49" s="4" t="s">
        <v>42</v>
      </c>
      <c r="T49" s="4">
        <v>13</v>
      </c>
      <c r="X49" s="7" t="s">
        <v>189</v>
      </c>
      <c r="Y49" s="7">
        <v>12</v>
      </c>
    </row>
    <row r="50" spans="14:26" x14ac:dyDescent="0.25">
      <c r="N50" s="8" t="s">
        <v>100</v>
      </c>
      <c r="O50" s="6">
        <v>10</v>
      </c>
      <c r="S50" s="4" t="s">
        <v>43</v>
      </c>
      <c r="T50" s="4">
        <v>12</v>
      </c>
      <c r="X50" s="7" t="s">
        <v>190</v>
      </c>
      <c r="Y50" s="7">
        <v>9</v>
      </c>
    </row>
    <row r="51" spans="14:26" x14ac:dyDescent="0.25">
      <c r="N51" s="8" t="s">
        <v>101</v>
      </c>
      <c r="O51" s="6">
        <v>8</v>
      </c>
      <c r="S51" s="4" t="s">
        <v>44</v>
      </c>
      <c r="T51" s="4">
        <v>10</v>
      </c>
      <c r="X51" s="7" t="s">
        <v>191</v>
      </c>
      <c r="Y51" s="7">
        <v>3</v>
      </c>
    </row>
    <row r="52" spans="14:26" x14ac:dyDescent="0.25">
      <c r="N52" s="8" t="s">
        <v>102</v>
      </c>
      <c r="O52" s="6">
        <v>8</v>
      </c>
      <c r="S52" s="4" t="s">
        <v>45</v>
      </c>
      <c r="T52" s="4">
        <v>16</v>
      </c>
      <c r="X52" s="7" t="s">
        <v>192</v>
      </c>
      <c r="Y52" s="7">
        <v>7</v>
      </c>
    </row>
    <row r="53" spans="14:26" x14ac:dyDescent="0.25">
      <c r="N53" s="8" t="s">
        <v>103</v>
      </c>
      <c r="O53" s="6">
        <v>9</v>
      </c>
      <c r="S53" s="4" t="s">
        <v>46</v>
      </c>
      <c r="T53" s="4">
        <v>16</v>
      </c>
      <c r="X53" s="7" t="s">
        <v>193</v>
      </c>
      <c r="Y53" s="7">
        <v>9</v>
      </c>
    </row>
    <row r="54" spans="14:26" x14ac:dyDescent="0.25">
      <c r="N54" s="8" t="s">
        <v>104</v>
      </c>
      <c r="O54" s="6">
        <v>11</v>
      </c>
      <c r="S54" s="4" t="s">
        <v>47</v>
      </c>
      <c r="T54" s="4">
        <v>15</v>
      </c>
      <c r="X54" s="7" t="s">
        <v>194</v>
      </c>
      <c r="Y54" s="7">
        <v>7</v>
      </c>
    </row>
    <row r="55" spans="14:26" x14ac:dyDescent="0.25">
      <c r="N55" s="8" t="s">
        <v>105</v>
      </c>
      <c r="O55" s="6">
        <v>12</v>
      </c>
      <c r="S55" s="4" t="s">
        <v>48</v>
      </c>
      <c r="T55" s="4">
        <v>16</v>
      </c>
      <c r="X55" s="7" t="s">
        <v>195</v>
      </c>
      <c r="Y55" s="7">
        <v>11</v>
      </c>
    </row>
    <row r="56" spans="14:26" x14ac:dyDescent="0.25">
      <c r="N56" s="8" t="s">
        <v>106</v>
      </c>
      <c r="O56" s="6">
        <v>12</v>
      </c>
      <c r="S56" s="4" t="s">
        <v>49</v>
      </c>
      <c r="T56" s="4">
        <v>20</v>
      </c>
      <c r="X56" s="7" t="s">
        <v>196</v>
      </c>
      <c r="Y56" s="7">
        <v>8</v>
      </c>
    </row>
    <row r="57" spans="14:26" x14ac:dyDescent="0.25">
      <c r="N57" s="8" t="s">
        <v>107</v>
      </c>
      <c r="O57" s="6">
        <v>8</v>
      </c>
      <c r="X57" s="7" t="s">
        <v>197</v>
      </c>
      <c r="Y57" s="7">
        <v>5</v>
      </c>
    </row>
    <row r="58" spans="14:26" x14ac:dyDescent="0.25">
      <c r="N58" s="8" t="s">
        <v>108</v>
      </c>
      <c r="O58" s="6">
        <v>8</v>
      </c>
      <c r="S58" s="4" t="s">
        <v>404</v>
      </c>
      <c r="T58" s="4">
        <v>5</v>
      </c>
      <c r="U58" s="2" t="s">
        <v>96</v>
      </c>
    </row>
    <row r="59" spans="14:26" x14ac:dyDescent="0.25">
      <c r="N59" s="8" t="s">
        <v>109</v>
      </c>
      <c r="O59" s="6">
        <v>7</v>
      </c>
      <c r="S59" s="4" t="s">
        <v>405</v>
      </c>
      <c r="T59" s="4">
        <v>11</v>
      </c>
      <c r="U59" s="1">
        <f>AVERAGE(T58:T107)</f>
        <v>9.3469387755102034</v>
      </c>
      <c r="X59" s="15" t="s">
        <v>263</v>
      </c>
      <c r="Y59" s="7">
        <v>11</v>
      </c>
      <c r="Z59" s="2" t="s">
        <v>96</v>
      </c>
    </row>
    <row r="60" spans="14:26" x14ac:dyDescent="0.25">
      <c r="N60" s="8" t="s">
        <v>110</v>
      </c>
      <c r="O60" s="6">
        <v>12</v>
      </c>
      <c r="S60" s="4" t="s">
        <v>406</v>
      </c>
      <c r="T60" s="4">
        <v>10</v>
      </c>
      <c r="U60" s="10">
        <f>STDEV(T58:T107)/SQRT(COUNTA(T58:T107))</f>
        <v>0.38965253622494683</v>
      </c>
      <c r="X60" s="15" t="s">
        <v>264</v>
      </c>
      <c r="Y60" s="7">
        <v>11</v>
      </c>
      <c r="Z60" s="1">
        <f>AVERAGE(Y59:Y129)</f>
        <v>7.47887323943662</v>
      </c>
    </row>
    <row r="61" spans="14:26" x14ac:dyDescent="0.25">
      <c r="N61" s="8" t="s">
        <v>111</v>
      </c>
      <c r="O61" s="6">
        <v>14</v>
      </c>
      <c r="S61" s="4" t="s">
        <v>407</v>
      </c>
      <c r="T61" s="4">
        <v>12</v>
      </c>
      <c r="X61" s="15" t="s">
        <v>265</v>
      </c>
      <c r="Y61" s="7">
        <v>9</v>
      </c>
      <c r="Z61" s="10">
        <f>STDEV(Y59:Y129)/SQRT(COUNTA(Y59:Y129))</f>
        <v>0.31772528719092269</v>
      </c>
    </row>
    <row r="62" spans="14:26" x14ac:dyDescent="0.25">
      <c r="N62" s="8" t="s">
        <v>112</v>
      </c>
      <c r="O62" s="6">
        <v>14</v>
      </c>
      <c r="S62" s="4" t="s">
        <v>408</v>
      </c>
      <c r="T62" s="4">
        <v>4</v>
      </c>
      <c r="X62" s="15" t="s">
        <v>266</v>
      </c>
      <c r="Y62" s="7">
        <v>11</v>
      </c>
    </row>
    <row r="63" spans="14:26" x14ac:dyDescent="0.25">
      <c r="N63" s="8" t="s">
        <v>113</v>
      </c>
      <c r="O63" s="6">
        <v>18</v>
      </c>
      <c r="S63" s="4" t="s">
        <v>409</v>
      </c>
      <c r="T63" s="4">
        <v>9</v>
      </c>
      <c r="X63" s="15" t="s">
        <v>267</v>
      </c>
      <c r="Y63" s="7">
        <v>8</v>
      </c>
    </row>
    <row r="64" spans="14:26" x14ac:dyDescent="0.25">
      <c r="N64" s="8" t="s">
        <v>114</v>
      </c>
      <c r="O64" s="6">
        <v>10</v>
      </c>
      <c r="S64" s="4" t="s">
        <v>410</v>
      </c>
      <c r="T64" s="4">
        <v>7</v>
      </c>
      <c r="X64" s="15" t="s">
        <v>268</v>
      </c>
      <c r="Y64" s="7">
        <v>7</v>
      </c>
    </row>
    <row r="65" spans="14:25" x14ac:dyDescent="0.25">
      <c r="N65" s="8" t="s">
        <v>115</v>
      </c>
      <c r="O65" s="6">
        <v>10</v>
      </c>
      <c r="S65" s="4" t="s">
        <v>411</v>
      </c>
      <c r="T65" s="4">
        <v>10</v>
      </c>
      <c r="X65" s="15" t="s">
        <v>269</v>
      </c>
      <c r="Y65" s="7">
        <v>4</v>
      </c>
    </row>
    <row r="66" spans="14:25" x14ac:dyDescent="0.25">
      <c r="N66" s="8" t="s">
        <v>116</v>
      </c>
      <c r="O66" s="6">
        <v>10</v>
      </c>
      <c r="S66" s="4" t="s">
        <v>412</v>
      </c>
      <c r="T66" s="4">
        <v>9</v>
      </c>
      <c r="X66" s="15" t="s">
        <v>270</v>
      </c>
      <c r="Y66" s="7">
        <v>8</v>
      </c>
    </row>
    <row r="67" spans="14:25" x14ac:dyDescent="0.25">
      <c r="N67" s="8" t="s">
        <v>117</v>
      </c>
      <c r="O67" s="6">
        <v>6</v>
      </c>
      <c r="S67" s="4" t="s">
        <v>413</v>
      </c>
      <c r="T67" s="4">
        <v>12</v>
      </c>
      <c r="X67" s="15" t="s">
        <v>271</v>
      </c>
      <c r="Y67" s="7">
        <v>12</v>
      </c>
    </row>
    <row r="68" spans="14:25" x14ac:dyDescent="0.25">
      <c r="N68" s="8" t="s">
        <v>118</v>
      </c>
      <c r="O68" s="6">
        <v>13</v>
      </c>
      <c r="S68" s="4" t="s">
        <v>414</v>
      </c>
      <c r="T68" s="4">
        <v>8</v>
      </c>
      <c r="X68" s="15" t="s">
        <v>272</v>
      </c>
      <c r="Y68" s="7">
        <v>9</v>
      </c>
    </row>
    <row r="69" spans="14:25" x14ac:dyDescent="0.25">
      <c r="N69" s="8" t="s">
        <v>119</v>
      </c>
      <c r="O69" s="6">
        <v>11</v>
      </c>
      <c r="S69" s="4" t="s">
        <v>415</v>
      </c>
      <c r="T69" s="4">
        <v>11</v>
      </c>
      <c r="X69" s="15" t="s">
        <v>273</v>
      </c>
      <c r="Y69" s="7">
        <v>3</v>
      </c>
    </row>
    <row r="70" spans="14:25" x14ac:dyDescent="0.25">
      <c r="N70" s="8" t="s">
        <v>120</v>
      </c>
      <c r="O70" s="6">
        <v>7</v>
      </c>
      <c r="S70" s="4" t="s">
        <v>416</v>
      </c>
      <c r="T70" s="4">
        <v>7</v>
      </c>
      <c r="X70" s="15" t="s">
        <v>274</v>
      </c>
      <c r="Y70" s="7">
        <v>6</v>
      </c>
    </row>
    <row r="71" spans="14:25" x14ac:dyDescent="0.25">
      <c r="N71" s="8" t="s">
        <v>121</v>
      </c>
      <c r="O71" s="6">
        <v>9</v>
      </c>
      <c r="S71" s="4" t="s">
        <v>417</v>
      </c>
      <c r="T71" s="4">
        <v>10</v>
      </c>
      <c r="X71" s="15" t="s">
        <v>275</v>
      </c>
      <c r="Y71" s="7">
        <v>8</v>
      </c>
    </row>
    <row r="72" spans="14:25" x14ac:dyDescent="0.25">
      <c r="N72" s="8" t="s">
        <v>122</v>
      </c>
      <c r="O72" s="6">
        <v>19</v>
      </c>
      <c r="S72" s="4" t="s">
        <v>418</v>
      </c>
      <c r="T72" s="4">
        <v>12</v>
      </c>
      <c r="X72" s="15" t="s">
        <v>276</v>
      </c>
      <c r="Y72" s="7">
        <v>11</v>
      </c>
    </row>
    <row r="73" spans="14:25" x14ac:dyDescent="0.25">
      <c r="N73" s="8" t="s">
        <v>123</v>
      </c>
      <c r="O73" s="6">
        <v>13</v>
      </c>
      <c r="S73" s="4" t="s">
        <v>419</v>
      </c>
      <c r="T73" s="4">
        <v>12</v>
      </c>
      <c r="X73" s="15" t="s">
        <v>277</v>
      </c>
      <c r="Y73" s="7">
        <v>6</v>
      </c>
    </row>
    <row r="74" spans="14:25" x14ac:dyDescent="0.25">
      <c r="N74" s="8" t="s">
        <v>124</v>
      </c>
      <c r="O74" s="6">
        <v>7</v>
      </c>
      <c r="S74" s="4" t="s">
        <v>420</v>
      </c>
      <c r="T74" s="4">
        <v>10</v>
      </c>
      <c r="X74" s="15" t="s">
        <v>278</v>
      </c>
      <c r="Y74" s="7">
        <v>6</v>
      </c>
    </row>
    <row r="75" spans="14:25" x14ac:dyDescent="0.25">
      <c r="N75" s="8" t="s">
        <v>125</v>
      </c>
      <c r="O75" s="6">
        <v>15</v>
      </c>
      <c r="S75" s="4" t="s">
        <v>421</v>
      </c>
      <c r="T75" s="4">
        <v>13</v>
      </c>
      <c r="X75" s="15" t="s">
        <v>279</v>
      </c>
      <c r="Y75" s="7">
        <v>4</v>
      </c>
    </row>
    <row r="76" spans="14:25" x14ac:dyDescent="0.25">
      <c r="N76" s="8" t="s">
        <v>126</v>
      </c>
      <c r="O76" s="6">
        <v>17</v>
      </c>
      <c r="S76" s="4" t="s">
        <v>422</v>
      </c>
      <c r="T76" s="4">
        <v>6</v>
      </c>
      <c r="X76" s="15" t="s">
        <v>280</v>
      </c>
      <c r="Y76" s="7">
        <v>3</v>
      </c>
    </row>
    <row r="77" spans="14:25" x14ac:dyDescent="0.25">
      <c r="N77" s="8" t="s">
        <v>127</v>
      </c>
      <c r="O77" s="6">
        <v>11</v>
      </c>
      <c r="S77" s="4" t="s">
        <v>423</v>
      </c>
      <c r="T77" s="4">
        <v>11</v>
      </c>
      <c r="X77" s="15" t="s">
        <v>281</v>
      </c>
      <c r="Y77" s="7">
        <v>7</v>
      </c>
    </row>
    <row r="78" spans="14:25" x14ac:dyDescent="0.25">
      <c r="N78" s="8" t="s">
        <v>128</v>
      </c>
      <c r="O78" s="6">
        <v>9</v>
      </c>
      <c r="S78" s="4" t="s">
        <v>424</v>
      </c>
      <c r="T78" s="4">
        <v>5</v>
      </c>
      <c r="X78" s="15" t="s">
        <v>282</v>
      </c>
      <c r="Y78" s="7">
        <v>7</v>
      </c>
    </row>
    <row r="79" spans="14:25" x14ac:dyDescent="0.25">
      <c r="N79" s="8" t="s">
        <v>129</v>
      </c>
      <c r="O79" s="6">
        <v>12</v>
      </c>
      <c r="S79" s="4" t="s">
        <v>425</v>
      </c>
      <c r="T79" s="4">
        <v>11</v>
      </c>
      <c r="X79" s="15" t="s">
        <v>283</v>
      </c>
      <c r="Y79" s="7">
        <v>12</v>
      </c>
    </row>
    <row r="80" spans="14:25" x14ac:dyDescent="0.25">
      <c r="N80" s="8" t="s">
        <v>130</v>
      </c>
      <c r="O80" s="6">
        <v>8</v>
      </c>
      <c r="S80" s="4" t="s">
        <v>426</v>
      </c>
      <c r="T80" s="4">
        <v>15</v>
      </c>
      <c r="X80" s="15" t="s">
        <v>284</v>
      </c>
      <c r="Y80" s="7">
        <v>9</v>
      </c>
    </row>
    <row r="81" spans="14:25" x14ac:dyDescent="0.25">
      <c r="N81" s="8" t="s">
        <v>131</v>
      </c>
      <c r="O81" s="6">
        <v>9</v>
      </c>
      <c r="S81" s="4" t="s">
        <v>427</v>
      </c>
      <c r="T81" s="4">
        <v>7</v>
      </c>
      <c r="X81" s="15" t="s">
        <v>285</v>
      </c>
      <c r="Y81" s="7">
        <v>8</v>
      </c>
    </row>
    <row r="82" spans="14:25" x14ac:dyDescent="0.25">
      <c r="N82" s="8" t="s">
        <v>132</v>
      </c>
      <c r="O82" s="6">
        <v>7</v>
      </c>
      <c r="S82" s="4" t="s">
        <v>428</v>
      </c>
      <c r="T82" s="4">
        <v>9</v>
      </c>
      <c r="X82" s="15" t="s">
        <v>286</v>
      </c>
      <c r="Y82" s="7">
        <v>7</v>
      </c>
    </row>
    <row r="83" spans="14:25" x14ac:dyDescent="0.25">
      <c r="N83" s="8" t="s">
        <v>133</v>
      </c>
      <c r="O83" s="6">
        <v>7</v>
      </c>
      <c r="S83" s="4" t="s">
        <v>429</v>
      </c>
      <c r="T83" s="4">
        <v>13</v>
      </c>
      <c r="X83" s="15" t="s">
        <v>287</v>
      </c>
      <c r="Y83" s="7">
        <v>6</v>
      </c>
    </row>
    <row r="84" spans="14:25" x14ac:dyDescent="0.25">
      <c r="N84" s="8" t="s">
        <v>134</v>
      </c>
      <c r="O84" s="6">
        <v>10</v>
      </c>
      <c r="S84" s="4" t="s">
        <v>430</v>
      </c>
      <c r="T84" s="4">
        <v>6</v>
      </c>
      <c r="X84" s="15" t="s">
        <v>288</v>
      </c>
      <c r="Y84" s="7">
        <v>6</v>
      </c>
    </row>
    <row r="85" spans="14:25" x14ac:dyDescent="0.25">
      <c r="N85" s="8" t="s">
        <v>135</v>
      </c>
      <c r="O85" s="6">
        <v>21</v>
      </c>
      <c r="S85" s="4" t="s">
        <v>431</v>
      </c>
      <c r="T85" s="4">
        <v>9</v>
      </c>
      <c r="X85" s="15" t="s">
        <v>289</v>
      </c>
      <c r="Y85" s="7">
        <v>6</v>
      </c>
    </row>
    <row r="86" spans="14:25" x14ac:dyDescent="0.25">
      <c r="N86" s="8" t="s">
        <v>136</v>
      </c>
      <c r="O86" s="6">
        <v>13</v>
      </c>
      <c r="S86" s="4" t="s">
        <v>432</v>
      </c>
      <c r="T86" s="4">
        <v>10</v>
      </c>
      <c r="X86" s="15" t="s">
        <v>290</v>
      </c>
      <c r="Y86" s="7">
        <v>6</v>
      </c>
    </row>
    <row r="87" spans="14:25" x14ac:dyDescent="0.25">
      <c r="N87" s="8" t="s">
        <v>137</v>
      </c>
      <c r="O87" s="6">
        <v>9</v>
      </c>
      <c r="S87" s="4" t="s">
        <v>433</v>
      </c>
      <c r="T87" s="4">
        <v>9</v>
      </c>
      <c r="X87" s="15" t="s">
        <v>291</v>
      </c>
      <c r="Y87" s="7">
        <v>8</v>
      </c>
    </row>
    <row r="88" spans="14:25" x14ac:dyDescent="0.25">
      <c r="N88" s="8" t="s">
        <v>138</v>
      </c>
      <c r="O88" s="6">
        <v>14</v>
      </c>
      <c r="S88" s="4" t="s">
        <v>434</v>
      </c>
      <c r="T88" s="4">
        <v>5</v>
      </c>
      <c r="X88" s="15" t="s">
        <v>292</v>
      </c>
      <c r="Y88" s="7">
        <v>4</v>
      </c>
    </row>
    <row r="89" spans="14:25" x14ac:dyDescent="0.25">
      <c r="N89" s="8" t="s">
        <v>139</v>
      </c>
      <c r="O89" s="6">
        <v>10</v>
      </c>
      <c r="S89" s="4" t="s">
        <v>435</v>
      </c>
      <c r="T89" s="4">
        <v>8</v>
      </c>
      <c r="X89" s="15" t="s">
        <v>293</v>
      </c>
      <c r="Y89" s="7">
        <v>8</v>
      </c>
    </row>
    <row r="90" spans="14:25" x14ac:dyDescent="0.25">
      <c r="N90" s="8" t="s">
        <v>140</v>
      </c>
      <c r="O90" s="6">
        <v>16</v>
      </c>
      <c r="S90" s="4" t="s">
        <v>436</v>
      </c>
      <c r="T90" s="4">
        <v>11</v>
      </c>
      <c r="X90" s="15" t="s">
        <v>294</v>
      </c>
      <c r="Y90" s="7">
        <v>11</v>
      </c>
    </row>
    <row r="91" spans="14:25" x14ac:dyDescent="0.25">
      <c r="N91" s="8" t="s">
        <v>141</v>
      </c>
      <c r="O91" s="6">
        <v>7</v>
      </c>
      <c r="S91" s="4" t="s">
        <v>437</v>
      </c>
      <c r="T91" s="4">
        <v>7</v>
      </c>
      <c r="X91" s="15" t="s">
        <v>295</v>
      </c>
      <c r="Y91" s="7">
        <v>6</v>
      </c>
    </row>
    <row r="92" spans="14:25" x14ac:dyDescent="0.25">
      <c r="N92" s="8" t="s">
        <v>142</v>
      </c>
      <c r="O92" s="6">
        <v>16</v>
      </c>
      <c r="S92" s="4" t="s">
        <v>438</v>
      </c>
      <c r="T92" s="4">
        <v>10</v>
      </c>
      <c r="X92" s="15" t="s">
        <v>296</v>
      </c>
      <c r="Y92" s="7">
        <v>9</v>
      </c>
    </row>
    <row r="93" spans="14:25" x14ac:dyDescent="0.25">
      <c r="N93" s="8" t="s">
        <v>143</v>
      </c>
      <c r="O93" s="6">
        <v>14</v>
      </c>
      <c r="S93" s="4" t="s">
        <v>439</v>
      </c>
      <c r="T93" s="4">
        <v>7</v>
      </c>
      <c r="X93" s="15" t="s">
        <v>297</v>
      </c>
      <c r="Y93" s="7">
        <v>4</v>
      </c>
    </row>
    <row r="94" spans="14:25" x14ac:dyDescent="0.25">
      <c r="N94" s="8" t="s">
        <v>144</v>
      </c>
      <c r="O94" s="6">
        <v>14</v>
      </c>
      <c r="S94" s="4" t="s">
        <v>440</v>
      </c>
      <c r="T94" s="4">
        <v>11</v>
      </c>
      <c r="X94" s="15" t="s">
        <v>298</v>
      </c>
      <c r="Y94" s="7">
        <v>8</v>
      </c>
    </row>
    <row r="95" spans="14:25" x14ac:dyDescent="0.25">
      <c r="N95" s="8" t="s">
        <v>145</v>
      </c>
      <c r="O95" s="6">
        <v>13</v>
      </c>
      <c r="S95" s="4" t="s">
        <v>441</v>
      </c>
      <c r="T95" s="4">
        <v>9</v>
      </c>
      <c r="X95" s="15" t="s">
        <v>299</v>
      </c>
      <c r="Y95" s="7">
        <v>6</v>
      </c>
    </row>
    <row r="96" spans="14:25" x14ac:dyDescent="0.25">
      <c r="N96" s="8" t="s">
        <v>146</v>
      </c>
      <c r="O96" s="6">
        <v>11</v>
      </c>
      <c r="S96" s="4" t="s">
        <v>442</v>
      </c>
      <c r="T96" s="4">
        <v>10</v>
      </c>
      <c r="X96" s="15" t="s">
        <v>300</v>
      </c>
      <c r="Y96" s="7">
        <v>6</v>
      </c>
    </row>
    <row r="97" spans="14:25" x14ac:dyDescent="0.25">
      <c r="S97" s="4" t="s">
        <v>443</v>
      </c>
      <c r="T97" s="4">
        <v>12</v>
      </c>
      <c r="X97" s="15" t="s">
        <v>301</v>
      </c>
      <c r="Y97" s="7">
        <v>5</v>
      </c>
    </row>
    <row r="98" spans="14:25" x14ac:dyDescent="0.25">
      <c r="N98" s="6" t="s">
        <v>202</v>
      </c>
      <c r="O98" s="6">
        <v>16</v>
      </c>
      <c r="P98" s="2" t="s">
        <v>96</v>
      </c>
      <c r="S98" s="4" t="s">
        <v>444</v>
      </c>
      <c r="T98" s="4">
        <v>12</v>
      </c>
      <c r="X98" s="15" t="s">
        <v>302</v>
      </c>
      <c r="Y98" s="7">
        <v>3</v>
      </c>
    </row>
    <row r="99" spans="14:25" x14ac:dyDescent="0.25">
      <c r="N99" s="6" t="s">
        <v>203</v>
      </c>
      <c r="O99" s="6">
        <v>10</v>
      </c>
      <c r="P99" s="1">
        <f>AVERAGE(O98:O147)</f>
        <v>10.88</v>
      </c>
      <c r="S99" s="4" t="s">
        <v>445</v>
      </c>
      <c r="T99" s="4">
        <v>5</v>
      </c>
      <c r="X99" s="15" t="s">
        <v>303</v>
      </c>
      <c r="Y99" s="7">
        <v>5</v>
      </c>
    </row>
    <row r="100" spans="14:25" x14ac:dyDescent="0.25">
      <c r="N100" s="6" t="s">
        <v>204</v>
      </c>
      <c r="O100" s="6">
        <v>10</v>
      </c>
      <c r="P100" s="10">
        <f>STDEV(O98:O147)/SQRT(COUNTA(O98:O147))</f>
        <v>0.47090013673337378</v>
      </c>
      <c r="S100" s="4" t="s">
        <v>446</v>
      </c>
      <c r="T100" s="4">
        <v>11</v>
      </c>
      <c r="X100" s="15" t="s">
        <v>304</v>
      </c>
      <c r="Y100" s="7">
        <v>8</v>
      </c>
    </row>
    <row r="101" spans="14:25" x14ac:dyDescent="0.25">
      <c r="N101" s="6" t="s">
        <v>205</v>
      </c>
      <c r="O101" s="6">
        <v>8</v>
      </c>
      <c r="S101" s="4" t="s">
        <v>447</v>
      </c>
      <c r="T101" s="4">
        <v>4</v>
      </c>
      <c r="X101" s="15" t="s">
        <v>305</v>
      </c>
      <c r="Y101" s="7">
        <v>11</v>
      </c>
    </row>
    <row r="102" spans="14:25" x14ac:dyDescent="0.25">
      <c r="N102" s="6" t="s">
        <v>206</v>
      </c>
      <c r="O102" s="6">
        <v>15</v>
      </c>
      <c r="S102" s="4" t="s">
        <v>448</v>
      </c>
      <c r="T102" s="4">
        <v>6</v>
      </c>
      <c r="X102" s="15" t="s">
        <v>306</v>
      </c>
      <c r="Y102" s="7">
        <v>8</v>
      </c>
    </row>
    <row r="103" spans="14:25" x14ac:dyDescent="0.25">
      <c r="N103" s="6" t="s">
        <v>207</v>
      </c>
      <c r="O103" s="6">
        <v>8</v>
      </c>
      <c r="S103" s="4" t="s">
        <v>449</v>
      </c>
      <c r="T103" s="4">
        <v>14</v>
      </c>
      <c r="X103" s="15" t="s">
        <v>307</v>
      </c>
      <c r="Y103" s="7">
        <v>9</v>
      </c>
    </row>
    <row r="104" spans="14:25" x14ac:dyDescent="0.25">
      <c r="N104" s="6" t="s">
        <v>208</v>
      </c>
      <c r="O104" s="6">
        <v>13</v>
      </c>
      <c r="S104" s="4" t="s">
        <v>450</v>
      </c>
      <c r="T104" s="4">
        <v>12</v>
      </c>
      <c r="X104" s="15" t="s">
        <v>308</v>
      </c>
      <c r="Y104" s="7">
        <v>8</v>
      </c>
    </row>
    <row r="105" spans="14:25" x14ac:dyDescent="0.25">
      <c r="N105" s="6" t="s">
        <v>209</v>
      </c>
      <c r="O105" s="6">
        <v>8</v>
      </c>
      <c r="S105" s="4" t="s">
        <v>451</v>
      </c>
      <c r="T105" s="4">
        <v>12</v>
      </c>
      <c r="X105" s="15" t="s">
        <v>309</v>
      </c>
      <c r="Y105" s="7">
        <v>9</v>
      </c>
    </row>
    <row r="106" spans="14:25" x14ac:dyDescent="0.25">
      <c r="N106" s="6" t="s">
        <v>210</v>
      </c>
      <c r="O106" s="6">
        <v>8</v>
      </c>
      <c r="S106" s="4" t="s">
        <v>452</v>
      </c>
      <c r="T106" s="4"/>
      <c r="X106" s="15" t="s">
        <v>310</v>
      </c>
      <c r="Y106" s="7">
        <v>7</v>
      </c>
    </row>
    <row r="107" spans="14:25" x14ac:dyDescent="0.25">
      <c r="N107" s="6" t="s">
        <v>211</v>
      </c>
      <c r="O107" s="6">
        <v>7</v>
      </c>
      <c r="S107" s="4" t="s">
        <v>453</v>
      </c>
      <c r="T107" s="4">
        <v>9</v>
      </c>
      <c r="X107" s="15" t="s">
        <v>311</v>
      </c>
      <c r="Y107" s="7">
        <v>6</v>
      </c>
    </row>
    <row r="108" spans="14:25" x14ac:dyDescent="0.25">
      <c r="N108" s="6" t="s">
        <v>212</v>
      </c>
      <c r="O108" s="6">
        <v>14</v>
      </c>
      <c r="R108" s="1"/>
      <c r="X108" s="15" t="s">
        <v>312</v>
      </c>
      <c r="Y108" s="7">
        <v>5</v>
      </c>
    </row>
    <row r="109" spans="14:25" x14ac:dyDescent="0.25">
      <c r="N109" s="6" t="s">
        <v>213</v>
      </c>
      <c r="O109" s="6">
        <v>12</v>
      </c>
      <c r="R109" s="1"/>
      <c r="S109" s="4" t="s">
        <v>497</v>
      </c>
      <c r="T109" s="4">
        <v>10</v>
      </c>
      <c r="U109" s="2" t="s">
        <v>96</v>
      </c>
      <c r="V109" s="1"/>
      <c r="X109" s="15" t="s">
        <v>313</v>
      </c>
      <c r="Y109" s="7">
        <v>8</v>
      </c>
    </row>
    <row r="110" spans="14:25" x14ac:dyDescent="0.25">
      <c r="N110" s="6" t="s">
        <v>214</v>
      </c>
      <c r="O110" s="6">
        <v>14</v>
      </c>
      <c r="R110" s="1"/>
      <c r="S110" s="4" t="s">
        <v>498</v>
      </c>
      <c r="T110" s="4">
        <v>9</v>
      </c>
      <c r="U110" s="1">
        <f>AVERAGE(T109:T157)</f>
        <v>10.285714285714286</v>
      </c>
      <c r="V110" s="1"/>
      <c r="X110" s="15" t="s">
        <v>314</v>
      </c>
      <c r="Y110" s="7">
        <v>14</v>
      </c>
    </row>
    <row r="111" spans="14:25" x14ac:dyDescent="0.25">
      <c r="N111" s="6" t="s">
        <v>215</v>
      </c>
      <c r="O111" s="6">
        <v>12</v>
      </c>
      <c r="R111" s="1"/>
      <c r="S111" s="4" t="s">
        <v>499</v>
      </c>
      <c r="T111" s="4">
        <v>13</v>
      </c>
      <c r="U111" s="10">
        <f>STDEV(T109:T157)/SQRT(COUNTA(T109:T157))</f>
        <v>0.42257712736425829</v>
      </c>
      <c r="V111" s="1"/>
      <c r="X111" s="15" t="s">
        <v>315</v>
      </c>
      <c r="Y111" s="7">
        <v>11</v>
      </c>
    </row>
    <row r="112" spans="14:25" x14ac:dyDescent="0.25">
      <c r="N112" s="6" t="s">
        <v>216</v>
      </c>
      <c r="O112" s="6">
        <v>8</v>
      </c>
      <c r="R112" s="1"/>
      <c r="S112" s="4" t="s">
        <v>500</v>
      </c>
      <c r="T112" s="4">
        <v>12</v>
      </c>
      <c r="V112" s="1"/>
      <c r="X112" s="15" t="s">
        <v>316</v>
      </c>
      <c r="Y112" s="7">
        <v>3</v>
      </c>
    </row>
    <row r="113" spans="14:25" x14ac:dyDescent="0.25">
      <c r="N113" s="6" t="s">
        <v>217</v>
      </c>
      <c r="O113" s="6">
        <v>6</v>
      </c>
      <c r="R113" s="1"/>
      <c r="S113" s="4" t="s">
        <v>501</v>
      </c>
      <c r="T113" s="4">
        <v>10</v>
      </c>
      <c r="V113" s="1"/>
      <c r="X113" s="15" t="s">
        <v>317</v>
      </c>
      <c r="Y113" s="7">
        <v>14</v>
      </c>
    </row>
    <row r="114" spans="14:25" x14ac:dyDescent="0.25">
      <c r="N114" s="6" t="s">
        <v>218</v>
      </c>
      <c r="O114" s="6">
        <v>14</v>
      </c>
      <c r="R114" s="1"/>
      <c r="S114" s="4" t="s">
        <v>502</v>
      </c>
      <c r="T114" s="4">
        <v>4</v>
      </c>
      <c r="V114" s="1"/>
      <c r="X114" s="15" t="s">
        <v>318</v>
      </c>
      <c r="Y114" s="7">
        <v>10</v>
      </c>
    </row>
    <row r="115" spans="14:25" x14ac:dyDescent="0.25">
      <c r="N115" s="6" t="s">
        <v>219</v>
      </c>
      <c r="O115" s="6">
        <v>12</v>
      </c>
      <c r="R115" s="1"/>
      <c r="S115" s="4" t="s">
        <v>503</v>
      </c>
      <c r="T115" s="4">
        <v>7</v>
      </c>
      <c r="X115" s="15" t="s">
        <v>319</v>
      </c>
      <c r="Y115" s="7">
        <v>7</v>
      </c>
    </row>
    <row r="116" spans="14:25" x14ac:dyDescent="0.25">
      <c r="N116" s="6" t="s">
        <v>220</v>
      </c>
      <c r="O116" s="6">
        <v>7</v>
      </c>
      <c r="R116" s="1"/>
      <c r="S116" s="4" t="s">
        <v>504</v>
      </c>
      <c r="T116" s="4">
        <v>12</v>
      </c>
      <c r="X116" s="15" t="s">
        <v>320</v>
      </c>
      <c r="Y116" s="7">
        <v>11</v>
      </c>
    </row>
    <row r="117" spans="14:25" x14ac:dyDescent="0.25">
      <c r="N117" s="6" t="s">
        <v>221</v>
      </c>
      <c r="O117" s="6">
        <v>7</v>
      </c>
      <c r="R117" s="1"/>
      <c r="S117" s="4" t="s">
        <v>505</v>
      </c>
      <c r="T117" s="4">
        <v>7</v>
      </c>
      <c r="X117" s="15" t="s">
        <v>321</v>
      </c>
      <c r="Y117" s="7">
        <v>7</v>
      </c>
    </row>
    <row r="118" spans="14:25" x14ac:dyDescent="0.25">
      <c r="N118" s="6" t="s">
        <v>222</v>
      </c>
      <c r="O118" s="6">
        <v>11</v>
      </c>
      <c r="R118" s="1"/>
      <c r="S118" s="4" t="s">
        <v>506</v>
      </c>
      <c r="T118" s="4">
        <v>9</v>
      </c>
      <c r="X118" s="15" t="s">
        <v>322</v>
      </c>
      <c r="Y118" s="7">
        <v>2</v>
      </c>
    </row>
    <row r="119" spans="14:25" x14ac:dyDescent="0.25">
      <c r="N119" s="6" t="s">
        <v>223</v>
      </c>
      <c r="O119" s="6">
        <v>8</v>
      </c>
      <c r="R119" s="1"/>
      <c r="S119" s="4" t="s">
        <v>507</v>
      </c>
      <c r="T119" s="4">
        <v>14</v>
      </c>
      <c r="X119" s="15" t="s">
        <v>323</v>
      </c>
      <c r="Y119" s="7">
        <v>9</v>
      </c>
    </row>
    <row r="120" spans="14:25" x14ac:dyDescent="0.25">
      <c r="N120" s="6" t="s">
        <v>224</v>
      </c>
      <c r="O120" s="6">
        <v>5</v>
      </c>
      <c r="R120" s="1"/>
      <c r="S120" s="4" t="s">
        <v>508</v>
      </c>
      <c r="T120" s="4">
        <v>12</v>
      </c>
      <c r="X120" s="15" t="s">
        <v>324</v>
      </c>
      <c r="Y120" s="7">
        <v>9</v>
      </c>
    </row>
    <row r="121" spans="14:25" x14ac:dyDescent="0.25">
      <c r="N121" s="6" t="s">
        <v>225</v>
      </c>
      <c r="O121" s="6">
        <v>8</v>
      </c>
      <c r="R121" s="1"/>
      <c r="S121" s="4" t="s">
        <v>509</v>
      </c>
      <c r="T121" s="4">
        <v>12</v>
      </c>
      <c r="X121" s="15" t="s">
        <v>325</v>
      </c>
      <c r="Y121" s="7">
        <v>4</v>
      </c>
    </row>
    <row r="122" spans="14:25" x14ac:dyDescent="0.25">
      <c r="N122" s="6" t="s">
        <v>226</v>
      </c>
      <c r="O122" s="6">
        <v>5</v>
      </c>
      <c r="R122" s="1"/>
      <c r="S122" s="4" t="s">
        <v>510</v>
      </c>
      <c r="T122" s="4">
        <v>11</v>
      </c>
      <c r="X122" s="15" t="s">
        <v>326</v>
      </c>
      <c r="Y122" s="7">
        <v>6</v>
      </c>
    </row>
    <row r="123" spans="14:25" x14ac:dyDescent="0.25">
      <c r="N123" s="6" t="s">
        <v>227</v>
      </c>
      <c r="O123" s="6">
        <v>9</v>
      </c>
      <c r="R123" s="1"/>
      <c r="S123" s="4" t="s">
        <v>511</v>
      </c>
      <c r="T123" s="4">
        <v>7</v>
      </c>
      <c r="X123" s="15" t="s">
        <v>327</v>
      </c>
      <c r="Y123" s="7">
        <v>9</v>
      </c>
    </row>
    <row r="124" spans="14:25" x14ac:dyDescent="0.25">
      <c r="N124" s="6" t="s">
        <v>228</v>
      </c>
      <c r="O124" s="6">
        <v>9</v>
      </c>
      <c r="R124" s="1"/>
      <c r="S124" s="4" t="s">
        <v>512</v>
      </c>
      <c r="T124" s="4">
        <v>10</v>
      </c>
      <c r="X124" s="15" t="s">
        <v>328</v>
      </c>
      <c r="Y124" s="7">
        <v>5</v>
      </c>
    </row>
    <row r="125" spans="14:25" x14ac:dyDescent="0.25">
      <c r="N125" s="6" t="s">
        <v>229</v>
      </c>
      <c r="O125" s="6">
        <v>12</v>
      </c>
      <c r="R125" s="1"/>
      <c r="S125" s="4" t="s">
        <v>513</v>
      </c>
      <c r="T125" s="4">
        <v>6</v>
      </c>
      <c r="X125" s="15" t="s">
        <v>329</v>
      </c>
      <c r="Y125" s="7">
        <v>8</v>
      </c>
    </row>
    <row r="126" spans="14:25" x14ac:dyDescent="0.25">
      <c r="N126" s="6" t="s">
        <v>230</v>
      </c>
      <c r="O126" s="6">
        <v>18</v>
      </c>
      <c r="R126" s="1"/>
      <c r="S126" s="4" t="s">
        <v>514</v>
      </c>
      <c r="T126" s="4">
        <v>7</v>
      </c>
      <c r="X126" s="15" t="s">
        <v>330</v>
      </c>
      <c r="Y126" s="7">
        <v>9</v>
      </c>
    </row>
    <row r="127" spans="14:25" x14ac:dyDescent="0.25">
      <c r="N127" s="6" t="s">
        <v>231</v>
      </c>
      <c r="O127" s="6">
        <v>9</v>
      </c>
      <c r="R127" s="1"/>
      <c r="S127" s="4" t="s">
        <v>515</v>
      </c>
      <c r="T127" s="4">
        <v>8</v>
      </c>
      <c r="X127" s="15" t="s">
        <v>331</v>
      </c>
      <c r="Y127" s="7">
        <v>6</v>
      </c>
    </row>
    <row r="128" spans="14:25" x14ac:dyDescent="0.25">
      <c r="N128" s="6" t="s">
        <v>232</v>
      </c>
      <c r="O128" s="6">
        <v>14</v>
      </c>
      <c r="R128" s="1"/>
      <c r="S128" s="4" t="s">
        <v>516</v>
      </c>
      <c r="T128" s="4">
        <v>7</v>
      </c>
      <c r="X128" s="15" t="s">
        <v>332</v>
      </c>
      <c r="Y128" s="7">
        <v>10</v>
      </c>
    </row>
    <row r="129" spans="14:26" x14ac:dyDescent="0.25">
      <c r="N129" s="6" t="s">
        <v>233</v>
      </c>
      <c r="O129" s="6">
        <v>14</v>
      </c>
      <c r="R129" s="1"/>
      <c r="S129" s="4" t="s">
        <v>517</v>
      </c>
      <c r="T129" s="4">
        <v>10</v>
      </c>
      <c r="X129" s="15" t="s">
        <v>333</v>
      </c>
      <c r="Y129" s="7">
        <v>4</v>
      </c>
    </row>
    <row r="130" spans="14:26" x14ac:dyDescent="0.25">
      <c r="N130" s="6" t="s">
        <v>234</v>
      </c>
      <c r="O130" s="6">
        <v>11</v>
      </c>
      <c r="R130" s="1"/>
      <c r="S130" s="4" t="s">
        <v>518</v>
      </c>
      <c r="T130" s="4">
        <v>13</v>
      </c>
    </row>
    <row r="131" spans="14:26" x14ac:dyDescent="0.25">
      <c r="N131" s="6" t="s">
        <v>235</v>
      </c>
      <c r="O131" s="6">
        <v>9</v>
      </c>
      <c r="R131" s="1"/>
      <c r="S131" s="4" t="s">
        <v>519</v>
      </c>
      <c r="T131" s="4">
        <v>16</v>
      </c>
      <c r="X131" s="15" t="s">
        <v>334</v>
      </c>
      <c r="Y131" s="7">
        <v>8</v>
      </c>
      <c r="Z131" s="2" t="s">
        <v>96</v>
      </c>
    </row>
    <row r="132" spans="14:26" x14ac:dyDescent="0.25">
      <c r="N132" s="6" t="s">
        <v>236</v>
      </c>
      <c r="O132" s="6">
        <v>14</v>
      </c>
      <c r="R132" s="1"/>
      <c r="S132" s="4" t="s">
        <v>520</v>
      </c>
      <c r="T132" s="4">
        <v>10</v>
      </c>
      <c r="X132" s="15" t="s">
        <v>335</v>
      </c>
      <c r="Y132" s="7">
        <v>11</v>
      </c>
      <c r="Z132" s="1">
        <f>AVERAGE(Y131:Y199)</f>
        <v>9.1304347826086953</v>
      </c>
    </row>
    <row r="133" spans="14:26" x14ac:dyDescent="0.25">
      <c r="N133" s="6" t="s">
        <v>237</v>
      </c>
      <c r="O133" s="6">
        <v>7</v>
      </c>
      <c r="R133" s="1"/>
      <c r="S133" s="4" t="s">
        <v>521</v>
      </c>
      <c r="T133" s="4">
        <v>12</v>
      </c>
      <c r="X133" s="15" t="s">
        <v>336</v>
      </c>
      <c r="Y133" s="7">
        <v>10</v>
      </c>
      <c r="Z133" s="10">
        <f>STDEV(Y131:Y199)/SQRT(COUNTA(Y131:Y199))</f>
        <v>0.42658512555271105</v>
      </c>
    </row>
    <row r="134" spans="14:26" x14ac:dyDescent="0.25">
      <c r="N134" s="6" t="s">
        <v>238</v>
      </c>
      <c r="O134" s="6">
        <v>8</v>
      </c>
      <c r="R134" s="1"/>
      <c r="S134" s="4" t="s">
        <v>522</v>
      </c>
      <c r="T134" s="4">
        <v>9</v>
      </c>
      <c r="X134" s="15" t="s">
        <v>337</v>
      </c>
      <c r="Y134" s="7">
        <v>10</v>
      </c>
    </row>
    <row r="135" spans="14:26" x14ac:dyDescent="0.25">
      <c r="N135" s="6" t="s">
        <v>239</v>
      </c>
      <c r="O135" s="6">
        <v>12</v>
      </c>
      <c r="R135" s="1"/>
      <c r="S135" s="4" t="s">
        <v>523</v>
      </c>
      <c r="T135" s="4">
        <v>13</v>
      </c>
      <c r="X135" s="15" t="s">
        <v>338</v>
      </c>
      <c r="Y135" s="7">
        <v>6</v>
      </c>
    </row>
    <row r="136" spans="14:26" x14ac:dyDescent="0.25">
      <c r="N136" s="6" t="s">
        <v>240</v>
      </c>
      <c r="O136" s="6">
        <v>16</v>
      </c>
      <c r="R136" s="1"/>
      <c r="S136" s="4" t="s">
        <v>524</v>
      </c>
      <c r="T136" s="4">
        <v>11</v>
      </c>
      <c r="X136" s="15" t="s">
        <v>339</v>
      </c>
      <c r="Y136" s="7">
        <v>13</v>
      </c>
    </row>
    <row r="137" spans="14:26" x14ac:dyDescent="0.25">
      <c r="N137" s="6" t="s">
        <v>241</v>
      </c>
      <c r="O137" s="6">
        <v>13</v>
      </c>
      <c r="R137" s="1"/>
      <c r="S137" s="4" t="s">
        <v>525</v>
      </c>
      <c r="T137" s="4">
        <v>11</v>
      </c>
      <c r="X137" s="15" t="s">
        <v>340</v>
      </c>
      <c r="Y137" s="7">
        <v>12</v>
      </c>
    </row>
    <row r="138" spans="14:26" x14ac:dyDescent="0.25">
      <c r="N138" s="6" t="s">
        <v>242</v>
      </c>
      <c r="O138" s="6">
        <v>13</v>
      </c>
      <c r="R138" s="1"/>
      <c r="S138" s="4" t="s">
        <v>526</v>
      </c>
      <c r="T138" s="4">
        <v>16</v>
      </c>
      <c r="X138" s="15" t="s">
        <v>341</v>
      </c>
      <c r="Y138" s="7">
        <v>10</v>
      </c>
    </row>
    <row r="139" spans="14:26" x14ac:dyDescent="0.25">
      <c r="N139" s="6" t="s">
        <v>243</v>
      </c>
      <c r="O139" s="6">
        <v>16</v>
      </c>
      <c r="R139" s="1"/>
      <c r="S139" s="4" t="s">
        <v>527</v>
      </c>
      <c r="T139" s="4">
        <v>11</v>
      </c>
      <c r="X139" s="15" t="s">
        <v>342</v>
      </c>
      <c r="Y139" s="7">
        <v>12</v>
      </c>
    </row>
    <row r="140" spans="14:26" x14ac:dyDescent="0.25">
      <c r="N140" s="6" t="s">
        <v>244</v>
      </c>
      <c r="O140" s="6">
        <v>9</v>
      </c>
      <c r="R140" s="1"/>
      <c r="S140" s="4" t="s">
        <v>528</v>
      </c>
      <c r="T140" s="4">
        <v>9</v>
      </c>
      <c r="X140" s="15" t="s">
        <v>343</v>
      </c>
      <c r="Y140" s="7">
        <v>12</v>
      </c>
    </row>
    <row r="141" spans="14:26" x14ac:dyDescent="0.25">
      <c r="N141" s="6" t="s">
        <v>245</v>
      </c>
      <c r="O141" s="6">
        <v>11</v>
      </c>
      <c r="R141" s="1"/>
      <c r="S141" s="4" t="s">
        <v>529</v>
      </c>
      <c r="T141" s="4">
        <v>5</v>
      </c>
      <c r="X141" s="15" t="s">
        <v>344</v>
      </c>
      <c r="Y141" s="7">
        <v>14</v>
      </c>
    </row>
    <row r="142" spans="14:26" x14ac:dyDescent="0.25">
      <c r="N142" s="6" t="s">
        <v>246</v>
      </c>
      <c r="O142" s="6">
        <v>14</v>
      </c>
      <c r="R142" s="1"/>
      <c r="S142" s="4" t="s">
        <v>530</v>
      </c>
      <c r="T142" s="4">
        <v>8</v>
      </c>
      <c r="X142" s="15" t="s">
        <v>345</v>
      </c>
      <c r="Y142" s="7">
        <v>11</v>
      </c>
    </row>
    <row r="143" spans="14:26" x14ac:dyDescent="0.25">
      <c r="N143" s="6" t="s">
        <v>247</v>
      </c>
      <c r="O143" s="6">
        <v>14</v>
      </c>
      <c r="R143" s="1"/>
      <c r="S143" s="4" t="s">
        <v>531</v>
      </c>
      <c r="T143" s="4">
        <v>13</v>
      </c>
      <c r="X143" s="15" t="s">
        <v>346</v>
      </c>
      <c r="Y143" s="7">
        <v>16</v>
      </c>
    </row>
    <row r="144" spans="14:26" x14ac:dyDescent="0.25">
      <c r="N144" s="6" t="s">
        <v>248</v>
      </c>
      <c r="O144" s="6">
        <v>16</v>
      </c>
      <c r="R144" s="1"/>
      <c r="S144" s="4" t="s">
        <v>532</v>
      </c>
      <c r="T144" s="4">
        <v>13</v>
      </c>
      <c r="X144" s="15" t="s">
        <v>347</v>
      </c>
      <c r="Y144" s="7">
        <v>12</v>
      </c>
    </row>
    <row r="145" spans="14:25" x14ac:dyDescent="0.25">
      <c r="N145" s="6" t="s">
        <v>249</v>
      </c>
      <c r="O145" s="6">
        <v>14</v>
      </c>
      <c r="R145" s="1"/>
      <c r="S145" s="4" t="s">
        <v>533</v>
      </c>
      <c r="T145" s="4">
        <v>14</v>
      </c>
      <c r="V145" t="s">
        <v>546</v>
      </c>
      <c r="X145" s="15" t="s">
        <v>348</v>
      </c>
      <c r="Y145" s="7">
        <v>10</v>
      </c>
    </row>
    <row r="146" spans="14:25" x14ac:dyDescent="0.25">
      <c r="N146" s="6" t="s">
        <v>250</v>
      </c>
      <c r="O146" s="6">
        <v>10</v>
      </c>
      <c r="R146" s="1"/>
      <c r="S146" s="4" t="s">
        <v>534</v>
      </c>
      <c r="T146" s="4">
        <v>9</v>
      </c>
      <c r="X146" s="15" t="s">
        <v>349</v>
      </c>
      <c r="Y146" s="7">
        <v>9</v>
      </c>
    </row>
    <row r="147" spans="14:25" x14ac:dyDescent="0.25">
      <c r="N147" s="6" t="s">
        <v>251</v>
      </c>
      <c r="O147" s="6">
        <v>6</v>
      </c>
      <c r="R147" s="1"/>
      <c r="S147" s="4" t="s">
        <v>535</v>
      </c>
      <c r="T147" s="4">
        <v>9</v>
      </c>
      <c r="X147" s="15" t="s">
        <v>350</v>
      </c>
      <c r="Y147" s="7">
        <v>8</v>
      </c>
    </row>
    <row r="148" spans="14:25" x14ac:dyDescent="0.25">
      <c r="N148" s="6" t="s">
        <v>252</v>
      </c>
      <c r="O148" s="6">
        <v>10</v>
      </c>
      <c r="R148" s="1"/>
      <c r="S148" s="4" t="s">
        <v>536</v>
      </c>
      <c r="T148" s="4">
        <v>14</v>
      </c>
      <c r="X148" s="15" t="s">
        <v>351</v>
      </c>
      <c r="Y148" s="7">
        <v>4</v>
      </c>
    </row>
    <row r="149" spans="14:25" x14ac:dyDescent="0.25">
      <c r="N149" s="6" t="s">
        <v>253</v>
      </c>
      <c r="O149" s="6">
        <v>13</v>
      </c>
      <c r="R149" s="1"/>
      <c r="S149" s="4" t="s">
        <v>537</v>
      </c>
      <c r="T149" s="4">
        <v>11</v>
      </c>
      <c r="X149" s="15" t="s">
        <v>352</v>
      </c>
      <c r="Y149" s="7">
        <v>7</v>
      </c>
    </row>
    <row r="150" spans="14:25" x14ac:dyDescent="0.25">
      <c r="N150" s="6" t="s">
        <v>254</v>
      </c>
      <c r="O150" s="6">
        <v>13</v>
      </c>
      <c r="R150" s="1"/>
      <c r="S150" s="4" t="s">
        <v>538</v>
      </c>
      <c r="T150" s="4">
        <v>5</v>
      </c>
      <c r="X150" s="15" t="s">
        <v>353</v>
      </c>
      <c r="Y150" s="7">
        <v>12</v>
      </c>
    </row>
    <row r="151" spans="14:25" x14ac:dyDescent="0.25">
      <c r="N151" s="6" t="s">
        <v>255</v>
      </c>
      <c r="O151" s="6">
        <v>13</v>
      </c>
      <c r="R151" s="1"/>
      <c r="S151" s="4" t="s">
        <v>539</v>
      </c>
      <c r="T151" s="4">
        <v>15</v>
      </c>
      <c r="X151" s="15" t="s">
        <v>354</v>
      </c>
      <c r="Y151" s="7">
        <v>10</v>
      </c>
    </row>
    <row r="152" spans="14:25" x14ac:dyDescent="0.25">
      <c r="N152" s="6" t="s">
        <v>256</v>
      </c>
      <c r="O152" s="6">
        <v>14</v>
      </c>
      <c r="R152" s="1"/>
      <c r="S152" s="4" t="s">
        <v>540</v>
      </c>
      <c r="T152" s="4">
        <v>7</v>
      </c>
      <c r="X152" s="15" t="s">
        <v>355</v>
      </c>
      <c r="Y152" s="7">
        <v>11</v>
      </c>
    </row>
    <row r="153" spans="14:25" x14ac:dyDescent="0.25">
      <c r="N153" s="6" t="s">
        <v>257</v>
      </c>
      <c r="O153" s="6">
        <v>7</v>
      </c>
      <c r="R153" s="1"/>
      <c r="S153" s="4" t="s">
        <v>541</v>
      </c>
      <c r="T153" s="4">
        <v>13</v>
      </c>
      <c r="X153" s="15" t="s">
        <v>356</v>
      </c>
      <c r="Y153" s="7">
        <v>8</v>
      </c>
    </row>
    <row r="154" spans="14:25" x14ac:dyDescent="0.25">
      <c r="N154" s="6" t="s">
        <v>258</v>
      </c>
      <c r="O154" s="6">
        <v>23</v>
      </c>
      <c r="R154" s="1"/>
      <c r="S154" s="4" t="s">
        <v>542</v>
      </c>
      <c r="T154" s="4">
        <v>14</v>
      </c>
      <c r="X154" s="15" t="s">
        <v>357</v>
      </c>
      <c r="Y154" s="7">
        <v>5</v>
      </c>
    </row>
    <row r="155" spans="14:25" x14ac:dyDescent="0.25">
      <c r="N155" s="6" t="s">
        <v>259</v>
      </c>
      <c r="O155" s="6">
        <v>9</v>
      </c>
      <c r="R155" s="1"/>
      <c r="S155" s="4" t="s">
        <v>543</v>
      </c>
      <c r="T155" s="4">
        <v>8</v>
      </c>
      <c r="X155" s="15" t="s">
        <v>358</v>
      </c>
      <c r="Y155" s="7">
        <v>5</v>
      </c>
    </row>
    <row r="156" spans="14:25" x14ac:dyDescent="0.25">
      <c r="R156" s="1"/>
      <c r="S156" s="4" t="s">
        <v>544</v>
      </c>
      <c r="T156" s="4">
        <v>11</v>
      </c>
      <c r="X156" s="15" t="s">
        <v>359</v>
      </c>
      <c r="Y156" s="7">
        <v>8</v>
      </c>
    </row>
    <row r="157" spans="14:25" x14ac:dyDescent="0.25">
      <c r="R157" s="1"/>
      <c r="S157" s="4" t="s">
        <v>545</v>
      </c>
      <c r="T157" s="4">
        <v>7</v>
      </c>
      <c r="X157" s="15" t="s">
        <v>360</v>
      </c>
      <c r="Y157" s="7">
        <v>9</v>
      </c>
    </row>
    <row r="158" spans="14:25" x14ac:dyDescent="0.25">
      <c r="R158" s="1"/>
      <c r="X158" s="15" t="s">
        <v>361</v>
      </c>
      <c r="Y158" s="7">
        <v>7</v>
      </c>
    </row>
    <row r="159" spans="14:25" x14ac:dyDescent="0.25">
      <c r="R159" s="1"/>
      <c r="X159" s="15" t="s">
        <v>362</v>
      </c>
      <c r="Y159" s="7">
        <v>8</v>
      </c>
    </row>
    <row r="160" spans="14:25" x14ac:dyDescent="0.25">
      <c r="R160" s="1"/>
      <c r="X160" s="15" t="s">
        <v>363</v>
      </c>
      <c r="Y160" s="7">
        <v>7</v>
      </c>
    </row>
    <row r="161" spans="18:25" x14ac:dyDescent="0.25">
      <c r="R161" s="1"/>
      <c r="X161" s="15" t="s">
        <v>364</v>
      </c>
      <c r="Y161" s="7">
        <v>16</v>
      </c>
    </row>
    <row r="162" spans="18:25" x14ac:dyDescent="0.25">
      <c r="R162" s="1"/>
      <c r="X162" s="15" t="s">
        <v>365</v>
      </c>
      <c r="Y162" s="7">
        <v>11</v>
      </c>
    </row>
    <row r="163" spans="18:25" x14ac:dyDescent="0.25">
      <c r="R163" s="1"/>
      <c r="X163" s="15" t="s">
        <v>366</v>
      </c>
      <c r="Y163" s="7">
        <v>6</v>
      </c>
    </row>
    <row r="164" spans="18:25" x14ac:dyDescent="0.25">
      <c r="R164" s="1"/>
      <c r="X164" s="15" t="s">
        <v>367</v>
      </c>
      <c r="Y164" s="7">
        <v>9</v>
      </c>
    </row>
    <row r="165" spans="18:25" x14ac:dyDescent="0.25">
      <c r="R165" s="1"/>
      <c r="X165" s="15" t="s">
        <v>368</v>
      </c>
      <c r="Y165" s="7">
        <v>6</v>
      </c>
    </row>
    <row r="166" spans="18:25" x14ac:dyDescent="0.25">
      <c r="R166" s="1"/>
      <c r="X166" s="15" t="s">
        <v>369</v>
      </c>
      <c r="Y166" s="7">
        <v>3</v>
      </c>
    </row>
    <row r="167" spans="18:25" x14ac:dyDescent="0.25">
      <c r="R167" s="1"/>
      <c r="X167" s="15" t="s">
        <v>370</v>
      </c>
      <c r="Y167" s="7">
        <v>10</v>
      </c>
    </row>
    <row r="168" spans="18:25" x14ac:dyDescent="0.25">
      <c r="R168" s="1"/>
      <c r="X168" s="15" t="s">
        <v>371</v>
      </c>
      <c r="Y168" s="7">
        <v>2</v>
      </c>
    </row>
    <row r="169" spans="18:25" x14ac:dyDescent="0.25">
      <c r="R169" s="1"/>
      <c r="X169" s="15" t="s">
        <v>372</v>
      </c>
      <c r="Y169" s="7">
        <v>3</v>
      </c>
    </row>
    <row r="170" spans="18:25" x14ac:dyDescent="0.25">
      <c r="R170" s="1"/>
      <c r="X170" s="15" t="s">
        <v>373</v>
      </c>
      <c r="Y170" s="7">
        <v>4</v>
      </c>
    </row>
    <row r="171" spans="18:25" x14ac:dyDescent="0.25">
      <c r="R171" s="1"/>
      <c r="X171" s="15" t="s">
        <v>374</v>
      </c>
      <c r="Y171" s="7">
        <v>11</v>
      </c>
    </row>
    <row r="172" spans="18:25" x14ac:dyDescent="0.25">
      <c r="R172" s="1"/>
      <c r="X172" s="15" t="s">
        <v>375</v>
      </c>
      <c r="Y172" s="7">
        <v>7</v>
      </c>
    </row>
    <row r="173" spans="18:25" x14ac:dyDescent="0.25">
      <c r="R173" s="1"/>
      <c r="X173" s="15" t="s">
        <v>376</v>
      </c>
      <c r="Y173" s="7">
        <v>8</v>
      </c>
    </row>
    <row r="174" spans="18:25" x14ac:dyDescent="0.25">
      <c r="R174" s="1"/>
      <c r="X174" s="15" t="s">
        <v>377</v>
      </c>
      <c r="Y174" s="7">
        <v>14</v>
      </c>
    </row>
    <row r="175" spans="18:25" x14ac:dyDescent="0.25">
      <c r="R175" s="1"/>
      <c r="X175" s="15" t="s">
        <v>378</v>
      </c>
      <c r="Y175" s="7">
        <v>11</v>
      </c>
    </row>
    <row r="176" spans="18:25" x14ac:dyDescent="0.25">
      <c r="R176" s="1"/>
      <c r="X176" s="15" t="s">
        <v>379</v>
      </c>
      <c r="Y176" s="7">
        <v>11</v>
      </c>
    </row>
    <row r="177" spans="18:25" x14ac:dyDescent="0.25">
      <c r="R177" s="1"/>
      <c r="X177" s="15" t="s">
        <v>380</v>
      </c>
      <c r="Y177" s="7">
        <v>10</v>
      </c>
    </row>
    <row r="178" spans="18:25" x14ac:dyDescent="0.25">
      <c r="R178" s="1"/>
      <c r="X178" s="15" t="s">
        <v>381</v>
      </c>
      <c r="Y178" s="7">
        <v>8</v>
      </c>
    </row>
    <row r="179" spans="18:25" x14ac:dyDescent="0.25">
      <c r="R179" s="1"/>
      <c r="X179" s="15" t="s">
        <v>382</v>
      </c>
      <c r="Y179" s="7">
        <v>7</v>
      </c>
    </row>
    <row r="180" spans="18:25" x14ac:dyDescent="0.25">
      <c r="R180" s="1"/>
      <c r="X180" s="15" t="s">
        <v>383</v>
      </c>
      <c r="Y180" s="7">
        <v>9</v>
      </c>
    </row>
    <row r="181" spans="18:25" x14ac:dyDescent="0.25">
      <c r="R181" s="1"/>
      <c r="X181" s="15" t="s">
        <v>384</v>
      </c>
      <c r="Y181" s="7">
        <v>17</v>
      </c>
    </row>
    <row r="182" spans="18:25" x14ac:dyDescent="0.25">
      <c r="R182" s="1"/>
      <c r="X182" s="15" t="s">
        <v>385</v>
      </c>
      <c r="Y182" s="7">
        <v>10</v>
      </c>
    </row>
    <row r="183" spans="18:25" x14ac:dyDescent="0.25">
      <c r="R183" s="1"/>
      <c r="X183" s="15" t="s">
        <v>386</v>
      </c>
      <c r="Y183" s="7">
        <v>6</v>
      </c>
    </row>
    <row r="184" spans="18:25" x14ac:dyDescent="0.25">
      <c r="R184" s="1"/>
      <c r="X184" s="15" t="s">
        <v>387</v>
      </c>
      <c r="Y184" s="7">
        <v>11</v>
      </c>
    </row>
    <row r="185" spans="18:25" x14ac:dyDescent="0.25">
      <c r="R185" s="1"/>
      <c r="X185" s="15" t="s">
        <v>388</v>
      </c>
      <c r="Y185" s="7">
        <v>4</v>
      </c>
    </row>
    <row r="186" spans="18:25" x14ac:dyDescent="0.25">
      <c r="R186" s="1"/>
      <c r="X186" s="15" t="s">
        <v>389</v>
      </c>
      <c r="Y186" s="7">
        <v>2</v>
      </c>
    </row>
    <row r="187" spans="18:25" x14ac:dyDescent="0.25">
      <c r="R187" s="1"/>
      <c r="X187" s="15" t="s">
        <v>390</v>
      </c>
      <c r="Y187" s="7">
        <v>9</v>
      </c>
    </row>
    <row r="188" spans="18:25" x14ac:dyDescent="0.25">
      <c r="R188" s="1"/>
      <c r="X188" s="15" t="s">
        <v>391</v>
      </c>
      <c r="Y188" s="7">
        <v>9</v>
      </c>
    </row>
    <row r="189" spans="18:25" x14ac:dyDescent="0.25">
      <c r="R189" s="1"/>
      <c r="X189" s="15" t="s">
        <v>392</v>
      </c>
      <c r="Y189" s="7">
        <v>9</v>
      </c>
    </row>
    <row r="190" spans="18:25" x14ac:dyDescent="0.25">
      <c r="R190" s="1"/>
      <c r="X190" s="15" t="s">
        <v>393</v>
      </c>
      <c r="Y190" s="7">
        <v>17</v>
      </c>
    </row>
    <row r="191" spans="18:25" x14ac:dyDescent="0.25">
      <c r="R191" s="1"/>
      <c r="X191" s="15" t="s">
        <v>394</v>
      </c>
      <c r="Y191" s="7">
        <v>19</v>
      </c>
    </row>
    <row r="192" spans="18:25" x14ac:dyDescent="0.25">
      <c r="R192" s="1"/>
      <c r="X192" s="15" t="s">
        <v>395</v>
      </c>
      <c r="Y192" s="7">
        <v>7</v>
      </c>
    </row>
    <row r="193" spans="18:25" x14ac:dyDescent="0.25">
      <c r="R193" s="1"/>
      <c r="X193" s="15" t="s">
        <v>396</v>
      </c>
      <c r="Y193" s="7">
        <v>12</v>
      </c>
    </row>
    <row r="194" spans="18:25" x14ac:dyDescent="0.25">
      <c r="R194" s="1"/>
      <c r="X194" s="15" t="s">
        <v>397</v>
      </c>
      <c r="Y194" s="7">
        <v>6</v>
      </c>
    </row>
    <row r="195" spans="18:25" x14ac:dyDescent="0.25">
      <c r="R195" s="1"/>
      <c r="X195" s="15" t="s">
        <v>398</v>
      </c>
      <c r="Y195" s="7">
        <v>7</v>
      </c>
    </row>
    <row r="196" spans="18:25" x14ac:dyDescent="0.25">
      <c r="R196" s="1"/>
      <c r="X196" s="15" t="s">
        <v>399</v>
      </c>
      <c r="Y196" s="7">
        <v>7</v>
      </c>
    </row>
    <row r="197" spans="18:25" x14ac:dyDescent="0.25">
      <c r="R197" s="1"/>
      <c r="X197" s="15" t="s">
        <v>400</v>
      </c>
      <c r="Y197" s="7">
        <v>7</v>
      </c>
    </row>
    <row r="198" spans="18:25" x14ac:dyDescent="0.25">
      <c r="R198" s="1"/>
      <c r="X198" s="15" t="s">
        <v>401</v>
      </c>
      <c r="Y198" s="7">
        <v>11</v>
      </c>
    </row>
    <row r="199" spans="18:25" x14ac:dyDescent="0.25">
      <c r="R199" s="1"/>
      <c r="X199" s="15" t="s">
        <v>402</v>
      </c>
      <c r="Y199" s="7">
        <v>9</v>
      </c>
    </row>
    <row r="200" spans="18:25" x14ac:dyDescent="0.25">
      <c r="R200" s="1"/>
    </row>
    <row r="201" spans="18:25" x14ac:dyDescent="0.25">
      <c r="R201" s="1"/>
    </row>
    <row r="202" spans="18:25" x14ac:dyDescent="0.25">
      <c r="R202" s="1"/>
    </row>
    <row r="203" spans="18:25" x14ac:dyDescent="0.25">
      <c r="R203" s="1"/>
    </row>
    <row r="204" spans="18:25" x14ac:dyDescent="0.25">
      <c r="R204" s="1"/>
    </row>
    <row r="205" spans="18:25" x14ac:dyDescent="0.25">
      <c r="R205" s="1"/>
    </row>
    <row r="206" spans="18:25" x14ac:dyDescent="0.25">
      <c r="R206" s="1"/>
    </row>
    <row r="207" spans="18:25" x14ac:dyDescent="0.25">
      <c r="R207" s="1"/>
    </row>
    <row r="208" spans="18:25" x14ac:dyDescent="0.25">
      <c r="R208" s="1"/>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6"/>
  <sheetViews>
    <sheetView zoomScale="55" zoomScaleNormal="55" workbookViewId="0">
      <selection activeCell="T7" sqref="T7"/>
    </sheetView>
  </sheetViews>
  <sheetFormatPr defaultColWidth="9.140625" defaultRowHeight="15" x14ac:dyDescent="0.25"/>
  <cols>
    <col min="1" max="1" width="9.140625" style="1"/>
    <col min="2" max="2" width="17.7109375" style="1" customWidth="1"/>
    <col min="3" max="3" width="19.28515625" style="1" customWidth="1"/>
    <col min="4" max="4" width="15" style="1" customWidth="1"/>
    <col min="5" max="5" width="15.85546875" style="1" customWidth="1"/>
    <col min="6" max="6" width="12.7109375" style="1" customWidth="1"/>
    <col min="7" max="7" width="16.42578125" style="1" customWidth="1"/>
    <col min="8" max="8" width="18.7109375" style="1" customWidth="1"/>
    <col min="9" max="9" width="19.7109375" style="1" customWidth="1"/>
    <col min="10" max="10" width="29" style="1" customWidth="1"/>
    <col min="11" max="11" width="39.140625" style="1" customWidth="1"/>
    <col min="12" max="16384" width="9.140625" style="1"/>
  </cols>
  <sheetData>
    <row r="1" spans="1:11" ht="15.75" thickBot="1" x14ac:dyDescent="0.3"/>
    <row r="2" spans="1:11" ht="52.5" customHeight="1" thickBot="1" x14ac:dyDescent="0.3">
      <c r="B2" s="16" t="s">
        <v>454</v>
      </c>
      <c r="C2" s="16" t="s">
        <v>455</v>
      </c>
      <c r="D2" s="16" t="s">
        <v>456</v>
      </c>
      <c r="E2" s="16" t="s">
        <v>457</v>
      </c>
      <c r="F2" s="16" t="s">
        <v>458</v>
      </c>
      <c r="G2" s="16" t="s">
        <v>459</v>
      </c>
      <c r="H2" s="16" t="s">
        <v>460</v>
      </c>
      <c r="I2" s="16" t="s">
        <v>461</v>
      </c>
      <c r="J2" s="16" t="s">
        <v>462</v>
      </c>
      <c r="K2" s="16" t="s">
        <v>463</v>
      </c>
    </row>
    <row r="3" spans="1:11" ht="39.950000000000003" customHeight="1" thickTop="1" thickBot="1" x14ac:dyDescent="0.3">
      <c r="A3" s="12" t="s">
        <v>464</v>
      </c>
      <c r="B3" s="17" t="s">
        <v>465</v>
      </c>
      <c r="C3" s="18" t="s">
        <v>466</v>
      </c>
      <c r="D3" s="19">
        <v>40771</v>
      </c>
      <c r="E3" s="19">
        <v>40774</v>
      </c>
      <c r="F3" s="20">
        <v>38261</v>
      </c>
      <c r="G3" s="21" t="s">
        <v>467</v>
      </c>
      <c r="H3" s="22" t="s">
        <v>468</v>
      </c>
      <c r="I3" s="18" t="s">
        <v>469</v>
      </c>
      <c r="J3" s="21" t="s">
        <v>470</v>
      </c>
      <c r="K3" s="23" t="s">
        <v>471</v>
      </c>
    </row>
    <row r="4" spans="1:11" ht="39.950000000000003" customHeight="1" thickBot="1" x14ac:dyDescent="0.3">
      <c r="A4" s="12"/>
      <c r="B4" s="24" t="s">
        <v>472</v>
      </c>
      <c r="C4" s="25" t="s">
        <v>473</v>
      </c>
      <c r="D4" s="26">
        <v>40771</v>
      </c>
      <c r="E4" s="26">
        <v>40774</v>
      </c>
      <c r="F4" s="27">
        <v>38261</v>
      </c>
      <c r="G4" s="28" t="s">
        <v>467</v>
      </c>
      <c r="H4" s="25" t="s">
        <v>468</v>
      </c>
      <c r="I4" s="29" t="s">
        <v>474</v>
      </c>
      <c r="J4" s="25" t="s">
        <v>475</v>
      </c>
      <c r="K4" s="30" t="s">
        <v>476</v>
      </c>
    </row>
    <row r="5" spans="1:11" ht="39.950000000000003" customHeight="1" thickBot="1" x14ac:dyDescent="0.3">
      <c r="A5" s="12"/>
      <c r="B5" s="24" t="s">
        <v>477</v>
      </c>
      <c r="C5" s="25" t="s">
        <v>473</v>
      </c>
      <c r="D5" s="26">
        <v>40771</v>
      </c>
      <c r="E5" s="26">
        <v>40774</v>
      </c>
      <c r="F5" s="27">
        <v>38261</v>
      </c>
      <c r="G5" s="28" t="s">
        <v>467</v>
      </c>
      <c r="H5" s="25" t="s">
        <v>468</v>
      </c>
      <c r="I5" s="31" t="s">
        <v>469</v>
      </c>
      <c r="J5" s="25" t="s">
        <v>475</v>
      </c>
      <c r="K5" s="30" t="s">
        <v>476</v>
      </c>
    </row>
    <row r="6" spans="1:11" ht="39.950000000000003" customHeight="1" thickBot="1" x14ac:dyDescent="0.3">
      <c r="A6" s="12"/>
      <c r="B6" s="24" t="s">
        <v>478</v>
      </c>
      <c r="C6" s="31" t="s">
        <v>466</v>
      </c>
      <c r="D6" s="26">
        <v>40771</v>
      </c>
      <c r="E6" s="26">
        <v>40774</v>
      </c>
      <c r="F6" s="27">
        <v>38261</v>
      </c>
      <c r="G6" s="28" t="s">
        <v>467</v>
      </c>
      <c r="H6" s="25" t="s">
        <v>468</v>
      </c>
      <c r="I6" s="25" t="s">
        <v>479</v>
      </c>
      <c r="J6" s="25" t="s">
        <v>475</v>
      </c>
      <c r="K6" s="30" t="s">
        <v>476</v>
      </c>
    </row>
    <row r="7" spans="1:11" ht="39.950000000000003" customHeight="1" thickBot="1" x14ac:dyDescent="0.3">
      <c r="A7" s="12"/>
      <c r="B7" s="32" t="s">
        <v>480</v>
      </c>
      <c r="C7" s="33" t="s">
        <v>466</v>
      </c>
      <c r="D7" s="34">
        <v>40771</v>
      </c>
      <c r="E7" s="34">
        <v>40774</v>
      </c>
      <c r="F7" s="35">
        <v>38261</v>
      </c>
      <c r="G7" s="36" t="s">
        <v>467</v>
      </c>
      <c r="H7" s="37" t="s">
        <v>468</v>
      </c>
      <c r="I7" s="33" t="s">
        <v>469</v>
      </c>
      <c r="J7" s="36" t="s">
        <v>470</v>
      </c>
      <c r="K7" s="38" t="s">
        <v>471</v>
      </c>
    </row>
    <row r="8" spans="1:11" ht="39.950000000000003" customHeight="1" thickTop="1" thickBot="1" x14ac:dyDescent="0.3">
      <c r="A8" s="12" t="s">
        <v>481</v>
      </c>
      <c r="B8" s="17" t="s">
        <v>482</v>
      </c>
      <c r="C8" s="18" t="s">
        <v>483</v>
      </c>
      <c r="D8" s="19">
        <v>40801</v>
      </c>
      <c r="E8" s="39" t="s">
        <v>484</v>
      </c>
      <c r="F8" s="20">
        <v>38991</v>
      </c>
      <c r="G8" s="21" t="s">
        <v>467</v>
      </c>
      <c r="H8" s="22" t="s">
        <v>468</v>
      </c>
      <c r="I8" s="18" t="s">
        <v>469</v>
      </c>
      <c r="J8" s="21" t="s">
        <v>470</v>
      </c>
      <c r="K8" s="23" t="s">
        <v>471</v>
      </c>
    </row>
    <row r="9" spans="1:11" ht="39.950000000000003" customHeight="1" thickBot="1" x14ac:dyDescent="0.3">
      <c r="A9" s="12"/>
      <c r="B9" s="24" t="s">
        <v>485</v>
      </c>
      <c r="C9" s="31" t="s">
        <v>483</v>
      </c>
      <c r="D9" s="26">
        <v>40801</v>
      </c>
      <c r="E9" s="40" t="s">
        <v>484</v>
      </c>
      <c r="F9" s="27">
        <v>38991</v>
      </c>
      <c r="G9" s="28" t="s">
        <v>467</v>
      </c>
      <c r="H9" s="25" t="s">
        <v>468</v>
      </c>
      <c r="I9" s="25" t="s">
        <v>486</v>
      </c>
      <c r="J9" s="25" t="s">
        <v>475</v>
      </c>
      <c r="K9" s="41" t="s">
        <v>471</v>
      </c>
    </row>
    <row r="10" spans="1:11" ht="39.950000000000003" customHeight="1" thickBot="1" x14ac:dyDescent="0.3">
      <c r="A10" s="12"/>
      <c r="B10" s="24" t="s">
        <v>487</v>
      </c>
      <c r="C10" s="42" t="s">
        <v>488</v>
      </c>
      <c r="D10" s="26">
        <v>40801</v>
      </c>
      <c r="E10" s="40" t="s">
        <v>484</v>
      </c>
      <c r="F10" s="27">
        <v>38991</v>
      </c>
      <c r="G10" s="28" t="s">
        <v>467</v>
      </c>
      <c r="H10" s="25" t="s">
        <v>468</v>
      </c>
      <c r="I10" s="31" t="s">
        <v>469</v>
      </c>
      <c r="J10" s="25" t="s">
        <v>475</v>
      </c>
      <c r="K10" s="30" t="s">
        <v>476</v>
      </c>
    </row>
    <row r="11" spans="1:11" ht="39.950000000000003" customHeight="1" thickBot="1" x14ac:dyDescent="0.3">
      <c r="A11" s="12"/>
      <c r="B11" s="24" t="s">
        <v>489</v>
      </c>
      <c r="C11" s="31" t="s">
        <v>483</v>
      </c>
      <c r="D11" s="26">
        <v>40801</v>
      </c>
      <c r="E11" s="40" t="s">
        <v>484</v>
      </c>
      <c r="F11" s="27">
        <v>38991</v>
      </c>
      <c r="G11" s="28" t="s">
        <v>467</v>
      </c>
      <c r="H11" s="25" t="s">
        <v>468</v>
      </c>
      <c r="I11" s="25" t="s">
        <v>486</v>
      </c>
      <c r="J11" s="25" t="s">
        <v>475</v>
      </c>
      <c r="K11" s="41" t="s">
        <v>471</v>
      </c>
    </row>
    <row r="12" spans="1:11" ht="39.950000000000003" customHeight="1" thickBot="1" x14ac:dyDescent="0.3">
      <c r="A12" s="12"/>
      <c r="B12" s="32" t="s">
        <v>490</v>
      </c>
      <c r="C12" s="37" t="s">
        <v>491</v>
      </c>
      <c r="D12" s="34">
        <v>40801</v>
      </c>
      <c r="E12" s="43" t="s">
        <v>484</v>
      </c>
      <c r="F12" s="35">
        <v>38991</v>
      </c>
      <c r="G12" s="36" t="s">
        <v>467</v>
      </c>
      <c r="H12" s="37" t="s">
        <v>468</v>
      </c>
      <c r="I12" s="37" t="s">
        <v>486</v>
      </c>
      <c r="J12" s="25" t="s">
        <v>475</v>
      </c>
      <c r="K12" s="38" t="s">
        <v>471</v>
      </c>
    </row>
    <row r="13" spans="1:11" ht="39.950000000000003" customHeight="1" thickTop="1" thickBot="1" x14ac:dyDescent="0.3">
      <c r="A13" s="12" t="s">
        <v>492</v>
      </c>
      <c r="B13" s="17" t="s">
        <v>493</v>
      </c>
      <c r="C13" s="44" t="s">
        <v>488</v>
      </c>
      <c r="D13" s="45">
        <v>40820</v>
      </c>
      <c r="E13" s="39" t="s">
        <v>494</v>
      </c>
      <c r="F13" s="46" t="s">
        <v>471</v>
      </c>
      <c r="G13" s="21"/>
      <c r="H13" s="21"/>
      <c r="I13" s="21"/>
      <c r="J13" s="21"/>
      <c r="K13" s="47"/>
    </row>
    <row r="14" spans="1:11" ht="39.950000000000003" customHeight="1" thickBot="1" x14ac:dyDescent="0.3">
      <c r="B14" s="24" t="s">
        <v>495</v>
      </c>
      <c r="C14" s="42" t="s">
        <v>488</v>
      </c>
      <c r="D14" s="48">
        <v>40827</v>
      </c>
      <c r="E14" s="40" t="s">
        <v>494</v>
      </c>
      <c r="F14" s="49" t="s">
        <v>471</v>
      </c>
      <c r="G14" s="28"/>
      <c r="H14" s="28"/>
      <c r="I14" s="28"/>
      <c r="J14" s="28"/>
      <c r="K14" s="50"/>
    </row>
    <row r="15" spans="1:11" ht="39.950000000000003" customHeight="1" thickBot="1" x14ac:dyDescent="0.3">
      <c r="B15" s="32" t="s">
        <v>496</v>
      </c>
      <c r="C15" s="51" t="s">
        <v>488</v>
      </c>
      <c r="D15" s="52">
        <v>40827</v>
      </c>
      <c r="E15" s="43" t="s">
        <v>494</v>
      </c>
      <c r="F15" s="53" t="s">
        <v>471</v>
      </c>
      <c r="G15" s="36"/>
      <c r="H15" s="36"/>
      <c r="I15" s="36"/>
      <c r="J15" s="36"/>
      <c r="K15" s="54"/>
    </row>
    <row r="16" spans="1:11" ht="15.75" thickTop="1" x14ac:dyDescent="0.2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L936"/>
  <sheetViews>
    <sheetView topLeftCell="A608" zoomScale="55" zoomScaleNormal="55" workbookViewId="0">
      <pane ySplit="660" activePane="bottomLeft"/>
      <selection activeCell="AJ608" sqref="AJ1:AP1048576"/>
      <selection pane="bottomLeft" activeCell="CD307" sqref="CD307"/>
    </sheetView>
  </sheetViews>
  <sheetFormatPr defaultRowHeight="15" x14ac:dyDescent="0.25"/>
  <cols>
    <col min="10" max="10" width="9.5703125" bestFit="1" customWidth="1"/>
    <col min="16" max="16" width="35.28515625" bestFit="1" customWidth="1"/>
    <col min="22" max="22" width="9.140625" style="76"/>
    <col min="25" max="25" width="35.28515625" bestFit="1" customWidth="1"/>
    <col min="26" max="26" width="10.140625" customWidth="1"/>
    <col min="28" max="28" width="18.7109375" customWidth="1"/>
    <col min="29" max="29" width="16" customWidth="1"/>
    <col min="31" max="31" width="9.140625" style="73"/>
    <col min="36" max="36" width="33.85546875" bestFit="1" customWidth="1"/>
    <col min="42" max="42" width="9.140625" style="76"/>
    <col min="43" max="43" width="9.140625" style="80"/>
  </cols>
  <sheetData>
    <row r="2" spans="1:46" x14ac:dyDescent="0.25">
      <c r="A2" s="71"/>
      <c r="B2" s="71" t="s">
        <v>676</v>
      </c>
      <c r="C2" s="71"/>
      <c r="D2" s="71"/>
      <c r="J2" s="71" t="s">
        <v>676</v>
      </c>
      <c r="K2" s="71"/>
      <c r="L2" s="71"/>
    </row>
    <row r="3" spans="1:46" x14ac:dyDescent="0.25">
      <c r="A3" t="s">
        <v>678</v>
      </c>
      <c r="B3" s="6">
        <f>COUNT(S9:S938)</f>
        <v>694</v>
      </c>
      <c r="C3" s="4">
        <f>COUNT(AB9:AB1009)</f>
        <v>93</v>
      </c>
      <c r="D3" s="7">
        <f>COUNT(AL9:AL1172)</f>
        <v>605</v>
      </c>
      <c r="J3" s="6">
        <f>COUNT(Q9:Q999)</f>
        <v>184</v>
      </c>
      <c r="K3" s="4">
        <f>COUNT(Z9:Z999)</f>
        <v>32</v>
      </c>
      <c r="L3" s="7">
        <f>COUNT(AK9:AK1000)</f>
        <v>193</v>
      </c>
    </row>
    <row r="4" spans="1:46" x14ac:dyDescent="0.25">
      <c r="A4" t="s">
        <v>679</v>
      </c>
      <c r="B4" s="6">
        <v>3</v>
      </c>
      <c r="C4" s="4">
        <v>3</v>
      </c>
      <c r="D4" s="7">
        <v>3</v>
      </c>
      <c r="J4" s="6">
        <v>3</v>
      </c>
      <c r="K4" s="4">
        <v>3</v>
      </c>
      <c r="L4" s="7">
        <v>3</v>
      </c>
    </row>
    <row r="6" spans="1:46" x14ac:dyDescent="0.25">
      <c r="D6" s="78" t="s">
        <v>802</v>
      </c>
      <c r="H6" s="78" t="s">
        <v>802</v>
      </c>
      <c r="L6" s="79" t="s">
        <v>804</v>
      </c>
      <c r="Q6">
        <f>AVERAGE(Q9:Q248909)</f>
        <v>3.9891304347826089</v>
      </c>
      <c r="AK6">
        <f>AVERAGE(AK9:AK248616)</f>
        <v>3.0725388601036268</v>
      </c>
    </row>
    <row r="7" spans="1:46" x14ac:dyDescent="0.25">
      <c r="B7" t="s">
        <v>805</v>
      </c>
      <c r="D7" s="82">
        <f>(D10/B10)-1</f>
        <v>3.2067072425392418E-2</v>
      </c>
      <c r="F7" t="s">
        <v>800</v>
      </c>
      <c r="H7" s="82">
        <f>1-(F10/H10)</f>
        <v>0.14885931454566648</v>
      </c>
      <c r="J7" t="s">
        <v>803</v>
      </c>
      <c r="L7" s="82">
        <f>1-(L10/J10)</f>
        <v>0.22977227485140694</v>
      </c>
    </row>
    <row r="8" spans="1:46" x14ac:dyDescent="0.25">
      <c r="B8" s="8" t="s">
        <v>50</v>
      </c>
      <c r="C8" s="3" t="s">
        <v>1005</v>
      </c>
      <c r="D8" s="9" t="s">
        <v>1006</v>
      </c>
      <c r="E8" s="2"/>
      <c r="F8" s="8" t="s">
        <v>50</v>
      </c>
      <c r="G8" s="3" t="s">
        <v>1005</v>
      </c>
      <c r="H8" s="9" t="s">
        <v>1006</v>
      </c>
      <c r="J8" s="8" t="s">
        <v>50</v>
      </c>
      <c r="K8" s="3" t="s">
        <v>1005</v>
      </c>
      <c r="L8" s="9" t="s">
        <v>1006</v>
      </c>
      <c r="P8" s="58" t="s">
        <v>673</v>
      </c>
      <c r="Q8" s="58" t="s">
        <v>674</v>
      </c>
      <c r="R8" s="58" t="s">
        <v>675</v>
      </c>
      <c r="S8" s="58" t="s">
        <v>554</v>
      </c>
      <c r="T8" s="58" t="s">
        <v>559</v>
      </c>
      <c r="U8" s="58"/>
      <c r="V8" s="77" t="s">
        <v>667</v>
      </c>
      <c r="Y8" s="58" t="s">
        <v>673</v>
      </c>
      <c r="Z8" s="58" t="s">
        <v>674</v>
      </c>
      <c r="AA8" s="58" t="s">
        <v>675</v>
      </c>
      <c r="AB8" s="58" t="s">
        <v>554</v>
      </c>
      <c r="AC8" s="58" t="s">
        <v>559</v>
      </c>
      <c r="AD8" s="58"/>
      <c r="AE8" s="73" t="s">
        <v>667</v>
      </c>
      <c r="AJ8" s="58" t="s">
        <v>673</v>
      </c>
      <c r="AK8" s="58" t="s">
        <v>674</v>
      </c>
      <c r="AL8" s="58" t="s">
        <v>675</v>
      </c>
      <c r="AM8" s="58" t="s">
        <v>554</v>
      </c>
      <c r="AN8" s="58" t="s">
        <v>559</v>
      </c>
      <c r="AO8" s="58"/>
      <c r="AP8" s="77" t="s">
        <v>667</v>
      </c>
    </row>
    <row r="9" spans="1:46" x14ac:dyDescent="0.25">
      <c r="B9" s="8" t="s">
        <v>668</v>
      </c>
      <c r="C9" s="3" t="s">
        <v>668</v>
      </c>
      <c r="D9" s="9" t="s">
        <v>670</v>
      </c>
      <c r="E9" s="2"/>
      <c r="F9" s="8" t="s">
        <v>669</v>
      </c>
      <c r="G9" s="3" t="s">
        <v>669</v>
      </c>
      <c r="H9" s="9" t="s">
        <v>669</v>
      </c>
      <c r="J9" s="8" t="s">
        <v>801</v>
      </c>
      <c r="K9" s="3" t="s">
        <v>801</v>
      </c>
      <c r="L9" s="9" t="s">
        <v>801</v>
      </c>
      <c r="P9" s="62" t="s">
        <v>647</v>
      </c>
      <c r="Q9">
        <v>2</v>
      </c>
      <c r="R9" s="71">
        <v>1</v>
      </c>
      <c r="S9">
        <v>156.27199999999999</v>
      </c>
      <c r="T9">
        <v>119.102</v>
      </c>
      <c r="V9" s="77">
        <f t="shared" ref="V9:V18" si="0">T9+U9</f>
        <v>119.102</v>
      </c>
      <c r="Y9" s="74" t="s">
        <v>576</v>
      </c>
      <c r="Z9">
        <v>2</v>
      </c>
      <c r="AA9">
        <v>1</v>
      </c>
      <c r="AB9">
        <v>289.17099999999999</v>
      </c>
      <c r="AC9">
        <v>94.703999999999994</v>
      </c>
      <c r="AE9" s="73">
        <f>AC9+AD9</f>
        <v>94.703999999999994</v>
      </c>
      <c r="AJ9" s="15" t="s">
        <v>598</v>
      </c>
      <c r="AK9">
        <v>3</v>
      </c>
      <c r="AL9" s="71">
        <v>1</v>
      </c>
      <c r="AM9">
        <v>113.437</v>
      </c>
      <c r="AN9">
        <v>86.498999999999995</v>
      </c>
      <c r="AP9" s="77">
        <f t="shared" ref="AP9:AP72" si="1">AN9+AO9</f>
        <v>86.498999999999995</v>
      </c>
      <c r="AR9">
        <f>AVERAGE(AP9:AP258)</f>
        <v>104.89349732620326</v>
      </c>
      <c r="AS9">
        <f>AVERAGE(AP565:AP607)</f>
        <v>94.004575757575751</v>
      </c>
      <c r="AT9">
        <f>AVERAGE(AP266:AP363)</f>
        <v>102.63239436619722</v>
      </c>
    </row>
    <row r="10" spans="1:46" x14ac:dyDescent="0.25">
      <c r="B10" s="8">
        <f>AVERAGE(S9:S909)</f>
        <v>172.62294345238112</v>
      </c>
      <c r="C10" s="3">
        <f>AVERAGE(AB9:AB999)</f>
        <v>173.98168817204305</v>
      </c>
      <c r="D10" s="9">
        <f>AVERAGE(AM9:AM1000)</f>
        <v>178.15845588235305</v>
      </c>
      <c r="E10" s="2"/>
      <c r="F10" s="8">
        <f>AVERAGE(V9:V950)</f>
        <v>87.259265474553004</v>
      </c>
      <c r="G10" s="3">
        <f>AVERAGE(AE9:AE999)</f>
        <v>91.598896907216499</v>
      </c>
      <c r="H10" s="9">
        <f>AVERAGE(AP9:AP1000)</f>
        <v>102.52037878787871</v>
      </c>
      <c r="J10" s="8">
        <f>AVERAGE(Q9:Q950)</f>
        <v>3.9891304347826089</v>
      </c>
      <c r="K10" s="3">
        <f>AVERAGE(Z9:Z1011)</f>
        <v>3.09375</v>
      </c>
      <c r="L10" s="9">
        <f>AVERAGE(AK9:AK1000)</f>
        <v>3.0725388601036268</v>
      </c>
      <c r="P10" s="62"/>
      <c r="R10" s="71">
        <v>2</v>
      </c>
      <c r="S10">
        <v>212.96</v>
      </c>
      <c r="T10">
        <v>61.253</v>
      </c>
      <c r="V10" s="77">
        <f t="shared" si="0"/>
        <v>61.253</v>
      </c>
      <c r="Y10" s="74"/>
      <c r="AA10">
        <v>2</v>
      </c>
      <c r="AB10" s="72" t="s">
        <v>671</v>
      </c>
      <c r="AC10">
        <v>96.54</v>
      </c>
      <c r="AE10" s="73">
        <f t="shared" ref="AE10:AE68" si="2">AC10+AD10</f>
        <v>96.54</v>
      </c>
      <c r="AJ10" s="15"/>
      <c r="AL10" s="71">
        <v>2</v>
      </c>
      <c r="AM10">
        <v>190.56</v>
      </c>
      <c r="AN10">
        <v>132.51599999999999</v>
      </c>
      <c r="AP10" s="77">
        <f t="shared" si="1"/>
        <v>132.51599999999999</v>
      </c>
      <c r="AR10">
        <f>SUM(AK9:AK202)</f>
        <v>146</v>
      </c>
    </row>
    <row r="11" spans="1:46" x14ac:dyDescent="0.25">
      <c r="B11" s="14">
        <f>STDEV(S9:S999)/SQRT(COUNT(S9:S347))</f>
        <v>4.6281093283376009</v>
      </c>
      <c r="C11" s="14">
        <f>STDEV(AB9:AB999)/SQRT(COUNT(AB9:AB999))</f>
        <v>7.9467312933500605</v>
      </c>
      <c r="D11" s="14">
        <f>STDEV(AM9:AM319)/SQRT(COUNT(AM9:AM319))</f>
        <v>6.5490504577226423</v>
      </c>
      <c r="E11" s="14"/>
      <c r="F11" s="14">
        <f>STDEV(V9:V999)/SQRT(COUNT(V9:V347))</f>
        <v>1.9000704802072677</v>
      </c>
      <c r="G11" s="14">
        <f>STDEV(AE9:AE999)/SQRT(COUNT(AE9:AE999))</f>
        <v>3.0862116839757614</v>
      </c>
      <c r="H11" s="14">
        <f>STDEV(AP9:AP1000)/SQRT(COUNT(AP9:AP1000))</f>
        <v>1.4751072679777832</v>
      </c>
      <c r="J11" s="14">
        <f>STDEV(Q9:Q999)/SQRT(COUNT(Q9:Q999))</f>
        <v>0.11508597157179622</v>
      </c>
      <c r="K11" s="14">
        <f>STDEV(Z9:Z999)/SQRT(COUNT(Z9:Z999))</f>
        <v>0.25542254286422295</v>
      </c>
      <c r="L11" s="14">
        <f>STDEV(Q9:Q999)/SQRT(COUNT(Q9:Q999))</f>
        <v>0.11508597157179622</v>
      </c>
      <c r="V11" s="77"/>
      <c r="Y11" s="74"/>
      <c r="AJ11" s="15"/>
      <c r="AL11" s="71">
        <v>3</v>
      </c>
      <c r="AM11">
        <v>110.218</v>
      </c>
      <c r="AN11">
        <v>66.207999999999998</v>
      </c>
      <c r="AP11" s="77">
        <f t="shared" si="1"/>
        <v>66.207999999999998</v>
      </c>
    </row>
    <row r="12" spans="1:46" x14ac:dyDescent="0.25">
      <c r="P12" s="62" t="s">
        <v>648</v>
      </c>
      <c r="Q12">
        <v>2</v>
      </c>
      <c r="R12" s="71">
        <v>1</v>
      </c>
      <c r="S12">
        <v>175.35400000000001</v>
      </c>
      <c r="T12">
        <v>96.078000000000003</v>
      </c>
      <c r="V12" s="77">
        <f t="shared" si="0"/>
        <v>96.078000000000003</v>
      </c>
      <c r="Y12" s="74" t="s">
        <v>577</v>
      </c>
      <c r="Z12">
        <v>4</v>
      </c>
      <c r="AA12">
        <v>1</v>
      </c>
      <c r="AB12" s="71">
        <v>212.85</v>
      </c>
      <c r="AC12">
        <v>120.179</v>
      </c>
      <c r="AE12" s="73">
        <f t="shared" si="2"/>
        <v>120.179</v>
      </c>
      <c r="AJ12" s="15"/>
      <c r="AL12" s="71"/>
      <c r="AP12" s="77"/>
    </row>
    <row r="13" spans="1:46" x14ac:dyDescent="0.25">
      <c r="B13" t="s">
        <v>677</v>
      </c>
      <c r="F13" t="s">
        <v>677</v>
      </c>
      <c r="J13" t="s">
        <v>677</v>
      </c>
      <c r="P13" s="62"/>
      <c r="R13" s="71">
        <v>2</v>
      </c>
      <c r="S13">
        <v>136.821</v>
      </c>
      <c r="T13">
        <v>76.706999999999994</v>
      </c>
      <c r="V13" s="77">
        <f t="shared" si="0"/>
        <v>76.706999999999994</v>
      </c>
      <c r="Y13" s="74"/>
      <c r="AA13">
        <v>2</v>
      </c>
      <c r="AB13" s="71">
        <v>111.158</v>
      </c>
      <c r="AC13">
        <v>71.197000000000003</v>
      </c>
      <c r="AE13" s="73">
        <f t="shared" si="2"/>
        <v>71.197000000000003</v>
      </c>
      <c r="AJ13" s="15" t="s">
        <v>599</v>
      </c>
      <c r="AK13">
        <v>3</v>
      </c>
      <c r="AL13" s="71">
        <v>1</v>
      </c>
      <c r="AM13">
        <v>105.56100000000001</v>
      </c>
      <c r="AN13">
        <v>62.415999999999997</v>
      </c>
      <c r="AP13" s="77">
        <f t="shared" si="1"/>
        <v>62.415999999999997</v>
      </c>
    </row>
    <row r="14" spans="1:46" x14ac:dyDescent="0.25">
      <c r="B14" s="75">
        <f>TTEST(S9:S347, AM9:AM320,2,3)</f>
        <v>0.18621115313726594</v>
      </c>
      <c r="F14" s="75">
        <f>TTEST(V9:V999, AP9:AP1000,2,3)</f>
        <v>5.9111499229541902E-16</v>
      </c>
      <c r="G14" s="75" t="e">
        <f>TTEST(W9:W999, AQ9:AQ1000,2,3)</f>
        <v>#DIV/0!</v>
      </c>
      <c r="J14" s="75">
        <f>TTEST(Q9:Q999,AK9:AK1000,2,3)</f>
        <v>2.280112093985007E-9</v>
      </c>
      <c r="V14" s="77"/>
      <c r="Y14" s="74"/>
      <c r="AA14">
        <v>3</v>
      </c>
      <c r="AB14">
        <v>196.54</v>
      </c>
      <c r="AC14">
        <v>88.501000000000005</v>
      </c>
      <c r="AE14" s="73">
        <f t="shared" si="2"/>
        <v>88.501000000000005</v>
      </c>
      <c r="AJ14" s="15"/>
      <c r="AL14" s="71">
        <v>2</v>
      </c>
      <c r="AM14">
        <v>351.21600000000001</v>
      </c>
      <c r="AN14">
        <v>179.89</v>
      </c>
      <c r="AP14" s="77">
        <f t="shared" si="1"/>
        <v>179.89</v>
      </c>
    </row>
    <row r="15" spans="1:46" s="71" customFormat="1" x14ac:dyDescent="0.25">
      <c r="F15" s="75"/>
      <c r="P15" s="62" t="s">
        <v>649</v>
      </c>
      <c r="Q15">
        <v>1</v>
      </c>
      <c r="R15" s="71">
        <v>1</v>
      </c>
      <c r="S15">
        <v>177.13300000000001</v>
      </c>
      <c r="T15">
        <v>75.153000000000006</v>
      </c>
      <c r="U15"/>
      <c r="V15" s="77">
        <f t="shared" si="0"/>
        <v>75.153000000000006</v>
      </c>
      <c r="W15"/>
      <c r="X15"/>
      <c r="Y15" s="74"/>
      <c r="AA15" s="71">
        <v>4</v>
      </c>
      <c r="AB15">
        <v>199.40199999999999</v>
      </c>
      <c r="AC15">
        <v>101.49299999999999</v>
      </c>
      <c r="AE15" s="73">
        <f t="shared" si="2"/>
        <v>101.49299999999999</v>
      </c>
      <c r="AJ15" s="15"/>
      <c r="AK15"/>
      <c r="AL15" s="71">
        <v>3</v>
      </c>
      <c r="AM15">
        <v>253.18</v>
      </c>
      <c r="AN15">
        <v>87.816999999999993</v>
      </c>
      <c r="AO15"/>
      <c r="AP15" s="77">
        <f t="shared" si="1"/>
        <v>87.816999999999993</v>
      </c>
      <c r="AQ15" s="81"/>
    </row>
    <row r="16" spans="1:46" s="71" customFormat="1" x14ac:dyDescent="0.25">
      <c r="P16"/>
      <c r="Q16"/>
      <c r="R16"/>
      <c r="S16"/>
      <c r="T16"/>
      <c r="U16"/>
      <c r="V16" s="77"/>
      <c r="W16"/>
      <c r="X16"/>
      <c r="Y16" s="74"/>
      <c r="AE16" s="73"/>
      <c r="AJ16" s="15"/>
      <c r="AK16"/>
      <c r="AM16"/>
      <c r="AN16"/>
      <c r="AO16"/>
      <c r="AP16" s="77"/>
      <c r="AQ16" s="81"/>
    </row>
    <row r="17" spans="16:42" x14ac:dyDescent="0.25">
      <c r="P17" s="62" t="s">
        <v>650</v>
      </c>
      <c r="Q17">
        <v>2</v>
      </c>
      <c r="R17" s="71">
        <v>1</v>
      </c>
      <c r="S17">
        <v>168.80799999999999</v>
      </c>
      <c r="T17">
        <v>89.462000000000003</v>
      </c>
      <c r="V17" s="77">
        <f t="shared" si="0"/>
        <v>89.462000000000003</v>
      </c>
      <c r="Y17" s="74" t="s">
        <v>578</v>
      </c>
      <c r="Z17">
        <v>3</v>
      </c>
      <c r="AA17" s="71">
        <v>1</v>
      </c>
      <c r="AB17">
        <v>136.00399999999999</v>
      </c>
      <c r="AC17">
        <v>65.048000000000002</v>
      </c>
      <c r="AE17" s="73">
        <f t="shared" si="2"/>
        <v>65.048000000000002</v>
      </c>
      <c r="AJ17" s="15" t="s">
        <v>600</v>
      </c>
      <c r="AK17">
        <v>1</v>
      </c>
      <c r="AL17" s="71">
        <v>1</v>
      </c>
      <c r="AM17">
        <v>211.89599999999999</v>
      </c>
      <c r="AN17">
        <v>91.233999999999995</v>
      </c>
      <c r="AO17">
        <v>44.688000000000002</v>
      </c>
      <c r="AP17" s="77">
        <f t="shared" si="1"/>
        <v>135.922</v>
      </c>
    </row>
    <row r="18" spans="16:42" x14ac:dyDescent="0.25">
      <c r="P18" s="62"/>
      <c r="R18" s="71">
        <v>2</v>
      </c>
      <c r="S18" s="72" t="s">
        <v>671</v>
      </c>
      <c r="T18">
        <v>51.959000000000003</v>
      </c>
      <c r="V18" s="77">
        <f t="shared" si="0"/>
        <v>51.959000000000003</v>
      </c>
      <c r="Y18" s="74"/>
      <c r="AA18" s="71">
        <v>2</v>
      </c>
      <c r="AC18">
        <v>72.881</v>
      </c>
      <c r="AD18">
        <v>48.177</v>
      </c>
      <c r="AE18" s="73">
        <f t="shared" si="2"/>
        <v>121.05799999999999</v>
      </c>
      <c r="AJ18" s="15"/>
      <c r="AL18" s="71"/>
      <c r="AP18" s="77"/>
    </row>
    <row r="19" spans="16:42" x14ac:dyDescent="0.25">
      <c r="V19" s="77"/>
      <c r="Y19" s="74"/>
      <c r="AA19" s="71">
        <v>3</v>
      </c>
      <c r="AB19">
        <v>80.055999999999997</v>
      </c>
      <c r="AC19">
        <v>55.73</v>
      </c>
      <c r="AE19" s="73">
        <f t="shared" si="2"/>
        <v>55.73</v>
      </c>
      <c r="AJ19" s="15" t="s">
        <v>601</v>
      </c>
      <c r="AK19">
        <v>2</v>
      </c>
      <c r="AL19" s="71">
        <v>1</v>
      </c>
      <c r="AM19">
        <v>74.673000000000002</v>
      </c>
      <c r="AN19">
        <v>68.73</v>
      </c>
      <c r="AP19" s="77">
        <f t="shared" si="1"/>
        <v>68.73</v>
      </c>
    </row>
    <row r="20" spans="16:42" x14ac:dyDescent="0.25">
      <c r="P20" s="62" t="s">
        <v>651</v>
      </c>
      <c r="Q20">
        <v>4</v>
      </c>
      <c r="R20" s="71">
        <v>1</v>
      </c>
      <c r="S20">
        <v>124.61499999999999</v>
      </c>
      <c r="T20">
        <v>76.927000000000007</v>
      </c>
      <c r="V20" s="77">
        <f t="shared" ref="V20:V83" si="3">T20+U20</f>
        <v>76.927000000000007</v>
      </c>
      <c r="Y20" s="74"/>
      <c r="AA20" s="71"/>
      <c r="AJ20" s="15"/>
      <c r="AL20" s="71">
        <v>2</v>
      </c>
      <c r="AM20">
        <v>157.851</v>
      </c>
      <c r="AN20">
        <v>92.85</v>
      </c>
      <c r="AP20" s="77">
        <f t="shared" si="1"/>
        <v>92.85</v>
      </c>
    </row>
    <row r="21" spans="16:42" x14ac:dyDescent="0.25">
      <c r="P21" s="62"/>
      <c r="R21" s="71">
        <v>2</v>
      </c>
      <c r="S21">
        <v>188.322</v>
      </c>
      <c r="T21">
        <v>111.902</v>
      </c>
      <c r="V21" s="77">
        <f t="shared" si="3"/>
        <v>111.902</v>
      </c>
      <c r="Y21" s="74" t="s">
        <v>579</v>
      </c>
      <c r="Z21">
        <v>1</v>
      </c>
      <c r="AA21" s="71">
        <v>1</v>
      </c>
      <c r="AB21">
        <v>157.61000000000001</v>
      </c>
      <c r="AC21">
        <v>61.27</v>
      </c>
      <c r="AE21" s="73">
        <f t="shared" si="2"/>
        <v>61.27</v>
      </c>
      <c r="AJ21" s="15"/>
      <c r="AL21" s="71"/>
      <c r="AP21" s="77"/>
    </row>
    <row r="22" spans="16:42" x14ac:dyDescent="0.25">
      <c r="P22" s="62"/>
      <c r="R22" s="71">
        <v>3</v>
      </c>
      <c r="S22">
        <v>103.247</v>
      </c>
      <c r="T22">
        <v>65.305999999999997</v>
      </c>
      <c r="V22" s="77">
        <f t="shared" si="3"/>
        <v>65.305999999999997</v>
      </c>
      <c r="Y22" s="74"/>
      <c r="AA22" s="71"/>
      <c r="AJ22" s="15" t="s">
        <v>602</v>
      </c>
      <c r="AK22">
        <v>2</v>
      </c>
      <c r="AL22" s="71">
        <v>1</v>
      </c>
      <c r="AM22">
        <v>93.536000000000001</v>
      </c>
      <c r="AN22">
        <v>87.793999999999997</v>
      </c>
      <c r="AP22" s="77">
        <f t="shared" si="1"/>
        <v>87.793999999999997</v>
      </c>
    </row>
    <row r="23" spans="16:42" x14ac:dyDescent="0.25">
      <c r="P23" s="62"/>
      <c r="R23" s="71">
        <v>4</v>
      </c>
      <c r="S23">
        <v>143.126</v>
      </c>
      <c r="T23">
        <v>91.406999999999996</v>
      </c>
      <c r="V23" s="77">
        <f t="shared" si="3"/>
        <v>91.406999999999996</v>
      </c>
      <c r="Y23" s="74" t="s">
        <v>580</v>
      </c>
      <c r="Z23">
        <v>4</v>
      </c>
      <c r="AA23" s="71">
        <v>1</v>
      </c>
      <c r="AB23">
        <v>168.68</v>
      </c>
      <c r="AC23">
        <v>77.162000000000006</v>
      </c>
      <c r="AE23" s="73">
        <f t="shared" si="2"/>
        <v>77.162000000000006</v>
      </c>
      <c r="AJ23" s="15"/>
      <c r="AL23" s="71">
        <v>2</v>
      </c>
      <c r="AM23">
        <v>121.495</v>
      </c>
      <c r="AN23">
        <v>70.858999999999995</v>
      </c>
      <c r="AP23" s="77">
        <f t="shared" si="1"/>
        <v>70.858999999999995</v>
      </c>
    </row>
    <row r="24" spans="16:42" x14ac:dyDescent="0.25">
      <c r="V24" s="77"/>
      <c r="Y24" s="74"/>
      <c r="AA24" s="71">
        <v>2</v>
      </c>
      <c r="AB24">
        <v>147.55699999999999</v>
      </c>
      <c r="AC24">
        <v>87.234999999999999</v>
      </c>
      <c r="AE24" s="73">
        <f t="shared" si="2"/>
        <v>87.234999999999999</v>
      </c>
      <c r="AJ24" s="15"/>
      <c r="AL24" s="71"/>
      <c r="AP24" s="77"/>
    </row>
    <row r="25" spans="16:42" x14ac:dyDescent="0.25">
      <c r="P25" s="62" t="s">
        <v>652</v>
      </c>
      <c r="Q25">
        <v>5</v>
      </c>
      <c r="R25" s="71">
        <v>1</v>
      </c>
      <c r="S25">
        <v>154.029</v>
      </c>
      <c r="T25">
        <v>105.985</v>
      </c>
      <c r="V25" s="77">
        <f t="shared" si="3"/>
        <v>105.985</v>
      </c>
      <c r="Y25" s="74"/>
      <c r="AA25" s="71">
        <v>3</v>
      </c>
      <c r="AB25">
        <v>344.30799999999999</v>
      </c>
      <c r="AC25">
        <v>218.01300000000001</v>
      </c>
      <c r="AE25" s="73">
        <f t="shared" si="2"/>
        <v>218.01300000000001</v>
      </c>
      <c r="AJ25" s="15" t="s">
        <v>603</v>
      </c>
      <c r="AK25">
        <v>2</v>
      </c>
      <c r="AL25" s="71">
        <v>1</v>
      </c>
      <c r="AM25">
        <v>277.21800000000002</v>
      </c>
      <c r="AN25">
        <v>88.090999999999994</v>
      </c>
      <c r="AP25" s="77">
        <f t="shared" si="1"/>
        <v>88.090999999999994</v>
      </c>
    </row>
    <row r="26" spans="16:42" x14ac:dyDescent="0.25">
      <c r="P26" s="62"/>
      <c r="R26" s="71">
        <v>2</v>
      </c>
      <c r="S26">
        <v>143.40199999999999</v>
      </c>
      <c r="T26">
        <v>77.938000000000002</v>
      </c>
      <c r="V26" s="77">
        <f t="shared" si="3"/>
        <v>77.938000000000002</v>
      </c>
      <c r="Y26" s="74"/>
      <c r="AA26" s="71">
        <v>4</v>
      </c>
      <c r="AB26">
        <v>257.59699999999998</v>
      </c>
      <c r="AC26">
        <v>87.363</v>
      </c>
      <c r="AE26" s="73">
        <f t="shared" si="2"/>
        <v>87.363</v>
      </c>
      <c r="AJ26" s="15"/>
      <c r="AL26" s="71">
        <v>2</v>
      </c>
      <c r="AM26">
        <v>305.71199999999999</v>
      </c>
      <c r="AN26">
        <v>93.090999999999994</v>
      </c>
      <c r="AO26">
        <v>96.355999999999995</v>
      </c>
      <c r="AP26" s="77">
        <f t="shared" si="1"/>
        <v>189.447</v>
      </c>
    </row>
    <row r="27" spans="16:42" x14ac:dyDescent="0.25">
      <c r="P27" s="62"/>
      <c r="R27" s="71">
        <v>3</v>
      </c>
      <c r="S27" s="72" t="s">
        <v>671</v>
      </c>
      <c r="T27">
        <v>98.849000000000004</v>
      </c>
      <c r="V27" s="77">
        <f t="shared" si="3"/>
        <v>98.849000000000004</v>
      </c>
      <c r="Y27" s="74"/>
      <c r="AA27" s="71"/>
      <c r="AJ27" s="15"/>
      <c r="AL27" s="71"/>
      <c r="AP27" s="77"/>
    </row>
    <row r="28" spans="16:42" x14ac:dyDescent="0.25">
      <c r="P28" s="62"/>
      <c r="R28" s="71">
        <v>4</v>
      </c>
      <c r="S28">
        <v>111.79</v>
      </c>
      <c r="T28">
        <v>73.402000000000001</v>
      </c>
      <c r="V28" s="77">
        <f t="shared" si="3"/>
        <v>73.402000000000001</v>
      </c>
      <c r="Y28" s="74" t="s">
        <v>581</v>
      </c>
      <c r="Z28">
        <v>4</v>
      </c>
      <c r="AA28" s="71">
        <v>1</v>
      </c>
      <c r="AB28">
        <v>222.928</v>
      </c>
      <c r="AC28">
        <v>119.907</v>
      </c>
      <c r="AE28" s="73">
        <f t="shared" si="2"/>
        <v>119.907</v>
      </c>
      <c r="AJ28" s="15" t="s">
        <v>604</v>
      </c>
      <c r="AK28">
        <v>3</v>
      </c>
      <c r="AL28" s="71">
        <v>1</v>
      </c>
      <c r="AM28">
        <v>134.792</v>
      </c>
      <c r="AN28">
        <v>102.176</v>
      </c>
      <c r="AP28" s="77">
        <f t="shared" si="1"/>
        <v>102.176</v>
      </c>
    </row>
    <row r="29" spans="16:42" x14ac:dyDescent="0.25">
      <c r="P29" s="62"/>
      <c r="R29" s="71">
        <v>5</v>
      </c>
      <c r="S29" s="72" t="s">
        <v>671</v>
      </c>
      <c r="T29">
        <v>97.591999999999999</v>
      </c>
      <c r="V29" s="77">
        <f t="shared" si="3"/>
        <v>97.591999999999999</v>
      </c>
      <c r="Y29" s="74"/>
      <c r="AA29" s="71">
        <v>2</v>
      </c>
      <c r="AB29">
        <v>103.01900000000001</v>
      </c>
      <c r="AC29">
        <v>42.296999999999997</v>
      </c>
      <c r="AE29" s="73">
        <f t="shared" si="2"/>
        <v>42.296999999999997</v>
      </c>
      <c r="AJ29" s="15"/>
      <c r="AL29" s="71">
        <v>2</v>
      </c>
      <c r="AM29">
        <v>268.88099999999997</v>
      </c>
      <c r="AN29">
        <v>152.53299999999999</v>
      </c>
      <c r="AP29" s="77">
        <f t="shared" si="1"/>
        <v>152.53299999999999</v>
      </c>
    </row>
    <row r="30" spans="16:42" x14ac:dyDescent="0.25">
      <c r="V30" s="77"/>
      <c r="Y30" s="74"/>
      <c r="AA30" s="71">
        <v>3</v>
      </c>
      <c r="AB30">
        <v>76.058999999999997</v>
      </c>
      <c r="AC30">
        <v>45.393999999999998</v>
      </c>
      <c r="AE30" s="73">
        <f t="shared" si="2"/>
        <v>45.393999999999998</v>
      </c>
      <c r="AJ30" s="15"/>
      <c r="AL30" s="71">
        <v>3</v>
      </c>
      <c r="AM30">
        <v>126.05200000000001</v>
      </c>
      <c r="AN30">
        <v>97.061999999999998</v>
      </c>
      <c r="AP30" s="77">
        <f t="shared" si="1"/>
        <v>97.061999999999998</v>
      </c>
    </row>
    <row r="31" spans="16:42" x14ac:dyDescent="0.25">
      <c r="P31" s="62" t="s">
        <v>653</v>
      </c>
      <c r="Q31">
        <v>4</v>
      </c>
      <c r="R31" s="71">
        <v>1</v>
      </c>
      <c r="S31">
        <v>199.46199999999999</v>
      </c>
      <c r="T31">
        <v>138.89500000000001</v>
      </c>
      <c r="V31" s="77">
        <f t="shared" si="3"/>
        <v>138.89500000000001</v>
      </c>
      <c r="Y31" s="74"/>
      <c r="AA31" s="71">
        <v>4</v>
      </c>
      <c r="AB31">
        <v>224.083</v>
      </c>
      <c r="AC31">
        <v>111.83</v>
      </c>
      <c r="AE31" s="73">
        <f t="shared" si="2"/>
        <v>111.83</v>
      </c>
      <c r="AJ31" s="15"/>
      <c r="AL31" s="71"/>
      <c r="AP31" s="77"/>
    </row>
    <row r="32" spans="16:42" x14ac:dyDescent="0.25">
      <c r="P32" s="62"/>
      <c r="R32" s="71">
        <v>2</v>
      </c>
      <c r="S32">
        <v>118.533</v>
      </c>
      <c r="T32">
        <v>51.347999999999999</v>
      </c>
      <c r="V32" s="77">
        <f t="shared" si="3"/>
        <v>51.347999999999999</v>
      </c>
      <c r="Y32" s="74"/>
      <c r="AA32" s="71"/>
      <c r="AJ32" s="15" t="s">
        <v>605</v>
      </c>
      <c r="AK32">
        <v>3</v>
      </c>
      <c r="AL32" s="71">
        <v>1</v>
      </c>
      <c r="AM32">
        <v>108.724</v>
      </c>
      <c r="AN32">
        <v>75.992999999999995</v>
      </c>
      <c r="AP32" s="77">
        <f t="shared" si="1"/>
        <v>75.992999999999995</v>
      </c>
    </row>
    <row r="33" spans="2:64" x14ac:dyDescent="0.25">
      <c r="P33" s="62"/>
      <c r="R33" s="71">
        <v>3</v>
      </c>
      <c r="S33">
        <v>148.03</v>
      </c>
      <c r="T33">
        <v>101.578</v>
      </c>
      <c r="V33" s="77">
        <f t="shared" si="3"/>
        <v>101.578</v>
      </c>
      <c r="Y33" s="74" t="s">
        <v>582</v>
      </c>
      <c r="Z33">
        <v>5</v>
      </c>
      <c r="AA33" s="71">
        <v>1</v>
      </c>
      <c r="AB33">
        <v>152.00299999999999</v>
      </c>
      <c r="AC33">
        <v>83.024000000000001</v>
      </c>
      <c r="AE33" s="73">
        <f t="shared" si="2"/>
        <v>83.024000000000001</v>
      </c>
      <c r="AJ33" s="15"/>
      <c r="AL33" s="71">
        <v>2</v>
      </c>
      <c r="AM33">
        <v>204.02199999999999</v>
      </c>
      <c r="AN33">
        <v>141.376</v>
      </c>
      <c r="AP33" s="77">
        <f t="shared" si="1"/>
        <v>141.376</v>
      </c>
    </row>
    <row r="34" spans="2:64" x14ac:dyDescent="0.25">
      <c r="P34" s="62"/>
      <c r="R34" s="71">
        <v>4</v>
      </c>
      <c r="S34">
        <v>118.068</v>
      </c>
      <c r="T34">
        <v>72.855999999999995</v>
      </c>
      <c r="V34" s="77">
        <f t="shared" si="3"/>
        <v>72.855999999999995</v>
      </c>
      <c r="Y34" s="74"/>
      <c r="AA34" s="71">
        <v>2</v>
      </c>
      <c r="AB34">
        <v>176.13900000000001</v>
      </c>
      <c r="AC34">
        <v>63.478000000000002</v>
      </c>
      <c r="AE34" s="73">
        <f t="shared" si="2"/>
        <v>63.478000000000002</v>
      </c>
      <c r="AJ34" s="15"/>
      <c r="AL34" s="71">
        <v>3</v>
      </c>
      <c r="AM34">
        <v>215.53899999999999</v>
      </c>
      <c r="AN34">
        <v>116.03100000000001</v>
      </c>
      <c r="AP34" s="77">
        <f t="shared" si="1"/>
        <v>116.03100000000001</v>
      </c>
    </row>
    <row r="35" spans="2:64" x14ac:dyDescent="0.25">
      <c r="V35" s="77"/>
      <c r="Y35" s="74"/>
      <c r="AA35" s="71">
        <v>3</v>
      </c>
      <c r="AB35">
        <v>64.938000000000002</v>
      </c>
      <c r="AC35">
        <v>46.097999999999999</v>
      </c>
      <c r="AE35" s="73">
        <f t="shared" si="2"/>
        <v>46.097999999999999</v>
      </c>
      <c r="AJ35" s="15"/>
      <c r="AL35" s="71"/>
      <c r="AP35" s="77"/>
    </row>
    <row r="36" spans="2:64" x14ac:dyDescent="0.25">
      <c r="P36" s="62" t="s">
        <v>654</v>
      </c>
      <c r="Q36">
        <v>2</v>
      </c>
      <c r="R36" s="71">
        <v>1</v>
      </c>
      <c r="S36">
        <v>272.54700000000003</v>
      </c>
      <c r="T36">
        <v>169.054</v>
      </c>
      <c r="V36" s="77">
        <f t="shared" si="3"/>
        <v>169.054</v>
      </c>
      <c r="Y36" s="74"/>
      <c r="AA36" s="71">
        <v>4</v>
      </c>
      <c r="AB36">
        <v>242.86600000000001</v>
      </c>
      <c r="AC36">
        <v>59.924999999999997</v>
      </c>
      <c r="AE36" s="73">
        <f t="shared" si="2"/>
        <v>59.924999999999997</v>
      </c>
      <c r="AJ36" s="15" t="s">
        <v>606</v>
      </c>
      <c r="AK36">
        <v>4</v>
      </c>
      <c r="AL36" s="71">
        <v>1</v>
      </c>
      <c r="AM36">
        <v>147.363</v>
      </c>
      <c r="AN36">
        <v>163.65</v>
      </c>
      <c r="AP36" s="77">
        <f t="shared" si="1"/>
        <v>163.65</v>
      </c>
    </row>
    <row r="37" spans="2:64" x14ac:dyDescent="0.25">
      <c r="P37" s="62"/>
      <c r="R37" s="71">
        <v>2</v>
      </c>
      <c r="S37">
        <v>127.53400000000001</v>
      </c>
      <c r="T37">
        <v>72.643000000000001</v>
      </c>
      <c r="V37" s="77">
        <f t="shared" si="3"/>
        <v>72.643000000000001</v>
      </c>
      <c r="Y37" s="74"/>
      <c r="AA37" s="71">
        <v>5</v>
      </c>
      <c r="AB37">
        <v>165.74700000000001</v>
      </c>
      <c r="AC37">
        <v>50.448</v>
      </c>
      <c r="AE37" s="73">
        <f t="shared" si="2"/>
        <v>50.448</v>
      </c>
      <c r="AJ37" s="15"/>
      <c r="AL37" s="71">
        <v>2</v>
      </c>
      <c r="AM37">
        <v>123.32899999999999</v>
      </c>
      <c r="AN37">
        <v>149.203</v>
      </c>
      <c r="AP37" s="77">
        <f t="shared" si="1"/>
        <v>149.203</v>
      </c>
    </row>
    <row r="38" spans="2:64" x14ac:dyDescent="0.25">
      <c r="V38" s="77"/>
      <c r="Y38" s="74"/>
      <c r="AA38" s="71"/>
      <c r="AJ38" s="15"/>
      <c r="AL38" s="71">
        <v>3</v>
      </c>
      <c r="AM38">
        <v>201.10900000000001</v>
      </c>
      <c r="AN38">
        <v>141.97</v>
      </c>
      <c r="AP38" s="77">
        <f t="shared" si="1"/>
        <v>141.97</v>
      </c>
    </row>
    <row r="39" spans="2:64" x14ac:dyDescent="0.25">
      <c r="P39" s="62" t="s">
        <v>655</v>
      </c>
      <c r="Q39">
        <v>5</v>
      </c>
      <c r="R39" s="71">
        <v>1</v>
      </c>
      <c r="S39">
        <v>212.078</v>
      </c>
      <c r="T39">
        <v>73.234999999999999</v>
      </c>
      <c r="V39" s="77">
        <f t="shared" si="3"/>
        <v>73.234999999999999</v>
      </c>
      <c r="Y39" s="74" t="s">
        <v>583</v>
      </c>
      <c r="Z39">
        <v>3</v>
      </c>
      <c r="AA39" s="71">
        <v>1</v>
      </c>
      <c r="AB39">
        <v>185.00299999999999</v>
      </c>
      <c r="AC39">
        <v>76.113</v>
      </c>
      <c r="AE39" s="73">
        <f t="shared" si="2"/>
        <v>76.113</v>
      </c>
      <c r="AJ39" s="15"/>
      <c r="AL39" s="71">
        <v>4</v>
      </c>
      <c r="AM39">
        <v>132.07599999999999</v>
      </c>
      <c r="AN39">
        <v>106.886</v>
      </c>
      <c r="AP39" s="77">
        <f t="shared" si="1"/>
        <v>106.886</v>
      </c>
    </row>
    <row r="40" spans="2:64" x14ac:dyDescent="0.25">
      <c r="B40" t="s">
        <v>1007</v>
      </c>
      <c r="P40" s="62"/>
      <c r="R40" s="71">
        <v>2</v>
      </c>
      <c r="S40">
        <v>201.636</v>
      </c>
      <c r="T40">
        <v>84.588999999999999</v>
      </c>
      <c r="V40" s="77">
        <f t="shared" si="3"/>
        <v>84.588999999999999</v>
      </c>
      <c r="Y40" s="74"/>
      <c r="AA40" s="71">
        <v>2</v>
      </c>
      <c r="AB40">
        <v>211.78299999999999</v>
      </c>
      <c r="AC40">
        <v>87.081999999999994</v>
      </c>
      <c r="AE40" s="73">
        <f t="shared" si="2"/>
        <v>87.081999999999994</v>
      </c>
      <c r="AJ40" s="15"/>
      <c r="AL40" s="71"/>
      <c r="AP40" s="77"/>
    </row>
    <row r="41" spans="2:64" x14ac:dyDescent="0.25">
      <c r="B41" t="s">
        <v>1008</v>
      </c>
      <c r="P41" s="62"/>
      <c r="R41" s="71">
        <v>3</v>
      </c>
      <c r="S41">
        <v>171.23699999999999</v>
      </c>
      <c r="T41">
        <v>92.625</v>
      </c>
      <c r="V41" s="77">
        <f t="shared" si="3"/>
        <v>92.625</v>
      </c>
      <c r="Y41" s="74"/>
      <c r="AA41" s="71">
        <v>3</v>
      </c>
      <c r="AB41">
        <v>414.84500000000003</v>
      </c>
      <c r="AC41">
        <v>98.412000000000006</v>
      </c>
      <c r="AE41" s="73">
        <f t="shared" si="2"/>
        <v>98.412000000000006</v>
      </c>
      <c r="AJ41" s="15" t="s">
        <v>607</v>
      </c>
      <c r="AK41">
        <v>2</v>
      </c>
      <c r="AL41" s="71">
        <v>1</v>
      </c>
      <c r="AM41">
        <v>102.176</v>
      </c>
      <c r="AN41">
        <v>54.445</v>
      </c>
      <c r="AP41" s="77">
        <f t="shared" si="1"/>
        <v>54.445</v>
      </c>
    </row>
    <row r="42" spans="2:64" x14ac:dyDescent="0.25">
      <c r="P42" s="62"/>
      <c r="R42" s="71">
        <v>4</v>
      </c>
      <c r="S42">
        <v>93.15</v>
      </c>
      <c r="T42">
        <v>74.367000000000004</v>
      </c>
      <c r="V42" s="77">
        <f t="shared" si="3"/>
        <v>74.367000000000004</v>
      </c>
      <c r="Y42" s="74"/>
      <c r="AA42" s="71"/>
      <c r="AJ42" s="15"/>
      <c r="AL42" s="71">
        <v>2</v>
      </c>
      <c r="AM42">
        <v>119.57</v>
      </c>
      <c r="AN42">
        <v>64.415999999999997</v>
      </c>
      <c r="AP42" s="77">
        <f t="shared" si="1"/>
        <v>64.415999999999997</v>
      </c>
    </row>
    <row r="43" spans="2:64" x14ac:dyDescent="0.25">
      <c r="P43" s="62"/>
      <c r="R43" s="71">
        <v>5</v>
      </c>
      <c r="S43">
        <v>129.869</v>
      </c>
      <c r="T43">
        <v>77.94</v>
      </c>
      <c r="V43" s="77">
        <f t="shared" si="3"/>
        <v>77.94</v>
      </c>
      <c r="Y43" s="74" t="s">
        <v>584</v>
      </c>
      <c r="Z43">
        <v>6</v>
      </c>
      <c r="AA43" s="71">
        <v>1</v>
      </c>
      <c r="AB43">
        <v>322.59100000000001</v>
      </c>
      <c r="AC43">
        <v>102.54900000000001</v>
      </c>
      <c r="AE43" s="73">
        <f t="shared" si="2"/>
        <v>102.54900000000001</v>
      </c>
      <c r="AJ43" s="15"/>
      <c r="AP43" s="77"/>
    </row>
    <row r="44" spans="2:64" x14ac:dyDescent="0.25">
      <c r="V44" s="77"/>
      <c r="Y44" s="74"/>
      <c r="AA44" s="71">
        <v>2</v>
      </c>
      <c r="AB44">
        <v>81.344999999999999</v>
      </c>
      <c r="AC44">
        <v>28.32</v>
      </c>
      <c r="AE44" s="73">
        <f t="shared" si="2"/>
        <v>28.32</v>
      </c>
      <c r="AJ44" s="15" t="s">
        <v>690</v>
      </c>
      <c r="AK44">
        <v>3</v>
      </c>
      <c r="AL44">
        <v>1</v>
      </c>
      <c r="AM44">
        <v>176.81899999999999</v>
      </c>
      <c r="AN44">
        <v>91.614999999999995</v>
      </c>
      <c r="AP44" s="77">
        <f t="shared" si="1"/>
        <v>91.614999999999995</v>
      </c>
      <c r="AR44">
        <f>AVERAGE(AN44:AN197)</f>
        <v>102.58385344827585</v>
      </c>
    </row>
    <row r="45" spans="2:64" x14ac:dyDescent="0.25">
      <c r="B45" t="s">
        <v>805</v>
      </c>
      <c r="D45" s="82">
        <f>(D48/B48)-1</f>
        <v>3.2067072425392418E-2</v>
      </c>
      <c r="F45" t="s">
        <v>800</v>
      </c>
      <c r="H45" s="82">
        <f>1-(F48/H48)</f>
        <v>0.14885931454566659</v>
      </c>
      <c r="P45" s="62" t="s">
        <v>656</v>
      </c>
      <c r="Q45">
        <v>4</v>
      </c>
      <c r="R45" s="71">
        <v>1</v>
      </c>
      <c r="S45">
        <v>237.697</v>
      </c>
      <c r="T45">
        <v>100.61</v>
      </c>
      <c r="V45" s="77">
        <f t="shared" si="3"/>
        <v>100.61</v>
      </c>
      <c r="Y45" s="74"/>
      <c r="AA45" s="71">
        <v>3</v>
      </c>
      <c r="AB45">
        <v>265.39800000000002</v>
      </c>
      <c r="AC45">
        <v>120.84</v>
      </c>
      <c r="AE45" s="73">
        <f t="shared" si="2"/>
        <v>120.84</v>
      </c>
      <c r="AJ45" s="15"/>
      <c r="AL45">
        <v>2</v>
      </c>
      <c r="AM45">
        <v>191.06299999999999</v>
      </c>
      <c r="AN45">
        <v>135.05099999999999</v>
      </c>
      <c r="AP45" s="77">
        <f t="shared" si="1"/>
        <v>135.05099999999999</v>
      </c>
    </row>
    <row r="46" spans="2:64" x14ac:dyDescent="0.25">
      <c r="B46" s="8" t="s">
        <v>50</v>
      </c>
      <c r="C46" s="3" t="s">
        <v>1005</v>
      </c>
      <c r="D46" s="9" t="s">
        <v>1006</v>
      </c>
      <c r="E46" s="2"/>
      <c r="F46" s="8" t="s">
        <v>50</v>
      </c>
      <c r="G46" s="3" t="s">
        <v>1005</v>
      </c>
      <c r="H46" s="9" t="s">
        <v>1006</v>
      </c>
      <c r="P46" s="62"/>
      <c r="R46" s="71">
        <v>2</v>
      </c>
      <c r="S46">
        <v>149.833</v>
      </c>
      <c r="T46">
        <v>85.597999999999999</v>
      </c>
      <c r="V46" s="77">
        <f t="shared" si="3"/>
        <v>85.597999999999999</v>
      </c>
      <c r="Y46" s="74"/>
      <c r="AA46" s="71">
        <v>4</v>
      </c>
      <c r="AB46">
        <v>173.358</v>
      </c>
      <c r="AC46">
        <v>73.245999999999995</v>
      </c>
      <c r="AE46" s="73">
        <f t="shared" si="2"/>
        <v>73.245999999999995</v>
      </c>
      <c r="AJ46" s="15"/>
      <c r="AK46" s="71"/>
      <c r="AL46" s="71">
        <v>3</v>
      </c>
      <c r="AM46">
        <v>213.70099999999999</v>
      </c>
      <c r="AN46">
        <v>120.574</v>
      </c>
      <c r="AP46" s="77">
        <f t="shared" si="1"/>
        <v>120.574</v>
      </c>
      <c r="BG46" s="83"/>
      <c r="BH46" s="83"/>
      <c r="BI46" s="83"/>
      <c r="BJ46" s="83"/>
      <c r="BK46" s="83"/>
      <c r="BL46" s="83"/>
    </row>
    <row r="47" spans="2:64" x14ac:dyDescent="0.25">
      <c r="B47" s="8" t="s">
        <v>668</v>
      </c>
      <c r="C47" s="3" t="s">
        <v>668</v>
      </c>
      <c r="D47" s="9" t="s">
        <v>670</v>
      </c>
      <c r="E47" s="2"/>
      <c r="F47" s="8" t="s">
        <v>669</v>
      </c>
      <c r="G47" s="3" t="s">
        <v>669</v>
      </c>
      <c r="H47" s="9" t="s">
        <v>669</v>
      </c>
      <c r="P47" s="62"/>
      <c r="R47" s="71">
        <v>3</v>
      </c>
      <c r="S47">
        <v>145.602</v>
      </c>
      <c r="T47">
        <v>92.668000000000006</v>
      </c>
      <c r="V47" s="77">
        <f t="shared" si="3"/>
        <v>92.668000000000006</v>
      </c>
      <c r="Y47" s="74"/>
      <c r="AA47" s="71">
        <v>5</v>
      </c>
      <c r="AB47">
        <v>257.78300000000002</v>
      </c>
      <c r="AC47">
        <v>95.331999999999994</v>
      </c>
      <c r="AE47" s="73">
        <f t="shared" si="2"/>
        <v>95.331999999999994</v>
      </c>
      <c r="AJ47" s="15"/>
      <c r="AP47" s="77"/>
    </row>
    <row r="48" spans="2:64" x14ac:dyDescent="0.25">
      <c r="B48" s="8">
        <f>B10*3.496</f>
        <v>603.48981030952439</v>
      </c>
      <c r="C48" s="3">
        <f t="shared" ref="C48:D48" si="4">C10*3.496</f>
        <v>608.23998184946254</v>
      </c>
      <c r="D48" s="9">
        <f t="shared" si="4"/>
        <v>622.8419617647063</v>
      </c>
      <c r="E48" s="2"/>
      <c r="F48" s="8">
        <f>F10*3.496</f>
        <v>305.05839209903729</v>
      </c>
      <c r="G48" s="3">
        <f t="shared" ref="G48:H48" si="5">G10*3.496</f>
        <v>320.22974358762889</v>
      </c>
      <c r="H48" s="9">
        <f t="shared" si="5"/>
        <v>358.411244242424</v>
      </c>
      <c r="P48" s="62"/>
      <c r="R48" s="71">
        <v>4</v>
      </c>
      <c r="S48" s="72" t="s">
        <v>671</v>
      </c>
      <c r="T48">
        <v>95.465000000000003</v>
      </c>
      <c r="V48" s="77">
        <f t="shared" si="3"/>
        <v>95.465000000000003</v>
      </c>
      <c r="Y48" s="74"/>
      <c r="AA48" s="71">
        <v>6</v>
      </c>
      <c r="AB48">
        <v>106.85</v>
      </c>
      <c r="AC48">
        <v>78.334000000000003</v>
      </c>
      <c r="AE48" s="73">
        <f t="shared" si="2"/>
        <v>78.334000000000003</v>
      </c>
      <c r="AJ48" s="15" t="s">
        <v>691</v>
      </c>
      <c r="AK48">
        <v>5</v>
      </c>
      <c r="AL48" s="71">
        <v>1</v>
      </c>
      <c r="AM48">
        <v>104.31699999999999</v>
      </c>
      <c r="AN48">
        <v>77.789000000000001</v>
      </c>
      <c r="AP48" s="77">
        <f t="shared" si="1"/>
        <v>77.789000000000001</v>
      </c>
    </row>
    <row r="49" spans="2:46" x14ac:dyDescent="0.25">
      <c r="B49" s="14">
        <f t="shared" ref="B49:D49" si="6">B11*3.496</f>
        <v>16.179870211868252</v>
      </c>
      <c r="C49" s="14">
        <f t="shared" si="6"/>
        <v>27.781772601551811</v>
      </c>
      <c r="D49" s="14">
        <f t="shared" si="6"/>
        <v>22.895480400198359</v>
      </c>
      <c r="E49" s="14"/>
      <c r="F49" s="14">
        <f t="shared" ref="F49:H49" si="7">F11*3.496</f>
        <v>6.6426463988046081</v>
      </c>
      <c r="G49" s="14">
        <f t="shared" si="7"/>
        <v>10.789396047179261</v>
      </c>
      <c r="H49" s="14">
        <f t="shared" si="7"/>
        <v>5.1569750088503303</v>
      </c>
      <c r="V49" s="77"/>
      <c r="Y49" s="74"/>
      <c r="AA49" s="71"/>
      <c r="AJ49" s="15"/>
      <c r="AL49" s="71">
        <v>2</v>
      </c>
      <c r="AM49">
        <v>272.80900000000003</v>
      </c>
      <c r="AN49">
        <v>190.404</v>
      </c>
      <c r="AP49" s="77">
        <f t="shared" si="1"/>
        <v>190.404</v>
      </c>
    </row>
    <row r="50" spans="2:46" x14ac:dyDescent="0.25">
      <c r="P50" s="62" t="s">
        <v>742</v>
      </c>
      <c r="Q50">
        <v>3</v>
      </c>
      <c r="R50">
        <v>1</v>
      </c>
      <c r="S50">
        <v>123.065</v>
      </c>
      <c r="T50">
        <v>128.51400000000001</v>
      </c>
      <c r="V50" s="77">
        <f t="shared" si="3"/>
        <v>128.51400000000001</v>
      </c>
      <c r="Y50" s="74" t="s">
        <v>585</v>
      </c>
      <c r="Z50">
        <v>6</v>
      </c>
      <c r="AA50" s="71">
        <v>1</v>
      </c>
      <c r="AB50">
        <v>121.696</v>
      </c>
      <c r="AC50">
        <v>70.644999999999996</v>
      </c>
      <c r="AE50" s="73">
        <f t="shared" si="2"/>
        <v>70.644999999999996</v>
      </c>
      <c r="AJ50" s="15"/>
      <c r="AL50" s="71">
        <v>3</v>
      </c>
      <c r="AM50">
        <v>126.14700000000001</v>
      </c>
      <c r="AN50">
        <v>58.188000000000002</v>
      </c>
      <c r="AP50" s="77">
        <f t="shared" si="1"/>
        <v>58.188000000000002</v>
      </c>
    </row>
    <row r="51" spans="2:46" x14ac:dyDescent="0.25">
      <c r="P51" s="62"/>
      <c r="R51">
        <v>2</v>
      </c>
      <c r="T51">
        <v>118.43600000000001</v>
      </c>
      <c r="V51" s="77">
        <f t="shared" si="3"/>
        <v>118.43600000000001</v>
      </c>
      <c r="Y51" s="74"/>
      <c r="AA51" s="71">
        <v>2</v>
      </c>
      <c r="AB51">
        <v>99.724999999999994</v>
      </c>
      <c r="AC51">
        <v>67.972999999999999</v>
      </c>
      <c r="AE51" s="73">
        <f t="shared" si="2"/>
        <v>67.972999999999999</v>
      </c>
      <c r="AJ51" s="15"/>
      <c r="AL51" s="71">
        <v>4</v>
      </c>
      <c r="AM51">
        <v>148.489</v>
      </c>
      <c r="AN51">
        <v>68.182000000000002</v>
      </c>
      <c r="AP51" s="77">
        <f t="shared" si="1"/>
        <v>68.182000000000002</v>
      </c>
    </row>
    <row r="52" spans="2:46" x14ac:dyDescent="0.25">
      <c r="P52" s="62"/>
      <c r="R52">
        <v>3</v>
      </c>
      <c r="S52">
        <v>243.01599999999999</v>
      </c>
      <c r="T52">
        <v>156.357</v>
      </c>
      <c r="V52" s="77">
        <f t="shared" si="3"/>
        <v>156.357</v>
      </c>
      <c r="Y52" s="74"/>
      <c r="AA52" s="71">
        <v>3</v>
      </c>
      <c r="AB52">
        <v>136.31200000000001</v>
      </c>
      <c r="AC52">
        <v>79.126999999999995</v>
      </c>
      <c r="AE52" s="73">
        <f t="shared" si="2"/>
        <v>79.126999999999995</v>
      </c>
      <c r="AJ52" s="15"/>
      <c r="AL52" s="71">
        <v>5</v>
      </c>
      <c r="AM52">
        <v>146.01400000000001</v>
      </c>
      <c r="AN52">
        <v>104.58799999999999</v>
      </c>
      <c r="AP52" s="77">
        <f t="shared" si="1"/>
        <v>104.58799999999999</v>
      </c>
    </row>
    <row r="53" spans="2:46" x14ac:dyDescent="0.25">
      <c r="V53" s="77"/>
      <c r="Y53" s="74"/>
      <c r="AA53" s="71">
        <v>4</v>
      </c>
      <c r="AB53">
        <v>131.643</v>
      </c>
      <c r="AC53">
        <v>68.263999999999996</v>
      </c>
      <c r="AE53" s="73">
        <f t="shared" si="2"/>
        <v>68.263999999999996</v>
      </c>
      <c r="AJ53" s="15"/>
      <c r="AP53" s="77"/>
    </row>
    <row r="54" spans="2:46" x14ac:dyDescent="0.25">
      <c r="P54" s="62" t="s">
        <v>743</v>
      </c>
      <c r="Q54">
        <v>4</v>
      </c>
      <c r="R54">
        <v>1</v>
      </c>
      <c r="S54">
        <v>64.885000000000005</v>
      </c>
      <c r="T54">
        <v>55.57</v>
      </c>
      <c r="V54" s="77">
        <f t="shared" si="3"/>
        <v>55.57</v>
      </c>
      <c r="Y54" s="74"/>
      <c r="AA54" s="71">
        <v>5</v>
      </c>
      <c r="AB54">
        <v>258.58800000000002</v>
      </c>
      <c r="AC54">
        <v>99.614999999999995</v>
      </c>
      <c r="AE54" s="73">
        <f t="shared" si="2"/>
        <v>99.614999999999995</v>
      </c>
      <c r="AJ54" s="15" t="s">
        <v>692</v>
      </c>
      <c r="AK54">
        <v>4</v>
      </c>
      <c r="AL54">
        <v>1</v>
      </c>
      <c r="AM54" s="71">
        <v>168.12200000000001</v>
      </c>
      <c r="AN54">
        <v>122.154</v>
      </c>
      <c r="AP54" s="77">
        <f t="shared" si="1"/>
        <v>122.154</v>
      </c>
    </row>
    <row r="55" spans="2:46" x14ac:dyDescent="0.25">
      <c r="R55">
        <v>2</v>
      </c>
      <c r="S55">
        <v>106.32</v>
      </c>
      <c r="T55">
        <v>56.88</v>
      </c>
      <c r="V55" s="77">
        <f t="shared" si="3"/>
        <v>56.88</v>
      </c>
      <c r="Y55" s="74"/>
      <c r="AA55" s="71">
        <v>6</v>
      </c>
      <c r="AB55">
        <v>204.00200000000001</v>
      </c>
      <c r="AC55">
        <v>82.623000000000005</v>
      </c>
      <c r="AE55" s="73">
        <f t="shared" si="2"/>
        <v>82.623000000000005</v>
      </c>
      <c r="AJ55" s="15"/>
      <c r="AL55">
        <v>2</v>
      </c>
      <c r="AM55" s="71">
        <v>150.685</v>
      </c>
      <c r="AN55">
        <v>124.902</v>
      </c>
      <c r="AP55" s="77">
        <f t="shared" si="1"/>
        <v>124.902</v>
      </c>
    </row>
    <row r="56" spans="2:46" x14ac:dyDescent="0.25">
      <c r="R56">
        <v>3</v>
      </c>
      <c r="S56">
        <v>110.16800000000001</v>
      </c>
      <c r="T56">
        <v>62.024000000000001</v>
      </c>
      <c r="V56" s="77">
        <f t="shared" si="3"/>
        <v>62.024000000000001</v>
      </c>
      <c r="Y56" s="74"/>
      <c r="AA56" s="71"/>
      <c r="AJ56" s="15"/>
      <c r="AL56">
        <v>3</v>
      </c>
      <c r="AM56">
        <v>182.858</v>
      </c>
      <c r="AN56">
        <v>71.509</v>
      </c>
      <c r="AP56" s="77">
        <f t="shared" si="1"/>
        <v>71.509</v>
      </c>
    </row>
    <row r="57" spans="2:46" x14ac:dyDescent="0.25">
      <c r="R57">
        <v>4</v>
      </c>
      <c r="S57">
        <v>116.43</v>
      </c>
      <c r="T57">
        <v>62.430999999999997</v>
      </c>
      <c r="V57" s="77">
        <f t="shared" si="3"/>
        <v>62.430999999999997</v>
      </c>
      <c r="Y57" s="74" t="s">
        <v>586</v>
      </c>
      <c r="Z57">
        <v>5</v>
      </c>
      <c r="AA57" s="71">
        <v>1</v>
      </c>
      <c r="AB57">
        <v>126.194</v>
      </c>
      <c r="AC57">
        <v>87.411000000000001</v>
      </c>
      <c r="AE57" s="73">
        <f t="shared" si="2"/>
        <v>87.411000000000001</v>
      </c>
      <c r="AF57" s="71"/>
      <c r="AJ57" s="15"/>
      <c r="AL57">
        <v>4</v>
      </c>
      <c r="AM57">
        <v>108.66500000000001</v>
      </c>
      <c r="AN57">
        <v>62.256</v>
      </c>
      <c r="AP57" s="77">
        <f t="shared" si="1"/>
        <v>62.256</v>
      </c>
      <c r="AT57" s="71"/>
    </row>
    <row r="58" spans="2:46" x14ac:dyDescent="0.25">
      <c r="V58" s="77"/>
      <c r="Y58" s="74"/>
      <c r="AA58" s="71">
        <v>2</v>
      </c>
      <c r="AB58">
        <v>157.43299999999999</v>
      </c>
      <c r="AC58">
        <v>106.967</v>
      </c>
      <c r="AE58" s="73">
        <f t="shared" si="2"/>
        <v>106.967</v>
      </c>
      <c r="AF58" s="71"/>
      <c r="AJ58" s="15"/>
      <c r="AP58" s="77"/>
      <c r="AQ58" s="81"/>
      <c r="AR58" s="71"/>
      <c r="AT58" s="71"/>
    </row>
    <row r="59" spans="2:46" x14ac:dyDescent="0.25">
      <c r="P59" s="62" t="s">
        <v>744</v>
      </c>
      <c r="Q59">
        <v>3</v>
      </c>
      <c r="R59">
        <v>1</v>
      </c>
      <c r="S59">
        <v>142.01400000000001</v>
      </c>
      <c r="T59">
        <v>63.966999999999999</v>
      </c>
      <c r="V59" s="77">
        <f t="shared" si="3"/>
        <v>63.966999999999999</v>
      </c>
      <c r="Y59" s="74"/>
      <c r="AA59" s="71">
        <v>3</v>
      </c>
      <c r="AB59">
        <v>157.762</v>
      </c>
      <c r="AC59">
        <v>74.981999999999999</v>
      </c>
      <c r="AE59" s="73">
        <f t="shared" si="2"/>
        <v>74.981999999999999</v>
      </c>
      <c r="AJ59" s="15" t="s">
        <v>693</v>
      </c>
      <c r="AK59">
        <v>3</v>
      </c>
      <c r="AL59">
        <v>1</v>
      </c>
      <c r="AN59" s="71">
        <v>106.24299999999999</v>
      </c>
      <c r="AP59" s="77">
        <f t="shared" si="1"/>
        <v>106.24299999999999</v>
      </c>
      <c r="AQ59" s="81"/>
      <c r="AR59" s="71"/>
    </row>
    <row r="60" spans="2:46" x14ac:dyDescent="0.25">
      <c r="R60">
        <v>2</v>
      </c>
      <c r="S60">
        <v>145.05500000000001</v>
      </c>
      <c r="T60">
        <v>94.951999999999998</v>
      </c>
      <c r="V60" s="77">
        <f t="shared" si="3"/>
        <v>94.951999999999998</v>
      </c>
      <c r="Y60" s="74"/>
      <c r="AA60" s="71">
        <v>4</v>
      </c>
      <c r="AB60">
        <v>146.45500000000001</v>
      </c>
      <c r="AC60">
        <v>69.040000000000006</v>
      </c>
      <c r="AE60" s="73">
        <f t="shared" si="2"/>
        <v>69.040000000000006</v>
      </c>
      <c r="AJ60" s="15"/>
      <c r="AL60">
        <v>2</v>
      </c>
      <c r="AN60" s="71">
        <v>141.977</v>
      </c>
      <c r="AP60" s="77">
        <f t="shared" si="1"/>
        <v>141.977</v>
      </c>
    </row>
    <row r="61" spans="2:46" x14ac:dyDescent="0.25">
      <c r="R61">
        <v>3</v>
      </c>
      <c r="S61">
        <v>126.036</v>
      </c>
      <c r="T61">
        <v>77.555000000000007</v>
      </c>
      <c r="V61" s="77">
        <f t="shared" si="3"/>
        <v>77.555000000000007</v>
      </c>
      <c r="Y61" s="74"/>
      <c r="AA61" s="71">
        <v>5</v>
      </c>
      <c r="AB61">
        <v>236.37299999999999</v>
      </c>
      <c r="AC61">
        <v>123.73099999999999</v>
      </c>
      <c r="AE61" s="73">
        <f t="shared" si="2"/>
        <v>123.73099999999999</v>
      </c>
      <c r="AJ61" s="15"/>
      <c r="AL61">
        <v>3</v>
      </c>
      <c r="AN61">
        <v>87.155000000000001</v>
      </c>
      <c r="AP61" s="77">
        <f t="shared" si="1"/>
        <v>87.155000000000001</v>
      </c>
    </row>
    <row r="62" spans="2:46" x14ac:dyDescent="0.25">
      <c r="V62" s="77"/>
      <c r="Y62" s="74"/>
      <c r="AA62" s="71"/>
      <c r="AJ62" s="15"/>
      <c r="AP62" s="77"/>
    </row>
    <row r="63" spans="2:46" x14ac:dyDescent="0.25">
      <c r="P63" s="62" t="s">
        <v>745</v>
      </c>
      <c r="Q63">
        <v>3</v>
      </c>
      <c r="R63">
        <v>1</v>
      </c>
      <c r="S63">
        <v>143.892</v>
      </c>
      <c r="T63">
        <v>79.525999999999996</v>
      </c>
      <c r="V63" s="77">
        <f t="shared" si="3"/>
        <v>79.525999999999996</v>
      </c>
      <c r="Y63" s="74" t="s">
        <v>587</v>
      </c>
      <c r="Z63">
        <v>6</v>
      </c>
      <c r="AA63" s="71">
        <v>1</v>
      </c>
      <c r="AB63">
        <v>106.005</v>
      </c>
      <c r="AC63">
        <v>54.024999999999999</v>
      </c>
      <c r="AE63" s="73">
        <f t="shared" si="2"/>
        <v>54.024999999999999</v>
      </c>
      <c r="AJ63" s="15" t="s">
        <v>694</v>
      </c>
      <c r="AK63">
        <v>2</v>
      </c>
      <c r="AL63">
        <v>1</v>
      </c>
      <c r="AN63">
        <v>94.16</v>
      </c>
      <c r="AP63" s="77">
        <f t="shared" si="1"/>
        <v>94.16</v>
      </c>
    </row>
    <row r="64" spans="2:46" x14ac:dyDescent="0.25">
      <c r="R64">
        <v>2</v>
      </c>
      <c r="S64">
        <v>136.059</v>
      </c>
      <c r="T64">
        <v>65.498000000000005</v>
      </c>
      <c r="V64" s="77">
        <f t="shared" si="3"/>
        <v>65.498000000000005</v>
      </c>
      <c r="Y64" s="74"/>
      <c r="AA64" s="71">
        <v>2</v>
      </c>
      <c r="AB64">
        <v>135.66499999999999</v>
      </c>
      <c r="AC64">
        <v>90.62</v>
      </c>
      <c r="AE64" s="73">
        <f t="shared" si="2"/>
        <v>90.62</v>
      </c>
      <c r="AJ64" s="15"/>
      <c r="AL64">
        <v>2</v>
      </c>
      <c r="AN64">
        <v>69.516999999999996</v>
      </c>
      <c r="AP64" s="77">
        <f t="shared" si="1"/>
        <v>69.516999999999996</v>
      </c>
    </row>
    <row r="65" spans="1:42" x14ac:dyDescent="0.25">
      <c r="R65">
        <v>3</v>
      </c>
      <c r="S65">
        <v>99.085999999999999</v>
      </c>
      <c r="T65">
        <v>112.313</v>
      </c>
      <c r="V65" s="77">
        <f t="shared" si="3"/>
        <v>112.313</v>
      </c>
      <c r="Y65" s="74"/>
      <c r="AA65" s="71">
        <v>3</v>
      </c>
      <c r="AB65">
        <v>97.652000000000001</v>
      </c>
      <c r="AC65">
        <v>56.939</v>
      </c>
      <c r="AE65" s="73">
        <f t="shared" si="2"/>
        <v>56.939</v>
      </c>
      <c r="AJ65" s="15"/>
      <c r="AP65" s="77"/>
    </row>
    <row r="66" spans="1:42" x14ac:dyDescent="0.25">
      <c r="A66" s="86" t="s">
        <v>1086</v>
      </c>
      <c r="B66" s="83"/>
      <c r="C66" s="83"/>
      <c r="D66" s="83"/>
      <c r="E66" s="83"/>
      <c r="F66" s="83"/>
      <c r="G66" s="83"/>
      <c r="H66" s="83"/>
      <c r="I66" s="83"/>
      <c r="J66" s="83"/>
      <c r="K66" s="83"/>
      <c r="L66" s="83"/>
      <c r="M66" s="83"/>
      <c r="N66" s="83"/>
      <c r="V66" s="77"/>
      <c r="Y66" s="74"/>
      <c r="AA66" s="71">
        <v>4</v>
      </c>
      <c r="AB66">
        <v>81.302000000000007</v>
      </c>
      <c r="AC66">
        <v>67.078999999999994</v>
      </c>
      <c r="AE66" s="73">
        <f t="shared" si="2"/>
        <v>67.078999999999994</v>
      </c>
      <c r="AJ66" s="15" t="s">
        <v>695</v>
      </c>
      <c r="AK66">
        <v>5</v>
      </c>
      <c r="AL66">
        <v>1</v>
      </c>
      <c r="AN66">
        <v>188.76300000000001</v>
      </c>
      <c r="AP66" s="77">
        <f t="shared" si="1"/>
        <v>188.76300000000001</v>
      </c>
    </row>
    <row r="67" spans="1:42" x14ac:dyDescent="0.25">
      <c r="B67" s="6" t="s">
        <v>50</v>
      </c>
      <c r="C67" s="6" t="s">
        <v>50</v>
      </c>
      <c r="D67" s="6" t="s">
        <v>50</v>
      </c>
      <c r="E67" s="4" t="s">
        <v>51</v>
      </c>
      <c r="F67" s="4" t="s">
        <v>51</v>
      </c>
      <c r="G67" s="4" t="s">
        <v>51</v>
      </c>
      <c r="H67" s="7" t="s">
        <v>52</v>
      </c>
      <c r="I67" s="7" t="s">
        <v>52</v>
      </c>
      <c r="J67" s="7" t="s">
        <v>52</v>
      </c>
      <c r="P67" s="62" t="s">
        <v>746</v>
      </c>
      <c r="Q67">
        <v>3</v>
      </c>
      <c r="R67">
        <v>1</v>
      </c>
      <c r="S67">
        <v>150.58600000000001</v>
      </c>
      <c r="T67">
        <v>116.57899999999999</v>
      </c>
      <c r="V67" s="77">
        <f t="shared" si="3"/>
        <v>116.57899999999999</v>
      </c>
      <c r="Y67" s="74"/>
      <c r="AA67" s="71">
        <v>5</v>
      </c>
      <c r="AB67">
        <v>133.417</v>
      </c>
      <c r="AC67">
        <v>101.288</v>
      </c>
      <c r="AE67" s="73">
        <f t="shared" si="2"/>
        <v>101.288</v>
      </c>
      <c r="AJ67" s="15"/>
      <c r="AL67">
        <v>2</v>
      </c>
      <c r="AN67">
        <v>104.61199999999999</v>
      </c>
      <c r="AP67" s="77">
        <f t="shared" si="1"/>
        <v>104.61199999999999</v>
      </c>
    </row>
    <row r="68" spans="1:42" x14ac:dyDescent="0.25">
      <c r="A68" t="s">
        <v>575</v>
      </c>
      <c r="B68">
        <f>AVERAGE(V9:V308)</f>
        <v>94.363772925764238</v>
      </c>
      <c r="C68">
        <f>AVERAGE(V310:V662)</f>
        <v>85.498288808664299</v>
      </c>
      <c r="D68">
        <f>AVERAGE(V663:V936)</f>
        <v>82.104778280542988</v>
      </c>
      <c r="E68">
        <f>AVERAGE(AE9:AE69)</f>
        <v>83.82204081632652</v>
      </c>
      <c r="F68">
        <f>AVERAGE(AE92:AE129)</f>
        <v>95.377965517241378</v>
      </c>
      <c r="G68">
        <f>AVERAGE(AE149:AE178)</f>
        <v>105.88694736842106</v>
      </c>
      <c r="H68">
        <f>AVERAGE(AP9:AP259)</f>
        <v>104.89349732620326</v>
      </c>
      <c r="I68">
        <f>AVERAGE(AP277:AP564)</f>
        <v>105.08947029702973</v>
      </c>
      <c r="J68">
        <f>AVERAGE(AP566:AP820)</f>
        <v>98.169338461538516</v>
      </c>
      <c r="R68">
        <v>2</v>
      </c>
      <c r="T68">
        <v>130.14599999999999</v>
      </c>
      <c r="V68" s="77">
        <f t="shared" si="3"/>
        <v>130.14599999999999</v>
      </c>
      <c r="Y68" s="74"/>
      <c r="AA68" s="71">
        <v>6</v>
      </c>
      <c r="AB68">
        <v>134.38</v>
      </c>
      <c r="AC68">
        <v>78.828999999999994</v>
      </c>
      <c r="AE68" s="73">
        <f t="shared" si="2"/>
        <v>78.828999999999994</v>
      </c>
      <c r="AJ68" s="15"/>
      <c r="AL68">
        <v>3</v>
      </c>
      <c r="AN68">
        <v>143.74</v>
      </c>
      <c r="AP68" s="77">
        <f t="shared" si="1"/>
        <v>143.74</v>
      </c>
    </row>
    <row r="69" spans="1:42" x14ac:dyDescent="0.25">
      <c r="R69">
        <v>3</v>
      </c>
      <c r="S69">
        <v>319.03800000000001</v>
      </c>
      <c r="T69">
        <v>112.7</v>
      </c>
      <c r="V69" s="77">
        <f t="shared" si="3"/>
        <v>112.7</v>
      </c>
      <c r="AA69" s="71"/>
      <c r="AJ69" s="15"/>
      <c r="AL69">
        <v>4</v>
      </c>
      <c r="AN69">
        <v>74.260000000000005</v>
      </c>
      <c r="AP69" s="77">
        <f t="shared" si="1"/>
        <v>74.260000000000005</v>
      </c>
    </row>
    <row r="70" spans="1:42" x14ac:dyDescent="0.25">
      <c r="B70">
        <f>AVERAGE(B68:D68)</f>
        <v>87.322280004990503</v>
      </c>
      <c r="C70">
        <f>AVERAGE(E68:G68)</f>
        <v>95.028984567329644</v>
      </c>
      <c r="D70">
        <f>AVERAGE(H68:J68)</f>
        <v>102.7174353615905</v>
      </c>
      <c r="V70" s="77"/>
      <c r="AJ70" s="15"/>
      <c r="AL70">
        <v>5</v>
      </c>
      <c r="AN70">
        <v>78.346000000000004</v>
      </c>
      <c r="AP70" s="77">
        <f t="shared" si="1"/>
        <v>78.346000000000004</v>
      </c>
    </row>
    <row r="71" spans="1:42" x14ac:dyDescent="0.25">
      <c r="B71" s="14">
        <f>STDEV(B68:D68)/SQRT(COUNTA(B68:D68))</f>
        <v>3.654492456374641</v>
      </c>
      <c r="C71" s="14">
        <f>STDEV(E68:G68)/SQRT(COUNTA(E68:G68))</f>
        <v>6.3719794429914565</v>
      </c>
      <c r="D71" s="14">
        <f>STDEV(H68:J68)/SQRT(COUNTA(H68:J68))</f>
        <v>2.2747520312128175</v>
      </c>
      <c r="P71" s="62" t="s">
        <v>747</v>
      </c>
      <c r="Q71">
        <v>3</v>
      </c>
      <c r="R71">
        <v>1</v>
      </c>
      <c r="S71">
        <v>233.33500000000001</v>
      </c>
      <c r="T71">
        <v>101.172</v>
      </c>
      <c r="V71" s="77">
        <f t="shared" si="3"/>
        <v>101.172</v>
      </c>
      <c r="AJ71" s="15"/>
      <c r="AP71" s="77"/>
    </row>
    <row r="72" spans="1:42" x14ac:dyDescent="0.25">
      <c r="R72">
        <v>2</v>
      </c>
      <c r="S72">
        <v>138.13399999999999</v>
      </c>
      <c r="T72">
        <v>117.006</v>
      </c>
      <c r="V72" s="77">
        <f t="shared" si="3"/>
        <v>117.006</v>
      </c>
      <c r="AJ72" s="15" t="s">
        <v>696</v>
      </c>
      <c r="AK72">
        <v>4</v>
      </c>
      <c r="AL72">
        <v>1</v>
      </c>
      <c r="AN72">
        <v>84.867000000000004</v>
      </c>
      <c r="AP72" s="77">
        <f t="shared" si="1"/>
        <v>84.867000000000004</v>
      </c>
    </row>
    <row r="73" spans="1:42" x14ac:dyDescent="0.25">
      <c r="B73">
        <f>TTEST(B68:D68,E68:G68,2,3)</f>
        <v>0.36705461134644818</v>
      </c>
      <c r="E73">
        <f>TTEST(E68:G68,H68:J68,2,3)</f>
        <v>0.35287312959359474</v>
      </c>
      <c r="R73">
        <v>3</v>
      </c>
      <c r="S73">
        <v>226.51499999999999</v>
      </c>
      <c r="T73">
        <v>64.281000000000006</v>
      </c>
      <c r="V73" s="77">
        <f t="shared" si="3"/>
        <v>64.281000000000006</v>
      </c>
      <c r="AJ73" s="15"/>
      <c r="AL73">
        <v>2</v>
      </c>
      <c r="AN73">
        <v>50.237000000000002</v>
      </c>
      <c r="AP73" s="77">
        <f t="shared" ref="AP73:AP136" si="8">AN73+AO73</f>
        <v>50.237000000000002</v>
      </c>
    </row>
    <row r="74" spans="1:42" x14ac:dyDescent="0.25">
      <c r="V74" s="77"/>
      <c r="AJ74" s="15"/>
      <c r="AL74">
        <v>3</v>
      </c>
      <c r="AN74">
        <v>147.79400000000001</v>
      </c>
      <c r="AP74" s="77">
        <f t="shared" si="8"/>
        <v>147.79400000000001</v>
      </c>
    </row>
    <row r="75" spans="1:42" x14ac:dyDescent="0.25">
      <c r="P75" s="62" t="s">
        <v>748</v>
      </c>
      <c r="Q75">
        <v>3</v>
      </c>
      <c r="R75">
        <v>1</v>
      </c>
      <c r="S75">
        <v>177.11600000000001</v>
      </c>
      <c r="T75">
        <v>112.94199999999999</v>
      </c>
      <c r="V75" s="77">
        <f t="shared" si="3"/>
        <v>112.94199999999999</v>
      </c>
      <c r="AJ75" s="15"/>
      <c r="AL75">
        <v>4</v>
      </c>
      <c r="AN75">
        <v>74.069000000000003</v>
      </c>
      <c r="AP75" s="77">
        <f t="shared" si="8"/>
        <v>74.069000000000003</v>
      </c>
    </row>
    <row r="76" spans="1:42" x14ac:dyDescent="0.25">
      <c r="R76">
        <v>2</v>
      </c>
      <c r="S76">
        <v>115.352</v>
      </c>
      <c r="T76">
        <v>76.733000000000004</v>
      </c>
      <c r="V76" s="77">
        <f t="shared" si="3"/>
        <v>76.733000000000004</v>
      </c>
      <c r="AJ76" s="15"/>
      <c r="AP76" s="77"/>
    </row>
    <row r="77" spans="1:42" x14ac:dyDescent="0.25">
      <c r="R77">
        <v>3</v>
      </c>
      <c r="S77">
        <v>233.84800000000001</v>
      </c>
      <c r="T77">
        <v>79.756</v>
      </c>
      <c r="V77" s="77">
        <f t="shared" si="3"/>
        <v>79.756</v>
      </c>
      <c r="AJ77" s="15" t="s">
        <v>697</v>
      </c>
      <c r="AK77">
        <v>4</v>
      </c>
      <c r="AL77">
        <v>1</v>
      </c>
      <c r="AN77" s="71">
        <v>81.090999999999994</v>
      </c>
      <c r="AP77" s="77">
        <f t="shared" si="8"/>
        <v>81.090999999999994</v>
      </c>
    </row>
    <row r="78" spans="1:42" x14ac:dyDescent="0.25">
      <c r="V78" s="77"/>
      <c r="AJ78" s="15"/>
      <c r="AL78">
        <v>2</v>
      </c>
      <c r="AN78">
        <v>100.358</v>
      </c>
      <c r="AP78" s="77">
        <f t="shared" si="8"/>
        <v>100.358</v>
      </c>
    </row>
    <row r="79" spans="1:42" x14ac:dyDescent="0.25">
      <c r="V79" s="77"/>
      <c r="AJ79" s="15"/>
      <c r="AL79">
        <v>3</v>
      </c>
      <c r="AN79">
        <v>69.644999999999996</v>
      </c>
      <c r="AP79" s="77">
        <f t="shared" si="8"/>
        <v>69.644999999999996</v>
      </c>
    </row>
    <row r="80" spans="1:42" x14ac:dyDescent="0.25">
      <c r="P80" s="62" t="s">
        <v>749</v>
      </c>
      <c r="Q80">
        <v>2</v>
      </c>
      <c r="R80">
        <v>1</v>
      </c>
      <c r="S80">
        <v>174.65700000000001</v>
      </c>
      <c r="T80">
        <v>138.36000000000001</v>
      </c>
      <c r="V80" s="77">
        <f t="shared" si="3"/>
        <v>138.36000000000001</v>
      </c>
      <c r="AJ80" s="15"/>
      <c r="AL80">
        <v>4</v>
      </c>
      <c r="AN80">
        <v>97.905000000000001</v>
      </c>
      <c r="AP80" s="77">
        <f t="shared" si="8"/>
        <v>97.905000000000001</v>
      </c>
    </row>
    <row r="81" spans="1:42" x14ac:dyDescent="0.25">
      <c r="R81">
        <v>2</v>
      </c>
      <c r="S81">
        <v>193.80699999999999</v>
      </c>
      <c r="T81">
        <v>111.17700000000001</v>
      </c>
      <c r="V81" s="77">
        <f t="shared" si="3"/>
        <v>111.17700000000001</v>
      </c>
      <c r="AJ81" s="15"/>
      <c r="AP81" s="77"/>
    </row>
    <row r="82" spans="1:42" x14ac:dyDescent="0.25">
      <c r="V82" s="77"/>
      <c r="AJ82" s="15" t="s">
        <v>698</v>
      </c>
      <c r="AK82">
        <v>4</v>
      </c>
      <c r="AL82">
        <v>1</v>
      </c>
      <c r="AM82" s="71"/>
      <c r="AN82" s="71">
        <v>96.415999999999997</v>
      </c>
      <c r="AP82" s="77">
        <f t="shared" si="8"/>
        <v>96.415999999999997</v>
      </c>
    </row>
    <row r="83" spans="1:42" x14ac:dyDescent="0.25">
      <c r="P83" s="62" t="s">
        <v>750</v>
      </c>
      <c r="Q83">
        <v>4</v>
      </c>
      <c r="R83">
        <v>1</v>
      </c>
      <c r="S83">
        <v>117.42700000000001</v>
      </c>
      <c r="T83">
        <v>88.837000000000003</v>
      </c>
      <c r="V83" s="77">
        <f t="shared" si="3"/>
        <v>88.837000000000003</v>
      </c>
      <c r="AJ83" s="15"/>
      <c r="AL83">
        <v>2</v>
      </c>
      <c r="AN83">
        <v>70.009</v>
      </c>
      <c r="AP83" s="77">
        <f t="shared" si="8"/>
        <v>70.009</v>
      </c>
    </row>
    <row r="84" spans="1:42" x14ac:dyDescent="0.25">
      <c r="R84">
        <v>2</v>
      </c>
      <c r="S84">
        <v>131.59399999999999</v>
      </c>
      <c r="T84">
        <v>72.566999999999993</v>
      </c>
      <c r="V84" s="77">
        <f t="shared" ref="V84:V147" si="9">T84+U84</f>
        <v>72.566999999999993</v>
      </c>
      <c r="AJ84" s="15"/>
      <c r="AL84">
        <v>3</v>
      </c>
      <c r="AN84">
        <v>115.104</v>
      </c>
      <c r="AP84" s="77">
        <f t="shared" si="8"/>
        <v>115.104</v>
      </c>
    </row>
    <row r="85" spans="1:42" x14ac:dyDescent="0.25">
      <c r="R85">
        <v>3</v>
      </c>
      <c r="S85">
        <v>113.78</v>
      </c>
      <c r="T85">
        <v>81.564999999999998</v>
      </c>
      <c r="V85" s="77">
        <f t="shared" si="9"/>
        <v>81.564999999999998</v>
      </c>
      <c r="AJ85" s="15"/>
      <c r="AL85">
        <v>4</v>
      </c>
      <c r="AN85">
        <v>78.641999999999996</v>
      </c>
      <c r="AP85" s="77">
        <f t="shared" si="8"/>
        <v>78.641999999999996</v>
      </c>
    </row>
    <row r="86" spans="1:42" x14ac:dyDescent="0.25">
      <c r="R86">
        <v>4</v>
      </c>
      <c r="S86">
        <v>94.031999999999996</v>
      </c>
      <c r="T86">
        <v>49.77</v>
      </c>
      <c r="V86" s="77">
        <f t="shared" si="9"/>
        <v>49.77</v>
      </c>
      <c r="AJ86" s="15"/>
      <c r="AP86" s="77"/>
    </row>
    <row r="87" spans="1:42" x14ac:dyDescent="0.25">
      <c r="R87">
        <v>5</v>
      </c>
      <c r="S87">
        <v>135.857</v>
      </c>
      <c r="T87">
        <v>78.766000000000005</v>
      </c>
      <c r="V87" s="77">
        <f t="shared" si="9"/>
        <v>78.766000000000005</v>
      </c>
      <c r="AJ87" s="15" t="s">
        <v>699</v>
      </c>
      <c r="AK87">
        <v>6</v>
      </c>
      <c r="AL87">
        <v>1</v>
      </c>
      <c r="AN87">
        <v>93.856999999999999</v>
      </c>
      <c r="AP87" s="77">
        <f t="shared" si="8"/>
        <v>93.856999999999999</v>
      </c>
    </row>
    <row r="88" spans="1:42" x14ac:dyDescent="0.25">
      <c r="A88" s="84"/>
      <c r="B88" s="84"/>
      <c r="C88" s="84"/>
      <c r="D88" s="84"/>
      <c r="E88" s="84"/>
      <c r="F88" s="84"/>
      <c r="G88" s="84"/>
      <c r="H88" s="84"/>
      <c r="I88" s="84"/>
      <c r="J88" s="84"/>
      <c r="K88" s="84"/>
      <c r="L88" s="84"/>
      <c r="M88" s="84"/>
      <c r="N88" s="85" t="s">
        <v>1066</v>
      </c>
      <c r="V88" s="77"/>
      <c r="AJ88" s="15"/>
      <c r="AL88">
        <v>2</v>
      </c>
      <c r="AN88">
        <v>96.733000000000004</v>
      </c>
      <c r="AP88" s="77">
        <f t="shared" si="8"/>
        <v>96.733000000000004</v>
      </c>
    </row>
    <row r="89" spans="1:42" x14ac:dyDescent="0.25">
      <c r="B89" s="6" t="s">
        <v>50</v>
      </c>
      <c r="C89" s="6" t="s">
        <v>50</v>
      </c>
      <c r="D89" s="6" t="s">
        <v>50</v>
      </c>
      <c r="E89" s="62"/>
      <c r="F89" s="4" t="s">
        <v>51</v>
      </c>
      <c r="G89" s="4" t="s">
        <v>51</v>
      </c>
      <c r="H89" s="4" t="s">
        <v>51</v>
      </c>
      <c r="I89" s="74"/>
      <c r="J89" s="7" t="s">
        <v>52</v>
      </c>
      <c r="K89" s="7" t="s">
        <v>52</v>
      </c>
      <c r="L89" s="7" t="s">
        <v>52</v>
      </c>
      <c r="M89" s="15"/>
      <c r="P89" s="62" t="s">
        <v>751</v>
      </c>
      <c r="Q89">
        <v>5</v>
      </c>
      <c r="R89">
        <v>1</v>
      </c>
      <c r="S89">
        <v>310.59500000000003</v>
      </c>
      <c r="T89">
        <v>156.238</v>
      </c>
      <c r="V89" s="77">
        <f t="shared" si="9"/>
        <v>156.238</v>
      </c>
      <c r="AJ89" s="15"/>
      <c r="AL89">
        <v>3</v>
      </c>
      <c r="AN89">
        <v>92.358000000000004</v>
      </c>
      <c r="AP89" s="77">
        <f t="shared" si="8"/>
        <v>92.358000000000004</v>
      </c>
    </row>
    <row r="90" spans="1:42" x14ac:dyDescent="0.25">
      <c r="A90" t="s">
        <v>575</v>
      </c>
      <c r="B90">
        <f>AVERAGE(V9:V308)</f>
        <v>94.363772925764238</v>
      </c>
      <c r="C90">
        <f>AVERAGE(V310:V662)</f>
        <v>85.498288808664299</v>
      </c>
      <c r="D90">
        <f>AVERAGE(V663:V936)</f>
        <v>82.104778280542988</v>
      </c>
      <c r="E90">
        <v>92</v>
      </c>
      <c r="F90">
        <f>AVERAGE(AE9:AE69)</f>
        <v>83.82204081632652</v>
      </c>
      <c r="G90">
        <f>AVERAGE(AE92:AE129)</f>
        <v>95.377965517241378</v>
      </c>
      <c r="H90">
        <f>AVERAGE(AE149:AE178)</f>
        <v>105.88694736842106</v>
      </c>
      <c r="I90">
        <v>92</v>
      </c>
      <c r="J90">
        <f>AVERAGE(AP9:AP259)</f>
        <v>104.89349732620326</v>
      </c>
      <c r="K90">
        <f>AVERAGE(AP277:AP564)</f>
        <v>105.08947029702973</v>
      </c>
      <c r="L90">
        <f>AVERAGE(AP566:AP820)</f>
        <v>98.169338461538516</v>
      </c>
      <c r="M90">
        <v>109</v>
      </c>
      <c r="R90">
        <v>2</v>
      </c>
      <c r="S90">
        <v>118.20699999999999</v>
      </c>
      <c r="T90">
        <v>87.587000000000003</v>
      </c>
      <c r="V90" s="77">
        <f t="shared" si="9"/>
        <v>87.587000000000003</v>
      </c>
      <c r="AJ90" s="15"/>
      <c r="AL90">
        <v>4</v>
      </c>
      <c r="AN90">
        <v>196.958</v>
      </c>
      <c r="AP90" s="77">
        <f t="shared" si="8"/>
        <v>196.958</v>
      </c>
    </row>
    <row r="91" spans="1:42" x14ac:dyDescent="0.25">
      <c r="R91">
        <v>3</v>
      </c>
      <c r="S91">
        <v>220.411</v>
      </c>
      <c r="T91">
        <v>54.780999999999999</v>
      </c>
      <c r="U91">
        <v>65.436999999999998</v>
      </c>
      <c r="V91" s="77">
        <f t="shared" si="9"/>
        <v>120.21799999999999</v>
      </c>
      <c r="AJ91" s="15"/>
      <c r="AL91">
        <v>5</v>
      </c>
      <c r="AN91">
        <v>101.578</v>
      </c>
      <c r="AP91" s="77">
        <f t="shared" si="8"/>
        <v>101.578</v>
      </c>
    </row>
    <row r="92" spans="1:42" x14ac:dyDescent="0.25">
      <c r="B92">
        <f>AVERAGE(B90:E90)</f>
        <v>88.491710003742881</v>
      </c>
      <c r="C92">
        <f>AVERAGE(F90:I90)</f>
        <v>94.271738425497233</v>
      </c>
      <c r="D92">
        <f>AVERAGE(J90:M90)</f>
        <v>104.28807652119288</v>
      </c>
      <c r="R92">
        <v>4</v>
      </c>
      <c r="S92">
        <v>218</v>
      </c>
      <c r="T92">
        <v>115.596</v>
      </c>
      <c r="V92" s="77">
        <f t="shared" si="9"/>
        <v>115.596</v>
      </c>
      <c r="Y92" t="s">
        <v>588</v>
      </c>
      <c r="Z92">
        <v>4</v>
      </c>
      <c r="AA92" s="71">
        <v>1</v>
      </c>
      <c r="AB92">
        <v>177.00299999999999</v>
      </c>
      <c r="AC92">
        <v>99.759</v>
      </c>
      <c r="AE92" s="73">
        <f>AC92+AD92</f>
        <v>99.759</v>
      </c>
      <c r="AJ92" s="15"/>
      <c r="AL92">
        <v>6</v>
      </c>
      <c r="AN92">
        <v>98.730999999999995</v>
      </c>
      <c r="AP92" s="77">
        <f t="shared" si="8"/>
        <v>98.730999999999995</v>
      </c>
    </row>
    <row r="93" spans="1:42" x14ac:dyDescent="0.25">
      <c r="B93" s="14">
        <f>STDEV(B90:E90)/SQRT(COUNTA(B90:E90))</f>
        <v>2.8364104214361419</v>
      </c>
      <c r="C93" s="14">
        <f>STDEV(F90:I90)/SQRT(COUNTA(F90:I90))</f>
        <v>4.5688601127932262</v>
      </c>
      <c r="D93" s="14">
        <f>STDEV(J90:M90)/SQRT(COUNTA(J90:M90))</f>
        <v>2.2481463595572486</v>
      </c>
      <c r="R93">
        <v>5</v>
      </c>
      <c r="S93">
        <v>162.38800000000001</v>
      </c>
      <c r="T93">
        <v>51.264000000000003</v>
      </c>
      <c r="V93" s="77">
        <f t="shared" si="9"/>
        <v>51.264000000000003</v>
      </c>
      <c r="AA93" s="71">
        <v>2</v>
      </c>
      <c r="AB93" s="72" t="s">
        <v>810</v>
      </c>
      <c r="AC93">
        <v>62.738999999999997</v>
      </c>
      <c r="AE93" s="73">
        <f>AC93+AD93</f>
        <v>62.738999999999997</v>
      </c>
      <c r="AJ93" s="15"/>
      <c r="AP93" s="77"/>
    </row>
    <row r="94" spans="1:42" x14ac:dyDescent="0.25">
      <c r="V94" s="77"/>
      <c r="AA94" s="71">
        <v>3</v>
      </c>
      <c r="AB94" s="72" t="s">
        <v>810</v>
      </c>
      <c r="AC94">
        <v>76.933000000000007</v>
      </c>
      <c r="AE94" s="73">
        <f>AC94+AD94</f>
        <v>76.933000000000007</v>
      </c>
      <c r="AJ94" s="15"/>
      <c r="AP94" s="77"/>
    </row>
    <row r="95" spans="1:42" x14ac:dyDescent="0.25">
      <c r="B95">
        <f>TTEST(B90:E90,F90:I90,2,3)</f>
        <v>0.33144218272773107</v>
      </c>
      <c r="E95">
        <f>TTEST(F90:I90,J90:M90,2,3)</f>
        <v>0.11452761783529888</v>
      </c>
      <c r="P95" s="62" t="s">
        <v>752</v>
      </c>
      <c r="Q95">
        <v>4</v>
      </c>
      <c r="R95">
        <v>1</v>
      </c>
      <c r="S95">
        <v>162.49600000000001</v>
      </c>
      <c r="T95">
        <v>105.956</v>
      </c>
      <c r="V95" s="77">
        <f t="shared" si="9"/>
        <v>105.956</v>
      </c>
      <c r="AA95" s="71">
        <v>4</v>
      </c>
      <c r="AB95">
        <v>132.96600000000001</v>
      </c>
      <c r="AC95">
        <v>90.320999999999998</v>
      </c>
      <c r="AE95" s="73">
        <f>AC95+AD95</f>
        <v>90.320999999999998</v>
      </c>
      <c r="AJ95" s="15" t="s">
        <v>700</v>
      </c>
      <c r="AK95">
        <v>3</v>
      </c>
      <c r="AL95" s="71">
        <v>1</v>
      </c>
      <c r="AN95">
        <v>112.499</v>
      </c>
      <c r="AP95" s="77">
        <f t="shared" si="8"/>
        <v>112.499</v>
      </c>
    </row>
    <row r="96" spans="1:42" x14ac:dyDescent="0.25">
      <c r="E96">
        <f>D92/B92</f>
        <v>1.1785067382784429</v>
      </c>
      <c r="R96">
        <v>2</v>
      </c>
      <c r="S96">
        <v>196.47399999999999</v>
      </c>
      <c r="T96">
        <v>89.852000000000004</v>
      </c>
      <c r="V96" s="77">
        <f t="shared" si="9"/>
        <v>89.852000000000004</v>
      </c>
      <c r="AA96" s="71"/>
      <c r="AJ96" s="15"/>
      <c r="AL96" s="71">
        <v>2</v>
      </c>
      <c r="AN96">
        <v>143.25200000000001</v>
      </c>
      <c r="AP96" s="77">
        <f t="shared" si="8"/>
        <v>143.25200000000001</v>
      </c>
    </row>
    <row r="97" spans="16:42" x14ac:dyDescent="0.25">
      <c r="R97">
        <v>3</v>
      </c>
      <c r="S97">
        <v>124.619</v>
      </c>
      <c r="T97">
        <v>108.676</v>
      </c>
      <c r="V97" s="77">
        <f t="shared" si="9"/>
        <v>108.676</v>
      </c>
      <c r="Y97" t="s">
        <v>589</v>
      </c>
      <c r="Z97">
        <v>2</v>
      </c>
      <c r="AA97" s="71">
        <v>1</v>
      </c>
      <c r="AB97">
        <v>233.90799999999999</v>
      </c>
      <c r="AC97">
        <v>65.341999999999999</v>
      </c>
      <c r="AE97" s="73">
        <f>AC97+AD97</f>
        <v>65.341999999999999</v>
      </c>
      <c r="AJ97" s="15"/>
      <c r="AL97" s="71">
        <v>3</v>
      </c>
      <c r="AN97">
        <v>99.494</v>
      </c>
      <c r="AP97" s="77">
        <f t="shared" si="8"/>
        <v>99.494</v>
      </c>
    </row>
    <row r="98" spans="16:42" x14ac:dyDescent="0.25">
      <c r="R98">
        <v>4</v>
      </c>
      <c r="S98">
        <v>78.790999999999997</v>
      </c>
      <c r="T98">
        <v>55.87</v>
      </c>
      <c r="V98" s="77">
        <f t="shared" si="9"/>
        <v>55.87</v>
      </c>
      <c r="AA98" s="71">
        <v>2</v>
      </c>
      <c r="AB98">
        <v>236.172</v>
      </c>
      <c r="AC98">
        <v>109.551</v>
      </c>
      <c r="AE98" s="73">
        <f t="shared" ref="AE98:AE107" si="10">AC98+AD98</f>
        <v>109.551</v>
      </c>
      <c r="AJ98" s="15"/>
      <c r="AP98" s="77"/>
    </row>
    <row r="99" spans="16:42" x14ac:dyDescent="0.25">
      <c r="V99" s="77"/>
      <c r="AA99" s="71"/>
      <c r="AJ99" s="15" t="s">
        <v>701</v>
      </c>
      <c r="AK99">
        <v>5</v>
      </c>
      <c r="AL99" s="71">
        <v>1</v>
      </c>
      <c r="AN99">
        <v>79.978999999999999</v>
      </c>
      <c r="AP99" s="77">
        <f t="shared" si="8"/>
        <v>79.978999999999999</v>
      </c>
    </row>
    <row r="100" spans="16:42" x14ac:dyDescent="0.25">
      <c r="P100" s="62" t="s">
        <v>753</v>
      </c>
      <c r="Q100">
        <v>4</v>
      </c>
      <c r="R100">
        <v>1</v>
      </c>
      <c r="S100">
        <v>136.65299999999999</v>
      </c>
      <c r="T100">
        <v>94.813999999999993</v>
      </c>
      <c r="V100" s="77">
        <f t="shared" si="9"/>
        <v>94.813999999999993</v>
      </c>
      <c r="Y100" t="s">
        <v>590</v>
      </c>
      <c r="Z100">
        <v>2</v>
      </c>
      <c r="AA100" s="71">
        <v>1</v>
      </c>
      <c r="AB100">
        <v>213.02600000000001</v>
      </c>
      <c r="AC100">
        <v>154.81</v>
      </c>
      <c r="AE100" s="73">
        <f t="shared" si="10"/>
        <v>154.81</v>
      </c>
      <c r="AJ100" s="15"/>
      <c r="AL100" s="71">
        <v>2</v>
      </c>
      <c r="AN100">
        <v>147.917</v>
      </c>
      <c r="AP100" s="77">
        <f t="shared" si="8"/>
        <v>147.917</v>
      </c>
    </row>
    <row r="101" spans="16:42" x14ac:dyDescent="0.25">
      <c r="R101">
        <v>2</v>
      </c>
      <c r="S101">
        <v>126.099</v>
      </c>
      <c r="T101">
        <v>52.344999999999999</v>
      </c>
      <c r="V101" s="77">
        <f t="shared" si="9"/>
        <v>52.344999999999999</v>
      </c>
      <c r="AA101" s="71">
        <v>2</v>
      </c>
      <c r="AB101">
        <v>215.28100000000001</v>
      </c>
      <c r="AC101">
        <v>48.042000000000002</v>
      </c>
      <c r="AE101" s="73">
        <f t="shared" si="10"/>
        <v>48.042000000000002</v>
      </c>
      <c r="AJ101" s="15"/>
      <c r="AL101" s="71">
        <v>3</v>
      </c>
      <c r="AN101">
        <v>97.995999999999995</v>
      </c>
      <c r="AP101" s="77">
        <f t="shared" si="8"/>
        <v>97.995999999999995</v>
      </c>
    </row>
    <row r="102" spans="16:42" x14ac:dyDescent="0.25">
      <c r="R102">
        <v>3</v>
      </c>
      <c r="S102">
        <v>259.40899999999999</v>
      </c>
      <c r="T102">
        <v>92.055999999999997</v>
      </c>
      <c r="V102" s="77">
        <f t="shared" si="9"/>
        <v>92.055999999999997</v>
      </c>
      <c r="AA102" s="71"/>
      <c r="AJ102" s="15"/>
      <c r="AL102" s="71">
        <v>4</v>
      </c>
      <c r="AN102">
        <v>119.697</v>
      </c>
      <c r="AP102" s="77">
        <f t="shared" si="8"/>
        <v>119.697</v>
      </c>
    </row>
    <row r="103" spans="16:42" x14ac:dyDescent="0.25">
      <c r="R103">
        <v>4</v>
      </c>
      <c r="S103">
        <v>303.81700000000001</v>
      </c>
      <c r="T103">
        <v>173.80799999999999</v>
      </c>
      <c r="V103" s="77">
        <f t="shared" si="9"/>
        <v>173.80799999999999</v>
      </c>
      <c r="Y103" t="s">
        <v>591</v>
      </c>
      <c r="Z103">
        <v>5</v>
      </c>
      <c r="AA103" s="71">
        <v>1</v>
      </c>
      <c r="AB103">
        <v>219.893</v>
      </c>
      <c r="AC103">
        <v>96.715999999999994</v>
      </c>
      <c r="AE103" s="73">
        <f t="shared" si="10"/>
        <v>96.715999999999994</v>
      </c>
      <c r="AJ103" s="15"/>
      <c r="AL103" s="71">
        <v>5</v>
      </c>
      <c r="AN103">
        <v>93.055999999999997</v>
      </c>
      <c r="AP103" s="77">
        <f t="shared" si="8"/>
        <v>93.055999999999997</v>
      </c>
    </row>
    <row r="104" spans="16:42" x14ac:dyDescent="0.25">
      <c r="V104" s="77"/>
      <c r="AA104" s="71">
        <v>2</v>
      </c>
      <c r="AB104">
        <v>242.00200000000001</v>
      </c>
      <c r="AC104">
        <v>119.643</v>
      </c>
      <c r="AE104" s="73">
        <f t="shared" si="10"/>
        <v>119.643</v>
      </c>
      <c r="AJ104" s="15"/>
      <c r="AP104" s="77"/>
    </row>
    <row r="105" spans="16:42" x14ac:dyDescent="0.25">
      <c r="P105" s="62" t="s">
        <v>754</v>
      </c>
      <c r="Q105">
        <v>4</v>
      </c>
      <c r="R105">
        <v>1</v>
      </c>
      <c r="S105">
        <v>278.36799999999999</v>
      </c>
      <c r="T105">
        <v>132.11500000000001</v>
      </c>
      <c r="V105" s="77">
        <f t="shared" si="9"/>
        <v>132.11500000000001</v>
      </c>
      <c r="AA105" s="71">
        <v>3</v>
      </c>
      <c r="AB105">
        <v>189.85499999999999</v>
      </c>
      <c r="AC105">
        <v>109.739</v>
      </c>
      <c r="AE105" s="73">
        <f t="shared" si="10"/>
        <v>109.739</v>
      </c>
      <c r="AJ105" s="15" t="s">
        <v>702</v>
      </c>
      <c r="AK105">
        <v>2</v>
      </c>
      <c r="AL105">
        <v>1</v>
      </c>
      <c r="AN105">
        <v>209.672</v>
      </c>
      <c r="AP105" s="77">
        <f t="shared" si="8"/>
        <v>209.672</v>
      </c>
    </row>
    <row r="106" spans="16:42" x14ac:dyDescent="0.25">
      <c r="R106">
        <v>2</v>
      </c>
      <c r="S106">
        <v>173.934</v>
      </c>
      <c r="T106">
        <v>112.655</v>
      </c>
      <c r="V106" s="77">
        <f t="shared" si="9"/>
        <v>112.655</v>
      </c>
      <c r="AA106" s="71">
        <v>4</v>
      </c>
      <c r="AB106">
        <v>157.892</v>
      </c>
      <c r="AC106">
        <v>82.644000000000005</v>
      </c>
      <c r="AE106" s="73">
        <f t="shared" si="10"/>
        <v>82.644000000000005</v>
      </c>
      <c r="AJ106" s="15"/>
      <c r="AL106">
        <v>2</v>
      </c>
      <c r="AN106">
        <v>61.345999999999997</v>
      </c>
      <c r="AP106" s="77">
        <f t="shared" si="8"/>
        <v>61.345999999999997</v>
      </c>
    </row>
    <row r="107" spans="16:42" x14ac:dyDescent="0.25">
      <c r="R107">
        <v>3</v>
      </c>
      <c r="S107">
        <v>312.70600000000002</v>
      </c>
      <c r="T107">
        <v>50.22</v>
      </c>
      <c r="V107" s="77">
        <f t="shared" si="9"/>
        <v>50.22</v>
      </c>
      <c r="AA107" s="71">
        <v>5</v>
      </c>
      <c r="AB107">
        <v>103.233</v>
      </c>
      <c r="AC107">
        <v>94.177000000000007</v>
      </c>
      <c r="AE107" s="73">
        <f t="shared" si="10"/>
        <v>94.177000000000007</v>
      </c>
      <c r="AJ107" s="15"/>
      <c r="AP107" s="77"/>
    </row>
    <row r="108" spans="16:42" x14ac:dyDescent="0.25">
      <c r="R108">
        <v>4</v>
      </c>
      <c r="S108">
        <v>168.12200000000001</v>
      </c>
      <c r="T108">
        <v>82.076999999999998</v>
      </c>
      <c r="V108" s="77">
        <f t="shared" si="9"/>
        <v>82.076999999999998</v>
      </c>
      <c r="AA108" s="71"/>
      <c r="AJ108" s="15" t="s">
        <v>703</v>
      </c>
      <c r="AK108" s="71">
        <v>4</v>
      </c>
      <c r="AL108">
        <v>1</v>
      </c>
      <c r="AN108">
        <v>73.058999999999997</v>
      </c>
      <c r="AP108" s="77">
        <f t="shared" si="8"/>
        <v>73.058999999999997</v>
      </c>
    </row>
    <row r="109" spans="16:42" x14ac:dyDescent="0.25">
      <c r="V109" s="77"/>
      <c r="Y109" t="s">
        <v>592</v>
      </c>
      <c r="Z109">
        <v>2</v>
      </c>
      <c r="AA109" s="71">
        <v>1</v>
      </c>
      <c r="AB109">
        <v>238.75700000000001</v>
      </c>
      <c r="AC109">
        <v>104.66200000000001</v>
      </c>
      <c r="AE109" s="73">
        <f t="shared" ref="AE109:AE110" si="11">AC109+AD109</f>
        <v>104.66200000000001</v>
      </c>
      <c r="AJ109" s="15"/>
      <c r="AL109">
        <v>2</v>
      </c>
      <c r="AN109">
        <v>58.5</v>
      </c>
      <c r="AP109" s="77">
        <f t="shared" si="8"/>
        <v>58.5</v>
      </c>
    </row>
    <row r="110" spans="16:42" x14ac:dyDescent="0.25">
      <c r="P110" s="62" t="s">
        <v>755</v>
      </c>
      <c r="Q110">
        <v>4</v>
      </c>
      <c r="R110">
        <v>1</v>
      </c>
      <c r="S110">
        <v>165.19399999999999</v>
      </c>
      <c r="T110">
        <v>125.33199999999999</v>
      </c>
      <c r="V110" s="77">
        <f t="shared" si="9"/>
        <v>125.33199999999999</v>
      </c>
      <c r="AA110" s="71">
        <v>2</v>
      </c>
      <c r="AB110">
        <v>131.69999999999999</v>
      </c>
      <c r="AC110">
        <v>98.786000000000001</v>
      </c>
      <c r="AE110" s="73">
        <f t="shared" si="11"/>
        <v>98.786000000000001</v>
      </c>
      <c r="AJ110" s="15"/>
      <c r="AL110">
        <v>3</v>
      </c>
      <c r="AN110">
        <v>76.453000000000003</v>
      </c>
      <c r="AP110" s="77">
        <f t="shared" si="8"/>
        <v>76.453000000000003</v>
      </c>
    </row>
    <row r="111" spans="16:42" x14ac:dyDescent="0.25">
      <c r="R111">
        <v>2</v>
      </c>
      <c r="S111">
        <v>307.56599999999997</v>
      </c>
      <c r="T111">
        <v>79.751999999999995</v>
      </c>
      <c r="V111" s="77">
        <f t="shared" si="9"/>
        <v>79.751999999999995</v>
      </c>
      <c r="AA111" s="71"/>
      <c r="AJ111" s="15"/>
      <c r="AL111">
        <v>4</v>
      </c>
      <c r="AN111">
        <v>56.874000000000002</v>
      </c>
      <c r="AP111" s="77">
        <f t="shared" si="8"/>
        <v>56.874000000000002</v>
      </c>
    </row>
    <row r="112" spans="16:42" x14ac:dyDescent="0.25">
      <c r="R112">
        <v>3</v>
      </c>
      <c r="S112">
        <v>186.947</v>
      </c>
      <c r="T112">
        <v>57.982999999999997</v>
      </c>
      <c r="V112" s="77">
        <f t="shared" si="9"/>
        <v>57.982999999999997</v>
      </c>
      <c r="Y112" t="s">
        <v>593</v>
      </c>
      <c r="Z112">
        <v>3</v>
      </c>
      <c r="AA112" s="71">
        <v>1</v>
      </c>
      <c r="AB112">
        <v>46.4</v>
      </c>
      <c r="AC112">
        <v>44.875</v>
      </c>
      <c r="AE112" s="73">
        <f t="shared" ref="AE112:AE114" si="12">AC112+AD112</f>
        <v>44.875</v>
      </c>
      <c r="AJ112" s="15"/>
      <c r="AP112" s="77"/>
    </row>
    <row r="113" spans="1:42" x14ac:dyDescent="0.25">
      <c r="R113">
        <v>4</v>
      </c>
      <c r="S113">
        <v>119.474</v>
      </c>
      <c r="T113">
        <v>68.876999999999995</v>
      </c>
      <c r="V113" s="77">
        <f t="shared" si="9"/>
        <v>68.876999999999995</v>
      </c>
      <c r="AA113" s="71">
        <v>2</v>
      </c>
      <c r="AB113">
        <v>113.071</v>
      </c>
      <c r="AC113">
        <v>112.026</v>
      </c>
      <c r="AE113" s="73">
        <f t="shared" si="12"/>
        <v>112.026</v>
      </c>
      <c r="AJ113" s="15" t="s">
        <v>704</v>
      </c>
      <c r="AK113" s="71">
        <v>2</v>
      </c>
      <c r="AL113">
        <v>1</v>
      </c>
      <c r="AN113">
        <v>96.676000000000002</v>
      </c>
      <c r="AP113" s="77">
        <f t="shared" si="8"/>
        <v>96.676000000000002</v>
      </c>
    </row>
    <row r="114" spans="1:42" x14ac:dyDescent="0.25">
      <c r="A114" s="86" t="s">
        <v>1087</v>
      </c>
      <c r="B114" s="83"/>
      <c r="C114" s="83"/>
      <c r="D114" s="83"/>
      <c r="E114" s="83"/>
      <c r="F114" s="83"/>
      <c r="G114" s="83"/>
      <c r="H114" s="83"/>
      <c r="I114" s="83"/>
      <c r="J114" s="83"/>
      <c r="K114" s="83"/>
      <c r="V114" s="77"/>
      <c r="AA114" s="71">
        <v>3</v>
      </c>
      <c r="AB114">
        <v>137.59399999999999</v>
      </c>
      <c r="AC114">
        <v>107.306</v>
      </c>
      <c r="AE114" s="73">
        <f t="shared" si="12"/>
        <v>107.306</v>
      </c>
      <c r="AJ114" s="15"/>
      <c r="AL114">
        <v>2</v>
      </c>
      <c r="AN114">
        <v>102.569</v>
      </c>
      <c r="AP114" s="77">
        <f t="shared" si="8"/>
        <v>102.569</v>
      </c>
    </row>
    <row r="115" spans="1:42" x14ac:dyDescent="0.25">
      <c r="B115" s="6" t="s">
        <v>50</v>
      </c>
      <c r="C115" s="6" t="s">
        <v>50</v>
      </c>
      <c r="D115" s="6" t="s">
        <v>50</v>
      </c>
      <c r="E115" s="4" t="s">
        <v>51</v>
      </c>
      <c r="F115" s="4" t="s">
        <v>51</v>
      </c>
      <c r="G115" s="4" t="s">
        <v>51</v>
      </c>
      <c r="H115" s="7" t="s">
        <v>52</v>
      </c>
      <c r="I115" s="7" t="s">
        <v>52</v>
      </c>
      <c r="J115" s="7" t="s">
        <v>52</v>
      </c>
      <c r="P115" s="62" t="s">
        <v>756</v>
      </c>
      <c r="Q115">
        <v>3</v>
      </c>
      <c r="R115">
        <v>1</v>
      </c>
      <c r="S115">
        <v>108.75700000000001</v>
      </c>
      <c r="T115">
        <v>72.007000000000005</v>
      </c>
      <c r="V115" s="77">
        <f t="shared" si="9"/>
        <v>72.007000000000005</v>
      </c>
      <c r="AA115" s="71"/>
      <c r="AJ115" s="15"/>
      <c r="AP115" s="77"/>
    </row>
    <row r="116" spans="1:42" x14ac:dyDescent="0.25">
      <c r="A116" t="s">
        <v>575</v>
      </c>
      <c r="B116">
        <f>AVERAGE(S9:S308)</f>
        <v>177.55371495327105</v>
      </c>
      <c r="C116">
        <f>AVERAGE(S310:S662)</f>
        <v>173.47861567164168</v>
      </c>
      <c r="D116">
        <f>AVERAGE(S663:S936)</f>
        <v>168.69351415094343</v>
      </c>
      <c r="E116">
        <f>AVERAGE(AB9:AB69)</f>
        <v>174.72925531914902</v>
      </c>
      <c r="F116">
        <f>AVERAGE(AB92:AB129)</f>
        <v>171.47726923076922</v>
      </c>
      <c r="G116">
        <f>AVERAGE(AB149:AB178)</f>
        <v>175.48065</v>
      </c>
      <c r="H116">
        <f>AVERAGE(AM9:AM259)</f>
        <v>166.03100000000012</v>
      </c>
      <c r="I116">
        <f>AVERAGE(AM277:AM564)</f>
        <v>191.9464404145078</v>
      </c>
      <c r="J116">
        <f>AVERAGE(AM566:AM820)</f>
        <v>170.63394871794873</v>
      </c>
      <c r="R116">
        <v>2</v>
      </c>
      <c r="S116">
        <v>145.12100000000001</v>
      </c>
      <c r="T116">
        <v>63.789000000000001</v>
      </c>
      <c r="V116" s="77">
        <f t="shared" si="9"/>
        <v>63.789000000000001</v>
      </c>
      <c r="Y116" t="s">
        <v>594</v>
      </c>
      <c r="Z116">
        <v>3</v>
      </c>
      <c r="AA116" s="71">
        <v>1</v>
      </c>
      <c r="AB116">
        <v>265.096</v>
      </c>
      <c r="AC116">
        <v>82.91</v>
      </c>
      <c r="AE116" s="73">
        <f t="shared" ref="AE116:AE118" si="13">AC116+AD116</f>
        <v>82.91</v>
      </c>
      <c r="AJ116" s="15" t="s">
        <v>705</v>
      </c>
      <c r="AK116" s="71">
        <v>4</v>
      </c>
      <c r="AL116">
        <v>1</v>
      </c>
      <c r="AN116">
        <v>53.125</v>
      </c>
      <c r="AP116" s="77">
        <f t="shared" si="8"/>
        <v>53.125</v>
      </c>
    </row>
    <row r="117" spans="1:42" x14ac:dyDescent="0.25">
      <c r="R117">
        <v>3</v>
      </c>
      <c r="S117">
        <v>268.745</v>
      </c>
      <c r="T117">
        <v>108.31699999999999</v>
      </c>
      <c r="V117" s="77">
        <f t="shared" si="9"/>
        <v>108.31699999999999</v>
      </c>
      <c r="AA117" s="71">
        <v>2</v>
      </c>
      <c r="AB117">
        <v>133.73500000000001</v>
      </c>
      <c r="AC117">
        <v>81.984999999999999</v>
      </c>
      <c r="AE117" s="73">
        <f t="shared" si="13"/>
        <v>81.984999999999999</v>
      </c>
      <c r="AJ117" s="15"/>
      <c r="AL117">
        <v>2</v>
      </c>
      <c r="AP117" s="77"/>
    </row>
    <row r="118" spans="1:42" x14ac:dyDescent="0.25">
      <c r="B118">
        <f>AVERAGE(B116:D116)</f>
        <v>173.24194825861869</v>
      </c>
      <c r="C118">
        <f>AVERAGE(E116:G116)</f>
        <v>173.89572484997277</v>
      </c>
      <c r="D118">
        <f>AVERAGE(H116:J116)</f>
        <v>176.20379637748556</v>
      </c>
      <c r="K118" t="s">
        <v>1007</v>
      </c>
      <c r="V118" s="77"/>
      <c r="AA118" s="71">
        <v>3</v>
      </c>
      <c r="AB118">
        <v>144.25</v>
      </c>
      <c r="AC118">
        <v>114.485</v>
      </c>
      <c r="AE118" s="73">
        <f t="shared" si="13"/>
        <v>114.485</v>
      </c>
      <c r="AJ118" s="15"/>
      <c r="AL118">
        <v>3</v>
      </c>
      <c r="AN118">
        <v>135.959</v>
      </c>
      <c r="AP118" s="77">
        <f t="shared" si="8"/>
        <v>135.959</v>
      </c>
    </row>
    <row r="119" spans="1:42" x14ac:dyDescent="0.25">
      <c r="B119" s="14">
        <f>STDEV(B116:D116)/SQRT(COUNTA(B116:D116))</f>
        <v>2.5604555690138429</v>
      </c>
      <c r="C119" s="14">
        <f>STDEV(E116:G116)/SQRT(COUNTA(E116:G116))</f>
        <v>1.2285281407909232</v>
      </c>
      <c r="D119" s="14">
        <f>STDEV(H116:J116)/SQRT(COUNTA(H116:J116))</f>
        <v>7.9826878343556791</v>
      </c>
      <c r="K119" t="s">
        <v>1008</v>
      </c>
      <c r="P119" s="62" t="s">
        <v>757</v>
      </c>
      <c r="Q119">
        <v>2</v>
      </c>
      <c r="R119">
        <v>1</v>
      </c>
      <c r="S119">
        <v>84.528000000000006</v>
      </c>
      <c r="T119">
        <v>50.329000000000001</v>
      </c>
      <c r="V119" s="77">
        <f t="shared" si="9"/>
        <v>50.329000000000001</v>
      </c>
      <c r="AJ119" s="15"/>
      <c r="AL119">
        <v>4</v>
      </c>
      <c r="AN119">
        <v>141.25800000000001</v>
      </c>
      <c r="AP119" s="77">
        <f t="shared" si="8"/>
        <v>141.25800000000001</v>
      </c>
    </row>
    <row r="120" spans="1:42" x14ac:dyDescent="0.25">
      <c r="R120">
        <v>2</v>
      </c>
      <c r="S120">
        <v>197.626</v>
      </c>
      <c r="T120">
        <v>140.34</v>
      </c>
      <c r="V120" s="77">
        <f t="shared" si="9"/>
        <v>140.34</v>
      </c>
      <c r="Y120" t="s">
        <v>595</v>
      </c>
      <c r="Z120">
        <v>2</v>
      </c>
      <c r="AA120" s="71">
        <v>1</v>
      </c>
      <c r="AB120">
        <v>124.101</v>
      </c>
      <c r="AC120">
        <v>75.676000000000002</v>
      </c>
      <c r="AE120" s="73">
        <f t="shared" ref="AE120:AE121" si="14">AC120+AD120</f>
        <v>75.676000000000002</v>
      </c>
      <c r="AJ120" s="15"/>
      <c r="AP120" s="77"/>
    </row>
    <row r="121" spans="1:42" x14ac:dyDescent="0.25">
      <c r="B121">
        <f>TTEST(B116:D116,E116:G116,2,3)</f>
        <v>0.83333298396938327</v>
      </c>
      <c r="E121">
        <f>TTEST(E116:G116,H116:J116,2,3)</f>
        <v>0.80085160959925572</v>
      </c>
      <c r="V121" s="77"/>
      <c r="AA121" s="71">
        <v>2</v>
      </c>
      <c r="AB121">
        <v>87.801000000000002</v>
      </c>
      <c r="AC121">
        <v>73.391000000000005</v>
      </c>
      <c r="AE121" s="73">
        <f t="shared" si="14"/>
        <v>73.391000000000005</v>
      </c>
      <c r="AJ121" s="15" t="s">
        <v>706</v>
      </c>
      <c r="AK121" s="71">
        <v>3</v>
      </c>
      <c r="AL121">
        <v>1</v>
      </c>
      <c r="AN121">
        <v>84.896000000000001</v>
      </c>
      <c r="AP121" s="77">
        <f t="shared" si="8"/>
        <v>84.896000000000001</v>
      </c>
    </row>
    <row r="122" spans="1:42" x14ac:dyDescent="0.25">
      <c r="P122" s="62" t="s">
        <v>758</v>
      </c>
      <c r="Q122">
        <v>3</v>
      </c>
      <c r="R122">
        <v>1</v>
      </c>
      <c r="S122">
        <v>230.86799999999999</v>
      </c>
      <c r="T122">
        <v>125.825</v>
      </c>
      <c r="V122" s="77">
        <f t="shared" si="9"/>
        <v>125.825</v>
      </c>
      <c r="AJ122" s="15"/>
      <c r="AL122">
        <v>2</v>
      </c>
      <c r="AN122">
        <v>86.671999999999997</v>
      </c>
      <c r="AP122" s="77">
        <f t="shared" si="8"/>
        <v>86.671999999999997</v>
      </c>
    </row>
    <row r="123" spans="1:42" x14ac:dyDescent="0.25">
      <c r="R123">
        <v>2</v>
      </c>
      <c r="S123">
        <v>91.081999999999994</v>
      </c>
      <c r="T123">
        <v>71.635000000000005</v>
      </c>
      <c r="V123" s="77">
        <f t="shared" si="9"/>
        <v>71.635000000000005</v>
      </c>
      <c r="Y123" t="s">
        <v>596</v>
      </c>
      <c r="Z123">
        <v>2</v>
      </c>
      <c r="AA123" s="71">
        <v>1</v>
      </c>
      <c r="AB123">
        <v>164.34399999999999</v>
      </c>
      <c r="AC123">
        <v>122.03700000000001</v>
      </c>
      <c r="AE123" s="73">
        <f t="shared" ref="AE123" si="15">AC123+AD123</f>
        <v>122.03700000000001</v>
      </c>
      <c r="AJ123" s="15"/>
      <c r="AL123">
        <v>3</v>
      </c>
      <c r="AN123">
        <v>73.033000000000001</v>
      </c>
      <c r="AP123" s="77">
        <f t="shared" si="8"/>
        <v>73.033000000000001</v>
      </c>
    </row>
    <row r="124" spans="1:42" x14ac:dyDescent="0.25">
      <c r="R124">
        <v>3</v>
      </c>
      <c r="S124">
        <v>92.778999999999996</v>
      </c>
      <c r="T124">
        <v>24.515000000000001</v>
      </c>
      <c r="V124" s="77">
        <f t="shared" si="9"/>
        <v>24.515000000000001</v>
      </c>
      <c r="AA124" s="71">
        <v>2</v>
      </c>
      <c r="AB124">
        <v>277.87200000000001</v>
      </c>
      <c r="AC124">
        <v>119.941</v>
      </c>
      <c r="AE124" s="73">
        <f t="shared" ref="AE124:AE129" si="16">AC124+AD124</f>
        <v>119.941</v>
      </c>
      <c r="AJ124" s="15"/>
      <c r="AP124" s="77"/>
    </row>
    <row r="125" spans="1:42" x14ac:dyDescent="0.25">
      <c r="V125" s="77"/>
      <c r="AJ125" s="15" t="s">
        <v>707</v>
      </c>
      <c r="AK125" s="71">
        <v>2</v>
      </c>
      <c r="AL125">
        <v>1</v>
      </c>
      <c r="AN125">
        <v>164.94</v>
      </c>
      <c r="AP125" s="77">
        <f t="shared" si="8"/>
        <v>164.94</v>
      </c>
    </row>
    <row r="126" spans="1:42" x14ac:dyDescent="0.25">
      <c r="P126" s="62" t="s">
        <v>759</v>
      </c>
      <c r="Q126">
        <v>7</v>
      </c>
      <c r="R126">
        <v>1</v>
      </c>
      <c r="S126">
        <v>148.38499999999999</v>
      </c>
      <c r="T126">
        <v>44.045000000000002</v>
      </c>
      <c r="V126" s="77">
        <f t="shared" si="9"/>
        <v>44.045000000000002</v>
      </c>
      <c r="Y126" t="s">
        <v>597</v>
      </c>
      <c r="Z126">
        <v>4</v>
      </c>
      <c r="AA126" s="71">
        <v>1</v>
      </c>
      <c r="AB126">
        <v>114.477</v>
      </c>
      <c r="AC126">
        <v>82.962000000000003</v>
      </c>
      <c r="AE126" s="73">
        <f t="shared" si="16"/>
        <v>82.962000000000003</v>
      </c>
      <c r="AJ126" s="15"/>
      <c r="AL126">
        <v>2</v>
      </c>
      <c r="AN126">
        <v>116.309</v>
      </c>
      <c r="AP126" s="77">
        <f t="shared" si="8"/>
        <v>116.309</v>
      </c>
    </row>
    <row r="127" spans="1:42" x14ac:dyDescent="0.25">
      <c r="R127">
        <v>2</v>
      </c>
      <c r="S127">
        <v>181.4</v>
      </c>
      <c r="T127">
        <v>121.274</v>
      </c>
      <c r="V127" s="77">
        <f t="shared" si="9"/>
        <v>121.274</v>
      </c>
      <c r="AA127" s="71">
        <v>2</v>
      </c>
      <c r="AB127" s="72" t="s">
        <v>810</v>
      </c>
      <c r="AC127">
        <v>141.73699999999999</v>
      </c>
      <c r="AE127" s="73">
        <f t="shared" si="16"/>
        <v>141.73699999999999</v>
      </c>
      <c r="AJ127" s="15"/>
      <c r="AP127" s="77"/>
    </row>
    <row r="128" spans="1:42" x14ac:dyDescent="0.25">
      <c r="R128">
        <v>3</v>
      </c>
      <c r="S128">
        <v>244.66300000000001</v>
      </c>
      <c r="T128">
        <v>110.691</v>
      </c>
      <c r="V128" s="77">
        <f t="shared" si="9"/>
        <v>110.691</v>
      </c>
      <c r="AA128" s="71">
        <v>3</v>
      </c>
      <c r="AB128">
        <v>101.134</v>
      </c>
      <c r="AC128">
        <v>109.3</v>
      </c>
      <c r="AE128" s="73">
        <f t="shared" si="16"/>
        <v>109.3</v>
      </c>
      <c r="AJ128" s="15" t="s">
        <v>708</v>
      </c>
      <c r="AK128" s="71">
        <v>3</v>
      </c>
      <c r="AL128">
        <v>1</v>
      </c>
      <c r="AN128">
        <v>77.638999999999996</v>
      </c>
      <c r="AP128" s="77">
        <f t="shared" si="8"/>
        <v>77.638999999999996</v>
      </c>
    </row>
    <row r="129" spans="1:42" x14ac:dyDescent="0.25">
      <c r="R129">
        <v>4</v>
      </c>
      <c r="S129">
        <v>216.62200000000001</v>
      </c>
      <c r="T129">
        <v>106.02200000000001</v>
      </c>
      <c r="V129" s="77">
        <f t="shared" si="9"/>
        <v>106.02200000000001</v>
      </c>
      <c r="AA129" s="71">
        <v>4</v>
      </c>
      <c r="AB129">
        <v>256.846</v>
      </c>
      <c r="AC129">
        <v>83.465999999999994</v>
      </c>
      <c r="AE129" s="73">
        <f t="shared" si="16"/>
        <v>83.465999999999994</v>
      </c>
      <c r="AJ129" s="15"/>
      <c r="AL129">
        <v>2</v>
      </c>
      <c r="AN129">
        <v>164.98699999999999</v>
      </c>
      <c r="AP129" s="77">
        <f t="shared" si="8"/>
        <v>164.98699999999999</v>
      </c>
    </row>
    <row r="130" spans="1:42" x14ac:dyDescent="0.25">
      <c r="R130">
        <v>5</v>
      </c>
      <c r="S130">
        <v>138.196</v>
      </c>
      <c r="T130">
        <v>110.827</v>
      </c>
      <c r="V130" s="77">
        <f t="shared" si="9"/>
        <v>110.827</v>
      </c>
      <c r="AA130" s="71"/>
      <c r="AJ130" s="15"/>
      <c r="AL130">
        <v>3</v>
      </c>
      <c r="AN130">
        <v>74.244</v>
      </c>
      <c r="AP130" s="77">
        <f t="shared" si="8"/>
        <v>74.244</v>
      </c>
    </row>
    <row r="131" spans="1:42" x14ac:dyDescent="0.25">
      <c r="R131">
        <v>6</v>
      </c>
      <c r="S131">
        <v>220.49299999999999</v>
      </c>
      <c r="T131">
        <v>139.28100000000001</v>
      </c>
      <c r="V131" s="77">
        <f t="shared" si="9"/>
        <v>139.28100000000001</v>
      </c>
      <c r="AJ131" s="15"/>
      <c r="AP131" s="77"/>
    </row>
    <row r="132" spans="1:42" x14ac:dyDescent="0.25">
      <c r="R132">
        <v>7</v>
      </c>
      <c r="S132">
        <v>149</v>
      </c>
      <c r="T132">
        <v>77.162000000000006</v>
      </c>
      <c r="V132" s="77">
        <f t="shared" si="9"/>
        <v>77.162000000000006</v>
      </c>
      <c r="AJ132" s="15" t="s">
        <v>709</v>
      </c>
      <c r="AK132" s="71">
        <v>1</v>
      </c>
      <c r="AL132">
        <v>1</v>
      </c>
      <c r="AN132">
        <v>142.452</v>
      </c>
      <c r="AP132" s="77">
        <f t="shared" si="8"/>
        <v>142.452</v>
      </c>
    </row>
    <row r="133" spans="1:42" x14ac:dyDescent="0.25">
      <c r="V133" s="77"/>
      <c r="AJ133" s="15"/>
      <c r="AP133" s="77"/>
    </row>
    <row r="134" spans="1:42" x14ac:dyDescent="0.25">
      <c r="P134" s="62" t="s">
        <v>760</v>
      </c>
      <c r="Q134">
        <v>5</v>
      </c>
      <c r="R134">
        <v>1</v>
      </c>
      <c r="S134">
        <v>99.201999999999998</v>
      </c>
      <c r="T134">
        <v>60.776000000000003</v>
      </c>
      <c r="V134" s="77">
        <f t="shared" si="9"/>
        <v>60.776000000000003</v>
      </c>
      <c r="AJ134" s="15" t="s">
        <v>710</v>
      </c>
      <c r="AK134" s="71">
        <v>1</v>
      </c>
      <c r="AL134">
        <v>1</v>
      </c>
      <c r="AN134">
        <v>89.418999999999997</v>
      </c>
      <c r="AP134" s="77">
        <f t="shared" si="8"/>
        <v>89.418999999999997</v>
      </c>
    </row>
    <row r="135" spans="1:42" x14ac:dyDescent="0.25">
      <c r="R135">
        <v>2</v>
      </c>
      <c r="S135">
        <v>193.50700000000001</v>
      </c>
      <c r="T135">
        <v>76.450999999999993</v>
      </c>
      <c r="V135" s="77">
        <f t="shared" si="9"/>
        <v>76.450999999999993</v>
      </c>
      <c r="AJ135" s="15"/>
      <c r="AP135" s="77"/>
    </row>
    <row r="136" spans="1:42" x14ac:dyDescent="0.25">
      <c r="R136">
        <v>3</v>
      </c>
      <c r="S136">
        <v>103.238</v>
      </c>
      <c r="T136">
        <v>53.097000000000001</v>
      </c>
      <c r="V136" s="77">
        <f t="shared" si="9"/>
        <v>53.097000000000001</v>
      </c>
      <c r="AJ136" s="15" t="s">
        <v>711</v>
      </c>
      <c r="AK136" s="71">
        <v>2</v>
      </c>
      <c r="AL136">
        <v>1</v>
      </c>
      <c r="AN136">
        <v>89.760999999999996</v>
      </c>
      <c r="AP136" s="77">
        <f t="shared" si="8"/>
        <v>89.760999999999996</v>
      </c>
    </row>
    <row r="137" spans="1:42" x14ac:dyDescent="0.25">
      <c r="R137">
        <v>4</v>
      </c>
      <c r="S137">
        <v>206.495</v>
      </c>
      <c r="T137">
        <v>121.733</v>
      </c>
      <c r="V137" s="77">
        <f t="shared" si="9"/>
        <v>121.733</v>
      </c>
      <c r="AJ137" s="15"/>
      <c r="AL137">
        <v>2</v>
      </c>
      <c r="AN137">
        <v>68.923000000000002</v>
      </c>
      <c r="AP137" s="77">
        <f t="shared" ref="AP137:AP200" si="17">AN137+AO137</f>
        <v>68.923000000000002</v>
      </c>
    </row>
    <row r="138" spans="1:42" x14ac:dyDescent="0.25">
      <c r="A138" s="86" t="s">
        <v>1088</v>
      </c>
      <c r="B138" s="83"/>
      <c r="C138" s="83"/>
      <c r="D138" s="83"/>
      <c r="E138" s="83"/>
      <c r="F138" s="83"/>
      <c r="G138" s="83"/>
      <c r="H138" s="83"/>
      <c r="I138" s="83"/>
      <c r="J138" s="83"/>
      <c r="K138" s="83"/>
      <c r="R138">
        <v>5</v>
      </c>
      <c r="S138">
        <v>190.53899999999999</v>
      </c>
      <c r="T138">
        <v>77.085999999999999</v>
      </c>
      <c r="V138" s="77">
        <f t="shared" si="9"/>
        <v>77.085999999999999</v>
      </c>
      <c r="AJ138" s="15"/>
      <c r="AP138" s="77"/>
    </row>
    <row r="139" spans="1:42" x14ac:dyDescent="0.25">
      <c r="B139" s="6" t="s">
        <v>50</v>
      </c>
      <c r="C139" s="6" t="s">
        <v>50</v>
      </c>
      <c r="D139" s="6" t="s">
        <v>50</v>
      </c>
      <c r="E139" s="4" t="s">
        <v>51</v>
      </c>
      <c r="F139" s="4" t="s">
        <v>51</v>
      </c>
      <c r="G139" s="4" t="s">
        <v>51</v>
      </c>
      <c r="H139" s="7" t="s">
        <v>52</v>
      </c>
      <c r="I139" s="7" t="s">
        <v>52</v>
      </c>
      <c r="J139" s="7" t="s">
        <v>52</v>
      </c>
      <c r="V139" s="77"/>
      <c r="AJ139" s="15" t="s">
        <v>712</v>
      </c>
      <c r="AK139" s="71">
        <v>2</v>
      </c>
      <c r="AL139">
        <v>1</v>
      </c>
      <c r="AN139">
        <v>105.872</v>
      </c>
      <c r="AP139" s="77">
        <f t="shared" si="17"/>
        <v>105.872</v>
      </c>
    </row>
    <row r="140" spans="1:42" x14ac:dyDescent="0.25">
      <c r="A140" t="s">
        <v>575</v>
      </c>
      <c r="B140">
        <f>B116*3.496</f>
        <v>620.72778747663563</v>
      </c>
      <c r="C140">
        <f t="shared" ref="C140:J140" si="18">C116*3.496</f>
        <v>606.48124038805929</v>
      </c>
      <c r="D140">
        <f t="shared" si="18"/>
        <v>589.75252547169828</v>
      </c>
      <c r="E140">
        <f t="shared" si="18"/>
        <v>610.85347659574495</v>
      </c>
      <c r="F140">
        <f t="shared" si="18"/>
        <v>599.48453323076922</v>
      </c>
      <c r="G140">
        <f t="shared" si="18"/>
        <v>613.48035240000002</v>
      </c>
      <c r="H140">
        <f t="shared" si="18"/>
        <v>580.44437600000037</v>
      </c>
      <c r="I140">
        <f t="shared" si="18"/>
        <v>671.04475568911926</v>
      </c>
      <c r="J140">
        <f t="shared" si="18"/>
        <v>596.53628471794877</v>
      </c>
      <c r="P140" s="62" t="s">
        <v>761</v>
      </c>
      <c r="Q140">
        <v>2</v>
      </c>
      <c r="R140">
        <v>1</v>
      </c>
      <c r="S140">
        <v>120.88</v>
      </c>
      <c r="T140">
        <v>70.506</v>
      </c>
      <c r="V140" s="77">
        <f t="shared" si="9"/>
        <v>70.506</v>
      </c>
      <c r="AJ140" s="15"/>
      <c r="AL140">
        <v>2</v>
      </c>
      <c r="AN140">
        <v>174.495</v>
      </c>
      <c r="AP140" s="77">
        <f t="shared" si="17"/>
        <v>174.495</v>
      </c>
    </row>
    <row r="141" spans="1:42" x14ac:dyDescent="0.25">
      <c r="R141">
        <v>2</v>
      </c>
      <c r="S141">
        <v>229.68700000000001</v>
      </c>
      <c r="T141">
        <v>95.766999999999996</v>
      </c>
      <c r="V141" s="77">
        <f t="shared" si="9"/>
        <v>95.766999999999996</v>
      </c>
      <c r="AJ141" s="15"/>
      <c r="AP141" s="77"/>
    </row>
    <row r="142" spans="1:42" x14ac:dyDescent="0.25">
      <c r="B142">
        <f>AVERAGE(B140:D140)</f>
        <v>605.65385111213106</v>
      </c>
      <c r="C142">
        <f>AVERAGE(E140:G140)</f>
        <v>607.93945407550473</v>
      </c>
      <c r="D142">
        <f>AVERAGE(H140:J140)</f>
        <v>616.00847213568943</v>
      </c>
      <c r="V142" s="77"/>
      <c r="AJ142" s="15" t="s">
        <v>713</v>
      </c>
      <c r="AK142" s="71">
        <v>5</v>
      </c>
      <c r="AL142">
        <v>1</v>
      </c>
      <c r="AN142">
        <v>68</v>
      </c>
      <c r="AP142" s="77">
        <f t="shared" si="17"/>
        <v>68</v>
      </c>
    </row>
    <row r="143" spans="1:42" x14ac:dyDescent="0.25">
      <c r="B143" s="14">
        <f>STDEV(B140:D140)/SQRT(COUNTA(B140:D140))</f>
        <v>8.951352669272385</v>
      </c>
      <c r="C143" s="14">
        <f>STDEV(E140:G140)/SQRT(COUNTA(E140:G140))</f>
        <v>4.2949343802050679</v>
      </c>
      <c r="D143" s="14">
        <f>STDEV(H140:J140)/SQRT(COUNTA(H140:J140))</f>
        <v>27.907476668907446</v>
      </c>
      <c r="P143" s="62" t="s">
        <v>762</v>
      </c>
      <c r="Q143">
        <v>6</v>
      </c>
      <c r="R143">
        <v>1</v>
      </c>
      <c r="S143">
        <v>420.07299999999998</v>
      </c>
      <c r="T143">
        <v>104.032</v>
      </c>
      <c r="V143" s="77">
        <f t="shared" si="9"/>
        <v>104.032</v>
      </c>
      <c r="AJ143" s="15"/>
      <c r="AL143">
        <v>2</v>
      </c>
      <c r="AN143">
        <v>101.52200000000001</v>
      </c>
      <c r="AP143" s="77">
        <f t="shared" si="17"/>
        <v>101.52200000000001</v>
      </c>
    </row>
    <row r="144" spans="1:42" x14ac:dyDescent="0.25">
      <c r="R144">
        <v>2</v>
      </c>
      <c r="S144">
        <v>301.68200000000002</v>
      </c>
      <c r="T144">
        <v>130.29</v>
      </c>
      <c r="V144" s="77">
        <f t="shared" si="9"/>
        <v>130.29</v>
      </c>
      <c r="AJ144" s="15"/>
      <c r="AL144">
        <v>3</v>
      </c>
      <c r="AN144">
        <v>82.043000000000006</v>
      </c>
      <c r="AP144" s="77">
        <f t="shared" si="17"/>
        <v>82.043000000000006</v>
      </c>
    </row>
    <row r="145" spans="2:42" x14ac:dyDescent="0.25">
      <c r="B145">
        <f>TTEST(B140:D140,E140:G140,2,3)</f>
        <v>0.83333298396939637</v>
      </c>
      <c r="E145">
        <f>TTEST(E140:G140,H140:J140,2,3)</f>
        <v>0.80085160959925616</v>
      </c>
      <c r="R145">
        <v>3</v>
      </c>
      <c r="S145">
        <v>213.17099999999999</v>
      </c>
      <c r="T145">
        <v>54.570999999999998</v>
      </c>
      <c r="V145" s="77">
        <f t="shared" si="9"/>
        <v>54.570999999999998</v>
      </c>
      <c r="AJ145" s="15"/>
      <c r="AL145">
        <v>4</v>
      </c>
      <c r="AN145">
        <v>117.14100000000001</v>
      </c>
      <c r="AP145" s="77">
        <f t="shared" si="17"/>
        <v>117.14100000000001</v>
      </c>
    </row>
    <row r="146" spans="2:42" x14ac:dyDescent="0.25">
      <c r="R146">
        <v>4</v>
      </c>
      <c r="S146">
        <v>102.108</v>
      </c>
      <c r="T146">
        <v>81.728999999999999</v>
      </c>
      <c r="V146" s="77">
        <f t="shared" si="9"/>
        <v>81.728999999999999</v>
      </c>
      <c r="AJ146" s="15"/>
      <c r="AL146">
        <v>5</v>
      </c>
      <c r="AN146">
        <v>80.613</v>
      </c>
      <c r="AP146" s="77">
        <f t="shared" si="17"/>
        <v>80.613</v>
      </c>
    </row>
    <row r="147" spans="2:42" x14ac:dyDescent="0.25">
      <c r="R147">
        <v>5</v>
      </c>
      <c r="S147">
        <v>166.43299999999999</v>
      </c>
      <c r="T147">
        <v>81.447000000000003</v>
      </c>
      <c r="V147" s="77">
        <f t="shared" si="9"/>
        <v>81.447000000000003</v>
      </c>
      <c r="AJ147" s="15"/>
      <c r="AP147" s="77"/>
    </row>
    <row r="148" spans="2:42" x14ac:dyDescent="0.25">
      <c r="R148">
        <v>6</v>
      </c>
      <c r="S148" s="14" t="s">
        <v>799</v>
      </c>
      <c r="T148" s="14" t="s">
        <v>799</v>
      </c>
      <c r="V148" s="77"/>
      <c r="AJ148" s="15" t="s">
        <v>714</v>
      </c>
      <c r="AK148" s="71">
        <v>3</v>
      </c>
      <c r="AL148">
        <v>1</v>
      </c>
      <c r="AN148">
        <v>169.90100000000001</v>
      </c>
      <c r="AP148" s="77">
        <f t="shared" si="17"/>
        <v>169.90100000000001</v>
      </c>
    </row>
    <row r="149" spans="2:42" x14ac:dyDescent="0.25">
      <c r="V149" s="77"/>
      <c r="Y149" t="s">
        <v>637</v>
      </c>
      <c r="Z149">
        <v>1</v>
      </c>
      <c r="AA149" s="71">
        <v>1</v>
      </c>
      <c r="AB149">
        <v>123.491</v>
      </c>
      <c r="AC149">
        <v>88.585999999999999</v>
      </c>
      <c r="AE149" s="73">
        <f t="shared" ref="AE149" si="19">AC149+AD149</f>
        <v>88.585999999999999</v>
      </c>
      <c r="AJ149" s="15"/>
      <c r="AL149">
        <v>2</v>
      </c>
      <c r="AN149">
        <v>120.384</v>
      </c>
      <c r="AP149" s="77">
        <f t="shared" si="17"/>
        <v>120.384</v>
      </c>
    </row>
    <row r="150" spans="2:42" x14ac:dyDescent="0.25">
      <c r="P150" s="62" t="s">
        <v>763</v>
      </c>
      <c r="Q150">
        <v>3</v>
      </c>
      <c r="R150">
        <v>1</v>
      </c>
      <c r="S150">
        <v>193.59800000000001</v>
      </c>
      <c r="T150">
        <v>129.91300000000001</v>
      </c>
      <c r="V150" s="77">
        <f t="shared" ref="V150:V211" si="20">T150+U150</f>
        <v>129.91300000000001</v>
      </c>
      <c r="AJ150" s="15"/>
      <c r="AL150">
        <v>3</v>
      </c>
      <c r="AN150">
        <v>83.856999999999999</v>
      </c>
      <c r="AP150" s="77">
        <f t="shared" si="17"/>
        <v>83.856999999999999</v>
      </c>
    </row>
    <row r="151" spans="2:42" x14ac:dyDescent="0.25">
      <c r="R151">
        <v>2</v>
      </c>
      <c r="S151">
        <v>120.075</v>
      </c>
      <c r="T151">
        <v>94.305000000000007</v>
      </c>
      <c r="V151" s="77">
        <f t="shared" si="20"/>
        <v>94.305000000000007</v>
      </c>
      <c r="Y151" t="s">
        <v>638</v>
      </c>
      <c r="Z151">
        <v>2</v>
      </c>
      <c r="AA151" s="71">
        <v>1</v>
      </c>
      <c r="AB151">
        <v>132.96600000000001</v>
      </c>
      <c r="AC151">
        <v>70.363</v>
      </c>
      <c r="AE151" s="73">
        <f t="shared" ref="AE151:AE152" si="21">AC151+AD151</f>
        <v>70.363</v>
      </c>
      <c r="AJ151" s="15"/>
      <c r="AP151" s="77"/>
    </row>
    <row r="152" spans="2:42" x14ac:dyDescent="0.25">
      <c r="R152">
        <v>3</v>
      </c>
      <c r="S152">
        <v>115.27800000000001</v>
      </c>
      <c r="T152">
        <v>98.8</v>
      </c>
      <c r="V152" s="77">
        <f t="shared" si="20"/>
        <v>98.8</v>
      </c>
      <c r="AA152" s="71">
        <v>2</v>
      </c>
      <c r="AB152">
        <v>91.093000000000004</v>
      </c>
      <c r="AC152">
        <v>64.805999999999997</v>
      </c>
      <c r="AE152" s="73">
        <f t="shared" si="21"/>
        <v>64.805999999999997</v>
      </c>
      <c r="AJ152" s="15" t="s">
        <v>715</v>
      </c>
      <c r="AK152" s="71">
        <v>4</v>
      </c>
      <c r="AL152">
        <v>1</v>
      </c>
      <c r="AN152">
        <v>183.24600000000001</v>
      </c>
      <c r="AP152" s="77">
        <f t="shared" si="17"/>
        <v>183.24600000000001</v>
      </c>
    </row>
    <row r="153" spans="2:42" x14ac:dyDescent="0.25">
      <c r="V153" s="77"/>
      <c r="AJ153" s="15"/>
      <c r="AL153">
        <v>2</v>
      </c>
      <c r="AN153">
        <v>71.212999999999994</v>
      </c>
      <c r="AP153" s="77">
        <f t="shared" si="17"/>
        <v>71.212999999999994</v>
      </c>
    </row>
    <row r="154" spans="2:42" x14ac:dyDescent="0.25">
      <c r="P154" s="62" t="s">
        <v>764</v>
      </c>
      <c r="Q154">
        <v>3</v>
      </c>
      <c r="R154">
        <v>1</v>
      </c>
      <c r="S154">
        <v>133.81</v>
      </c>
      <c r="T154">
        <v>55.579000000000001</v>
      </c>
      <c r="V154" s="77">
        <f t="shared" si="20"/>
        <v>55.579000000000001</v>
      </c>
      <c r="Y154" t="s">
        <v>639</v>
      </c>
      <c r="Z154">
        <v>2</v>
      </c>
      <c r="AA154" s="71">
        <v>1</v>
      </c>
      <c r="AB154">
        <v>115.004</v>
      </c>
      <c r="AC154">
        <v>96.042000000000002</v>
      </c>
      <c r="AE154" s="73">
        <f t="shared" ref="AE154:AE155" si="22">AC154+AD154</f>
        <v>96.042000000000002</v>
      </c>
      <c r="AJ154" s="15"/>
      <c r="AL154">
        <v>3</v>
      </c>
      <c r="AN154">
        <v>82.713999999999999</v>
      </c>
      <c r="AP154" s="77">
        <f t="shared" si="17"/>
        <v>82.713999999999999</v>
      </c>
    </row>
    <row r="155" spans="2:42" x14ac:dyDescent="0.25">
      <c r="R155">
        <v>2</v>
      </c>
      <c r="S155">
        <v>81.302000000000007</v>
      </c>
      <c r="T155">
        <v>79.707999999999998</v>
      </c>
      <c r="V155" s="77">
        <f t="shared" si="20"/>
        <v>79.707999999999998</v>
      </c>
      <c r="AA155" s="71">
        <v>2</v>
      </c>
      <c r="AB155">
        <v>100.125</v>
      </c>
      <c r="AC155">
        <v>96.15</v>
      </c>
      <c r="AE155" s="73">
        <f t="shared" si="22"/>
        <v>96.15</v>
      </c>
      <c r="AJ155" s="15"/>
      <c r="AL155">
        <v>4</v>
      </c>
      <c r="AP155" s="77"/>
    </row>
    <row r="156" spans="2:42" x14ac:dyDescent="0.25">
      <c r="R156">
        <v>3</v>
      </c>
      <c r="S156">
        <v>211.4</v>
      </c>
      <c r="T156">
        <v>124.77200000000001</v>
      </c>
      <c r="V156" s="77">
        <f t="shared" si="20"/>
        <v>124.77200000000001</v>
      </c>
      <c r="AJ156" s="15"/>
      <c r="AP156" s="77"/>
    </row>
    <row r="157" spans="2:42" x14ac:dyDescent="0.25">
      <c r="V157" s="77"/>
      <c r="Y157" t="s">
        <v>640</v>
      </c>
      <c r="Z157">
        <v>2</v>
      </c>
      <c r="AA157" s="71">
        <v>1</v>
      </c>
      <c r="AB157">
        <v>131.244</v>
      </c>
      <c r="AC157">
        <v>92.498999999999995</v>
      </c>
      <c r="AE157" s="73">
        <f t="shared" ref="AE157:AE158" si="23">AC157+AD157</f>
        <v>92.498999999999995</v>
      </c>
      <c r="AJ157" s="15" t="s">
        <v>716</v>
      </c>
      <c r="AK157" s="71">
        <v>3</v>
      </c>
      <c r="AL157">
        <v>1</v>
      </c>
      <c r="AN157">
        <v>132.33000000000001</v>
      </c>
      <c r="AP157" s="77">
        <f t="shared" si="17"/>
        <v>132.33000000000001</v>
      </c>
    </row>
    <row r="158" spans="2:42" x14ac:dyDescent="0.25">
      <c r="P158" s="62" t="s">
        <v>765</v>
      </c>
      <c r="Q158">
        <v>4</v>
      </c>
      <c r="R158">
        <v>1</v>
      </c>
      <c r="S158">
        <v>194.87899999999999</v>
      </c>
      <c r="T158">
        <v>86.51</v>
      </c>
      <c r="V158" s="77">
        <f t="shared" si="20"/>
        <v>86.51</v>
      </c>
      <c r="AA158" s="71">
        <v>2</v>
      </c>
      <c r="AB158">
        <v>69.971000000000004</v>
      </c>
      <c r="AC158">
        <v>74.882000000000005</v>
      </c>
      <c r="AE158" s="73">
        <f t="shared" si="23"/>
        <v>74.882000000000005</v>
      </c>
      <c r="AJ158" s="15"/>
      <c r="AL158">
        <v>2</v>
      </c>
      <c r="AN158">
        <v>125.776</v>
      </c>
      <c r="AP158" s="77">
        <f t="shared" si="17"/>
        <v>125.776</v>
      </c>
    </row>
    <row r="159" spans="2:42" x14ac:dyDescent="0.25">
      <c r="R159">
        <v>2</v>
      </c>
      <c r="S159">
        <v>109.895</v>
      </c>
      <c r="T159">
        <v>68.885999999999996</v>
      </c>
      <c r="V159" s="77">
        <f t="shared" si="20"/>
        <v>68.885999999999996</v>
      </c>
      <c r="AJ159" s="15"/>
      <c r="AL159">
        <v>3</v>
      </c>
      <c r="AN159">
        <v>220.00800000000001</v>
      </c>
      <c r="AP159" s="77">
        <f t="shared" si="17"/>
        <v>220.00800000000001</v>
      </c>
    </row>
    <row r="160" spans="2:42" x14ac:dyDescent="0.25">
      <c r="R160">
        <v>3</v>
      </c>
      <c r="S160">
        <v>54.588999999999999</v>
      </c>
      <c r="T160">
        <v>33.064999999999998</v>
      </c>
      <c r="V160" s="77">
        <f t="shared" si="20"/>
        <v>33.064999999999998</v>
      </c>
      <c r="Y160" t="s">
        <v>641</v>
      </c>
      <c r="Z160">
        <v>3</v>
      </c>
      <c r="AA160" s="71">
        <v>1</v>
      </c>
      <c r="AB160">
        <v>250.06</v>
      </c>
      <c r="AC160">
        <v>127.911</v>
      </c>
      <c r="AE160" s="73">
        <f t="shared" ref="AE160:AE162" si="24">AC160+AD160</f>
        <v>127.911</v>
      </c>
      <c r="AJ160" s="15"/>
      <c r="AP160" s="77"/>
    </row>
    <row r="161" spans="16:42" x14ac:dyDescent="0.25">
      <c r="R161">
        <v>4</v>
      </c>
      <c r="S161">
        <v>136.624</v>
      </c>
      <c r="T161">
        <v>70.153000000000006</v>
      </c>
      <c r="V161" s="77">
        <f t="shared" si="20"/>
        <v>70.153000000000006</v>
      </c>
      <c r="AA161" s="71">
        <v>2</v>
      </c>
      <c r="AB161">
        <v>276.471</v>
      </c>
      <c r="AC161">
        <v>92.301000000000002</v>
      </c>
      <c r="AE161" s="73">
        <f t="shared" si="24"/>
        <v>92.301000000000002</v>
      </c>
      <c r="AJ161" s="15" t="s">
        <v>717</v>
      </c>
      <c r="AK161" s="71">
        <v>2</v>
      </c>
      <c r="AL161">
        <v>1</v>
      </c>
      <c r="AN161">
        <v>118.69</v>
      </c>
      <c r="AP161" s="77">
        <f t="shared" si="17"/>
        <v>118.69</v>
      </c>
    </row>
    <row r="162" spans="16:42" x14ac:dyDescent="0.25">
      <c r="V162" s="77"/>
      <c r="AA162" s="71">
        <v>3</v>
      </c>
      <c r="AB162">
        <v>79.649000000000001</v>
      </c>
      <c r="AC162">
        <v>84.540999999999997</v>
      </c>
      <c r="AE162" s="73">
        <f t="shared" si="24"/>
        <v>84.540999999999997</v>
      </c>
      <c r="AJ162" s="15"/>
      <c r="AL162">
        <v>2</v>
      </c>
      <c r="AN162">
        <v>71.638999999999996</v>
      </c>
      <c r="AP162" s="77">
        <f t="shared" si="17"/>
        <v>71.638999999999996</v>
      </c>
    </row>
    <row r="163" spans="16:42" x14ac:dyDescent="0.25">
      <c r="P163" s="62" t="s">
        <v>766</v>
      </c>
      <c r="Q163">
        <v>3</v>
      </c>
      <c r="R163">
        <v>1</v>
      </c>
      <c r="S163">
        <v>118.794</v>
      </c>
      <c r="T163">
        <v>91.573999999999998</v>
      </c>
      <c r="V163" s="77">
        <f t="shared" si="20"/>
        <v>91.573999999999998</v>
      </c>
      <c r="AJ163" s="15"/>
      <c r="AP163" s="77"/>
    </row>
    <row r="164" spans="16:42" x14ac:dyDescent="0.25">
      <c r="R164">
        <v>2</v>
      </c>
      <c r="S164">
        <v>244.387</v>
      </c>
      <c r="T164">
        <v>98.533000000000001</v>
      </c>
      <c r="V164" s="77">
        <f t="shared" si="20"/>
        <v>98.533000000000001</v>
      </c>
      <c r="Y164" t="s">
        <v>642</v>
      </c>
      <c r="Z164">
        <v>2</v>
      </c>
      <c r="AA164" s="71">
        <v>1</v>
      </c>
      <c r="AB164">
        <v>190.05500000000001</v>
      </c>
      <c r="AC164">
        <v>157.29400000000001</v>
      </c>
      <c r="AE164" s="73">
        <f t="shared" ref="AE164:AE165" si="25">AC164+AD164</f>
        <v>157.29400000000001</v>
      </c>
      <c r="AJ164" s="15" t="s">
        <v>718</v>
      </c>
      <c r="AK164" s="71">
        <v>4</v>
      </c>
      <c r="AL164">
        <v>1</v>
      </c>
      <c r="AN164">
        <v>143.636</v>
      </c>
      <c r="AP164" s="77">
        <f t="shared" si="17"/>
        <v>143.636</v>
      </c>
    </row>
    <row r="165" spans="16:42" x14ac:dyDescent="0.25">
      <c r="R165">
        <v>3</v>
      </c>
      <c r="S165">
        <v>306.589</v>
      </c>
      <c r="T165">
        <v>98.856999999999999</v>
      </c>
      <c r="V165" s="77">
        <f t="shared" si="20"/>
        <v>98.856999999999999</v>
      </c>
      <c r="AA165" s="71">
        <v>2</v>
      </c>
      <c r="AB165">
        <v>250.45</v>
      </c>
      <c r="AC165">
        <v>131.29599999999999</v>
      </c>
      <c r="AE165" s="73">
        <f t="shared" si="25"/>
        <v>131.29599999999999</v>
      </c>
      <c r="AJ165" s="15"/>
      <c r="AL165">
        <v>2</v>
      </c>
      <c r="AN165">
        <v>70.203999999999994</v>
      </c>
      <c r="AP165" s="77">
        <f t="shared" si="17"/>
        <v>70.203999999999994</v>
      </c>
    </row>
    <row r="166" spans="16:42" x14ac:dyDescent="0.25">
      <c r="V166" s="77"/>
      <c r="AJ166" s="15"/>
      <c r="AL166">
        <v>3</v>
      </c>
      <c r="AN166">
        <v>69.126999999999995</v>
      </c>
      <c r="AP166" s="77">
        <f t="shared" si="17"/>
        <v>69.126999999999995</v>
      </c>
    </row>
    <row r="167" spans="16:42" x14ac:dyDescent="0.25">
      <c r="P167" s="62" t="s">
        <v>767</v>
      </c>
      <c r="Q167">
        <v>3</v>
      </c>
      <c r="R167">
        <v>1</v>
      </c>
      <c r="S167">
        <v>142.274</v>
      </c>
      <c r="T167">
        <v>99.102000000000004</v>
      </c>
      <c r="V167" s="77">
        <f t="shared" si="20"/>
        <v>99.102000000000004</v>
      </c>
      <c r="Y167" t="s">
        <v>643</v>
      </c>
      <c r="Z167">
        <v>2</v>
      </c>
      <c r="AA167" s="71">
        <v>1</v>
      </c>
      <c r="AB167" s="72" t="s">
        <v>810</v>
      </c>
      <c r="AC167" s="72" t="s">
        <v>810</v>
      </c>
      <c r="AJ167" s="15"/>
      <c r="AL167">
        <v>4</v>
      </c>
      <c r="AN167">
        <v>161.99199999999999</v>
      </c>
      <c r="AP167" s="77">
        <f t="shared" si="17"/>
        <v>161.99199999999999</v>
      </c>
    </row>
    <row r="168" spans="16:42" x14ac:dyDescent="0.25">
      <c r="R168">
        <v>2</v>
      </c>
      <c r="S168">
        <v>119.52</v>
      </c>
      <c r="T168">
        <v>109.672</v>
      </c>
      <c r="V168" s="77">
        <f t="shared" si="20"/>
        <v>109.672</v>
      </c>
      <c r="AA168" s="71">
        <v>2</v>
      </c>
      <c r="AB168">
        <v>131.928</v>
      </c>
      <c r="AC168">
        <v>144.108</v>
      </c>
      <c r="AE168" s="73">
        <f t="shared" ref="AE168" si="26">AC168+AD168</f>
        <v>144.108</v>
      </c>
      <c r="AJ168" s="15"/>
      <c r="AP168" s="77"/>
    </row>
    <row r="169" spans="16:42" x14ac:dyDescent="0.25">
      <c r="R169">
        <v>3</v>
      </c>
      <c r="S169">
        <v>358.80399999999997</v>
      </c>
      <c r="T169">
        <v>92.927999999999997</v>
      </c>
      <c r="V169" s="77">
        <f t="shared" si="20"/>
        <v>92.927999999999997</v>
      </c>
      <c r="AJ169" s="15" t="s">
        <v>719</v>
      </c>
      <c r="AK169" s="71">
        <v>2</v>
      </c>
      <c r="AL169">
        <v>1</v>
      </c>
      <c r="AN169">
        <v>116.9</v>
      </c>
      <c r="AP169" s="77">
        <f t="shared" si="17"/>
        <v>116.9</v>
      </c>
    </row>
    <row r="170" spans="16:42" x14ac:dyDescent="0.25">
      <c r="V170" s="77"/>
      <c r="Y170" t="s">
        <v>644</v>
      </c>
      <c r="Z170">
        <v>2</v>
      </c>
      <c r="AA170" s="71">
        <v>1</v>
      </c>
      <c r="AB170">
        <v>91.481999999999999</v>
      </c>
      <c r="AC170">
        <v>87.253</v>
      </c>
      <c r="AE170" s="73">
        <f t="shared" ref="AE170:AE171" si="27">AC170+AD170</f>
        <v>87.253</v>
      </c>
      <c r="AJ170" s="15"/>
      <c r="AL170">
        <v>2</v>
      </c>
      <c r="AN170">
        <v>66.105999999999995</v>
      </c>
      <c r="AP170" s="77">
        <f t="shared" si="17"/>
        <v>66.105999999999995</v>
      </c>
    </row>
    <row r="171" spans="16:42" x14ac:dyDescent="0.25">
      <c r="P171" s="62" t="s">
        <v>768</v>
      </c>
      <c r="Q171">
        <v>4</v>
      </c>
      <c r="R171">
        <v>1</v>
      </c>
      <c r="S171">
        <v>199.09</v>
      </c>
      <c r="T171">
        <v>146.459</v>
      </c>
      <c r="V171" s="77">
        <f t="shared" si="20"/>
        <v>146.459</v>
      </c>
      <c r="AA171" s="71">
        <v>2</v>
      </c>
      <c r="AB171">
        <v>321.60199999999998</v>
      </c>
      <c r="AC171">
        <v>143.529</v>
      </c>
      <c r="AE171" s="73">
        <f t="shared" si="27"/>
        <v>143.529</v>
      </c>
      <c r="AJ171" s="15"/>
      <c r="AP171" s="77"/>
    </row>
    <row r="172" spans="16:42" x14ac:dyDescent="0.25">
      <c r="R172">
        <v>2</v>
      </c>
      <c r="S172">
        <v>144.392</v>
      </c>
      <c r="T172">
        <v>88.209000000000003</v>
      </c>
      <c r="V172" s="77">
        <f t="shared" si="20"/>
        <v>88.209000000000003</v>
      </c>
      <c r="AJ172" s="15" t="s">
        <v>720</v>
      </c>
      <c r="AK172" s="71">
        <v>5</v>
      </c>
      <c r="AL172">
        <v>1</v>
      </c>
      <c r="AN172">
        <v>167.04400000000001</v>
      </c>
      <c r="AP172" s="77">
        <f t="shared" si="17"/>
        <v>167.04400000000001</v>
      </c>
    </row>
    <row r="173" spans="16:42" x14ac:dyDescent="0.25">
      <c r="R173">
        <v>3</v>
      </c>
      <c r="S173" s="72" t="s">
        <v>671</v>
      </c>
      <c r="T173">
        <v>122.773</v>
      </c>
      <c r="V173" s="77">
        <f t="shared" si="20"/>
        <v>122.773</v>
      </c>
      <c r="Y173" t="s">
        <v>645</v>
      </c>
      <c r="Z173">
        <v>2</v>
      </c>
      <c r="AA173" s="71">
        <v>1</v>
      </c>
      <c r="AB173">
        <v>72.138999999999996</v>
      </c>
      <c r="AC173">
        <v>60.597999999999999</v>
      </c>
      <c r="AE173" s="73">
        <f t="shared" ref="AE173:AE174" si="28">AC173+AD173</f>
        <v>60.597999999999999</v>
      </c>
      <c r="AJ173" s="15"/>
      <c r="AL173">
        <v>2</v>
      </c>
      <c r="AN173">
        <v>72.155000000000001</v>
      </c>
      <c r="AP173" s="77">
        <f t="shared" si="17"/>
        <v>72.155000000000001</v>
      </c>
    </row>
    <row r="174" spans="16:42" x14ac:dyDescent="0.25">
      <c r="R174">
        <v>4</v>
      </c>
      <c r="S174" s="72" t="s">
        <v>671</v>
      </c>
      <c r="T174">
        <v>124.43899999999999</v>
      </c>
      <c r="V174" s="77">
        <f t="shared" si="20"/>
        <v>124.43899999999999</v>
      </c>
      <c r="AA174" s="71">
        <v>2</v>
      </c>
      <c r="AB174">
        <v>381.91800000000001</v>
      </c>
      <c r="AC174">
        <v>185.001</v>
      </c>
      <c r="AE174" s="73">
        <f t="shared" si="28"/>
        <v>185.001</v>
      </c>
      <c r="AJ174" s="15"/>
      <c r="AL174">
        <v>3</v>
      </c>
      <c r="AN174">
        <v>103.438</v>
      </c>
      <c r="AP174" s="77">
        <f t="shared" si="17"/>
        <v>103.438</v>
      </c>
    </row>
    <row r="175" spans="16:42" x14ac:dyDescent="0.25">
      <c r="V175" s="77"/>
      <c r="AJ175" s="15"/>
      <c r="AL175">
        <v>4</v>
      </c>
      <c r="AN175">
        <v>64.813999999999993</v>
      </c>
      <c r="AP175" s="77">
        <f t="shared" si="17"/>
        <v>64.813999999999993</v>
      </c>
    </row>
    <row r="176" spans="16:42" x14ac:dyDescent="0.25">
      <c r="P176" s="62" t="s">
        <v>769</v>
      </c>
      <c r="Q176">
        <v>5</v>
      </c>
      <c r="R176">
        <v>1</v>
      </c>
      <c r="S176" s="72" t="s">
        <v>671</v>
      </c>
      <c r="T176">
        <v>70.793000000000006</v>
      </c>
      <c r="V176" s="77">
        <f t="shared" si="20"/>
        <v>70.793000000000006</v>
      </c>
      <c r="Y176" t="s">
        <v>646</v>
      </c>
      <c r="Z176">
        <v>3</v>
      </c>
      <c r="AA176" s="71">
        <v>1</v>
      </c>
      <c r="AB176">
        <v>128.191</v>
      </c>
      <c r="AC176">
        <v>106.21299999999999</v>
      </c>
      <c r="AE176" s="73">
        <f t="shared" ref="AE176:AE177" si="29">AC176+AD176</f>
        <v>106.21299999999999</v>
      </c>
      <c r="AJ176" s="15"/>
      <c r="AL176">
        <v>5</v>
      </c>
      <c r="AN176">
        <v>89.322000000000003</v>
      </c>
      <c r="AP176" s="77">
        <f t="shared" si="17"/>
        <v>89.322000000000003</v>
      </c>
    </row>
    <row r="177" spans="16:42" x14ac:dyDescent="0.25">
      <c r="R177">
        <v>2</v>
      </c>
      <c r="S177" s="72" t="s">
        <v>671</v>
      </c>
      <c r="T177">
        <v>148.07</v>
      </c>
      <c r="V177" s="77">
        <f t="shared" si="20"/>
        <v>148.07</v>
      </c>
      <c r="AA177" s="71">
        <v>2</v>
      </c>
      <c r="AB177">
        <v>260.55500000000001</v>
      </c>
      <c r="AC177">
        <v>108.479</v>
      </c>
      <c r="AE177" s="73">
        <f t="shared" si="29"/>
        <v>108.479</v>
      </c>
      <c r="AJ177" s="15"/>
      <c r="AN177">
        <v>68.718999999999994</v>
      </c>
      <c r="AP177" s="77">
        <f t="shared" si="17"/>
        <v>68.718999999999994</v>
      </c>
    </row>
    <row r="178" spans="16:42" x14ac:dyDescent="0.25">
      <c r="R178">
        <v>3</v>
      </c>
      <c r="S178">
        <v>241.232</v>
      </c>
      <c r="T178">
        <v>78.772000000000006</v>
      </c>
      <c r="V178" s="77">
        <f t="shared" si="20"/>
        <v>78.772000000000006</v>
      </c>
      <c r="AA178" s="71">
        <v>3</v>
      </c>
      <c r="AB178">
        <v>311.21899999999999</v>
      </c>
      <c r="AC178">
        <v>157.99600000000001</v>
      </c>
      <c r="AJ178" s="15" t="s">
        <v>721</v>
      </c>
      <c r="AK178" s="71">
        <v>5</v>
      </c>
      <c r="AL178">
        <v>1</v>
      </c>
      <c r="AN178">
        <v>106.721</v>
      </c>
      <c r="AP178" s="77">
        <f t="shared" si="17"/>
        <v>106.721</v>
      </c>
    </row>
    <row r="179" spans="16:42" x14ac:dyDescent="0.25">
      <c r="R179">
        <v>4</v>
      </c>
      <c r="S179">
        <v>131.488</v>
      </c>
      <c r="T179">
        <v>89.600999999999999</v>
      </c>
      <c r="V179" s="77">
        <f t="shared" si="20"/>
        <v>89.600999999999999</v>
      </c>
      <c r="AJ179" s="15"/>
      <c r="AL179">
        <v>2</v>
      </c>
      <c r="AN179">
        <v>96.852000000000004</v>
      </c>
      <c r="AP179" s="77">
        <f t="shared" si="17"/>
        <v>96.852000000000004</v>
      </c>
    </row>
    <row r="180" spans="16:42" x14ac:dyDescent="0.25">
      <c r="R180">
        <v>5</v>
      </c>
      <c r="S180">
        <v>89.286000000000001</v>
      </c>
      <c r="T180">
        <v>75.204999999999998</v>
      </c>
      <c r="V180" s="77">
        <f t="shared" si="20"/>
        <v>75.204999999999998</v>
      </c>
      <c r="AJ180" s="15"/>
      <c r="AL180">
        <v>3</v>
      </c>
      <c r="AN180">
        <v>40.329000000000001</v>
      </c>
      <c r="AP180" s="77">
        <f t="shared" si="17"/>
        <v>40.329000000000001</v>
      </c>
    </row>
    <row r="181" spans="16:42" x14ac:dyDescent="0.25">
      <c r="V181" s="77"/>
      <c r="AJ181" s="15"/>
      <c r="AL181">
        <v>4</v>
      </c>
      <c r="AN181">
        <v>115.187</v>
      </c>
      <c r="AP181" s="77">
        <f t="shared" si="17"/>
        <v>115.187</v>
      </c>
    </row>
    <row r="182" spans="16:42" x14ac:dyDescent="0.25">
      <c r="P182" s="62" t="s">
        <v>770</v>
      </c>
      <c r="Q182">
        <v>3</v>
      </c>
      <c r="R182">
        <v>1</v>
      </c>
      <c r="S182">
        <v>91.837000000000003</v>
      </c>
      <c r="T182">
        <v>77.036000000000001</v>
      </c>
      <c r="V182" s="77">
        <f t="shared" si="20"/>
        <v>77.036000000000001</v>
      </c>
      <c r="AJ182" s="15"/>
      <c r="AL182">
        <v>5</v>
      </c>
      <c r="AN182">
        <v>41.082000000000001</v>
      </c>
      <c r="AP182" s="77">
        <f t="shared" si="17"/>
        <v>41.082000000000001</v>
      </c>
    </row>
    <row r="183" spans="16:42" x14ac:dyDescent="0.25">
      <c r="R183">
        <v>2</v>
      </c>
      <c r="S183">
        <v>111.866</v>
      </c>
      <c r="T183">
        <v>86.466999999999999</v>
      </c>
      <c r="V183" s="77">
        <f t="shared" si="20"/>
        <v>86.466999999999999</v>
      </c>
      <c r="AJ183" s="15"/>
      <c r="AP183" s="77"/>
    </row>
    <row r="184" spans="16:42" x14ac:dyDescent="0.25">
      <c r="R184">
        <v>3</v>
      </c>
      <c r="S184" s="72" t="s">
        <v>671</v>
      </c>
      <c r="T184">
        <v>130.126</v>
      </c>
      <c r="V184" s="77">
        <f t="shared" si="20"/>
        <v>130.126</v>
      </c>
      <c r="AJ184" s="15" t="s">
        <v>722</v>
      </c>
      <c r="AK184" s="71">
        <v>3</v>
      </c>
      <c r="AL184">
        <v>1</v>
      </c>
      <c r="AN184">
        <v>74.870999999999995</v>
      </c>
      <c r="AP184" s="77">
        <f t="shared" si="17"/>
        <v>74.870999999999995</v>
      </c>
    </row>
    <row r="185" spans="16:42" x14ac:dyDescent="0.25">
      <c r="V185" s="77"/>
      <c r="AJ185" s="15"/>
      <c r="AL185">
        <v>2</v>
      </c>
      <c r="AN185">
        <v>49.396000000000001</v>
      </c>
      <c r="AO185">
        <v>56.677</v>
      </c>
      <c r="AP185" s="77">
        <f t="shared" si="17"/>
        <v>106.07300000000001</v>
      </c>
    </row>
    <row r="186" spans="16:42" x14ac:dyDescent="0.25">
      <c r="P186" s="62" t="s">
        <v>771</v>
      </c>
      <c r="Q186">
        <v>3</v>
      </c>
      <c r="R186">
        <v>1</v>
      </c>
      <c r="S186">
        <v>252.446</v>
      </c>
      <c r="T186">
        <v>136.642</v>
      </c>
      <c r="V186" s="77">
        <f t="shared" si="20"/>
        <v>136.642</v>
      </c>
      <c r="AJ186" s="15"/>
      <c r="AL186">
        <v>3</v>
      </c>
      <c r="AN186">
        <v>58.423999999999999</v>
      </c>
      <c r="AP186" s="77">
        <f t="shared" si="17"/>
        <v>58.423999999999999</v>
      </c>
    </row>
    <row r="187" spans="16:42" x14ac:dyDescent="0.25">
      <c r="R187">
        <v>2</v>
      </c>
      <c r="S187">
        <v>41.975999999999999</v>
      </c>
      <c r="T187">
        <v>37.655999999999999</v>
      </c>
      <c r="V187" s="77">
        <f t="shared" si="20"/>
        <v>37.655999999999999</v>
      </c>
      <c r="AJ187" s="15"/>
      <c r="AP187" s="77"/>
    </row>
    <row r="188" spans="16:42" x14ac:dyDescent="0.25">
      <c r="R188">
        <v>3</v>
      </c>
      <c r="S188">
        <v>288.14100000000002</v>
      </c>
      <c r="T188">
        <v>110.253</v>
      </c>
      <c r="V188" s="77">
        <f t="shared" si="20"/>
        <v>110.253</v>
      </c>
      <c r="AJ188" s="15" t="s">
        <v>723</v>
      </c>
      <c r="AK188" s="71">
        <v>2</v>
      </c>
      <c r="AL188">
        <v>1</v>
      </c>
      <c r="AN188">
        <v>107.411</v>
      </c>
      <c r="AP188" s="77">
        <f t="shared" si="17"/>
        <v>107.411</v>
      </c>
    </row>
    <row r="189" spans="16:42" x14ac:dyDescent="0.25">
      <c r="V189" s="77"/>
      <c r="AJ189" s="15"/>
      <c r="AL189">
        <v>2</v>
      </c>
      <c r="AN189">
        <v>122.303</v>
      </c>
      <c r="AP189" s="77">
        <f t="shared" si="17"/>
        <v>122.303</v>
      </c>
    </row>
    <row r="190" spans="16:42" x14ac:dyDescent="0.25">
      <c r="P190" s="62" t="s">
        <v>772</v>
      </c>
      <c r="Q190">
        <v>3</v>
      </c>
      <c r="R190">
        <v>1</v>
      </c>
      <c r="S190">
        <v>174.79400000000001</v>
      </c>
      <c r="T190">
        <v>125.69</v>
      </c>
      <c r="V190" s="77">
        <f t="shared" si="20"/>
        <v>125.69</v>
      </c>
      <c r="AJ190" s="15"/>
      <c r="AP190" s="77"/>
    </row>
    <row r="191" spans="16:42" x14ac:dyDescent="0.25">
      <c r="R191">
        <v>2</v>
      </c>
      <c r="S191">
        <v>103.31</v>
      </c>
      <c r="T191">
        <v>78.224000000000004</v>
      </c>
      <c r="V191" s="77">
        <f t="shared" si="20"/>
        <v>78.224000000000004</v>
      </c>
      <c r="AJ191" s="15" t="s">
        <v>724</v>
      </c>
      <c r="AK191" s="71">
        <v>2</v>
      </c>
      <c r="AL191">
        <v>1</v>
      </c>
      <c r="AN191">
        <v>80.847999999999999</v>
      </c>
      <c r="AP191" s="77">
        <f t="shared" si="17"/>
        <v>80.847999999999999</v>
      </c>
    </row>
    <row r="192" spans="16:42" x14ac:dyDescent="0.25">
      <c r="R192">
        <v>3</v>
      </c>
      <c r="S192">
        <v>220.518</v>
      </c>
      <c r="T192">
        <v>107.82599999999999</v>
      </c>
      <c r="V192" s="77">
        <f t="shared" si="20"/>
        <v>107.82599999999999</v>
      </c>
      <c r="AJ192" s="15"/>
      <c r="AL192">
        <v>2</v>
      </c>
      <c r="AN192">
        <v>125.944</v>
      </c>
      <c r="AP192" s="77">
        <f t="shared" si="17"/>
        <v>125.944</v>
      </c>
    </row>
    <row r="193" spans="16:42" x14ac:dyDescent="0.25">
      <c r="V193" s="77"/>
      <c r="AJ193" s="15"/>
      <c r="AP193" s="77"/>
    </row>
    <row r="194" spans="16:42" x14ac:dyDescent="0.25">
      <c r="P194" s="62" t="s">
        <v>773</v>
      </c>
      <c r="Q194">
        <v>2</v>
      </c>
      <c r="R194">
        <v>1</v>
      </c>
      <c r="S194">
        <v>144.22200000000001</v>
      </c>
      <c r="T194">
        <v>81.263999999999996</v>
      </c>
      <c r="V194" s="77">
        <f t="shared" si="20"/>
        <v>81.263999999999996</v>
      </c>
      <c r="AJ194" s="15" t="s">
        <v>725</v>
      </c>
      <c r="AK194" s="71">
        <v>2</v>
      </c>
      <c r="AL194">
        <v>1</v>
      </c>
      <c r="AN194">
        <v>129.04499999999999</v>
      </c>
      <c r="AP194" s="77">
        <f t="shared" si="17"/>
        <v>129.04499999999999</v>
      </c>
    </row>
    <row r="195" spans="16:42" x14ac:dyDescent="0.25">
      <c r="R195">
        <v>2</v>
      </c>
      <c r="S195">
        <v>156.84700000000001</v>
      </c>
      <c r="T195">
        <v>56.732999999999997</v>
      </c>
      <c r="V195" s="77">
        <f t="shared" si="20"/>
        <v>56.732999999999997</v>
      </c>
      <c r="AJ195" s="15"/>
      <c r="AL195">
        <v>2</v>
      </c>
      <c r="AN195">
        <v>101.23099999999999</v>
      </c>
      <c r="AP195" s="77">
        <f t="shared" si="17"/>
        <v>101.23099999999999</v>
      </c>
    </row>
    <row r="196" spans="16:42" x14ac:dyDescent="0.25">
      <c r="V196" s="77"/>
      <c r="AJ196" s="15"/>
      <c r="AP196" s="77"/>
    </row>
    <row r="197" spans="16:42" x14ac:dyDescent="0.25">
      <c r="P197" s="62" t="s">
        <v>774</v>
      </c>
      <c r="Q197">
        <v>6</v>
      </c>
      <c r="R197">
        <v>1</v>
      </c>
      <c r="S197">
        <v>115.10899999999999</v>
      </c>
      <c r="T197">
        <v>91.397000000000006</v>
      </c>
      <c r="V197" s="77">
        <f t="shared" si="20"/>
        <v>91.397000000000006</v>
      </c>
      <c r="AJ197" s="15" t="s">
        <v>726</v>
      </c>
      <c r="AK197" s="71">
        <v>2</v>
      </c>
      <c r="AL197">
        <v>1</v>
      </c>
      <c r="AN197">
        <v>92.188999999999993</v>
      </c>
      <c r="AP197" s="77">
        <f t="shared" si="17"/>
        <v>92.188999999999993</v>
      </c>
    </row>
    <row r="198" spans="16:42" x14ac:dyDescent="0.25">
      <c r="R198">
        <v>2</v>
      </c>
      <c r="S198">
        <v>105.119</v>
      </c>
      <c r="T198">
        <v>85.757000000000005</v>
      </c>
      <c r="V198" s="77">
        <f t="shared" si="20"/>
        <v>85.757000000000005</v>
      </c>
      <c r="AJ198" s="15"/>
      <c r="AL198">
        <v>2</v>
      </c>
      <c r="AN198">
        <v>81.328000000000003</v>
      </c>
      <c r="AP198" s="77">
        <f t="shared" si="17"/>
        <v>81.328000000000003</v>
      </c>
    </row>
    <row r="199" spans="16:42" x14ac:dyDescent="0.25">
      <c r="R199">
        <v>3</v>
      </c>
      <c r="S199">
        <v>115.741</v>
      </c>
      <c r="T199">
        <v>61.241999999999997</v>
      </c>
      <c r="V199" s="77">
        <f t="shared" si="20"/>
        <v>61.241999999999997</v>
      </c>
      <c r="AJ199" s="15"/>
      <c r="AP199" s="77"/>
    </row>
    <row r="200" spans="16:42" x14ac:dyDescent="0.25">
      <c r="R200">
        <v>4</v>
      </c>
      <c r="S200">
        <v>114.28</v>
      </c>
      <c r="T200">
        <v>59.798999999999999</v>
      </c>
      <c r="V200" s="77">
        <f t="shared" si="20"/>
        <v>59.798999999999999</v>
      </c>
      <c r="AJ200" s="15" t="s">
        <v>727</v>
      </c>
      <c r="AK200" s="71">
        <v>3</v>
      </c>
      <c r="AL200">
        <v>1</v>
      </c>
      <c r="AN200">
        <v>117.991</v>
      </c>
      <c r="AP200" s="77">
        <f t="shared" si="17"/>
        <v>117.991</v>
      </c>
    </row>
    <row r="201" spans="16:42" x14ac:dyDescent="0.25">
      <c r="R201">
        <v>5</v>
      </c>
      <c r="S201">
        <v>136.89400000000001</v>
      </c>
      <c r="T201">
        <v>95.052000000000007</v>
      </c>
      <c r="V201" s="77">
        <f t="shared" si="20"/>
        <v>95.052000000000007</v>
      </c>
      <c r="AJ201" s="15"/>
      <c r="AL201">
        <v>2</v>
      </c>
      <c r="AN201">
        <v>88.16</v>
      </c>
      <c r="AP201" s="77">
        <f t="shared" ref="AP201:AP264" si="30">AN201+AO201</f>
        <v>88.16</v>
      </c>
    </row>
    <row r="202" spans="16:42" x14ac:dyDescent="0.25">
      <c r="R202">
        <v>6</v>
      </c>
      <c r="S202">
        <v>253.61799999999999</v>
      </c>
      <c r="T202">
        <v>123.61499999999999</v>
      </c>
      <c r="V202" s="77">
        <f t="shared" si="20"/>
        <v>123.61499999999999</v>
      </c>
      <c r="AJ202" s="15"/>
      <c r="AL202">
        <v>3</v>
      </c>
      <c r="AN202">
        <v>68.317999999999998</v>
      </c>
      <c r="AP202" s="77">
        <f t="shared" si="30"/>
        <v>68.317999999999998</v>
      </c>
    </row>
    <row r="203" spans="16:42" x14ac:dyDescent="0.25">
      <c r="V203" s="77"/>
      <c r="AJ203" s="15"/>
      <c r="AP203" s="77"/>
    </row>
    <row r="204" spans="16:42" x14ac:dyDescent="0.25">
      <c r="P204" s="62" t="s">
        <v>775</v>
      </c>
      <c r="Q204">
        <v>4</v>
      </c>
      <c r="R204">
        <v>1</v>
      </c>
      <c r="S204">
        <v>313.26799999999997</v>
      </c>
      <c r="T204">
        <v>175.971</v>
      </c>
      <c r="V204" s="77">
        <f t="shared" si="20"/>
        <v>175.971</v>
      </c>
      <c r="AJ204" s="15" t="s">
        <v>728</v>
      </c>
      <c r="AK204">
        <v>4</v>
      </c>
      <c r="AL204">
        <v>1</v>
      </c>
      <c r="AM204">
        <v>127.47199999999999</v>
      </c>
      <c r="AN204">
        <v>102.54300000000001</v>
      </c>
      <c r="AP204" s="77">
        <f t="shared" si="30"/>
        <v>102.54300000000001</v>
      </c>
    </row>
    <row r="205" spans="16:42" x14ac:dyDescent="0.25">
      <c r="R205">
        <v>2</v>
      </c>
      <c r="S205">
        <v>177.22900000000001</v>
      </c>
      <c r="T205">
        <v>113.514</v>
      </c>
      <c r="V205" s="77">
        <f t="shared" si="20"/>
        <v>113.514</v>
      </c>
      <c r="AJ205" s="15"/>
      <c r="AL205">
        <v>2</v>
      </c>
      <c r="AM205">
        <v>232.46700000000001</v>
      </c>
      <c r="AN205">
        <v>160.327</v>
      </c>
      <c r="AP205" s="77">
        <f t="shared" si="30"/>
        <v>160.327</v>
      </c>
    </row>
    <row r="206" spans="16:42" x14ac:dyDescent="0.25">
      <c r="R206">
        <v>3</v>
      </c>
      <c r="S206">
        <v>158.398</v>
      </c>
      <c r="T206">
        <v>91.67</v>
      </c>
      <c r="V206" s="77">
        <f t="shared" si="20"/>
        <v>91.67</v>
      </c>
      <c r="AJ206" s="15"/>
      <c r="AL206">
        <v>3</v>
      </c>
      <c r="AM206">
        <v>127.413</v>
      </c>
      <c r="AN206">
        <v>75.346999999999994</v>
      </c>
      <c r="AP206" s="77">
        <f t="shared" si="30"/>
        <v>75.346999999999994</v>
      </c>
    </row>
    <row r="207" spans="16:42" x14ac:dyDescent="0.25">
      <c r="R207">
        <v>4</v>
      </c>
      <c r="S207">
        <v>149.40199999999999</v>
      </c>
      <c r="T207">
        <v>86.742999999999995</v>
      </c>
      <c r="V207" s="77">
        <f t="shared" si="20"/>
        <v>86.742999999999995</v>
      </c>
      <c r="AJ207" s="15"/>
      <c r="AL207">
        <v>4</v>
      </c>
      <c r="AM207">
        <v>163.68299999999999</v>
      </c>
      <c r="AN207">
        <v>147.08799999999999</v>
      </c>
      <c r="AP207" s="77">
        <f t="shared" si="30"/>
        <v>147.08799999999999</v>
      </c>
    </row>
    <row r="208" spans="16:42" x14ac:dyDescent="0.25">
      <c r="V208" s="77"/>
      <c r="AJ208" s="15"/>
      <c r="AP208" s="77"/>
    </row>
    <row r="209" spans="16:42" x14ac:dyDescent="0.25">
      <c r="P209" s="62" t="s">
        <v>776</v>
      </c>
      <c r="Q209">
        <v>4</v>
      </c>
      <c r="R209">
        <v>1</v>
      </c>
      <c r="S209" s="72" t="s">
        <v>671</v>
      </c>
      <c r="T209">
        <v>137.209</v>
      </c>
      <c r="V209" s="77">
        <f t="shared" si="20"/>
        <v>137.209</v>
      </c>
      <c r="AJ209" s="15" t="s">
        <v>729</v>
      </c>
      <c r="AK209">
        <v>1</v>
      </c>
      <c r="AL209">
        <v>1</v>
      </c>
      <c r="AM209">
        <v>281.75299999999999</v>
      </c>
      <c r="AN209">
        <v>194.309</v>
      </c>
      <c r="AP209" s="77">
        <f t="shared" si="30"/>
        <v>194.309</v>
      </c>
    </row>
    <row r="210" spans="16:42" x14ac:dyDescent="0.25">
      <c r="R210">
        <v>2</v>
      </c>
      <c r="S210">
        <v>388.495</v>
      </c>
      <c r="T210">
        <v>152.774</v>
      </c>
      <c r="V210" s="77">
        <f t="shared" si="20"/>
        <v>152.774</v>
      </c>
      <c r="AJ210" s="15"/>
      <c r="AP210" s="77"/>
    </row>
    <row r="211" spans="16:42" x14ac:dyDescent="0.25">
      <c r="R211">
        <v>3</v>
      </c>
      <c r="S211">
        <v>181.739</v>
      </c>
      <c r="T211">
        <v>63.512</v>
      </c>
      <c r="V211" s="77">
        <f t="shared" si="20"/>
        <v>63.512</v>
      </c>
      <c r="AJ211" s="15" t="s">
        <v>730</v>
      </c>
      <c r="AK211">
        <v>2</v>
      </c>
      <c r="AL211">
        <v>1</v>
      </c>
      <c r="AM211">
        <v>329.86200000000002</v>
      </c>
      <c r="AN211">
        <v>57.564999999999998</v>
      </c>
      <c r="AO211">
        <v>262.36399999999998</v>
      </c>
      <c r="AP211" s="77">
        <f t="shared" si="30"/>
        <v>319.92899999999997</v>
      </c>
    </row>
    <row r="212" spans="16:42" x14ac:dyDescent="0.25">
      <c r="R212">
        <v>4</v>
      </c>
      <c r="S212">
        <v>396.29399999999998</v>
      </c>
      <c r="T212" s="72" t="s">
        <v>671</v>
      </c>
      <c r="V212" s="77"/>
      <c r="AJ212" s="15"/>
      <c r="AL212">
        <v>2</v>
      </c>
      <c r="AM212">
        <v>106.042</v>
      </c>
      <c r="AN212">
        <v>84.147000000000006</v>
      </c>
      <c r="AP212" s="77">
        <f t="shared" si="30"/>
        <v>84.147000000000006</v>
      </c>
    </row>
    <row r="213" spans="16:42" x14ac:dyDescent="0.25">
      <c r="V213" s="77"/>
      <c r="AJ213" s="15"/>
      <c r="AP213" s="77"/>
    </row>
    <row r="214" spans="16:42" x14ac:dyDescent="0.25">
      <c r="P214" s="62" t="s">
        <v>777</v>
      </c>
      <c r="Q214">
        <v>5</v>
      </c>
      <c r="R214">
        <v>1</v>
      </c>
      <c r="S214">
        <v>132.25700000000001</v>
      </c>
      <c r="T214">
        <v>53.103000000000002</v>
      </c>
      <c r="V214" s="77">
        <f t="shared" ref="V214:V277" si="31">T214+U214</f>
        <v>53.103000000000002</v>
      </c>
      <c r="AJ214" s="15" t="s">
        <v>731</v>
      </c>
      <c r="AK214">
        <v>5</v>
      </c>
      <c r="AL214">
        <v>1</v>
      </c>
      <c r="AM214">
        <v>104.077</v>
      </c>
      <c r="AN214">
        <v>88.691000000000003</v>
      </c>
      <c r="AP214" s="77">
        <f t="shared" si="30"/>
        <v>88.691000000000003</v>
      </c>
    </row>
    <row r="215" spans="16:42" x14ac:dyDescent="0.25">
      <c r="R215">
        <v>2</v>
      </c>
      <c r="S215">
        <v>254.50299999999999</v>
      </c>
      <c r="T215">
        <v>140.137</v>
      </c>
      <c r="V215" s="77">
        <f t="shared" si="31"/>
        <v>140.137</v>
      </c>
      <c r="AJ215" s="15"/>
      <c r="AL215">
        <v>2</v>
      </c>
      <c r="AM215">
        <v>153.63900000000001</v>
      </c>
      <c r="AN215">
        <v>95.771000000000001</v>
      </c>
      <c r="AP215" s="77">
        <f t="shared" si="30"/>
        <v>95.771000000000001</v>
      </c>
    </row>
    <row r="216" spans="16:42" x14ac:dyDescent="0.25">
      <c r="R216">
        <v>3</v>
      </c>
      <c r="S216">
        <v>229.45599999999999</v>
      </c>
      <c r="T216">
        <v>162.98599999999999</v>
      </c>
      <c r="V216" s="77">
        <f t="shared" si="31"/>
        <v>162.98599999999999</v>
      </c>
      <c r="AJ216" s="15"/>
      <c r="AL216">
        <v>3</v>
      </c>
      <c r="AM216">
        <v>136.971</v>
      </c>
      <c r="AN216">
        <v>102.62</v>
      </c>
      <c r="AP216" s="77">
        <f t="shared" si="30"/>
        <v>102.62</v>
      </c>
    </row>
    <row r="217" spans="16:42" x14ac:dyDescent="0.25">
      <c r="R217">
        <v>4</v>
      </c>
      <c r="S217">
        <v>84.480999999999995</v>
      </c>
      <c r="T217">
        <v>59.878</v>
      </c>
      <c r="V217" s="77">
        <f t="shared" si="31"/>
        <v>59.878</v>
      </c>
      <c r="AJ217" s="15"/>
      <c r="AL217">
        <v>4</v>
      </c>
      <c r="AM217">
        <v>119.407</v>
      </c>
      <c r="AN217">
        <v>79.989000000000004</v>
      </c>
      <c r="AP217" s="77">
        <f t="shared" si="30"/>
        <v>79.989000000000004</v>
      </c>
    </row>
    <row r="218" spans="16:42" x14ac:dyDescent="0.25">
      <c r="R218">
        <v>5</v>
      </c>
      <c r="S218">
        <v>172.00299999999999</v>
      </c>
      <c r="T218">
        <v>59.194000000000003</v>
      </c>
      <c r="V218" s="77">
        <f t="shared" si="31"/>
        <v>59.194000000000003</v>
      </c>
      <c r="AJ218" s="15"/>
      <c r="AL218">
        <v>5</v>
      </c>
      <c r="AM218">
        <v>270.49</v>
      </c>
      <c r="AN218">
        <v>104.765</v>
      </c>
      <c r="AP218" s="77">
        <f t="shared" si="30"/>
        <v>104.765</v>
      </c>
    </row>
    <row r="219" spans="16:42" x14ac:dyDescent="0.25">
      <c r="V219" s="77"/>
      <c r="AJ219" s="15"/>
      <c r="AP219" s="77"/>
    </row>
    <row r="220" spans="16:42" x14ac:dyDescent="0.25">
      <c r="P220" s="62" t="s">
        <v>778</v>
      </c>
      <c r="Q220">
        <v>2</v>
      </c>
      <c r="R220">
        <v>1</v>
      </c>
      <c r="S220">
        <v>190.12899999999999</v>
      </c>
      <c r="T220">
        <v>112.761</v>
      </c>
      <c r="V220" s="77">
        <f t="shared" si="31"/>
        <v>112.761</v>
      </c>
      <c r="AJ220" s="15" t="s">
        <v>732</v>
      </c>
      <c r="AK220">
        <v>3</v>
      </c>
      <c r="AL220">
        <v>1</v>
      </c>
      <c r="AM220">
        <v>106.705</v>
      </c>
      <c r="AN220">
        <v>63.246000000000002</v>
      </c>
      <c r="AP220" s="77">
        <f t="shared" si="30"/>
        <v>63.246000000000002</v>
      </c>
    </row>
    <row r="221" spans="16:42" x14ac:dyDescent="0.25">
      <c r="R221">
        <v>2</v>
      </c>
      <c r="S221">
        <v>293.88600000000002</v>
      </c>
      <c r="T221">
        <v>154.31200000000001</v>
      </c>
      <c r="V221" s="77">
        <f t="shared" si="31"/>
        <v>154.31200000000001</v>
      </c>
      <c r="AJ221" s="15"/>
      <c r="AL221">
        <v>2</v>
      </c>
      <c r="AM221">
        <v>172.45599999999999</v>
      </c>
      <c r="AN221">
        <v>116.77200000000001</v>
      </c>
      <c r="AP221" s="77">
        <f t="shared" si="30"/>
        <v>116.77200000000001</v>
      </c>
    </row>
    <row r="222" spans="16:42" x14ac:dyDescent="0.25">
      <c r="V222" s="77"/>
      <c r="AJ222" s="15"/>
      <c r="AL222">
        <v>3</v>
      </c>
      <c r="AM222">
        <v>233.75399999999999</v>
      </c>
      <c r="AN222">
        <v>189.81200000000001</v>
      </c>
      <c r="AP222" s="77">
        <f t="shared" si="30"/>
        <v>189.81200000000001</v>
      </c>
    </row>
    <row r="223" spans="16:42" x14ac:dyDescent="0.25">
      <c r="P223" s="62" t="s">
        <v>779</v>
      </c>
      <c r="Q223">
        <v>3</v>
      </c>
      <c r="R223">
        <v>1</v>
      </c>
      <c r="S223">
        <v>233.54900000000001</v>
      </c>
      <c r="T223">
        <v>158.221</v>
      </c>
      <c r="V223" s="77">
        <f t="shared" si="31"/>
        <v>158.221</v>
      </c>
      <c r="AJ223" s="15"/>
      <c r="AP223" s="77"/>
    </row>
    <row r="224" spans="16:42" x14ac:dyDescent="0.25">
      <c r="R224">
        <v>2</v>
      </c>
      <c r="S224">
        <v>177.04499999999999</v>
      </c>
      <c r="T224">
        <v>70.506</v>
      </c>
      <c r="V224" s="77">
        <f t="shared" si="31"/>
        <v>70.506</v>
      </c>
      <c r="AJ224" s="15" t="s">
        <v>733</v>
      </c>
      <c r="AK224">
        <v>1</v>
      </c>
      <c r="AL224">
        <v>1</v>
      </c>
      <c r="AM224">
        <v>201.405</v>
      </c>
      <c r="AN224">
        <v>119.86799999999999</v>
      </c>
      <c r="AP224" s="77">
        <f t="shared" si="30"/>
        <v>119.86799999999999</v>
      </c>
    </row>
    <row r="225" spans="16:42" x14ac:dyDescent="0.25">
      <c r="R225">
        <v>3</v>
      </c>
      <c r="S225">
        <v>241.20500000000001</v>
      </c>
      <c r="T225">
        <v>102.458</v>
      </c>
      <c r="V225" s="77">
        <f t="shared" si="31"/>
        <v>102.458</v>
      </c>
      <c r="AJ225" s="15"/>
      <c r="AL225">
        <v>2</v>
      </c>
      <c r="AM225">
        <v>89.944000000000003</v>
      </c>
      <c r="AN225">
        <v>97.715999999999994</v>
      </c>
      <c r="AP225" s="77">
        <f t="shared" si="30"/>
        <v>97.715999999999994</v>
      </c>
    </row>
    <row r="226" spans="16:42" x14ac:dyDescent="0.25">
      <c r="V226" s="77"/>
      <c r="AJ226" s="15"/>
      <c r="AL226">
        <v>3</v>
      </c>
      <c r="AM226">
        <v>168.07400000000001</v>
      </c>
      <c r="AN226">
        <v>117.86199999999999</v>
      </c>
      <c r="AP226" s="77">
        <f t="shared" si="30"/>
        <v>117.86199999999999</v>
      </c>
    </row>
    <row r="227" spans="16:42" x14ac:dyDescent="0.25">
      <c r="P227" s="62" t="s">
        <v>780</v>
      </c>
      <c r="Q227">
        <v>2</v>
      </c>
      <c r="R227">
        <v>1</v>
      </c>
      <c r="S227">
        <v>300.73399999999998</v>
      </c>
      <c r="T227">
        <v>88.753</v>
      </c>
      <c r="U227">
        <v>32.756999999999998</v>
      </c>
      <c r="V227" s="77">
        <f t="shared" si="31"/>
        <v>121.50999999999999</v>
      </c>
      <c r="AJ227" s="15"/>
      <c r="AL227">
        <v>4</v>
      </c>
      <c r="AM227">
        <v>121.413</v>
      </c>
      <c r="AN227">
        <v>78.111000000000004</v>
      </c>
      <c r="AP227" s="77">
        <f t="shared" si="30"/>
        <v>78.111000000000004</v>
      </c>
    </row>
    <row r="228" spans="16:42" x14ac:dyDescent="0.25">
      <c r="R228">
        <v>2</v>
      </c>
      <c r="S228">
        <v>107.49</v>
      </c>
      <c r="T228">
        <v>66.858999999999995</v>
      </c>
      <c r="V228" s="77">
        <f t="shared" si="31"/>
        <v>66.858999999999995</v>
      </c>
      <c r="AJ228" s="15"/>
      <c r="AP228" s="77"/>
    </row>
    <row r="229" spans="16:42" x14ac:dyDescent="0.25">
      <c r="V229" s="77"/>
      <c r="AJ229" s="15" t="s">
        <v>734</v>
      </c>
      <c r="AK229">
        <v>4</v>
      </c>
      <c r="AL229">
        <v>1</v>
      </c>
      <c r="AM229">
        <v>240.25200000000001</v>
      </c>
      <c r="AN229">
        <v>99.667000000000002</v>
      </c>
      <c r="AP229" s="77">
        <f t="shared" si="30"/>
        <v>99.667000000000002</v>
      </c>
    </row>
    <row r="230" spans="16:42" x14ac:dyDescent="0.25">
      <c r="P230" s="62" t="s">
        <v>781</v>
      </c>
      <c r="Q230">
        <v>4</v>
      </c>
      <c r="R230">
        <v>1</v>
      </c>
      <c r="S230">
        <v>106.104</v>
      </c>
      <c r="T230">
        <v>67.037000000000006</v>
      </c>
      <c r="V230" s="77">
        <f t="shared" si="31"/>
        <v>67.037000000000006</v>
      </c>
      <c r="AJ230" s="15"/>
      <c r="AL230">
        <v>2</v>
      </c>
      <c r="AM230">
        <v>303.00200000000001</v>
      </c>
      <c r="AN230">
        <v>182.983</v>
      </c>
      <c r="AP230" s="77">
        <f t="shared" si="30"/>
        <v>182.983</v>
      </c>
    </row>
    <row r="231" spans="16:42" x14ac:dyDescent="0.25">
      <c r="R231">
        <v>2</v>
      </c>
      <c r="S231">
        <v>364.19799999999998</v>
      </c>
      <c r="T231">
        <v>130.215</v>
      </c>
      <c r="V231" s="77">
        <f t="shared" si="31"/>
        <v>130.215</v>
      </c>
      <c r="AJ231" s="15"/>
      <c r="AL231">
        <v>3</v>
      </c>
      <c r="AM231">
        <v>126.396</v>
      </c>
      <c r="AN231">
        <v>64.650999999999996</v>
      </c>
      <c r="AP231" s="77">
        <f t="shared" si="30"/>
        <v>64.650999999999996</v>
      </c>
    </row>
    <row r="232" spans="16:42" x14ac:dyDescent="0.25">
      <c r="R232">
        <v>3</v>
      </c>
      <c r="S232">
        <v>168.00299999999999</v>
      </c>
      <c r="T232">
        <v>115.491</v>
      </c>
      <c r="V232" s="77">
        <f t="shared" si="31"/>
        <v>115.491</v>
      </c>
      <c r="AJ232" s="15"/>
      <c r="AL232">
        <v>4</v>
      </c>
      <c r="AM232">
        <v>116.482</v>
      </c>
      <c r="AN232">
        <v>98.570999999999998</v>
      </c>
      <c r="AP232" s="77">
        <f t="shared" si="30"/>
        <v>98.570999999999998</v>
      </c>
    </row>
    <row r="233" spans="16:42" x14ac:dyDescent="0.25">
      <c r="R233">
        <v>4</v>
      </c>
      <c r="S233">
        <v>159.20099999999999</v>
      </c>
      <c r="T233">
        <v>99.171999999999997</v>
      </c>
      <c r="V233" s="77">
        <f t="shared" si="31"/>
        <v>99.171999999999997</v>
      </c>
      <c r="AJ233" s="15"/>
      <c r="AP233" s="77"/>
    </row>
    <row r="234" spans="16:42" x14ac:dyDescent="0.25">
      <c r="V234" s="77"/>
      <c r="AJ234" s="15" t="s">
        <v>735</v>
      </c>
      <c r="AK234">
        <v>3</v>
      </c>
      <c r="AL234">
        <v>1</v>
      </c>
      <c r="AM234">
        <v>116.36199999999999</v>
      </c>
      <c r="AN234">
        <v>95.703000000000003</v>
      </c>
      <c r="AP234" s="77">
        <f t="shared" si="30"/>
        <v>95.703000000000003</v>
      </c>
    </row>
    <row r="235" spans="16:42" x14ac:dyDescent="0.25">
      <c r="P235" s="62" t="s">
        <v>782</v>
      </c>
      <c r="Q235">
        <v>4</v>
      </c>
      <c r="R235">
        <v>1</v>
      </c>
      <c r="S235">
        <v>128.08199999999999</v>
      </c>
      <c r="T235">
        <v>92.036000000000001</v>
      </c>
      <c r="V235" s="77">
        <f t="shared" si="31"/>
        <v>92.036000000000001</v>
      </c>
      <c r="AJ235" s="15"/>
      <c r="AL235">
        <v>2</v>
      </c>
      <c r="AM235">
        <v>90.244</v>
      </c>
      <c r="AN235">
        <v>87.119</v>
      </c>
      <c r="AP235" s="77">
        <f t="shared" si="30"/>
        <v>87.119</v>
      </c>
    </row>
    <row r="236" spans="16:42" x14ac:dyDescent="0.25">
      <c r="R236">
        <v>2</v>
      </c>
      <c r="S236">
        <v>173.11799999999999</v>
      </c>
      <c r="T236">
        <v>95.234999999999999</v>
      </c>
      <c r="V236" s="77">
        <f t="shared" si="31"/>
        <v>95.234999999999999</v>
      </c>
      <c r="AJ236" s="15"/>
      <c r="AL236">
        <v>3</v>
      </c>
      <c r="AM236">
        <v>121.491</v>
      </c>
      <c r="AN236">
        <v>51.817999999999998</v>
      </c>
      <c r="AP236" s="77">
        <f t="shared" si="30"/>
        <v>51.817999999999998</v>
      </c>
    </row>
    <row r="237" spans="16:42" x14ac:dyDescent="0.25">
      <c r="R237">
        <v>3</v>
      </c>
      <c r="S237">
        <v>192.58500000000001</v>
      </c>
      <c r="T237">
        <v>105.26</v>
      </c>
      <c r="V237" s="77">
        <f t="shared" si="31"/>
        <v>105.26</v>
      </c>
      <c r="AJ237" s="15"/>
      <c r="AP237" s="77"/>
    </row>
    <row r="238" spans="16:42" x14ac:dyDescent="0.25">
      <c r="R238">
        <v>4</v>
      </c>
      <c r="V238" s="77"/>
      <c r="AJ238" s="15" t="s">
        <v>736</v>
      </c>
      <c r="AK238">
        <v>4</v>
      </c>
      <c r="AL238">
        <v>1</v>
      </c>
      <c r="AM238">
        <v>111.288</v>
      </c>
      <c r="AN238">
        <v>72.935000000000002</v>
      </c>
      <c r="AP238" s="77">
        <f t="shared" si="30"/>
        <v>72.935000000000002</v>
      </c>
    </row>
    <row r="239" spans="16:42" x14ac:dyDescent="0.25">
      <c r="V239" s="77"/>
      <c r="AJ239" s="15"/>
      <c r="AL239">
        <v>2</v>
      </c>
      <c r="AM239">
        <v>243.74199999999999</v>
      </c>
      <c r="AN239">
        <v>148.40600000000001</v>
      </c>
      <c r="AP239" s="77">
        <f t="shared" si="30"/>
        <v>148.40600000000001</v>
      </c>
    </row>
    <row r="240" spans="16:42" x14ac:dyDescent="0.25">
      <c r="P240" s="62" t="s">
        <v>783</v>
      </c>
      <c r="Q240">
        <v>2</v>
      </c>
      <c r="R240">
        <v>1</v>
      </c>
      <c r="S240">
        <v>158.43299999999999</v>
      </c>
      <c r="T240">
        <v>103.571</v>
      </c>
      <c r="V240" s="77">
        <f t="shared" si="31"/>
        <v>103.571</v>
      </c>
      <c r="AJ240" s="15"/>
      <c r="AL240">
        <v>3</v>
      </c>
      <c r="AM240">
        <v>88.566000000000003</v>
      </c>
      <c r="AN240">
        <v>47.558</v>
      </c>
      <c r="AP240" s="77">
        <f t="shared" si="30"/>
        <v>47.558</v>
      </c>
    </row>
    <row r="241" spans="16:42" x14ac:dyDescent="0.25">
      <c r="R241">
        <v>2</v>
      </c>
      <c r="S241">
        <v>159.76499999999999</v>
      </c>
      <c r="T241">
        <v>66.31</v>
      </c>
      <c r="V241" s="77">
        <f t="shared" si="31"/>
        <v>66.31</v>
      </c>
      <c r="AJ241" s="15"/>
      <c r="AL241">
        <v>4</v>
      </c>
      <c r="AM241">
        <v>114.63</v>
      </c>
      <c r="AN241">
        <v>89.268000000000001</v>
      </c>
      <c r="AP241" s="77">
        <f t="shared" si="30"/>
        <v>89.268000000000001</v>
      </c>
    </row>
    <row r="242" spans="16:42" x14ac:dyDescent="0.25">
      <c r="V242" s="77"/>
      <c r="AJ242" s="15"/>
      <c r="AP242" s="77"/>
    </row>
    <row r="243" spans="16:42" x14ac:dyDescent="0.25">
      <c r="P243" s="62" t="s">
        <v>784</v>
      </c>
      <c r="Q243">
        <v>3</v>
      </c>
      <c r="R243">
        <v>1</v>
      </c>
      <c r="S243">
        <v>181.24</v>
      </c>
      <c r="T243">
        <v>77.557000000000002</v>
      </c>
      <c r="V243" s="77">
        <f t="shared" si="31"/>
        <v>77.557000000000002</v>
      </c>
      <c r="AJ243" s="15" t="s">
        <v>737</v>
      </c>
      <c r="AK243">
        <v>2</v>
      </c>
      <c r="AL243">
        <v>1</v>
      </c>
      <c r="AM243">
        <v>198.43600000000001</v>
      </c>
      <c r="AN243">
        <v>104.13200000000001</v>
      </c>
      <c r="AP243" s="77">
        <f t="shared" si="30"/>
        <v>104.13200000000001</v>
      </c>
    </row>
    <row r="244" spans="16:42" x14ac:dyDescent="0.25">
      <c r="R244">
        <v>2</v>
      </c>
      <c r="S244">
        <v>176.20400000000001</v>
      </c>
      <c r="T244">
        <v>160.33699999999999</v>
      </c>
      <c r="V244" s="77">
        <f t="shared" si="31"/>
        <v>160.33699999999999</v>
      </c>
      <c r="AJ244" s="15"/>
      <c r="AL244">
        <v>2</v>
      </c>
      <c r="AM244">
        <v>96.664000000000001</v>
      </c>
      <c r="AN244">
        <v>47.540999999999997</v>
      </c>
      <c r="AP244" s="77">
        <f t="shared" si="30"/>
        <v>47.540999999999997</v>
      </c>
    </row>
    <row r="245" spans="16:42" x14ac:dyDescent="0.25">
      <c r="R245">
        <v>3</v>
      </c>
      <c r="S245">
        <v>275.94400000000002</v>
      </c>
      <c r="T245">
        <v>102.214</v>
      </c>
      <c r="V245" s="77">
        <f t="shared" si="31"/>
        <v>102.214</v>
      </c>
      <c r="AJ245" s="15"/>
      <c r="AP245" s="77"/>
    </row>
    <row r="246" spans="16:42" x14ac:dyDescent="0.25">
      <c r="V246" s="77"/>
      <c r="AJ246" s="15" t="s">
        <v>738</v>
      </c>
      <c r="AK246">
        <v>2</v>
      </c>
      <c r="AL246">
        <v>1</v>
      </c>
      <c r="AM246">
        <v>166.86500000000001</v>
      </c>
      <c r="AN246">
        <v>87.909000000000006</v>
      </c>
      <c r="AP246" s="77">
        <f t="shared" si="30"/>
        <v>87.909000000000006</v>
      </c>
    </row>
    <row r="247" spans="16:42" x14ac:dyDescent="0.25">
      <c r="P247" s="62" t="s">
        <v>785</v>
      </c>
      <c r="Q247">
        <v>3</v>
      </c>
      <c r="R247">
        <v>1</v>
      </c>
      <c r="S247">
        <v>180.51</v>
      </c>
      <c r="T247">
        <v>87.075000000000003</v>
      </c>
      <c r="V247" s="77">
        <f t="shared" si="31"/>
        <v>87.075000000000003</v>
      </c>
      <c r="AJ247" s="15"/>
      <c r="AL247">
        <v>2</v>
      </c>
      <c r="AM247">
        <v>186.59299999999999</v>
      </c>
      <c r="AN247">
        <v>111.449</v>
      </c>
      <c r="AP247" s="77">
        <f t="shared" si="30"/>
        <v>111.449</v>
      </c>
    </row>
    <row r="248" spans="16:42" x14ac:dyDescent="0.25">
      <c r="R248">
        <v>2</v>
      </c>
      <c r="S248">
        <v>123</v>
      </c>
      <c r="T248">
        <v>89.537999999999997</v>
      </c>
      <c r="V248" s="77">
        <f t="shared" si="31"/>
        <v>89.537999999999997</v>
      </c>
      <c r="AJ248" s="15"/>
      <c r="AP248" s="77"/>
    </row>
    <row r="249" spans="16:42" x14ac:dyDescent="0.25">
      <c r="R249">
        <v>3</v>
      </c>
      <c r="S249">
        <v>185.084</v>
      </c>
      <c r="T249">
        <v>90.320999999999998</v>
      </c>
      <c r="V249" s="77">
        <f t="shared" si="31"/>
        <v>90.320999999999998</v>
      </c>
      <c r="AJ249" s="15" t="s">
        <v>739</v>
      </c>
      <c r="AK249">
        <v>3</v>
      </c>
      <c r="AL249">
        <v>1</v>
      </c>
      <c r="AM249">
        <v>201.42699999999999</v>
      </c>
      <c r="AN249">
        <v>105.959</v>
      </c>
      <c r="AP249" s="77">
        <f t="shared" si="30"/>
        <v>105.959</v>
      </c>
    </row>
    <row r="250" spans="16:42" x14ac:dyDescent="0.25">
      <c r="V250" s="77"/>
      <c r="AJ250" s="15"/>
      <c r="AL250">
        <v>2</v>
      </c>
      <c r="AM250">
        <v>148.977</v>
      </c>
      <c r="AN250">
        <v>88.647000000000006</v>
      </c>
      <c r="AP250" s="77">
        <f t="shared" si="30"/>
        <v>88.647000000000006</v>
      </c>
    </row>
    <row r="251" spans="16:42" x14ac:dyDescent="0.25">
      <c r="P251" s="62" t="s">
        <v>786</v>
      </c>
      <c r="Q251">
        <v>2</v>
      </c>
      <c r="R251">
        <v>1</v>
      </c>
      <c r="S251">
        <v>139.81800000000001</v>
      </c>
      <c r="T251">
        <v>74.733000000000004</v>
      </c>
      <c r="V251" s="77">
        <f t="shared" si="31"/>
        <v>74.733000000000004</v>
      </c>
      <c r="AJ251" s="15"/>
      <c r="AL251">
        <v>3</v>
      </c>
      <c r="AM251">
        <v>93.477000000000004</v>
      </c>
      <c r="AN251">
        <v>67.650999999999996</v>
      </c>
      <c r="AP251" s="77">
        <f t="shared" si="30"/>
        <v>67.650999999999996</v>
      </c>
    </row>
    <row r="252" spans="16:42" x14ac:dyDescent="0.25">
      <c r="R252">
        <v>2</v>
      </c>
      <c r="S252">
        <v>115.91800000000001</v>
      </c>
      <c r="T252">
        <v>102.953</v>
      </c>
      <c r="V252" s="77">
        <f t="shared" si="31"/>
        <v>102.953</v>
      </c>
      <c r="AJ252" s="15"/>
      <c r="AP252" s="77"/>
    </row>
    <row r="253" spans="16:42" x14ac:dyDescent="0.25">
      <c r="V253" s="77"/>
      <c r="AJ253" s="15" t="s">
        <v>740</v>
      </c>
      <c r="AK253">
        <v>2</v>
      </c>
      <c r="AL253">
        <v>1</v>
      </c>
      <c r="AM253">
        <v>187.75399999999999</v>
      </c>
      <c r="AN253">
        <v>126.49</v>
      </c>
      <c r="AP253" s="77">
        <f t="shared" si="30"/>
        <v>126.49</v>
      </c>
    </row>
    <row r="254" spans="16:42" x14ac:dyDescent="0.25">
      <c r="P254" s="62" t="s">
        <v>787</v>
      </c>
      <c r="Q254">
        <v>5</v>
      </c>
      <c r="R254">
        <v>1</v>
      </c>
      <c r="S254">
        <v>176.77699999999999</v>
      </c>
      <c r="T254">
        <v>104.21899999999999</v>
      </c>
      <c r="V254" s="77">
        <f t="shared" si="31"/>
        <v>104.21899999999999</v>
      </c>
      <c r="AJ254" s="15"/>
      <c r="AL254">
        <v>2</v>
      </c>
      <c r="AM254">
        <v>261.88499999999999</v>
      </c>
      <c r="AN254">
        <v>216.15</v>
      </c>
      <c r="AP254" s="77">
        <f t="shared" si="30"/>
        <v>216.15</v>
      </c>
    </row>
    <row r="255" spans="16:42" x14ac:dyDescent="0.25">
      <c r="R255">
        <v>2</v>
      </c>
      <c r="S255">
        <v>220.77099999999999</v>
      </c>
      <c r="T255">
        <v>114.066</v>
      </c>
      <c r="V255" s="77">
        <f t="shared" si="31"/>
        <v>114.066</v>
      </c>
      <c r="AJ255" s="15"/>
      <c r="AP255" s="77"/>
    </row>
    <row r="256" spans="16:42" x14ac:dyDescent="0.25">
      <c r="R256">
        <v>3</v>
      </c>
      <c r="S256">
        <v>94.366</v>
      </c>
      <c r="T256">
        <v>53.151000000000003</v>
      </c>
      <c r="V256" s="77">
        <f t="shared" si="31"/>
        <v>53.151000000000003</v>
      </c>
      <c r="AJ256" s="15" t="s">
        <v>741</v>
      </c>
      <c r="AK256">
        <v>3</v>
      </c>
      <c r="AL256">
        <v>1</v>
      </c>
      <c r="AM256">
        <v>116.825</v>
      </c>
      <c r="AN256">
        <v>87.966999999999999</v>
      </c>
      <c r="AP256" s="77">
        <f t="shared" si="30"/>
        <v>87.966999999999999</v>
      </c>
    </row>
    <row r="257" spans="16:47" x14ac:dyDescent="0.25">
      <c r="R257">
        <v>4</v>
      </c>
      <c r="S257">
        <v>114.49</v>
      </c>
      <c r="T257">
        <v>115.387</v>
      </c>
      <c r="V257" s="77">
        <f t="shared" si="31"/>
        <v>115.387</v>
      </c>
      <c r="AJ257" s="15"/>
      <c r="AL257">
        <v>2</v>
      </c>
      <c r="AM257">
        <v>214.18899999999999</v>
      </c>
      <c r="AN257">
        <v>103.12</v>
      </c>
      <c r="AP257" s="77">
        <f t="shared" si="30"/>
        <v>103.12</v>
      </c>
    </row>
    <row r="258" spans="16:47" x14ac:dyDescent="0.25">
      <c r="R258">
        <v>5</v>
      </c>
      <c r="S258" s="72" t="s">
        <v>671</v>
      </c>
      <c r="T258">
        <v>85.335999999999999</v>
      </c>
      <c r="V258" s="77">
        <f t="shared" si="31"/>
        <v>85.335999999999999</v>
      </c>
      <c r="AJ258" s="15"/>
      <c r="AL258">
        <v>3</v>
      </c>
      <c r="AM258">
        <v>84</v>
      </c>
      <c r="AN258">
        <v>63.496000000000002</v>
      </c>
      <c r="AP258" s="77">
        <f t="shared" si="30"/>
        <v>63.496000000000002</v>
      </c>
    </row>
    <row r="259" spans="16:47" x14ac:dyDescent="0.25">
      <c r="V259" s="77"/>
      <c r="AP259"/>
      <c r="AQ259"/>
    </row>
    <row r="260" spans="16:47" x14ac:dyDescent="0.25">
      <c r="P260" s="62" t="s">
        <v>788</v>
      </c>
      <c r="Q260">
        <v>4</v>
      </c>
      <c r="R260">
        <v>1</v>
      </c>
      <c r="S260">
        <v>296.62400000000002</v>
      </c>
      <c r="T260">
        <v>67.97</v>
      </c>
      <c r="V260" s="77">
        <f t="shared" si="31"/>
        <v>67.97</v>
      </c>
      <c r="AJ260" s="83"/>
      <c r="AK260" s="83"/>
      <c r="AL260" s="83"/>
      <c r="AM260" s="83"/>
      <c r="AN260" s="83"/>
      <c r="AO260" s="83"/>
      <c r="AP260" s="94"/>
      <c r="AQ260" s="83"/>
      <c r="AR260" s="83"/>
      <c r="AS260" s="83"/>
      <c r="AT260" s="83"/>
      <c r="AU260" s="83"/>
    </row>
    <row r="261" spans="16:47" x14ac:dyDescent="0.25">
      <c r="R261">
        <v>2</v>
      </c>
      <c r="S261">
        <v>150.083</v>
      </c>
      <c r="T261">
        <v>79.36</v>
      </c>
      <c r="V261" s="77">
        <f t="shared" si="31"/>
        <v>79.36</v>
      </c>
      <c r="AP261"/>
      <c r="AQ261"/>
    </row>
    <row r="262" spans="16:47" x14ac:dyDescent="0.25">
      <c r="R262">
        <v>3</v>
      </c>
      <c r="S262">
        <v>183.935</v>
      </c>
      <c r="T262">
        <v>82.106999999999999</v>
      </c>
      <c r="V262" s="77">
        <f t="shared" si="31"/>
        <v>82.106999999999999</v>
      </c>
      <c r="AJ262" s="15" t="s">
        <v>568</v>
      </c>
      <c r="AL262">
        <v>1</v>
      </c>
      <c r="AM262">
        <v>110.80200000000001</v>
      </c>
      <c r="AN262">
        <v>83.299000000000007</v>
      </c>
      <c r="AP262" s="77">
        <f t="shared" si="30"/>
        <v>83.299000000000007</v>
      </c>
    </row>
    <row r="263" spans="16:47" x14ac:dyDescent="0.25">
      <c r="R263">
        <v>4</v>
      </c>
      <c r="S263">
        <v>349.464</v>
      </c>
      <c r="T263">
        <v>66.287000000000006</v>
      </c>
      <c r="U263">
        <v>59.386000000000003</v>
      </c>
      <c r="V263" s="77">
        <f t="shared" si="31"/>
        <v>125.673</v>
      </c>
      <c r="AJ263" s="15"/>
      <c r="AL263">
        <v>2</v>
      </c>
      <c r="AN263">
        <v>85.350999999999999</v>
      </c>
      <c r="AP263" s="77">
        <f t="shared" si="30"/>
        <v>85.350999999999999</v>
      </c>
    </row>
    <row r="264" spans="16:47" x14ac:dyDescent="0.25">
      <c r="V264" s="77"/>
      <c r="AJ264" s="15"/>
      <c r="AL264">
        <v>3</v>
      </c>
      <c r="AM264">
        <v>162.04900000000001</v>
      </c>
      <c r="AN264">
        <v>82.742999999999995</v>
      </c>
      <c r="AP264" s="77">
        <f t="shared" si="30"/>
        <v>82.742999999999995</v>
      </c>
    </row>
    <row r="265" spans="16:47" x14ac:dyDescent="0.25">
      <c r="P265" s="62" t="s">
        <v>789</v>
      </c>
      <c r="Q265">
        <v>5</v>
      </c>
      <c r="R265">
        <v>1</v>
      </c>
      <c r="S265">
        <v>157.28</v>
      </c>
      <c r="T265">
        <v>59</v>
      </c>
      <c r="V265" s="77">
        <f t="shared" si="31"/>
        <v>59</v>
      </c>
      <c r="AJ265" s="15"/>
      <c r="AP265" s="77"/>
    </row>
    <row r="266" spans="16:47" x14ac:dyDescent="0.25">
      <c r="R266">
        <v>2</v>
      </c>
      <c r="S266">
        <v>233.10499999999999</v>
      </c>
      <c r="T266">
        <v>132.07599999999999</v>
      </c>
      <c r="V266" s="77">
        <f t="shared" si="31"/>
        <v>132.07599999999999</v>
      </c>
      <c r="AJ266" s="15" t="s">
        <v>569</v>
      </c>
      <c r="AL266">
        <v>1</v>
      </c>
      <c r="AM266">
        <v>86.492999999999995</v>
      </c>
      <c r="AN266">
        <v>62.332000000000001</v>
      </c>
      <c r="AP266" s="77">
        <f t="shared" ref="AP266:AP329" si="32">AN266+AO266</f>
        <v>62.332000000000001</v>
      </c>
    </row>
    <row r="267" spans="16:47" x14ac:dyDescent="0.25">
      <c r="R267">
        <v>3</v>
      </c>
      <c r="S267">
        <v>83.546000000000006</v>
      </c>
      <c r="T267">
        <v>55.274999999999999</v>
      </c>
      <c r="V267" s="77">
        <f t="shared" si="31"/>
        <v>55.274999999999999</v>
      </c>
      <c r="AJ267" s="15"/>
      <c r="AL267">
        <v>2</v>
      </c>
      <c r="AM267">
        <v>239.30099999999999</v>
      </c>
      <c r="AN267">
        <v>108.29600000000001</v>
      </c>
      <c r="AP267" s="77">
        <f t="shared" si="32"/>
        <v>108.29600000000001</v>
      </c>
    </row>
    <row r="268" spans="16:47" x14ac:dyDescent="0.25">
      <c r="R268">
        <v>4</v>
      </c>
      <c r="S268">
        <v>235.76499999999999</v>
      </c>
      <c r="T268">
        <v>119.446</v>
      </c>
      <c r="V268" s="77">
        <f t="shared" si="31"/>
        <v>119.446</v>
      </c>
      <c r="AJ268" s="15"/>
      <c r="AL268">
        <v>3</v>
      </c>
      <c r="AM268">
        <v>199.81200000000001</v>
      </c>
      <c r="AN268">
        <v>125.123</v>
      </c>
      <c r="AP268" s="77">
        <f t="shared" si="32"/>
        <v>125.123</v>
      </c>
    </row>
    <row r="269" spans="16:47" x14ac:dyDescent="0.25">
      <c r="R269">
        <v>5</v>
      </c>
      <c r="S269">
        <v>153.22200000000001</v>
      </c>
      <c r="T269">
        <v>88.057000000000002</v>
      </c>
      <c r="V269" s="77">
        <f t="shared" si="31"/>
        <v>88.057000000000002</v>
      </c>
      <c r="AJ269" s="15"/>
      <c r="AP269" s="77"/>
    </row>
    <row r="270" spans="16:47" x14ac:dyDescent="0.25">
      <c r="V270" s="77"/>
      <c r="AJ270" s="15" t="s">
        <v>570</v>
      </c>
      <c r="AL270">
        <v>1</v>
      </c>
      <c r="AM270">
        <v>258.80500000000001</v>
      </c>
      <c r="AN270">
        <v>118.4</v>
      </c>
      <c r="AP270" s="77">
        <f t="shared" si="32"/>
        <v>118.4</v>
      </c>
    </row>
    <row r="271" spans="16:47" x14ac:dyDescent="0.25">
      <c r="P271" s="62" t="s">
        <v>790</v>
      </c>
      <c r="Q271">
        <v>3</v>
      </c>
      <c r="R271">
        <v>1</v>
      </c>
      <c r="S271">
        <v>158.685</v>
      </c>
      <c r="T271">
        <v>97.510999999999996</v>
      </c>
      <c r="V271" s="77">
        <f t="shared" si="31"/>
        <v>97.510999999999996</v>
      </c>
      <c r="AJ271" s="15"/>
      <c r="AP271" s="77"/>
    </row>
    <row r="272" spans="16:47" x14ac:dyDescent="0.25">
      <c r="R272">
        <v>2</v>
      </c>
      <c r="S272">
        <v>244.13499999999999</v>
      </c>
      <c r="T272">
        <v>79.519000000000005</v>
      </c>
      <c r="V272" s="77">
        <f t="shared" si="31"/>
        <v>79.519000000000005</v>
      </c>
      <c r="AJ272" s="15" t="s">
        <v>571</v>
      </c>
      <c r="AL272">
        <v>1</v>
      </c>
      <c r="AM272">
        <v>124.471</v>
      </c>
      <c r="AN272">
        <v>100.66200000000001</v>
      </c>
      <c r="AP272" s="77">
        <f t="shared" si="32"/>
        <v>100.66200000000001</v>
      </c>
    </row>
    <row r="273" spans="16:42" x14ac:dyDescent="0.25">
      <c r="R273">
        <v>3</v>
      </c>
      <c r="S273">
        <v>160.22800000000001</v>
      </c>
      <c r="T273">
        <v>99.584999999999994</v>
      </c>
      <c r="V273" s="77">
        <f t="shared" si="31"/>
        <v>99.584999999999994</v>
      </c>
      <c r="AJ273" s="15"/>
      <c r="AP273" s="77"/>
    </row>
    <row r="274" spans="16:42" x14ac:dyDescent="0.25">
      <c r="V274" s="77"/>
      <c r="AJ274" s="15" t="s">
        <v>566</v>
      </c>
      <c r="AL274">
        <v>1</v>
      </c>
      <c r="AM274">
        <v>106.33</v>
      </c>
      <c r="AN274">
        <v>73.186000000000007</v>
      </c>
      <c r="AP274" s="77">
        <f t="shared" si="32"/>
        <v>73.186000000000007</v>
      </c>
    </row>
    <row r="275" spans="16:42" x14ac:dyDescent="0.25">
      <c r="P275" s="62" t="s">
        <v>791</v>
      </c>
      <c r="Q275">
        <v>4</v>
      </c>
      <c r="R275">
        <v>1</v>
      </c>
      <c r="S275">
        <v>427.85</v>
      </c>
      <c r="T275">
        <v>39.56</v>
      </c>
      <c r="V275" s="77">
        <f t="shared" si="31"/>
        <v>39.56</v>
      </c>
      <c r="AJ275" s="15"/>
      <c r="AL275">
        <v>2</v>
      </c>
      <c r="AM275">
        <v>79.63</v>
      </c>
      <c r="AN275">
        <v>71.534999999999997</v>
      </c>
      <c r="AP275" s="77">
        <f t="shared" si="32"/>
        <v>71.534999999999997</v>
      </c>
    </row>
    <row r="276" spans="16:42" x14ac:dyDescent="0.25">
      <c r="R276">
        <v>2</v>
      </c>
      <c r="S276">
        <v>283.73399999999998</v>
      </c>
      <c r="T276">
        <v>141</v>
      </c>
      <c r="V276" s="77">
        <f t="shared" si="31"/>
        <v>141</v>
      </c>
      <c r="AJ276" s="15"/>
      <c r="AP276" s="77"/>
    </row>
    <row r="277" spans="16:42" x14ac:dyDescent="0.25">
      <c r="R277">
        <v>3</v>
      </c>
      <c r="S277">
        <v>241.76</v>
      </c>
      <c r="T277">
        <v>134.93100000000001</v>
      </c>
      <c r="V277" s="77">
        <f t="shared" si="31"/>
        <v>134.93100000000001</v>
      </c>
      <c r="AJ277" s="15" t="s">
        <v>567</v>
      </c>
      <c r="AK277">
        <v>4</v>
      </c>
      <c r="AL277" s="71">
        <v>1</v>
      </c>
      <c r="AM277" s="14" t="s">
        <v>672</v>
      </c>
      <c r="AN277">
        <v>109.718</v>
      </c>
      <c r="AP277" s="77">
        <f t="shared" si="32"/>
        <v>109.718</v>
      </c>
    </row>
    <row r="278" spans="16:42" x14ac:dyDescent="0.25">
      <c r="R278">
        <v>4</v>
      </c>
      <c r="S278">
        <v>110.422</v>
      </c>
      <c r="T278">
        <v>69.239999999999995</v>
      </c>
      <c r="V278" s="77">
        <f t="shared" ref="V278:V339" si="33">T278+U278</f>
        <v>69.239999999999995</v>
      </c>
      <c r="AJ278" s="15"/>
      <c r="AL278" s="71">
        <v>2</v>
      </c>
      <c r="AM278">
        <v>194.25800000000001</v>
      </c>
      <c r="AN278">
        <v>107.504</v>
      </c>
      <c r="AP278" s="77">
        <f t="shared" si="32"/>
        <v>107.504</v>
      </c>
    </row>
    <row r="279" spans="16:42" x14ac:dyDescent="0.25">
      <c r="V279" s="77"/>
      <c r="AJ279" s="15"/>
      <c r="AL279" s="71">
        <v>3</v>
      </c>
      <c r="AM279">
        <v>80.055999999999997</v>
      </c>
      <c r="AN279">
        <v>87.441000000000003</v>
      </c>
      <c r="AP279" s="77">
        <f t="shared" si="32"/>
        <v>87.441000000000003</v>
      </c>
    </row>
    <row r="280" spans="16:42" x14ac:dyDescent="0.25">
      <c r="P280" s="62" t="s">
        <v>792</v>
      </c>
      <c r="Q280">
        <v>4</v>
      </c>
      <c r="R280">
        <v>1</v>
      </c>
      <c r="S280">
        <v>116.46899999999999</v>
      </c>
      <c r="T280">
        <v>117.753</v>
      </c>
      <c r="V280" s="77">
        <f t="shared" si="33"/>
        <v>117.753</v>
      </c>
      <c r="AJ280" s="15"/>
      <c r="AL280" s="71">
        <v>4</v>
      </c>
      <c r="AM280">
        <v>184.024</v>
      </c>
      <c r="AN280">
        <v>98.707999999999998</v>
      </c>
      <c r="AP280" s="77">
        <f t="shared" si="32"/>
        <v>98.707999999999998</v>
      </c>
    </row>
    <row r="281" spans="16:42" x14ac:dyDescent="0.25">
      <c r="R281">
        <v>2</v>
      </c>
      <c r="S281">
        <v>76.058999999999997</v>
      </c>
      <c r="T281">
        <v>58.119</v>
      </c>
      <c r="V281" s="77">
        <f t="shared" si="33"/>
        <v>58.119</v>
      </c>
      <c r="AJ281" s="15"/>
      <c r="AL281" s="71"/>
      <c r="AP281" s="77"/>
    </row>
    <row r="282" spans="16:42" x14ac:dyDescent="0.25">
      <c r="R282">
        <v>3</v>
      </c>
      <c r="S282">
        <v>210.238</v>
      </c>
      <c r="T282">
        <v>54.009</v>
      </c>
      <c r="V282" s="77">
        <f t="shared" si="33"/>
        <v>54.009</v>
      </c>
      <c r="AJ282" s="15" t="s">
        <v>628</v>
      </c>
      <c r="AK282">
        <v>4</v>
      </c>
      <c r="AL282" s="71">
        <v>1</v>
      </c>
      <c r="AM282">
        <v>260.61799999999999</v>
      </c>
      <c r="AN282">
        <v>173.422</v>
      </c>
      <c r="AP282" s="77">
        <f t="shared" si="32"/>
        <v>173.422</v>
      </c>
    </row>
    <row r="283" spans="16:42" x14ac:dyDescent="0.25">
      <c r="R283">
        <v>4</v>
      </c>
      <c r="S283">
        <v>127.224</v>
      </c>
      <c r="T283">
        <v>64.119</v>
      </c>
      <c r="V283" s="77">
        <f t="shared" si="33"/>
        <v>64.119</v>
      </c>
      <c r="AJ283" s="15"/>
      <c r="AL283" s="71">
        <v>2</v>
      </c>
      <c r="AM283" s="14" t="s">
        <v>672</v>
      </c>
      <c r="AN283" s="14" t="s">
        <v>672</v>
      </c>
      <c r="AP283" s="77"/>
    </row>
    <row r="284" spans="16:42" x14ac:dyDescent="0.25">
      <c r="V284" s="77"/>
      <c r="AJ284" s="15"/>
      <c r="AL284" s="71">
        <v>3</v>
      </c>
      <c r="AM284">
        <v>89.32</v>
      </c>
      <c r="AN284">
        <v>82.863</v>
      </c>
      <c r="AP284" s="77">
        <f t="shared" si="32"/>
        <v>82.863</v>
      </c>
    </row>
    <row r="285" spans="16:42" x14ac:dyDescent="0.25">
      <c r="P285" s="62" t="s">
        <v>793</v>
      </c>
      <c r="Q285">
        <v>2</v>
      </c>
      <c r="R285">
        <v>1</v>
      </c>
      <c r="S285">
        <v>154.56399999999999</v>
      </c>
      <c r="T285">
        <v>116.13500000000001</v>
      </c>
      <c r="V285" s="77">
        <f t="shared" si="33"/>
        <v>116.13500000000001</v>
      </c>
      <c r="AJ285" s="15"/>
      <c r="AL285" s="71">
        <v>4</v>
      </c>
      <c r="AM285">
        <v>287.58699999999999</v>
      </c>
      <c r="AN285">
        <v>85.709000000000003</v>
      </c>
      <c r="AP285" s="77">
        <f t="shared" si="32"/>
        <v>85.709000000000003</v>
      </c>
    </row>
    <row r="286" spans="16:42" x14ac:dyDescent="0.25">
      <c r="R286">
        <v>2</v>
      </c>
      <c r="S286">
        <v>230.339</v>
      </c>
      <c r="T286">
        <v>117.568</v>
      </c>
      <c r="V286" s="77">
        <f t="shared" si="33"/>
        <v>117.568</v>
      </c>
      <c r="AJ286" s="15"/>
      <c r="AL286" s="71"/>
      <c r="AP286" s="77"/>
    </row>
    <row r="287" spans="16:42" x14ac:dyDescent="0.25">
      <c r="V287" s="77"/>
      <c r="AJ287" s="15" t="s">
        <v>629</v>
      </c>
      <c r="AK287">
        <v>4</v>
      </c>
      <c r="AL287" s="71">
        <v>1</v>
      </c>
      <c r="AM287">
        <v>121.655</v>
      </c>
      <c r="AN287">
        <v>81.075000000000003</v>
      </c>
      <c r="AP287" s="77">
        <f t="shared" si="32"/>
        <v>81.075000000000003</v>
      </c>
    </row>
    <row r="288" spans="16:42" x14ac:dyDescent="0.25">
      <c r="P288" s="62" t="s">
        <v>794</v>
      </c>
      <c r="Q288">
        <v>2</v>
      </c>
      <c r="R288">
        <v>1</v>
      </c>
      <c r="S288">
        <v>187.21100000000001</v>
      </c>
      <c r="T288">
        <v>138.875</v>
      </c>
      <c r="V288" s="77">
        <f t="shared" si="33"/>
        <v>138.875</v>
      </c>
      <c r="AJ288" s="15"/>
      <c r="AL288" s="71">
        <v>2</v>
      </c>
      <c r="AM288">
        <v>305.197</v>
      </c>
      <c r="AN288">
        <v>156.27699999999999</v>
      </c>
      <c r="AP288" s="77">
        <f t="shared" si="32"/>
        <v>156.27699999999999</v>
      </c>
    </row>
    <row r="289" spans="16:42" x14ac:dyDescent="0.25">
      <c r="R289">
        <v>2</v>
      </c>
      <c r="S289">
        <v>133.959</v>
      </c>
      <c r="T289">
        <v>75.159000000000006</v>
      </c>
      <c r="V289" s="77">
        <f t="shared" si="33"/>
        <v>75.159000000000006</v>
      </c>
      <c r="AJ289" s="15"/>
      <c r="AL289" s="71">
        <v>3</v>
      </c>
      <c r="AM289">
        <v>96.26</v>
      </c>
      <c r="AN289">
        <v>71.974999999999994</v>
      </c>
      <c r="AP289" s="77">
        <f t="shared" si="32"/>
        <v>71.974999999999994</v>
      </c>
    </row>
    <row r="290" spans="16:42" x14ac:dyDescent="0.25">
      <c r="V290" s="77"/>
      <c r="AJ290" s="15"/>
      <c r="AL290" s="71">
        <v>4</v>
      </c>
      <c r="AM290">
        <v>147.46199999999999</v>
      </c>
      <c r="AN290">
        <v>57.585000000000001</v>
      </c>
      <c r="AP290" s="77">
        <f t="shared" si="32"/>
        <v>57.585000000000001</v>
      </c>
    </row>
    <row r="291" spans="16:42" x14ac:dyDescent="0.25">
      <c r="P291" s="62" t="s">
        <v>795</v>
      </c>
      <c r="Q291">
        <v>4</v>
      </c>
      <c r="R291">
        <v>1</v>
      </c>
      <c r="S291">
        <v>143.59</v>
      </c>
      <c r="T291">
        <v>79.516999999999996</v>
      </c>
      <c r="V291" s="77">
        <f t="shared" si="33"/>
        <v>79.516999999999996</v>
      </c>
      <c r="AJ291" s="15"/>
      <c r="AL291" s="71"/>
      <c r="AP291" s="77"/>
    </row>
    <row r="292" spans="16:42" x14ac:dyDescent="0.25">
      <c r="R292">
        <v>2</v>
      </c>
      <c r="S292" s="72" t="s">
        <v>671</v>
      </c>
      <c r="T292">
        <v>88.59</v>
      </c>
      <c r="V292" s="77">
        <f t="shared" si="33"/>
        <v>88.59</v>
      </c>
      <c r="AJ292" s="15" t="s">
        <v>630</v>
      </c>
      <c r="AK292">
        <v>6</v>
      </c>
      <c r="AL292" s="71">
        <v>1</v>
      </c>
      <c r="AM292" s="14" t="s">
        <v>672</v>
      </c>
      <c r="AN292">
        <v>105.873</v>
      </c>
      <c r="AP292" s="77">
        <f t="shared" si="32"/>
        <v>105.873</v>
      </c>
    </row>
    <row r="293" spans="16:42" x14ac:dyDescent="0.25">
      <c r="R293">
        <v>3</v>
      </c>
      <c r="S293" s="72" t="s">
        <v>671</v>
      </c>
      <c r="T293">
        <v>116.265</v>
      </c>
      <c r="V293" s="77">
        <f t="shared" si="33"/>
        <v>116.265</v>
      </c>
      <c r="AJ293" s="15"/>
      <c r="AL293" s="71">
        <v>2</v>
      </c>
      <c r="AM293">
        <v>164.43799999999999</v>
      </c>
      <c r="AN293">
        <v>97.805999999999997</v>
      </c>
      <c r="AP293" s="77">
        <f t="shared" si="32"/>
        <v>97.805999999999997</v>
      </c>
    </row>
    <row r="294" spans="16:42" x14ac:dyDescent="0.25">
      <c r="R294">
        <v>4</v>
      </c>
      <c r="S294">
        <v>385.38900000000001</v>
      </c>
      <c r="T294">
        <v>89.141000000000005</v>
      </c>
      <c r="U294">
        <v>89.361000000000004</v>
      </c>
      <c r="V294" s="77">
        <f t="shared" si="33"/>
        <v>178.50200000000001</v>
      </c>
      <c r="AJ294" s="15"/>
      <c r="AL294" s="71">
        <v>3</v>
      </c>
      <c r="AM294">
        <v>122.483</v>
      </c>
      <c r="AN294">
        <v>92.855999999999995</v>
      </c>
      <c r="AP294" s="77">
        <f t="shared" si="32"/>
        <v>92.855999999999995</v>
      </c>
    </row>
    <row r="295" spans="16:42" x14ac:dyDescent="0.25">
      <c r="V295" s="77"/>
      <c r="AJ295" s="15"/>
      <c r="AL295" s="71">
        <v>4</v>
      </c>
      <c r="AM295">
        <v>211.08500000000001</v>
      </c>
      <c r="AN295">
        <v>69.126999999999995</v>
      </c>
      <c r="AP295" s="77">
        <f t="shared" si="32"/>
        <v>69.126999999999995</v>
      </c>
    </row>
    <row r="296" spans="16:42" x14ac:dyDescent="0.25">
      <c r="P296" s="62" t="s">
        <v>796</v>
      </c>
      <c r="Q296">
        <v>5</v>
      </c>
      <c r="R296">
        <v>1</v>
      </c>
      <c r="S296">
        <v>305.16399999999999</v>
      </c>
      <c r="T296">
        <v>171.06299999999999</v>
      </c>
      <c r="V296" s="77">
        <f t="shared" si="33"/>
        <v>171.06299999999999</v>
      </c>
      <c r="AJ296" s="15"/>
      <c r="AL296" s="71">
        <v>5</v>
      </c>
      <c r="AM296">
        <v>124.32599999999999</v>
      </c>
      <c r="AN296">
        <v>81.186999999999998</v>
      </c>
      <c r="AP296" s="77">
        <f t="shared" si="32"/>
        <v>81.186999999999998</v>
      </c>
    </row>
    <row r="297" spans="16:42" x14ac:dyDescent="0.25">
      <c r="R297">
        <v>2</v>
      </c>
      <c r="S297" s="72" t="s">
        <v>671</v>
      </c>
      <c r="T297">
        <v>72.265000000000001</v>
      </c>
      <c r="V297" s="77">
        <f t="shared" si="33"/>
        <v>72.265000000000001</v>
      </c>
      <c r="AJ297" s="15"/>
      <c r="AL297" s="71">
        <v>6</v>
      </c>
      <c r="AM297">
        <v>173.61199999999999</v>
      </c>
      <c r="AN297">
        <v>76.552999999999997</v>
      </c>
      <c r="AP297" s="77">
        <f t="shared" si="32"/>
        <v>76.552999999999997</v>
      </c>
    </row>
    <row r="298" spans="16:42" x14ac:dyDescent="0.25">
      <c r="R298">
        <v>3</v>
      </c>
      <c r="S298">
        <v>80.409000000000006</v>
      </c>
      <c r="T298">
        <v>67.242000000000004</v>
      </c>
      <c r="V298" s="77">
        <f t="shared" si="33"/>
        <v>67.242000000000004</v>
      </c>
      <c r="AJ298" s="15"/>
      <c r="AL298" s="71"/>
      <c r="AP298" s="77"/>
    </row>
    <row r="299" spans="16:42" x14ac:dyDescent="0.25">
      <c r="R299">
        <v>4</v>
      </c>
      <c r="S299" s="72" t="s">
        <v>671</v>
      </c>
      <c r="T299" s="72" t="s">
        <v>671</v>
      </c>
      <c r="V299" s="77"/>
      <c r="AJ299" s="15" t="s">
        <v>631</v>
      </c>
      <c r="AK299">
        <v>1</v>
      </c>
      <c r="AL299" s="71">
        <v>1</v>
      </c>
      <c r="AM299">
        <v>169.36600000000001</v>
      </c>
      <c r="AN299">
        <v>110.94</v>
      </c>
      <c r="AP299" s="77">
        <f t="shared" si="32"/>
        <v>110.94</v>
      </c>
    </row>
    <row r="300" spans="16:42" x14ac:dyDescent="0.25">
      <c r="R300">
        <v>5</v>
      </c>
      <c r="S300">
        <v>169.70599999999999</v>
      </c>
      <c r="T300">
        <v>82.363</v>
      </c>
      <c r="V300" s="77">
        <f t="shared" si="33"/>
        <v>82.363</v>
      </c>
      <c r="AJ300" s="15"/>
      <c r="AL300" s="71"/>
      <c r="AP300" s="77"/>
    </row>
    <row r="301" spans="16:42" x14ac:dyDescent="0.25">
      <c r="V301" s="77"/>
      <c r="AJ301" s="15" t="s">
        <v>632</v>
      </c>
      <c r="AK301">
        <v>5</v>
      </c>
      <c r="AL301" s="71">
        <v>1</v>
      </c>
      <c r="AM301">
        <v>114.495</v>
      </c>
      <c r="AN301">
        <v>85.183999999999997</v>
      </c>
      <c r="AP301" s="77">
        <f t="shared" si="32"/>
        <v>85.183999999999997</v>
      </c>
    </row>
    <row r="302" spans="16:42" x14ac:dyDescent="0.25">
      <c r="P302" s="62" t="s">
        <v>797</v>
      </c>
      <c r="Q302">
        <v>3</v>
      </c>
      <c r="R302">
        <v>1</v>
      </c>
      <c r="S302">
        <v>142.39400000000001</v>
      </c>
      <c r="T302">
        <v>106.423</v>
      </c>
      <c r="V302" s="77">
        <f t="shared" si="33"/>
        <v>106.423</v>
      </c>
      <c r="AJ302" s="15"/>
      <c r="AL302" s="71">
        <v>2</v>
      </c>
      <c r="AM302" s="14" t="s">
        <v>672</v>
      </c>
      <c r="AN302">
        <v>74.156000000000006</v>
      </c>
      <c r="AP302" s="77">
        <f t="shared" si="32"/>
        <v>74.156000000000006</v>
      </c>
    </row>
    <row r="303" spans="16:42" x14ac:dyDescent="0.25">
      <c r="R303">
        <v>2</v>
      </c>
      <c r="S303">
        <v>198.517</v>
      </c>
      <c r="T303">
        <v>165.298</v>
      </c>
      <c r="V303" s="77">
        <f t="shared" si="33"/>
        <v>165.298</v>
      </c>
      <c r="AJ303" s="15"/>
      <c r="AL303" s="71">
        <v>3</v>
      </c>
      <c r="AM303">
        <v>112.64100000000001</v>
      </c>
      <c r="AN303">
        <v>68.007000000000005</v>
      </c>
      <c r="AP303" s="77">
        <f t="shared" si="32"/>
        <v>68.007000000000005</v>
      </c>
    </row>
    <row r="304" spans="16:42" x14ac:dyDescent="0.25">
      <c r="R304">
        <v>3</v>
      </c>
      <c r="S304">
        <v>127.252</v>
      </c>
      <c r="T304">
        <v>74.061000000000007</v>
      </c>
      <c r="V304" s="77">
        <f t="shared" si="33"/>
        <v>74.061000000000007</v>
      </c>
      <c r="AJ304" s="15"/>
      <c r="AL304" s="71">
        <v>4</v>
      </c>
      <c r="AM304">
        <v>53.6</v>
      </c>
      <c r="AN304">
        <v>71.192999999999998</v>
      </c>
      <c r="AP304" s="77">
        <f t="shared" si="32"/>
        <v>71.192999999999998</v>
      </c>
    </row>
    <row r="305" spans="16:42" x14ac:dyDescent="0.25">
      <c r="V305" s="77"/>
      <c r="AJ305" s="15"/>
      <c r="AL305" s="71">
        <v>5</v>
      </c>
      <c r="AM305">
        <v>364.726</v>
      </c>
      <c r="AN305">
        <v>87.988</v>
      </c>
      <c r="AO305">
        <v>82.751999999999995</v>
      </c>
      <c r="AP305" s="77">
        <f t="shared" si="32"/>
        <v>170.74</v>
      </c>
    </row>
    <row r="306" spans="16:42" x14ac:dyDescent="0.25">
      <c r="P306" s="62" t="s">
        <v>798</v>
      </c>
      <c r="Q306">
        <v>3</v>
      </c>
      <c r="R306">
        <v>1</v>
      </c>
      <c r="S306">
        <v>323.50099999999998</v>
      </c>
      <c r="T306">
        <v>84.328000000000003</v>
      </c>
      <c r="V306" s="77">
        <f t="shared" si="33"/>
        <v>84.328000000000003</v>
      </c>
      <c r="AJ306" s="15"/>
      <c r="AL306" s="71"/>
      <c r="AP306" s="77"/>
    </row>
    <row r="307" spans="16:42" x14ac:dyDescent="0.25">
      <c r="R307">
        <v>2</v>
      </c>
      <c r="S307">
        <v>131.488</v>
      </c>
      <c r="T307">
        <v>35.847000000000001</v>
      </c>
      <c r="V307" s="77">
        <f t="shared" si="33"/>
        <v>35.847000000000001</v>
      </c>
      <c r="AJ307" s="15" t="s">
        <v>633</v>
      </c>
      <c r="AK307">
        <v>3</v>
      </c>
      <c r="AL307" s="71">
        <v>1</v>
      </c>
      <c r="AM307">
        <v>234.196</v>
      </c>
      <c r="AN307">
        <v>107.126</v>
      </c>
      <c r="AP307" s="77">
        <f t="shared" si="32"/>
        <v>107.126</v>
      </c>
    </row>
    <row r="308" spans="16:42" x14ac:dyDescent="0.25">
      <c r="R308">
        <v>3</v>
      </c>
      <c r="S308">
        <v>206.17699999999999</v>
      </c>
      <c r="T308">
        <v>133.79599999999999</v>
      </c>
      <c r="V308" s="77">
        <f t="shared" si="33"/>
        <v>133.79599999999999</v>
      </c>
      <c r="AJ308" s="15"/>
      <c r="AL308" s="71">
        <v>2</v>
      </c>
      <c r="AM308">
        <v>146</v>
      </c>
      <c r="AN308">
        <v>83.501999999999995</v>
      </c>
      <c r="AP308" s="77">
        <f t="shared" si="32"/>
        <v>83.501999999999995</v>
      </c>
    </row>
    <row r="309" spans="16:42" x14ac:dyDescent="0.25">
      <c r="V309" s="77"/>
      <c r="AJ309" s="15"/>
      <c r="AL309" s="71">
        <v>3</v>
      </c>
      <c r="AM309">
        <v>263.32100000000003</v>
      </c>
      <c r="AN309">
        <v>154.58699999999999</v>
      </c>
      <c r="AP309" s="77">
        <f t="shared" si="32"/>
        <v>154.58699999999999</v>
      </c>
    </row>
    <row r="310" spans="16:42" x14ac:dyDescent="0.25">
      <c r="P310" s="62" t="s">
        <v>657</v>
      </c>
      <c r="Q310">
        <v>2</v>
      </c>
      <c r="R310" s="71">
        <v>1</v>
      </c>
      <c r="S310">
        <v>192.666</v>
      </c>
      <c r="T310">
        <v>69.739000000000004</v>
      </c>
      <c r="V310" s="77">
        <f t="shared" si="33"/>
        <v>69.739000000000004</v>
      </c>
      <c r="AJ310" s="15"/>
      <c r="AL310" s="71"/>
      <c r="AP310" s="77"/>
    </row>
    <row r="311" spans="16:42" x14ac:dyDescent="0.25">
      <c r="P311" s="62"/>
      <c r="R311" s="71">
        <v>2</v>
      </c>
      <c r="S311">
        <v>279.94600000000003</v>
      </c>
      <c r="T311">
        <v>113.992</v>
      </c>
      <c r="V311" s="77">
        <f t="shared" si="33"/>
        <v>113.992</v>
      </c>
      <c r="AJ311" s="15" t="s">
        <v>634</v>
      </c>
      <c r="AK311">
        <v>0</v>
      </c>
      <c r="AL311" s="71">
        <v>0</v>
      </c>
      <c r="AP311" s="77"/>
    </row>
    <row r="312" spans="16:42" x14ac:dyDescent="0.25">
      <c r="V312" s="77"/>
      <c r="AJ312" s="15"/>
      <c r="AL312" s="71"/>
      <c r="AP312" s="77"/>
    </row>
    <row r="313" spans="16:42" x14ac:dyDescent="0.25">
      <c r="P313" s="62" t="s">
        <v>658</v>
      </c>
      <c r="Q313">
        <v>1</v>
      </c>
      <c r="R313" s="71">
        <v>1</v>
      </c>
      <c r="S313">
        <v>121.803</v>
      </c>
      <c r="T313">
        <v>79.075999999999993</v>
      </c>
      <c r="V313" s="77">
        <f t="shared" si="33"/>
        <v>79.075999999999993</v>
      </c>
      <c r="AJ313" s="15" t="s">
        <v>635</v>
      </c>
      <c r="AK313">
        <v>3</v>
      </c>
      <c r="AL313" s="71">
        <v>1</v>
      </c>
      <c r="AM313">
        <v>102.72799999999999</v>
      </c>
      <c r="AN313">
        <v>91.701999999999998</v>
      </c>
      <c r="AP313" s="77">
        <f t="shared" si="32"/>
        <v>91.701999999999998</v>
      </c>
    </row>
    <row r="314" spans="16:42" x14ac:dyDescent="0.25">
      <c r="V314" s="77"/>
      <c r="AJ314" s="15"/>
      <c r="AL314" s="71">
        <v>2</v>
      </c>
      <c r="AM314" s="14" t="s">
        <v>672</v>
      </c>
      <c r="AN314">
        <v>129.642</v>
      </c>
      <c r="AP314" s="77">
        <f t="shared" si="32"/>
        <v>129.642</v>
      </c>
    </row>
    <row r="315" spans="16:42" x14ac:dyDescent="0.25">
      <c r="P315" s="62" t="s">
        <v>659</v>
      </c>
      <c r="Q315">
        <v>5</v>
      </c>
      <c r="R315" s="71">
        <v>1</v>
      </c>
      <c r="S315">
        <v>104.29300000000001</v>
      </c>
      <c r="T315">
        <v>68.665999999999997</v>
      </c>
      <c r="V315" s="77">
        <f t="shared" si="33"/>
        <v>68.665999999999997</v>
      </c>
      <c r="AJ315" s="15"/>
      <c r="AL315" s="71">
        <v>3</v>
      </c>
      <c r="AM315">
        <v>270.27600000000001</v>
      </c>
      <c r="AN315">
        <v>128.953</v>
      </c>
      <c r="AP315" s="77">
        <f t="shared" si="32"/>
        <v>128.953</v>
      </c>
    </row>
    <row r="316" spans="16:42" x14ac:dyDescent="0.25">
      <c r="P316" s="62"/>
      <c r="R316" s="71">
        <v>2</v>
      </c>
      <c r="S316">
        <v>135.71799999999999</v>
      </c>
      <c r="T316">
        <v>61.37</v>
      </c>
      <c r="V316" s="77">
        <f t="shared" si="33"/>
        <v>61.37</v>
      </c>
      <c r="AJ316" s="15"/>
      <c r="AL316" s="71"/>
      <c r="AP316" s="77"/>
    </row>
    <row r="317" spans="16:42" x14ac:dyDescent="0.25">
      <c r="P317" s="62"/>
      <c r="R317" s="71">
        <v>3</v>
      </c>
      <c r="S317">
        <v>295.70299999999997</v>
      </c>
      <c r="T317">
        <v>116.84099999999999</v>
      </c>
      <c r="V317" s="77">
        <f t="shared" si="33"/>
        <v>116.84099999999999</v>
      </c>
      <c r="AJ317" s="15" t="s">
        <v>636</v>
      </c>
      <c r="AK317">
        <v>3</v>
      </c>
      <c r="AL317" s="71">
        <v>1</v>
      </c>
      <c r="AM317">
        <v>175.55500000000001</v>
      </c>
      <c r="AN317">
        <v>133.93899999999999</v>
      </c>
      <c r="AP317" s="77">
        <f t="shared" si="32"/>
        <v>133.93899999999999</v>
      </c>
    </row>
    <row r="318" spans="16:42" x14ac:dyDescent="0.25">
      <c r="P318" s="62"/>
      <c r="R318" s="71">
        <v>4</v>
      </c>
      <c r="S318">
        <v>198.595</v>
      </c>
      <c r="T318">
        <v>77.177999999999997</v>
      </c>
      <c r="V318" s="77">
        <f t="shared" si="33"/>
        <v>77.177999999999997</v>
      </c>
      <c r="AJ318" s="15"/>
      <c r="AL318" s="71">
        <v>2</v>
      </c>
      <c r="AM318" s="14" t="s">
        <v>672</v>
      </c>
      <c r="AN318">
        <v>75.742999999999995</v>
      </c>
      <c r="AP318" s="77">
        <f t="shared" si="32"/>
        <v>75.742999999999995</v>
      </c>
    </row>
    <row r="319" spans="16:42" x14ac:dyDescent="0.25">
      <c r="P319" s="62"/>
      <c r="R319" s="71">
        <v>5</v>
      </c>
      <c r="S319">
        <v>168.66800000000001</v>
      </c>
      <c r="T319">
        <v>71.623999999999995</v>
      </c>
      <c r="V319" s="77">
        <f t="shared" si="33"/>
        <v>71.623999999999995</v>
      </c>
      <c r="AJ319" s="15"/>
      <c r="AL319" s="71">
        <v>3</v>
      </c>
      <c r="AM319">
        <v>351.81400000000002</v>
      </c>
      <c r="AN319">
        <v>163.232</v>
      </c>
      <c r="AP319" s="77">
        <f t="shared" si="32"/>
        <v>163.232</v>
      </c>
    </row>
    <row r="320" spans="16:42" x14ac:dyDescent="0.25">
      <c r="V320" s="77"/>
      <c r="AJ320" s="15"/>
      <c r="AL320" s="71"/>
      <c r="AP320" s="77"/>
    </row>
    <row r="321" spans="16:42" x14ac:dyDescent="0.25">
      <c r="P321" s="62" t="s">
        <v>660</v>
      </c>
      <c r="Q321">
        <v>5</v>
      </c>
      <c r="R321" s="71">
        <v>1</v>
      </c>
      <c r="S321">
        <v>97.739000000000004</v>
      </c>
      <c r="T321">
        <v>49.649000000000001</v>
      </c>
      <c r="V321" s="77">
        <f t="shared" si="33"/>
        <v>49.649000000000001</v>
      </c>
      <c r="AJ321" s="15"/>
      <c r="AP321" s="77"/>
    </row>
    <row r="322" spans="16:42" x14ac:dyDescent="0.25">
      <c r="P322" s="62"/>
      <c r="R322" s="71">
        <v>2</v>
      </c>
      <c r="S322">
        <v>84.722999999999999</v>
      </c>
      <c r="T322">
        <v>71.454999999999998</v>
      </c>
      <c r="V322" s="77">
        <f t="shared" si="33"/>
        <v>71.454999999999998</v>
      </c>
      <c r="AJ322" s="15" t="s">
        <v>636</v>
      </c>
      <c r="AK322">
        <v>3</v>
      </c>
      <c r="AL322">
        <v>1</v>
      </c>
      <c r="AM322">
        <v>151.53899999999999</v>
      </c>
      <c r="AN322">
        <v>86.688000000000002</v>
      </c>
      <c r="AP322" s="77">
        <f t="shared" si="32"/>
        <v>86.688000000000002</v>
      </c>
    </row>
    <row r="323" spans="16:42" x14ac:dyDescent="0.25">
      <c r="P323" s="62"/>
      <c r="R323" s="71">
        <v>3</v>
      </c>
      <c r="S323">
        <v>240.01900000000001</v>
      </c>
      <c r="T323">
        <v>124.148</v>
      </c>
      <c r="V323" s="77">
        <f t="shared" si="33"/>
        <v>124.148</v>
      </c>
      <c r="AJ323" s="15"/>
      <c r="AL323">
        <v>2</v>
      </c>
      <c r="AN323">
        <v>124.32899999999999</v>
      </c>
      <c r="AP323" s="77">
        <f t="shared" si="32"/>
        <v>124.32899999999999</v>
      </c>
    </row>
    <row r="324" spans="16:42" x14ac:dyDescent="0.25">
      <c r="P324" s="62"/>
      <c r="R324" s="71">
        <v>4</v>
      </c>
      <c r="S324">
        <v>276.66899999999998</v>
      </c>
      <c r="T324">
        <v>78.051000000000002</v>
      </c>
      <c r="V324" s="77">
        <f t="shared" si="33"/>
        <v>78.051000000000002</v>
      </c>
      <c r="AJ324" s="15"/>
      <c r="AL324">
        <v>3</v>
      </c>
      <c r="AM324">
        <v>154.208</v>
      </c>
      <c r="AN324">
        <v>53.031999999999996</v>
      </c>
      <c r="AP324" s="77">
        <f t="shared" si="32"/>
        <v>53.031999999999996</v>
      </c>
    </row>
    <row r="325" spans="16:42" x14ac:dyDescent="0.25">
      <c r="P325" s="62"/>
      <c r="R325" s="71">
        <v>5</v>
      </c>
      <c r="S325">
        <v>199.06</v>
      </c>
      <c r="T325">
        <v>65.808000000000007</v>
      </c>
      <c r="V325" s="77">
        <f t="shared" si="33"/>
        <v>65.808000000000007</v>
      </c>
      <c r="AJ325" s="15"/>
      <c r="AP325" s="77"/>
    </row>
    <row r="326" spans="16:42" x14ac:dyDescent="0.25">
      <c r="V326" s="77"/>
      <c r="AJ326" s="15" t="s">
        <v>680</v>
      </c>
      <c r="AK326">
        <v>2</v>
      </c>
      <c r="AL326">
        <v>1</v>
      </c>
      <c r="AM326">
        <v>263.63799999999998</v>
      </c>
      <c r="AN326">
        <v>115.86199999999999</v>
      </c>
      <c r="AP326" s="77">
        <f t="shared" si="32"/>
        <v>115.86199999999999</v>
      </c>
    </row>
    <row r="327" spans="16:42" x14ac:dyDescent="0.25">
      <c r="P327" s="62" t="s">
        <v>661</v>
      </c>
      <c r="Q327">
        <v>3</v>
      </c>
      <c r="R327" s="71">
        <v>1</v>
      </c>
      <c r="S327">
        <v>348.17399999999998</v>
      </c>
      <c r="T327">
        <v>90.9</v>
      </c>
      <c r="V327" s="77">
        <f t="shared" si="33"/>
        <v>90.9</v>
      </c>
      <c r="AJ327" s="15"/>
      <c r="AL327">
        <v>2</v>
      </c>
      <c r="AM327" s="14" t="s">
        <v>672</v>
      </c>
      <c r="AN327">
        <v>69.012</v>
      </c>
      <c r="AP327" s="77">
        <f t="shared" si="32"/>
        <v>69.012</v>
      </c>
    </row>
    <row r="328" spans="16:42" x14ac:dyDescent="0.25">
      <c r="P328" s="62"/>
      <c r="R328" s="71">
        <v>2</v>
      </c>
      <c r="S328">
        <v>131.59399999999999</v>
      </c>
      <c r="T328">
        <v>64.521000000000001</v>
      </c>
      <c r="V328" s="77">
        <f t="shared" si="33"/>
        <v>64.521000000000001</v>
      </c>
      <c r="AJ328" s="15"/>
      <c r="AP328" s="77"/>
    </row>
    <row r="329" spans="16:42" x14ac:dyDescent="0.25">
      <c r="P329" s="62"/>
      <c r="R329" s="71">
        <v>3</v>
      </c>
      <c r="S329">
        <v>174.393</v>
      </c>
      <c r="T329">
        <v>69.754000000000005</v>
      </c>
      <c r="V329" s="77">
        <f t="shared" si="33"/>
        <v>69.754000000000005</v>
      </c>
      <c r="AJ329" s="15" t="s">
        <v>681</v>
      </c>
      <c r="AK329">
        <v>6</v>
      </c>
      <c r="AL329">
        <v>1</v>
      </c>
      <c r="AM329">
        <v>107.331</v>
      </c>
      <c r="AN329">
        <v>73.492000000000004</v>
      </c>
      <c r="AP329" s="77">
        <f t="shared" si="32"/>
        <v>73.492000000000004</v>
      </c>
    </row>
    <row r="330" spans="16:42" x14ac:dyDescent="0.25">
      <c r="V330" s="77"/>
      <c r="AJ330" s="15"/>
      <c r="AL330">
        <v>2</v>
      </c>
      <c r="AM330">
        <v>252.35300000000001</v>
      </c>
      <c r="AN330">
        <v>107.724</v>
      </c>
      <c r="AP330" s="77">
        <f t="shared" ref="AP330:AP392" si="34">AN330+AO330</f>
        <v>107.724</v>
      </c>
    </row>
    <row r="331" spans="16:42" x14ac:dyDescent="0.25">
      <c r="P331" s="62" t="s">
        <v>662</v>
      </c>
      <c r="Q331">
        <v>3</v>
      </c>
      <c r="R331" s="71">
        <v>1</v>
      </c>
      <c r="T331">
        <v>90.861000000000004</v>
      </c>
      <c r="V331" s="77">
        <f t="shared" si="33"/>
        <v>90.861000000000004</v>
      </c>
      <c r="AJ331" s="15"/>
      <c r="AL331">
        <v>3</v>
      </c>
      <c r="AM331">
        <v>130.41900000000001</v>
      </c>
      <c r="AN331">
        <v>61.091999999999999</v>
      </c>
      <c r="AP331" s="77">
        <f t="shared" si="34"/>
        <v>61.091999999999999</v>
      </c>
    </row>
    <row r="332" spans="16:42" x14ac:dyDescent="0.25">
      <c r="P332" s="62"/>
      <c r="R332" s="71">
        <v>2</v>
      </c>
      <c r="S332">
        <v>105.60299999999999</v>
      </c>
      <c r="T332">
        <v>65.891000000000005</v>
      </c>
      <c r="V332" s="77">
        <f t="shared" si="33"/>
        <v>65.891000000000005</v>
      </c>
      <c r="AJ332" s="15"/>
      <c r="AL332">
        <v>4</v>
      </c>
      <c r="AM332">
        <v>195.20500000000001</v>
      </c>
      <c r="AN332">
        <v>93.757000000000005</v>
      </c>
      <c r="AP332" s="77">
        <f t="shared" si="34"/>
        <v>93.757000000000005</v>
      </c>
    </row>
    <row r="333" spans="16:42" x14ac:dyDescent="0.25">
      <c r="P333" s="62"/>
      <c r="R333" s="71">
        <v>3</v>
      </c>
      <c r="S333">
        <v>363.142</v>
      </c>
      <c r="T333">
        <v>75.356999999999999</v>
      </c>
      <c r="U333">
        <v>79.808000000000007</v>
      </c>
      <c r="V333" s="77">
        <f t="shared" si="33"/>
        <v>155.16500000000002</v>
      </c>
      <c r="AJ333" s="15"/>
      <c r="AL333">
        <v>5</v>
      </c>
      <c r="AM333">
        <v>137.05799999999999</v>
      </c>
      <c r="AN333">
        <v>67.262</v>
      </c>
      <c r="AP333" s="77">
        <f t="shared" si="34"/>
        <v>67.262</v>
      </c>
    </row>
    <row r="334" spans="16:42" x14ac:dyDescent="0.25">
      <c r="V334" s="77"/>
      <c r="AJ334" s="15"/>
      <c r="AL334">
        <v>6</v>
      </c>
      <c r="AM334">
        <v>153.47</v>
      </c>
      <c r="AN334">
        <v>90.259</v>
      </c>
      <c r="AP334" s="77">
        <f t="shared" si="34"/>
        <v>90.259</v>
      </c>
    </row>
    <row r="335" spans="16:42" x14ac:dyDescent="0.25">
      <c r="P335" s="62" t="s">
        <v>663</v>
      </c>
      <c r="Q335">
        <v>3</v>
      </c>
      <c r="R335" s="71">
        <v>1</v>
      </c>
      <c r="S335">
        <v>124.145</v>
      </c>
      <c r="T335">
        <v>116.423</v>
      </c>
      <c r="V335" s="77">
        <f t="shared" si="33"/>
        <v>116.423</v>
      </c>
      <c r="AJ335" s="15"/>
      <c r="AP335" s="77"/>
    </row>
    <row r="336" spans="16:42" x14ac:dyDescent="0.25">
      <c r="P336" s="62"/>
      <c r="R336" s="71">
        <v>2</v>
      </c>
      <c r="S336">
        <v>129.958</v>
      </c>
      <c r="T336">
        <v>72.334999999999994</v>
      </c>
      <c r="V336" s="77">
        <f t="shared" si="33"/>
        <v>72.334999999999994</v>
      </c>
      <c r="AJ336" s="15" t="s">
        <v>682</v>
      </c>
      <c r="AK336">
        <v>4</v>
      </c>
      <c r="AL336">
        <v>1</v>
      </c>
      <c r="AM336">
        <v>134.46199999999999</v>
      </c>
      <c r="AN336">
        <v>106.015</v>
      </c>
      <c r="AP336" s="77">
        <f t="shared" si="34"/>
        <v>106.015</v>
      </c>
    </row>
    <row r="337" spans="16:42" x14ac:dyDescent="0.25">
      <c r="P337" s="62"/>
      <c r="R337" s="71">
        <v>3</v>
      </c>
      <c r="S337">
        <v>177.53899999999999</v>
      </c>
      <c r="T337">
        <v>108.53400000000001</v>
      </c>
      <c r="V337" s="77">
        <f t="shared" si="33"/>
        <v>108.53400000000001</v>
      </c>
      <c r="AJ337" s="15"/>
      <c r="AL337">
        <v>2</v>
      </c>
      <c r="AM337">
        <v>181.19900000000001</v>
      </c>
      <c r="AN337">
        <v>154.81399999999999</v>
      </c>
      <c r="AP337" s="77">
        <f t="shared" si="34"/>
        <v>154.81399999999999</v>
      </c>
    </row>
    <row r="338" spans="16:42" x14ac:dyDescent="0.25">
      <c r="V338" s="77"/>
      <c r="AJ338" s="15"/>
      <c r="AL338">
        <v>3</v>
      </c>
      <c r="AM338">
        <v>122.319</v>
      </c>
      <c r="AN338">
        <v>92.876000000000005</v>
      </c>
      <c r="AP338" s="77">
        <f t="shared" si="34"/>
        <v>92.876000000000005</v>
      </c>
    </row>
    <row r="339" spans="16:42" x14ac:dyDescent="0.25">
      <c r="P339" s="62" t="s">
        <v>664</v>
      </c>
      <c r="Q339">
        <v>1</v>
      </c>
      <c r="R339">
        <v>1</v>
      </c>
      <c r="S339">
        <v>232.83500000000001</v>
      </c>
      <c r="T339">
        <v>136.12899999999999</v>
      </c>
      <c r="V339" s="77">
        <f t="shared" si="33"/>
        <v>136.12899999999999</v>
      </c>
      <c r="AJ339" s="15"/>
      <c r="AL339">
        <v>4</v>
      </c>
      <c r="AM339">
        <v>115.15600000000001</v>
      </c>
      <c r="AN339">
        <v>72.262</v>
      </c>
      <c r="AP339" s="77">
        <f t="shared" si="34"/>
        <v>72.262</v>
      </c>
    </row>
    <row r="340" spans="16:42" x14ac:dyDescent="0.25">
      <c r="V340" s="77"/>
      <c r="AJ340" s="15"/>
      <c r="AP340" s="77"/>
    </row>
    <row r="341" spans="16:42" x14ac:dyDescent="0.25">
      <c r="P341" s="62" t="s">
        <v>665</v>
      </c>
      <c r="Q341">
        <v>2</v>
      </c>
      <c r="R341">
        <v>1</v>
      </c>
      <c r="S341">
        <v>156.78</v>
      </c>
      <c r="T341">
        <v>81.888000000000005</v>
      </c>
      <c r="V341" s="77">
        <f t="shared" ref="V341:V404" si="35">T341+U341</f>
        <v>81.888000000000005</v>
      </c>
      <c r="AJ341" s="15" t="s">
        <v>683</v>
      </c>
      <c r="AK341">
        <v>2</v>
      </c>
      <c r="AL341">
        <v>1</v>
      </c>
      <c r="AM341">
        <v>298.73899999999998</v>
      </c>
      <c r="AN341">
        <v>175.22</v>
      </c>
      <c r="AP341" s="77">
        <f t="shared" si="34"/>
        <v>175.22</v>
      </c>
    </row>
    <row r="342" spans="16:42" x14ac:dyDescent="0.25">
      <c r="P342" s="62"/>
      <c r="R342">
        <v>2</v>
      </c>
      <c r="S342">
        <v>216.518</v>
      </c>
      <c r="T342">
        <v>102.99299999999999</v>
      </c>
      <c r="V342" s="77">
        <f t="shared" si="35"/>
        <v>102.99299999999999</v>
      </c>
      <c r="AJ342" s="15"/>
      <c r="AL342">
        <v>2</v>
      </c>
      <c r="AM342">
        <v>206.886</v>
      </c>
      <c r="AN342">
        <v>112.389</v>
      </c>
      <c r="AP342" s="77">
        <f t="shared" si="34"/>
        <v>112.389</v>
      </c>
    </row>
    <row r="343" spans="16:42" x14ac:dyDescent="0.25">
      <c r="V343" s="77"/>
      <c r="AJ343" s="15"/>
      <c r="AP343" s="77"/>
    </row>
    <row r="344" spans="16:42" x14ac:dyDescent="0.25">
      <c r="P344" s="62" t="s">
        <v>666</v>
      </c>
      <c r="Q344">
        <v>4</v>
      </c>
      <c r="R344">
        <v>1</v>
      </c>
      <c r="S344" s="14">
        <v>185.45599999999999</v>
      </c>
      <c r="T344" s="14">
        <v>95.462000000000003</v>
      </c>
      <c r="V344" s="77">
        <f t="shared" si="35"/>
        <v>95.462000000000003</v>
      </c>
      <c r="AJ344" s="15" t="s">
        <v>684</v>
      </c>
      <c r="AK344">
        <v>2</v>
      </c>
      <c r="AL344">
        <v>1</v>
      </c>
      <c r="AM344">
        <v>195.059</v>
      </c>
      <c r="AN344">
        <v>137.30500000000001</v>
      </c>
      <c r="AP344" s="77">
        <f t="shared" si="34"/>
        <v>137.30500000000001</v>
      </c>
    </row>
    <row r="345" spans="16:42" x14ac:dyDescent="0.25">
      <c r="P345" s="62"/>
      <c r="R345">
        <v>2</v>
      </c>
      <c r="S345" s="14">
        <v>272.75299999999999</v>
      </c>
      <c r="T345" s="14">
        <v>72.25</v>
      </c>
      <c r="V345" s="77">
        <f t="shared" si="35"/>
        <v>72.25</v>
      </c>
      <c r="AJ345" s="15"/>
      <c r="AL345">
        <v>2</v>
      </c>
      <c r="AM345">
        <v>272.029</v>
      </c>
      <c r="AN345">
        <v>178.08099999999999</v>
      </c>
      <c r="AP345" s="77">
        <f t="shared" si="34"/>
        <v>178.08099999999999</v>
      </c>
    </row>
    <row r="346" spans="16:42" x14ac:dyDescent="0.25">
      <c r="P346" s="62"/>
      <c r="R346">
        <v>3</v>
      </c>
      <c r="S346" s="14">
        <v>133.96299999999999</v>
      </c>
      <c r="T346" s="14">
        <v>96.799000000000007</v>
      </c>
      <c r="V346" s="77">
        <f t="shared" si="35"/>
        <v>96.799000000000007</v>
      </c>
      <c r="AJ346" s="15"/>
      <c r="AP346" s="77"/>
    </row>
    <row r="347" spans="16:42" x14ac:dyDescent="0.25">
      <c r="P347" s="62"/>
      <c r="R347">
        <v>4</v>
      </c>
      <c r="S347" s="14">
        <v>282.8</v>
      </c>
      <c r="T347" s="14">
        <v>96.799000000000007</v>
      </c>
      <c r="V347" s="77">
        <f t="shared" si="35"/>
        <v>96.799000000000007</v>
      </c>
      <c r="AJ347" s="15" t="s">
        <v>685</v>
      </c>
      <c r="AK347">
        <v>4</v>
      </c>
      <c r="AL347">
        <v>1</v>
      </c>
      <c r="AM347">
        <v>242.25800000000001</v>
      </c>
      <c r="AN347">
        <v>101.64700000000001</v>
      </c>
      <c r="AP347" s="77">
        <f t="shared" si="34"/>
        <v>101.64700000000001</v>
      </c>
    </row>
    <row r="348" spans="16:42" x14ac:dyDescent="0.25">
      <c r="V348" s="77"/>
      <c r="AJ348" s="15"/>
      <c r="AL348">
        <v>2</v>
      </c>
      <c r="AM348">
        <v>152.63399999999999</v>
      </c>
      <c r="AN348">
        <v>85.18</v>
      </c>
      <c r="AP348" s="77">
        <f t="shared" si="34"/>
        <v>85.18</v>
      </c>
    </row>
    <row r="349" spans="16:42" x14ac:dyDescent="0.25">
      <c r="V349" s="77"/>
      <c r="AJ349" s="15"/>
      <c r="AL349">
        <v>3</v>
      </c>
      <c r="AM349">
        <v>137.93100000000001</v>
      </c>
      <c r="AN349">
        <v>79.384</v>
      </c>
      <c r="AP349" s="77">
        <f t="shared" si="34"/>
        <v>79.384</v>
      </c>
    </row>
    <row r="350" spans="16:42" x14ac:dyDescent="0.25">
      <c r="P350" s="62" t="s">
        <v>806</v>
      </c>
      <c r="Q350">
        <v>3</v>
      </c>
      <c r="R350">
        <v>1</v>
      </c>
      <c r="S350">
        <v>410.27800000000002</v>
      </c>
      <c r="T350">
        <v>79.95</v>
      </c>
      <c r="V350" s="77">
        <f t="shared" si="35"/>
        <v>79.95</v>
      </c>
      <c r="AJ350" s="15"/>
      <c r="AL350">
        <v>4</v>
      </c>
      <c r="AM350">
        <v>284.29700000000003</v>
      </c>
      <c r="AN350">
        <v>114.791</v>
      </c>
      <c r="AP350" s="77">
        <f t="shared" si="34"/>
        <v>114.791</v>
      </c>
    </row>
    <row r="351" spans="16:42" x14ac:dyDescent="0.25">
      <c r="P351" s="62"/>
      <c r="R351">
        <v>2</v>
      </c>
      <c r="S351">
        <v>90.757999999999996</v>
      </c>
      <c r="T351">
        <v>72.165999999999997</v>
      </c>
      <c r="V351" s="77">
        <f t="shared" si="35"/>
        <v>72.165999999999997</v>
      </c>
      <c r="AJ351" s="15"/>
      <c r="AP351" s="77"/>
    </row>
    <row r="352" spans="16:42" x14ac:dyDescent="0.25">
      <c r="P352" s="62"/>
      <c r="R352">
        <v>3</v>
      </c>
      <c r="S352">
        <v>196.64400000000001</v>
      </c>
      <c r="T352">
        <v>82.668999999999997</v>
      </c>
      <c r="V352" s="77">
        <f t="shared" si="35"/>
        <v>82.668999999999997</v>
      </c>
      <c r="AJ352" s="15" t="s">
        <v>686</v>
      </c>
      <c r="AK352">
        <v>4</v>
      </c>
      <c r="AL352">
        <v>1</v>
      </c>
      <c r="AM352">
        <v>180.34700000000001</v>
      </c>
      <c r="AN352">
        <v>171.226</v>
      </c>
      <c r="AP352" s="77">
        <f t="shared" si="34"/>
        <v>171.226</v>
      </c>
    </row>
    <row r="353" spans="16:45" x14ac:dyDescent="0.25">
      <c r="P353" s="62"/>
      <c r="V353" s="77"/>
      <c r="AJ353" s="15"/>
      <c r="AL353">
        <v>2</v>
      </c>
      <c r="AM353">
        <v>152.84</v>
      </c>
      <c r="AN353">
        <v>102.661</v>
      </c>
      <c r="AP353" s="77">
        <f t="shared" si="34"/>
        <v>102.661</v>
      </c>
    </row>
    <row r="354" spans="16:45" x14ac:dyDescent="0.25">
      <c r="V354" s="77"/>
      <c r="AJ354" s="15"/>
      <c r="AL354">
        <v>3</v>
      </c>
      <c r="AM354">
        <v>176.977</v>
      </c>
      <c r="AN354">
        <v>133.36600000000001</v>
      </c>
      <c r="AP354" s="77">
        <f t="shared" si="34"/>
        <v>133.36600000000001</v>
      </c>
    </row>
    <row r="355" spans="16:45" x14ac:dyDescent="0.25">
      <c r="P355" s="62" t="s">
        <v>807</v>
      </c>
      <c r="Q355">
        <v>6</v>
      </c>
      <c r="R355">
        <v>1</v>
      </c>
      <c r="S355">
        <v>224.12899999999999</v>
      </c>
      <c r="T355">
        <v>109.881</v>
      </c>
      <c r="V355" s="77">
        <f t="shared" si="35"/>
        <v>109.881</v>
      </c>
      <c r="AJ355" s="15"/>
      <c r="AP355" s="77"/>
    </row>
    <row r="356" spans="16:45" x14ac:dyDescent="0.25">
      <c r="R356">
        <v>2</v>
      </c>
      <c r="S356">
        <v>169.85300000000001</v>
      </c>
      <c r="T356">
        <v>101.22199999999999</v>
      </c>
      <c r="V356" s="77">
        <f t="shared" si="35"/>
        <v>101.22199999999999</v>
      </c>
      <c r="AJ356" s="15" t="s">
        <v>687</v>
      </c>
      <c r="AK356">
        <v>1</v>
      </c>
      <c r="AL356">
        <v>1</v>
      </c>
      <c r="AM356">
        <v>164.75700000000001</v>
      </c>
      <c r="AN356">
        <v>97.176000000000002</v>
      </c>
      <c r="AP356" s="77">
        <f t="shared" si="34"/>
        <v>97.176000000000002</v>
      </c>
    </row>
    <row r="357" spans="16:45" x14ac:dyDescent="0.25">
      <c r="R357">
        <v>3</v>
      </c>
      <c r="S357">
        <v>180.96700000000001</v>
      </c>
      <c r="T357">
        <v>82.293999999999997</v>
      </c>
      <c r="V357" s="77">
        <f t="shared" si="35"/>
        <v>82.293999999999997</v>
      </c>
      <c r="AJ357" s="15"/>
      <c r="AP357" s="77"/>
    </row>
    <row r="358" spans="16:45" x14ac:dyDescent="0.25">
      <c r="R358">
        <v>4</v>
      </c>
      <c r="S358">
        <v>187.36099999999999</v>
      </c>
      <c r="T358">
        <v>54.343000000000004</v>
      </c>
      <c r="V358" s="77">
        <f t="shared" si="35"/>
        <v>54.343000000000004</v>
      </c>
      <c r="AJ358" s="15" t="s">
        <v>688</v>
      </c>
      <c r="AK358">
        <v>2</v>
      </c>
      <c r="AL358">
        <v>1</v>
      </c>
      <c r="AM358">
        <v>218.83600000000001</v>
      </c>
      <c r="AN358">
        <v>92.617999999999995</v>
      </c>
      <c r="AP358" s="77">
        <f t="shared" si="34"/>
        <v>92.617999999999995</v>
      </c>
    </row>
    <row r="359" spans="16:45" x14ac:dyDescent="0.25">
      <c r="R359">
        <v>5</v>
      </c>
      <c r="S359">
        <v>158.91200000000001</v>
      </c>
      <c r="T359">
        <v>91.012</v>
      </c>
      <c r="V359" s="77">
        <f t="shared" si="35"/>
        <v>91.012</v>
      </c>
      <c r="AJ359" s="15"/>
      <c r="AL359">
        <v>2</v>
      </c>
      <c r="AM359">
        <v>377.02100000000002</v>
      </c>
      <c r="AN359">
        <v>105.002</v>
      </c>
      <c r="AP359" s="77">
        <f t="shared" si="34"/>
        <v>105.002</v>
      </c>
    </row>
    <row r="360" spans="16:45" x14ac:dyDescent="0.25">
      <c r="R360">
        <v>6</v>
      </c>
      <c r="S360">
        <v>81.908000000000001</v>
      </c>
      <c r="T360">
        <v>45.122</v>
      </c>
      <c r="V360" s="77">
        <f t="shared" si="35"/>
        <v>45.122</v>
      </c>
      <c r="AJ360" s="15"/>
      <c r="AP360" s="77"/>
    </row>
    <row r="361" spans="16:45" x14ac:dyDescent="0.25">
      <c r="V361" s="77"/>
      <c r="AJ361" s="15" t="s">
        <v>689</v>
      </c>
      <c r="AK361">
        <v>3</v>
      </c>
      <c r="AL361">
        <v>1</v>
      </c>
      <c r="AM361">
        <v>251.57499999999999</v>
      </c>
      <c r="AN361">
        <v>141.19900000000001</v>
      </c>
      <c r="AP361" s="77">
        <f t="shared" si="34"/>
        <v>141.19900000000001</v>
      </c>
    </row>
    <row r="362" spans="16:45" x14ac:dyDescent="0.25">
      <c r="P362" s="62" t="s">
        <v>808</v>
      </c>
      <c r="Q362">
        <v>7</v>
      </c>
      <c r="R362">
        <v>1</v>
      </c>
      <c r="S362">
        <v>148.00299999999999</v>
      </c>
      <c r="T362">
        <v>105.11199999999999</v>
      </c>
      <c r="V362" s="77">
        <f t="shared" si="35"/>
        <v>105.11199999999999</v>
      </c>
      <c r="AJ362" s="15"/>
      <c r="AL362">
        <v>2</v>
      </c>
      <c r="AM362">
        <v>148.678</v>
      </c>
      <c r="AN362">
        <v>88.29</v>
      </c>
      <c r="AP362" s="77">
        <f t="shared" si="34"/>
        <v>88.29</v>
      </c>
    </row>
    <row r="363" spans="16:45" x14ac:dyDescent="0.25">
      <c r="R363">
        <v>2</v>
      </c>
      <c r="S363">
        <v>237.81100000000001</v>
      </c>
      <c r="T363">
        <v>121.051</v>
      </c>
      <c r="V363" s="77">
        <f t="shared" si="35"/>
        <v>121.051</v>
      </c>
      <c r="AJ363" s="15"/>
      <c r="AL363">
        <v>3</v>
      </c>
      <c r="AM363" s="14" t="s">
        <v>672</v>
      </c>
      <c r="AN363">
        <v>59.03</v>
      </c>
      <c r="AP363" s="77">
        <f t="shared" si="34"/>
        <v>59.03</v>
      </c>
    </row>
    <row r="364" spans="16:45" x14ac:dyDescent="0.25">
      <c r="R364">
        <v>3</v>
      </c>
      <c r="S364">
        <v>156.43799999999999</v>
      </c>
      <c r="T364">
        <v>81.313999999999993</v>
      </c>
      <c r="V364" s="77">
        <f t="shared" si="35"/>
        <v>81.313999999999993</v>
      </c>
      <c r="AJ364" s="15"/>
      <c r="AP364" s="77"/>
    </row>
    <row r="365" spans="16:45" x14ac:dyDescent="0.25">
      <c r="R365">
        <v>4</v>
      </c>
      <c r="S365">
        <v>86.4</v>
      </c>
      <c r="T365">
        <v>98.626000000000005</v>
      </c>
      <c r="V365" s="77">
        <f t="shared" si="35"/>
        <v>98.626000000000005</v>
      </c>
      <c r="AJ365" s="15"/>
      <c r="AP365" s="77"/>
    </row>
    <row r="366" spans="16:45" x14ac:dyDescent="0.25">
      <c r="R366">
        <v>5</v>
      </c>
      <c r="S366">
        <v>111.4</v>
      </c>
      <c r="T366">
        <v>61.134999999999998</v>
      </c>
      <c r="V366" s="77">
        <f t="shared" si="35"/>
        <v>61.134999999999998</v>
      </c>
      <c r="AJ366" s="15" t="s">
        <v>809</v>
      </c>
      <c r="AK366">
        <v>2</v>
      </c>
      <c r="AL366">
        <v>1</v>
      </c>
      <c r="AM366" s="14" t="s">
        <v>810</v>
      </c>
      <c r="AN366">
        <v>62.29</v>
      </c>
      <c r="AP366" s="77">
        <f t="shared" si="34"/>
        <v>62.29</v>
      </c>
      <c r="AS366">
        <f>AVERAGE(AN366:AN564)</f>
        <v>102.25517142857144</v>
      </c>
    </row>
    <row r="367" spans="16:45" x14ac:dyDescent="0.25">
      <c r="R367">
        <v>6</v>
      </c>
      <c r="S367">
        <v>161.62299999999999</v>
      </c>
      <c r="T367">
        <v>67.430999999999997</v>
      </c>
      <c r="V367" s="77">
        <f t="shared" si="35"/>
        <v>67.430999999999997</v>
      </c>
      <c r="AJ367" s="15"/>
      <c r="AL367">
        <v>2</v>
      </c>
      <c r="AM367">
        <v>235.77099999999999</v>
      </c>
      <c r="AN367">
        <v>56.4</v>
      </c>
      <c r="AO367">
        <v>65.757000000000005</v>
      </c>
      <c r="AP367" s="77">
        <f t="shared" si="34"/>
        <v>122.15700000000001</v>
      </c>
    </row>
    <row r="368" spans="16:45" x14ac:dyDescent="0.25">
      <c r="R368">
        <v>7</v>
      </c>
      <c r="S368">
        <v>268.96100000000001</v>
      </c>
      <c r="T368">
        <v>108.134</v>
      </c>
      <c r="V368" s="77">
        <f t="shared" si="35"/>
        <v>108.134</v>
      </c>
      <c r="AJ368" s="15"/>
      <c r="AP368" s="77"/>
    </row>
    <row r="369" spans="16:42" x14ac:dyDescent="0.25">
      <c r="V369" s="77"/>
      <c r="AJ369" s="15" t="s">
        <v>811</v>
      </c>
      <c r="AK369">
        <v>4</v>
      </c>
      <c r="AL369">
        <v>1</v>
      </c>
      <c r="AM369">
        <v>238.02699999999999</v>
      </c>
      <c r="AN369">
        <v>139.786</v>
      </c>
      <c r="AP369" s="77">
        <f t="shared" si="34"/>
        <v>139.786</v>
      </c>
    </row>
    <row r="370" spans="16:42" x14ac:dyDescent="0.25">
      <c r="P370" s="62" t="s">
        <v>812</v>
      </c>
      <c r="Q370">
        <v>4</v>
      </c>
      <c r="R370">
        <v>1</v>
      </c>
      <c r="S370">
        <v>258.745</v>
      </c>
      <c r="T370">
        <v>126.125</v>
      </c>
      <c r="V370" s="77">
        <f t="shared" si="35"/>
        <v>126.125</v>
      </c>
      <c r="AJ370" s="15"/>
      <c r="AL370">
        <v>2</v>
      </c>
      <c r="AM370">
        <v>180.81200000000001</v>
      </c>
      <c r="AN370">
        <v>80.197000000000003</v>
      </c>
      <c r="AP370" s="77">
        <f t="shared" si="34"/>
        <v>80.197000000000003</v>
      </c>
    </row>
    <row r="371" spans="16:42" x14ac:dyDescent="0.25">
      <c r="R371">
        <v>2</v>
      </c>
      <c r="S371">
        <v>110.887</v>
      </c>
      <c r="T371">
        <v>63.357999999999997</v>
      </c>
      <c r="V371" s="77">
        <f t="shared" si="35"/>
        <v>63.357999999999997</v>
      </c>
      <c r="AJ371" s="15"/>
      <c r="AL371">
        <v>3</v>
      </c>
      <c r="AM371">
        <v>148.839</v>
      </c>
      <c r="AN371">
        <v>105.64</v>
      </c>
      <c r="AP371" s="77">
        <f t="shared" si="34"/>
        <v>105.64</v>
      </c>
    </row>
    <row r="372" spans="16:42" x14ac:dyDescent="0.25">
      <c r="R372">
        <v>3</v>
      </c>
      <c r="S372">
        <v>128.06200000000001</v>
      </c>
      <c r="T372">
        <v>104.595</v>
      </c>
      <c r="V372" s="77">
        <f t="shared" si="35"/>
        <v>104.595</v>
      </c>
      <c r="AJ372" s="15"/>
      <c r="AL372">
        <v>4</v>
      </c>
      <c r="AM372">
        <v>104.01900000000001</v>
      </c>
      <c r="AN372">
        <v>62.136000000000003</v>
      </c>
      <c r="AP372" s="77">
        <f t="shared" si="34"/>
        <v>62.136000000000003</v>
      </c>
    </row>
    <row r="373" spans="16:42" x14ac:dyDescent="0.25">
      <c r="R373">
        <v>4</v>
      </c>
      <c r="S373">
        <v>295.10199999999998</v>
      </c>
      <c r="T373">
        <v>69.623000000000005</v>
      </c>
      <c r="V373" s="77">
        <f t="shared" si="35"/>
        <v>69.623000000000005</v>
      </c>
      <c r="AJ373" s="15"/>
      <c r="AP373" s="77"/>
    </row>
    <row r="374" spans="16:42" x14ac:dyDescent="0.25">
      <c r="V374" s="77"/>
      <c r="AJ374" s="15" t="s">
        <v>813</v>
      </c>
      <c r="AK374">
        <v>3</v>
      </c>
      <c r="AL374">
        <v>1</v>
      </c>
      <c r="AM374">
        <v>276.00200000000001</v>
      </c>
      <c r="AN374">
        <v>120.60299999999999</v>
      </c>
      <c r="AP374" s="77">
        <f t="shared" si="34"/>
        <v>120.60299999999999</v>
      </c>
    </row>
    <row r="375" spans="16:42" x14ac:dyDescent="0.25">
      <c r="P375" s="62" t="s">
        <v>814</v>
      </c>
      <c r="Q375">
        <v>6</v>
      </c>
      <c r="R375">
        <v>1</v>
      </c>
      <c r="S375">
        <v>141.46</v>
      </c>
      <c r="T375">
        <v>76.305000000000007</v>
      </c>
      <c r="V375" s="77">
        <f t="shared" si="35"/>
        <v>76.305000000000007</v>
      </c>
      <c r="AJ375" s="15"/>
      <c r="AL375">
        <v>2</v>
      </c>
      <c r="AM375">
        <v>326.12</v>
      </c>
      <c r="AN375">
        <v>106.435</v>
      </c>
      <c r="AP375" s="77">
        <f t="shared" si="34"/>
        <v>106.435</v>
      </c>
    </row>
    <row r="376" spans="16:42" x14ac:dyDescent="0.25">
      <c r="R376">
        <v>2</v>
      </c>
      <c r="S376">
        <v>268.11900000000003</v>
      </c>
      <c r="T376">
        <v>134.40799999999999</v>
      </c>
      <c r="V376" s="77">
        <f t="shared" si="35"/>
        <v>134.40799999999999</v>
      </c>
      <c r="AJ376" s="15"/>
      <c r="AL376">
        <v>3</v>
      </c>
      <c r="AM376">
        <v>254.38</v>
      </c>
      <c r="AN376">
        <v>152.94900000000001</v>
      </c>
      <c r="AP376" s="77">
        <f t="shared" si="34"/>
        <v>152.94900000000001</v>
      </c>
    </row>
    <row r="377" spans="16:42" x14ac:dyDescent="0.25">
      <c r="R377">
        <v>3</v>
      </c>
      <c r="S377">
        <v>151.85499999999999</v>
      </c>
      <c r="T377">
        <v>46.69</v>
      </c>
      <c r="V377" s="77">
        <f t="shared" si="35"/>
        <v>46.69</v>
      </c>
      <c r="AJ377" s="15"/>
      <c r="AP377" s="77"/>
    </row>
    <row r="378" spans="16:42" x14ac:dyDescent="0.25">
      <c r="R378">
        <v>4</v>
      </c>
      <c r="S378">
        <v>168.51400000000001</v>
      </c>
      <c r="T378">
        <v>48.481000000000002</v>
      </c>
      <c r="V378" s="77">
        <f t="shared" si="35"/>
        <v>48.481000000000002</v>
      </c>
      <c r="AJ378" s="15" t="s">
        <v>815</v>
      </c>
      <c r="AK378">
        <v>2</v>
      </c>
      <c r="AL378">
        <v>1</v>
      </c>
      <c r="AM378">
        <v>170</v>
      </c>
      <c r="AN378">
        <v>113.643</v>
      </c>
      <c r="AP378" s="77">
        <f t="shared" si="34"/>
        <v>113.643</v>
      </c>
    </row>
    <row r="379" spans="16:42" x14ac:dyDescent="0.25">
      <c r="R379">
        <v>5</v>
      </c>
      <c r="S379" s="14" t="s">
        <v>810</v>
      </c>
      <c r="T379">
        <v>53</v>
      </c>
      <c r="V379" s="77">
        <f t="shared" si="35"/>
        <v>53</v>
      </c>
      <c r="AJ379" s="15"/>
      <c r="AL379">
        <v>2</v>
      </c>
      <c r="AM379">
        <v>136.565</v>
      </c>
      <c r="AN379">
        <v>111.55200000000001</v>
      </c>
      <c r="AP379" s="77">
        <f t="shared" si="34"/>
        <v>111.55200000000001</v>
      </c>
    </row>
    <row r="380" spans="16:42" x14ac:dyDescent="0.25">
      <c r="R380">
        <v>6</v>
      </c>
      <c r="S380">
        <v>105</v>
      </c>
      <c r="T380">
        <v>56.889000000000003</v>
      </c>
      <c r="V380" s="77">
        <f t="shared" si="35"/>
        <v>56.889000000000003</v>
      </c>
      <c r="AJ380" s="15"/>
      <c r="AP380" s="77"/>
    </row>
    <row r="381" spans="16:42" x14ac:dyDescent="0.25">
      <c r="V381" s="77"/>
      <c r="AJ381" s="15" t="s">
        <v>816</v>
      </c>
      <c r="AK381">
        <v>3</v>
      </c>
      <c r="AL381">
        <v>1</v>
      </c>
      <c r="AM381">
        <v>262.06900000000002</v>
      </c>
      <c r="AN381">
        <v>129.90100000000001</v>
      </c>
      <c r="AP381" s="77">
        <f t="shared" si="34"/>
        <v>129.90100000000001</v>
      </c>
    </row>
    <row r="382" spans="16:42" x14ac:dyDescent="0.25">
      <c r="P382" s="62" t="s">
        <v>817</v>
      </c>
      <c r="Q382">
        <v>3</v>
      </c>
      <c r="R382">
        <v>1</v>
      </c>
      <c r="S382">
        <v>318.49599999999998</v>
      </c>
      <c r="T382">
        <v>83.754999999999995</v>
      </c>
      <c r="V382" s="77">
        <f t="shared" si="35"/>
        <v>83.754999999999995</v>
      </c>
      <c r="AJ382" s="15"/>
      <c r="AL382">
        <v>2</v>
      </c>
      <c r="AM382">
        <v>165.65600000000001</v>
      </c>
      <c r="AN382">
        <v>121.157</v>
      </c>
      <c r="AP382" s="77">
        <f t="shared" si="34"/>
        <v>121.157</v>
      </c>
    </row>
    <row r="383" spans="16:42" x14ac:dyDescent="0.25">
      <c r="R383">
        <v>2</v>
      </c>
      <c r="S383">
        <v>110.277</v>
      </c>
      <c r="T383">
        <v>51.133000000000003</v>
      </c>
      <c r="V383" s="77">
        <f t="shared" si="35"/>
        <v>51.133000000000003</v>
      </c>
      <c r="AJ383" s="15"/>
      <c r="AL383">
        <v>3</v>
      </c>
      <c r="AM383">
        <v>171.00299999999999</v>
      </c>
      <c r="AN383">
        <v>130.851</v>
      </c>
      <c r="AP383" s="77">
        <f t="shared" si="34"/>
        <v>130.851</v>
      </c>
    </row>
    <row r="384" spans="16:42" x14ac:dyDescent="0.25">
      <c r="R384">
        <v>3</v>
      </c>
      <c r="S384">
        <v>232.10599999999999</v>
      </c>
      <c r="T384">
        <v>95.344999999999999</v>
      </c>
      <c r="V384" s="77">
        <f t="shared" si="35"/>
        <v>95.344999999999999</v>
      </c>
      <c r="AJ384" s="15"/>
      <c r="AP384" s="77"/>
    </row>
    <row r="385" spans="16:42" x14ac:dyDescent="0.25">
      <c r="V385" s="77"/>
      <c r="AJ385" s="15" t="s">
        <v>818</v>
      </c>
      <c r="AK385">
        <v>3</v>
      </c>
      <c r="AL385">
        <v>1</v>
      </c>
      <c r="AM385">
        <v>94.372</v>
      </c>
      <c r="AN385">
        <v>60.231999999999999</v>
      </c>
      <c r="AP385" s="77">
        <f t="shared" si="34"/>
        <v>60.231999999999999</v>
      </c>
    </row>
    <row r="386" spans="16:42" x14ac:dyDescent="0.25">
      <c r="P386" s="62" t="s">
        <v>819</v>
      </c>
      <c r="Q386">
        <v>3</v>
      </c>
      <c r="R386">
        <v>1</v>
      </c>
      <c r="S386">
        <v>260.49200000000002</v>
      </c>
      <c r="T386">
        <v>210.41300000000001</v>
      </c>
      <c r="V386" s="77">
        <f t="shared" si="35"/>
        <v>210.41300000000001</v>
      </c>
      <c r="AJ386" s="15"/>
      <c r="AL386">
        <v>2</v>
      </c>
      <c r="AM386">
        <v>208.77699999999999</v>
      </c>
      <c r="AN386">
        <v>92.024000000000001</v>
      </c>
      <c r="AP386" s="77">
        <f t="shared" si="34"/>
        <v>92.024000000000001</v>
      </c>
    </row>
    <row r="387" spans="16:42" x14ac:dyDescent="0.25">
      <c r="R387">
        <v>2</v>
      </c>
      <c r="S387">
        <v>132.25700000000001</v>
      </c>
      <c r="T387">
        <v>98.457999999999998</v>
      </c>
      <c r="V387" s="77">
        <f t="shared" si="35"/>
        <v>98.457999999999998</v>
      </c>
      <c r="AJ387" s="15"/>
      <c r="AL387">
        <v>3</v>
      </c>
      <c r="AM387">
        <v>337.28500000000003</v>
      </c>
      <c r="AN387">
        <v>96.254999999999995</v>
      </c>
      <c r="AP387" s="77">
        <f t="shared" si="34"/>
        <v>96.254999999999995</v>
      </c>
    </row>
    <row r="388" spans="16:42" x14ac:dyDescent="0.25">
      <c r="R388">
        <v>3</v>
      </c>
      <c r="S388">
        <v>214.00200000000001</v>
      </c>
      <c r="T388">
        <v>71.298000000000002</v>
      </c>
      <c r="V388" s="77">
        <f t="shared" si="35"/>
        <v>71.298000000000002</v>
      </c>
      <c r="AJ388" s="15"/>
      <c r="AP388" s="77"/>
    </row>
    <row r="389" spans="16:42" x14ac:dyDescent="0.25">
      <c r="V389" s="77"/>
      <c r="AJ389" s="15" t="s">
        <v>820</v>
      </c>
      <c r="AK389">
        <v>1</v>
      </c>
      <c r="AL389">
        <v>1</v>
      </c>
      <c r="AM389">
        <v>204.19800000000001</v>
      </c>
      <c r="AN389">
        <v>149.208</v>
      </c>
      <c r="AP389" s="77">
        <f t="shared" si="34"/>
        <v>149.208</v>
      </c>
    </row>
    <row r="390" spans="16:42" x14ac:dyDescent="0.25">
      <c r="P390" s="62" t="s">
        <v>821</v>
      </c>
      <c r="Q390">
        <v>4</v>
      </c>
      <c r="R390">
        <v>1</v>
      </c>
      <c r="S390" s="14" t="s">
        <v>810</v>
      </c>
      <c r="T390">
        <v>172.84</v>
      </c>
      <c r="V390" s="77">
        <f t="shared" si="35"/>
        <v>172.84</v>
      </c>
      <c r="AJ390" s="15"/>
      <c r="AP390" s="77"/>
    </row>
    <row r="391" spans="16:42" x14ac:dyDescent="0.25">
      <c r="R391">
        <v>2</v>
      </c>
      <c r="S391">
        <v>104.48399999999999</v>
      </c>
      <c r="T391">
        <v>82.978999999999999</v>
      </c>
      <c r="V391" s="77">
        <f t="shared" si="35"/>
        <v>82.978999999999999</v>
      </c>
      <c r="AJ391" s="15" t="s">
        <v>822</v>
      </c>
      <c r="AK391">
        <v>2</v>
      </c>
      <c r="AL391">
        <v>1</v>
      </c>
      <c r="AM391">
        <v>287.79300000000001</v>
      </c>
      <c r="AN391">
        <v>195.483</v>
      </c>
      <c r="AP391" s="77">
        <f t="shared" si="34"/>
        <v>195.483</v>
      </c>
    </row>
    <row r="392" spans="16:42" x14ac:dyDescent="0.25">
      <c r="R392">
        <v>3</v>
      </c>
      <c r="S392">
        <v>219.92</v>
      </c>
      <c r="T392">
        <v>110.922</v>
      </c>
      <c r="V392" s="77">
        <f t="shared" si="35"/>
        <v>110.922</v>
      </c>
      <c r="AJ392" s="15"/>
      <c r="AL392">
        <v>2</v>
      </c>
      <c r="AM392">
        <v>121.264</v>
      </c>
      <c r="AN392">
        <v>68.295000000000002</v>
      </c>
      <c r="AP392" s="77">
        <f t="shared" si="34"/>
        <v>68.295000000000002</v>
      </c>
    </row>
    <row r="393" spans="16:42" x14ac:dyDescent="0.25">
      <c r="R393">
        <v>4</v>
      </c>
      <c r="S393">
        <v>126.036</v>
      </c>
      <c r="T393">
        <v>84.616</v>
      </c>
      <c r="V393" s="77">
        <f t="shared" si="35"/>
        <v>84.616</v>
      </c>
      <c r="AJ393" s="15"/>
      <c r="AP393" s="77"/>
    </row>
    <row r="394" spans="16:42" x14ac:dyDescent="0.25">
      <c r="V394" s="77"/>
      <c r="AJ394" s="15" t="s">
        <v>823</v>
      </c>
      <c r="AK394">
        <v>2</v>
      </c>
      <c r="AL394">
        <v>1</v>
      </c>
      <c r="AM394">
        <v>399.08</v>
      </c>
      <c r="AN394">
        <v>142.82</v>
      </c>
      <c r="AP394" s="77">
        <f t="shared" ref="AP394:AP457" si="36">AN394+AO394</f>
        <v>142.82</v>
      </c>
    </row>
    <row r="395" spans="16:42" x14ac:dyDescent="0.25">
      <c r="P395" s="62" t="s">
        <v>824</v>
      </c>
      <c r="Q395">
        <v>5</v>
      </c>
      <c r="R395">
        <v>1</v>
      </c>
      <c r="S395">
        <v>98.27</v>
      </c>
      <c r="T395">
        <v>82.346999999999994</v>
      </c>
      <c r="V395" s="77">
        <f t="shared" si="35"/>
        <v>82.346999999999994</v>
      </c>
      <c r="AJ395" s="15"/>
      <c r="AL395">
        <v>2</v>
      </c>
      <c r="AM395">
        <v>234.35</v>
      </c>
      <c r="AN395">
        <v>103.32899999999999</v>
      </c>
      <c r="AP395" s="77">
        <f t="shared" si="36"/>
        <v>103.32899999999999</v>
      </c>
    </row>
    <row r="396" spans="16:42" x14ac:dyDescent="0.25">
      <c r="R396">
        <v>2</v>
      </c>
      <c r="S396">
        <v>185.36699999999999</v>
      </c>
      <c r="T396">
        <v>83.198999999999998</v>
      </c>
      <c r="V396" s="77">
        <f t="shared" si="35"/>
        <v>83.198999999999998</v>
      </c>
      <c r="AJ396" s="15"/>
      <c r="AP396" s="77"/>
    </row>
    <row r="397" spans="16:42" x14ac:dyDescent="0.25">
      <c r="R397">
        <v>3</v>
      </c>
      <c r="S397">
        <v>140.01400000000001</v>
      </c>
      <c r="T397">
        <v>51.624000000000002</v>
      </c>
      <c r="V397" s="77">
        <f t="shared" si="35"/>
        <v>51.624000000000002</v>
      </c>
      <c r="AJ397" s="15" t="s">
        <v>825</v>
      </c>
      <c r="AK397">
        <v>6</v>
      </c>
      <c r="AL397">
        <v>1</v>
      </c>
      <c r="AM397">
        <v>141.73599999999999</v>
      </c>
      <c r="AN397">
        <v>118.983</v>
      </c>
      <c r="AP397" s="77">
        <f t="shared" si="36"/>
        <v>118.983</v>
      </c>
    </row>
    <row r="398" spans="16:42" x14ac:dyDescent="0.25">
      <c r="R398">
        <v>4</v>
      </c>
      <c r="S398">
        <v>115.624</v>
      </c>
      <c r="T398">
        <v>83.763000000000005</v>
      </c>
      <c r="V398" s="77">
        <f t="shared" si="35"/>
        <v>83.763000000000005</v>
      </c>
      <c r="AJ398" s="15"/>
      <c r="AL398">
        <v>2</v>
      </c>
      <c r="AM398" s="14" t="s">
        <v>810</v>
      </c>
      <c r="AN398" s="14" t="s">
        <v>810</v>
      </c>
      <c r="AP398" s="77"/>
    </row>
    <row r="399" spans="16:42" x14ac:dyDescent="0.25">
      <c r="R399">
        <v>5</v>
      </c>
      <c r="S399">
        <v>137.61500000000001</v>
      </c>
      <c r="T399">
        <v>32.015999999999998</v>
      </c>
      <c r="V399" s="77">
        <f t="shared" si="35"/>
        <v>32.015999999999998</v>
      </c>
      <c r="AJ399" s="15"/>
      <c r="AL399">
        <v>3</v>
      </c>
      <c r="AM399">
        <v>159.01300000000001</v>
      </c>
      <c r="AN399">
        <v>128.68799999999999</v>
      </c>
      <c r="AP399" s="77">
        <f t="shared" si="36"/>
        <v>128.68799999999999</v>
      </c>
    </row>
    <row r="400" spans="16:42" x14ac:dyDescent="0.25">
      <c r="V400" s="77"/>
      <c r="AJ400" s="15"/>
      <c r="AL400">
        <v>4</v>
      </c>
      <c r="AM400">
        <v>147.435</v>
      </c>
      <c r="AN400">
        <v>57.293999999999997</v>
      </c>
      <c r="AP400" s="77"/>
    </row>
    <row r="401" spans="16:42" x14ac:dyDescent="0.25">
      <c r="P401" s="62" t="s">
        <v>826</v>
      </c>
      <c r="Q401">
        <v>4</v>
      </c>
      <c r="R401">
        <v>1</v>
      </c>
      <c r="S401">
        <v>263.09699999999998</v>
      </c>
      <c r="T401">
        <v>65.123000000000005</v>
      </c>
      <c r="U401">
        <v>54.036999999999999</v>
      </c>
      <c r="V401" s="77">
        <f t="shared" si="35"/>
        <v>119.16</v>
      </c>
      <c r="AJ401" s="15"/>
      <c r="AL401">
        <v>5</v>
      </c>
      <c r="AM401">
        <v>236.76400000000001</v>
      </c>
      <c r="AN401">
        <v>120.556</v>
      </c>
      <c r="AP401" s="77">
        <f t="shared" si="36"/>
        <v>120.556</v>
      </c>
    </row>
    <row r="402" spans="16:42" x14ac:dyDescent="0.25">
      <c r="R402">
        <v>2</v>
      </c>
      <c r="S402">
        <v>113.08799999999999</v>
      </c>
      <c r="T402">
        <v>78.599999999999994</v>
      </c>
      <c r="V402" s="77">
        <f t="shared" si="35"/>
        <v>78.599999999999994</v>
      </c>
      <c r="AJ402" s="15"/>
      <c r="AL402">
        <v>6</v>
      </c>
      <c r="AM402">
        <v>127.393</v>
      </c>
      <c r="AN402">
        <v>92.518000000000001</v>
      </c>
      <c r="AP402" s="77">
        <f t="shared" si="36"/>
        <v>92.518000000000001</v>
      </c>
    </row>
    <row r="403" spans="16:42" x14ac:dyDescent="0.25">
      <c r="R403">
        <v>3</v>
      </c>
      <c r="S403">
        <v>91.22</v>
      </c>
      <c r="T403">
        <v>50.249000000000002</v>
      </c>
      <c r="V403" s="77">
        <f t="shared" si="35"/>
        <v>50.249000000000002</v>
      </c>
      <c r="AJ403" s="15"/>
      <c r="AP403" s="77"/>
    </row>
    <row r="404" spans="16:42" x14ac:dyDescent="0.25">
      <c r="R404">
        <v>4</v>
      </c>
      <c r="S404">
        <v>240.25200000000001</v>
      </c>
      <c r="T404">
        <v>93.215999999999994</v>
      </c>
      <c r="V404" s="77">
        <f t="shared" si="35"/>
        <v>93.215999999999994</v>
      </c>
      <c r="AJ404" s="15" t="s">
        <v>827</v>
      </c>
      <c r="AK404">
        <v>3</v>
      </c>
      <c r="AL404">
        <v>1</v>
      </c>
      <c r="AM404">
        <v>329.61900000000003</v>
      </c>
      <c r="AN404">
        <v>159.04599999999999</v>
      </c>
      <c r="AP404" s="77">
        <f t="shared" si="36"/>
        <v>159.04599999999999</v>
      </c>
    </row>
    <row r="405" spans="16:42" x14ac:dyDescent="0.25">
      <c r="V405" s="77"/>
      <c r="AJ405" s="15"/>
      <c r="AL405">
        <v>2</v>
      </c>
      <c r="AM405">
        <v>150</v>
      </c>
      <c r="AN405">
        <v>93.677999999999997</v>
      </c>
      <c r="AP405" s="77"/>
    </row>
    <row r="406" spans="16:42" x14ac:dyDescent="0.25">
      <c r="P406" s="62" t="s">
        <v>828</v>
      </c>
      <c r="Q406">
        <v>7</v>
      </c>
      <c r="R406">
        <v>1</v>
      </c>
      <c r="S406">
        <v>223.65199999999999</v>
      </c>
      <c r="T406">
        <v>95.611999999999995</v>
      </c>
      <c r="V406" s="77">
        <f t="shared" ref="V406:V468" si="37">T406+U406</f>
        <v>95.611999999999995</v>
      </c>
      <c r="AJ406" s="15"/>
      <c r="AL406">
        <v>3</v>
      </c>
      <c r="AM406">
        <v>277.35399999999998</v>
      </c>
      <c r="AN406">
        <v>62.442</v>
      </c>
      <c r="AO406">
        <v>71.037999999999997</v>
      </c>
      <c r="AP406" s="77">
        <f t="shared" si="36"/>
        <v>133.47999999999999</v>
      </c>
    </row>
    <row r="407" spans="16:42" x14ac:dyDescent="0.25">
      <c r="R407">
        <v>2</v>
      </c>
      <c r="S407">
        <v>211.244</v>
      </c>
      <c r="T407">
        <v>51.264000000000003</v>
      </c>
      <c r="V407" s="77">
        <f t="shared" si="37"/>
        <v>51.264000000000003</v>
      </c>
      <c r="AJ407" s="15"/>
      <c r="AP407" s="77"/>
    </row>
    <row r="408" spans="16:42" x14ac:dyDescent="0.25">
      <c r="R408">
        <v>3</v>
      </c>
      <c r="S408">
        <v>86.683000000000007</v>
      </c>
      <c r="T408">
        <v>36.401000000000003</v>
      </c>
      <c r="V408" s="77">
        <f t="shared" si="37"/>
        <v>36.401000000000003</v>
      </c>
      <c r="AJ408" s="15" t="s">
        <v>829</v>
      </c>
      <c r="AK408">
        <v>2</v>
      </c>
      <c r="AL408">
        <v>1</v>
      </c>
      <c r="AM408">
        <v>233.73500000000001</v>
      </c>
      <c r="AN408">
        <v>141.75899999999999</v>
      </c>
      <c r="AP408" s="77">
        <f t="shared" si="36"/>
        <v>141.75899999999999</v>
      </c>
    </row>
    <row r="409" spans="16:42" x14ac:dyDescent="0.25">
      <c r="R409">
        <v>4</v>
      </c>
      <c r="S409">
        <v>237.489</v>
      </c>
      <c r="T409">
        <v>86.697999999999993</v>
      </c>
      <c r="V409" s="77">
        <f t="shared" si="37"/>
        <v>86.697999999999993</v>
      </c>
      <c r="AJ409" s="15"/>
      <c r="AP409" s="77"/>
    </row>
    <row r="410" spans="16:42" x14ac:dyDescent="0.25">
      <c r="R410">
        <v>5</v>
      </c>
      <c r="S410">
        <v>139.03200000000001</v>
      </c>
      <c r="T410">
        <v>88.623000000000005</v>
      </c>
      <c r="V410" s="77">
        <f t="shared" si="37"/>
        <v>88.623000000000005</v>
      </c>
      <c r="AJ410" s="15"/>
      <c r="AP410" s="77"/>
    </row>
    <row r="411" spans="16:42" x14ac:dyDescent="0.25">
      <c r="R411">
        <v>6</v>
      </c>
      <c r="S411">
        <v>160.41499999999999</v>
      </c>
      <c r="T411">
        <v>127.752</v>
      </c>
      <c r="V411" s="77">
        <f t="shared" si="37"/>
        <v>127.752</v>
      </c>
      <c r="AJ411" s="15" t="s">
        <v>830</v>
      </c>
      <c r="AK411">
        <v>1</v>
      </c>
      <c r="AL411">
        <v>1</v>
      </c>
      <c r="AM411">
        <v>171.965</v>
      </c>
      <c r="AN411">
        <v>123.78400000000001</v>
      </c>
      <c r="AP411" s="77">
        <f t="shared" si="36"/>
        <v>123.78400000000001</v>
      </c>
    </row>
    <row r="412" spans="16:42" x14ac:dyDescent="0.25">
      <c r="R412">
        <v>7</v>
      </c>
      <c r="S412">
        <v>141.227</v>
      </c>
      <c r="T412">
        <v>44.027999999999999</v>
      </c>
      <c r="V412" s="77">
        <f t="shared" si="37"/>
        <v>44.027999999999999</v>
      </c>
      <c r="AJ412" s="15"/>
      <c r="AP412" s="77"/>
    </row>
    <row r="413" spans="16:42" x14ac:dyDescent="0.25">
      <c r="V413" s="77"/>
      <c r="AJ413" s="15" t="s">
        <v>831</v>
      </c>
      <c r="AK413">
        <v>2</v>
      </c>
      <c r="AL413">
        <v>1</v>
      </c>
      <c r="AM413">
        <v>121.754</v>
      </c>
      <c r="AN413">
        <v>92.801000000000002</v>
      </c>
      <c r="AP413" s="77">
        <f t="shared" si="36"/>
        <v>92.801000000000002</v>
      </c>
    </row>
    <row r="414" spans="16:42" x14ac:dyDescent="0.25">
      <c r="P414" s="62" t="s">
        <v>832</v>
      </c>
      <c r="Q414">
        <v>4</v>
      </c>
      <c r="R414">
        <v>1</v>
      </c>
      <c r="S414">
        <v>110.887</v>
      </c>
      <c r="T414">
        <v>63.151000000000003</v>
      </c>
      <c r="V414" s="77">
        <f t="shared" si="37"/>
        <v>63.151000000000003</v>
      </c>
      <c r="AJ414" s="15"/>
      <c r="AL414">
        <v>2</v>
      </c>
      <c r="AM414">
        <v>104.307</v>
      </c>
      <c r="AN414">
        <v>71.850999999999999</v>
      </c>
      <c r="AP414" s="77">
        <f t="shared" si="36"/>
        <v>71.850999999999999</v>
      </c>
    </row>
    <row r="415" spans="16:42" x14ac:dyDescent="0.25">
      <c r="R415">
        <v>2</v>
      </c>
      <c r="S415">
        <v>146.24</v>
      </c>
      <c r="T415">
        <v>91.213999999999999</v>
      </c>
      <c r="V415" s="77">
        <f t="shared" si="37"/>
        <v>91.213999999999999</v>
      </c>
      <c r="AJ415" s="15"/>
      <c r="AP415" s="77"/>
    </row>
    <row r="416" spans="16:42" x14ac:dyDescent="0.25">
      <c r="R416">
        <v>3</v>
      </c>
      <c r="S416">
        <v>281.95400000000001</v>
      </c>
      <c r="T416">
        <v>140.982</v>
      </c>
      <c r="V416" s="77">
        <f t="shared" si="37"/>
        <v>140.982</v>
      </c>
      <c r="AJ416" s="15" t="s">
        <v>833</v>
      </c>
      <c r="AK416">
        <v>1</v>
      </c>
      <c r="AL416">
        <v>1</v>
      </c>
      <c r="AM416">
        <v>117.83499999999999</v>
      </c>
      <c r="AN416">
        <v>114.196</v>
      </c>
      <c r="AP416" s="77">
        <f t="shared" si="36"/>
        <v>114.196</v>
      </c>
    </row>
    <row r="417" spans="16:42" x14ac:dyDescent="0.25">
      <c r="R417">
        <v>4</v>
      </c>
      <c r="S417">
        <v>183.21799999999999</v>
      </c>
      <c r="T417">
        <v>86.314999999999998</v>
      </c>
      <c r="V417" s="77">
        <f t="shared" si="37"/>
        <v>86.314999999999998</v>
      </c>
      <c r="AJ417" s="15"/>
      <c r="AP417" s="77"/>
    </row>
    <row r="418" spans="16:42" x14ac:dyDescent="0.25">
      <c r="R418">
        <v>5</v>
      </c>
      <c r="S418">
        <v>145.45400000000001</v>
      </c>
      <c r="T418">
        <v>79.906000000000006</v>
      </c>
      <c r="V418" s="77">
        <f t="shared" si="37"/>
        <v>79.906000000000006</v>
      </c>
      <c r="AJ418" s="15" t="s">
        <v>834</v>
      </c>
      <c r="AK418">
        <v>3</v>
      </c>
      <c r="AL418">
        <v>1</v>
      </c>
      <c r="AM418">
        <v>274.85500000000002</v>
      </c>
      <c r="AN418">
        <v>137.49</v>
      </c>
      <c r="AP418" s="77">
        <f t="shared" si="36"/>
        <v>137.49</v>
      </c>
    </row>
    <row r="419" spans="16:42" x14ac:dyDescent="0.25">
      <c r="V419" s="77"/>
      <c r="AJ419" s="15"/>
      <c r="AL419">
        <v>2</v>
      </c>
      <c r="AM419">
        <v>197.434</v>
      </c>
      <c r="AN419">
        <v>87.01</v>
      </c>
      <c r="AP419" s="77">
        <f t="shared" si="36"/>
        <v>87.01</v>
      </c>
    </row>
    <row r="420" spans="16:42" x14ac:dyDescent="0.25">
      <c r="P420" s="62" t="s">
        <v>835</v>
      </c>
      <c r="Q420">
        <v>7</v>
      </c>
      <c r="R420">
        <v>1</v>
      </c>
      <c r="S420">
        <v>105.94799999999999</v>
      </c>
      <c r="T420">
        <v>75.971000000000004</v>
      </c>
      <c r="V420" s="77">
        <f t="shared" si="37"/>
        <v>75.971000000000004</v>
      </c>
      <c r="AJ420" s="15"/>
      <c r="AL420">
        <v>3</v>
      </c>
      <c r="AM420">
        <v>268.41899999999998</v>
      </c>
      <c r="AN420">
        <v>123.399</v>
      </c>
      <c r="AP420" s="77">
        <f t="shared" si="36"/>
        <v>123.399</v>
      </c>
    </row>
    <row r="421" spans="16:42" x14ac:dyDescent="0.25">
      <c r="R421">
        <v>2</v>
      </c>
      <c r="S421">
        <v>243.52600000000001</v>
      </c>
      <c r="T421">
        <v>112.95</v>
      </c>
      <c r="V421" s="77">
        <f t="shared" si="37"/>
        <v>112.95</v>
      </c>
      <c r="AJ421" s="15"/>
      <c r="AP421" s="77"/>
    </row>
    <row r="422" spans="16:42" x14ac:dyDescent="0.25">
      <c r="R422">
        <v>3</v>
      </c>
      <c r="S422">
        <v>174.874</v>
      </c>
      <c r="T422">
        <v>74.673000000000002</v>
      </c>
      <c r="V422" s="77">
        <f t="shared" si="37"/>
        <v>74.673000000000002</v>
      </c>
      <c r="AJ422" s="15" t="s">
        <v>836</v>
      </c>
      <c r="AK422">
        <v>3</v>
      </c>
      <c r="AL422">
        <v>1</v>
      </c>
      <c r="AM422">
        <v>157.589</v>
      </c>
      <c r="AN422">
        <v>85.968999999999994</v>
      </c>
      <c r="AP422" s="77">
        <f t="shared" si="36"/>
        <v>85.968999999999994</v>
      </c>
    </row>
    <row r="423" spans="16:42" x14ac:dyDescent="0.25">
      <c r="R423">
        <v>4</v>
      </c>
      <c r="S423">
        <v>119.64100000000001</v>
      </c>
      <c r="T423">
        <v>68.622</v>
      </c>
      <c r="V423" s="77">
        <f t="shared" si="37"/>
        <v>68.622</v>
      </c>
      <c r="AJ423" s="15"/>
      <c r="AL423">
        <v>2</v>
      </c>
      <c r="AM423">
        <v>147.23099999999999</v>
      </c>
      <c r="AN423">
        <v>99.191000000000003</v>
      </c>
      <c r="AP423" s="77">
        <f t="shared" si="36"/>
        <v>99.191000000000003</v>
      </c>
    </row>
    <row r="424" spans="16:42" x14ac:dyDescent="0.25">
      <c r="R424">
        <v>5</v>
      </c>
      <c r="S424">
        <v>206.18899999999999</v>
      </c>
      <c r="T424">
        <v>78.197999999999993</v>
      </c>
      <c r="V424" s="77">
        <f t="shared" si="37"/>
        <v>78.197999999999993</v>
      </c>
      <c r="AJ424" s="15"/>
      <c r="AL424">
        <v>3</v>
      </c>
      <c r="AM424">
        <v>330.84699999999998</v>
      </c>
      <c r="AN424">
        <v>162.047</v>
      </c>
      <c r="AP424" s="77">
        <f t="shared" si="36"/>
        <v>162.047</v>
      </c>
    </row>
    <row r="425" spans="16:42" x14ac:dyDescent="0.25">
      <c r="R425">
        <v>6</v>
      </c>
      <c r="S425">
        <v>108.812</v>
      </c>
      <c r="T425">
        <v>71.884</v>
      </c>
      <c r="V425" s="77">
        <f t="shared" si="37"/>
        <v>71.884</v>
      </c>
      <c r="AJ425" s="15"/>
      <c r="AP425" s="77"/>
    </row>
    <row r="426" spans="16:42" x14ac:dyDescent="0.25">
      <c r="R426">
        <v>7</v>
      </c>
      <c r="S426">
        <v>107.29900000000001</v>
      </c>
      <c r="T426">
        <v>42.058999999999997</v>
      </c>
      <c r="V426" s="77">
        <f t="shared" si="37"/>
        <v>42.058999999999997</v>
      </c>
      <c r="AJ426" s="15" t="s">
        <v>837</v>
      </c>
      <c r="AK426">
        <v>2</v>
      </c>
      <c r="AL426">
        <v>1</v>
      </c>
      <c r="AM426">
        <v>132.31</v>
      </c>
      <c r="AN426">
        <v>95.299000000000007</v>
      </c>
      <c r="AP426" s="77">
        <f t="shared" si="36"/>
        <v>95.299000000000007</v>
      </c>
    </row>
    <row r="427" spans="16:42" x14ac:dyDescent="0.25">
      <c r="V427" s="77"/>
      <c r="AJ427" s="15"/>
      <c r="AL427">
        <v>2</v>
      </c>
      <c r="AM427">
        <v>296.89699999999999</v>
      </c>
      <c r="AN427">
        <v>145.15600000000001</v>
      </c>
      <c r="AP427" s="77">
        <f t="shared" si="36"/>
        <v>145.15600000000001</v>
      </c>
    </row>
    <row r="428" spans="16:42" x14ac:dyDescent="0.25">
      <c r="P428" s="62" t="s">
        <v>838</v>
      </c>
      <c r="Q428">
        <v>2</v>
      </c>
      <c r="R428">
        <v>1</v>
      </c>
      <c r="S428">
        <v>127.47199999999999</v>
      </c>
      <c r="T428">
        <v>52.393000000000001</v>
      </c>
      <c r="V428" s="77">
        <f t="shared" si="37"/>
        <v>52.393000000000001</v>
      </c>
      <c r="AJ428" s="15"/>
      <c r="AP428" s="77"/>
    </row>
    <row r="429" spans="16:42" x14ac:dyDescent="0.25">
      <c r="R429">
        <v>2</v>
      </c>
      <c r="S429">
        <v>88.566000000000003</v>
      </c>
      <c r="T429">
        <v>41.795000000000002</v>
      </c>
      <c r="V429" s="77">
        <f t="shared" si="37"/>
        <v>41.795000000000002</v>
      </c>
      <c r="AJ429" s="15" t="s">
        <v>839</v>
      </c>
      <c r="AK429">
        <v>2</v>
      </c>
      <c r="AL429">
        <v>1</v>
      </c>
      <c r="AM429" s="14" t="s">
        <v>810</v>
      </c>
      <c r="AN429" s="14" t="s">
        <v>810</v>
      </c>
      <c r="AP429" s="77"/>
    </row>
    <row r="430" spans="16:42" x14ac:dyDescent="0.25">
      <c r="R430">
        <v>3</v>
      </c>
      <c r="S430">
        <v>245.10599999999999</v>
      </c>
      <c r="T430">
        <v>128.40299999999999</v>
      </c>
      <c r="V430" s="77">
        <f t="shared" si="37"/>
        <v>128.40299999999999</v>
      </c>
      <c r="AJ430" s="15"/>
      <c r="AL430">
        <v>2</v>
      </c>
      <c r="AM430" s="14" t="s">
        <v>810</v>
      </c>
      <c r="AN430" s="14" t="s">
        <v>810</v>
      </c>
      <c r="AP430" s="77"/>
    </row>
    <row r="431" spans="16:42" x14ac:dyDescent="0.25">
      <c r="V431" s="77"/>
      <c r="AJ431" s="15"/>
      <c r="AP431" s="77"/>
    </row>
    <row r="432" spans="16:42" x14ac:dyDescent="0.25">
      <c r="P432" s="62" t="s">
        <v>841</v>
      </c>
      <c r="Q432">
        <v>3</v>
      </c>
      <c r="R432">
        <v>1</v>
      </c>
      <c r="S432">
        <v>109.005</v>
      </c>
      <c r="T432">
        <v>78.906999999999996</v>
      </c>
      <c r="V432" s="77">
        <f t="shared" si="37"/>
        <v>78.906999999999996</v>
      </c>
      <c r="AJ432" s="15" t="s">
        <v>840</v>
      </c>
      <c r="AK432">
        <v>3</v>
      </c>
      <c r="AL432">
        <v>1</v>
      </c>
      <c r="AM432">
        <v>133.70099999999999</v>
      </c>
      <c r="AN432">
        <v>97.161000000000001</v>
      </c>
      <c r="AP432" s="77">
        <f t="shared" si="36"/>
        <v>97.161000000000001</v>
      </c>
    </row>
    <row r="433" spans="16:42" x14ac:dyDescent="0.25">
      <c r="R433">
        <v>2</v>
      </c>
      <c r="S433">
        <v>132.608</v>
      </c>
      <c r="T433">
        <v>55.154000000000003</v>
      </c>
      <c r="V433" s="77">
        <f t="shared" si="37"/>
        <v>55.154000000000003</v>
      </c>
      <c r="AJ433" s="15"/>
      <c r="AL433">
        <v>2</v>
      </c>
      <c r="AM433">
        <v>196.46899999999999</v>
      </c>
      <c r="AN433">
        <v>92.522000000000006</v>
      </c>
      <c r="AP433" s="77">
        <f t="shared" si="36"/>
        <v>92.522000000000006</v>
      </c>
    </row>
    <row r="434" spans="16:42" x14ac:dyDescent="0.25">
      <c r="R434">
        <v>3</v>
      </c>
      <c r="S434">
        <v>141.99299999999999</v>
      </c>
      <c r="T434">
        <v>87.403999999999996</v>
      </c>
      <c r="V434" s="77">
        <f t="shared" si="37"/>
        <v>87.403999999999996</v>
      </c>
      <c r="AJ434" s="15"/>
      <c r="AL434">
        <v>3</v>
      </c>
      <c r="AM434">
        <v>84.171999999999997</v>
      </c>
      <c r="AN434">
        <v>44.555</v>
      </c>
      <c r="AP434" s="77">
        <f t="shared" si="36"/>
        <v>44.555</v>
      </c>
    </row>
    <row r="435" spans="16:42" x14ac:dyDescent="0.25">
      <c r="V435" s="77"/>
      <c r="AJ435" s="15"/>
      <c r="AP435" s="77"/>
    </row>
    <row r="436" spans="16:42" x14ac:dyDescent="0.25">
      <c r="P436" s="62" t="s">
        <v>843</v>
      </c>
      <c r="Q436">
        <v>5</v>
      </c>
      <c r="R436">
        <v>1</v>
      </c>
      <c r="S436">
        <v>169.035</v>
      </c>
      <c r="T436">
        <v>45.255000000000003</v>
      </c>
      <c r="V436" s="77">
        <f t="shared" si="37"/>
        <v>45.255000000000003</v>
      </c>
      <c r="AJ436" s="15" t="s">
        <v>842</v>
      </c>
      <c r="AK436">
        <v>2</v>
      </c>
      <c r="AL436">
        <v>1</v>
      </c>
      <c r="AM436">
        <v>346.91899999999998</v>
      </c>
      <c r="AN436">
        <v>156.12899999999999</v>
      </c>
      <c r="AP436" s="77">
        <f t="shared" si="36"/>
        <v>156.12899999999999</v>
      </c>
    </row>
    <row r="437" spans="16:42" x14ac:dyDescent="0.25">
      <c r="R437">
        <v>2</v>
      </c>
      <c r="S437">
        <v>131.042</v>
      </c>
      <c r="T437">
        <v>74.138999999999996</v>
      </c>
      <c r="V437" s="77">
        <f t="shared" si="37"/>
        <v>74.138999999999996</v>
      </c>
      <c r="AJ437" s="15"/>
      <c r="AL437">
        <v>2</v>
      </c>
      <c r="AM437">
        <v>109.73099999999999</v>
      </c>
      <c r="AN437">
        <v>67.343999999999994</v>
      </c>
      <c r="AP437" s="77">
        <f t="shared" si="36"/>
        <v>67.343999999999994</v>
      </c>
    </row>
    <row r="438" spans="16:42" x14ac:dyDescent="0.25">
      <c r="R438">
        <v>3</v>
      </c>
      <c r="S438">
        <v>162.38800000000001</v>
      </c>
      <c r="T438">
        <v>55.802999999999997</v>
      </c>
      <c r="V438" s="77">
        <f t="shared" si="37"/>
        <v>55.802999999999997</v>
      </c>
      <c r="AJ438" s="15"/>
      <c r="AP438" s="77"/>
    </row>
    <row r="439" spans="16:42" x14ac:dyDescent="0.25">
      <c r="R439">
        <v>4</v>
      </c>
      <c r="S439" s="14" t="s">
        <v>810</v>
      </c>
      <c r="T439">
        <v>40.360999999999997</v>
      </c>
      <c r="V439" s="77">
        <f t="shared" si="37"/>
        <v>40.360999999999997</v>
      </c>
      <c r="AJ439" s="15" t="s">
        <v>844</v>
      </c>
      <c r="AK439">
        <v>2</v>
      </c>
      <c r="AL439">
        <v>1</v>
      </c>
      <c r="AM439">
        <v>254.804</v>
      </c>
      <c r="AN439">
        <v>150.131</v>
      </c>
      <c r="AP439" s="77">
        <f t="shared" si="36"/>
        <v>150.131</v>
      </c>
    </row>
    <row r="440" spans="16:42" x14ac:dyDescent="0.25">
      <c r="R440">
        <v>5</v>
      </c>
      <c r="S440">
        <v>213.00899999999999</v>
      </c>
      <c r="T440">
        <v>84.811999999999998</v>
      </c>
      <c r="V440" s="77">
        <f t="shared" si="37"/>
        <v>84.811999999999998</v>
      </c>
      <c r="AJ440" s="15"/>
      <c r="AL440">
        <v>2</v>
      </c>
      <c r="AM440">
        <v>136.4</v>
      </c>
      <c r="AN440">
        <v>71.277000000000001</v>
      </c>
      <c r="AP440" s="77">
        <f t="shared" si="36"/>
        <v>71.277000000000001</v>
      </c>
    </row>
    <row r="441" spans="16:42" x14ac:dyDescent="0.25">
      <c r="V441" s="77"/>
      <c r="AJ441" s="15"/>
      <c r="AP441" s="77"/>
    </row>
    <row r="442" spans="16:42" x14ac:dyDescent="0.25">
      <c r="P442" s="62" t="s">
        <v>846</v>
      </c>
      <c r="Q442">
        <v>3</v>
      </c>
      <c r="R442">
        <v>1</v>
      </c>
      <c r="S442">
        <v>437.97899999999998</v>
      </c>
      <c r="T442">
        <v>64.194999999999993</v>
      </c>
      <c r="U442">
        <v>69.569999999999993</v>
      </c>
      <c r="V442" s="77">
        <f t="shared" si="37"/>
        <v>133.76499999999999</v>
      </c>
      <c r="AJ442" s="15" t="s">
        <v>845</v>
      </c>
      <c r="AK442">
        <v>1</v>
      </c>
      <c r="AL442">
        <v>1</v>
      </c>
      <c r="AM442">
        <v>234.61</v>
      </c>
      <c r="AN442">
        <v>72.602000000000004</v>
      </c>
      <c r="AO442">
        <v>73.12</v>
      </c>
      <c r="AP442" s="77">
        <f t="shared" si="36"/>
        <v>145.72200000000001</v>
      </c>
    </row>
    <row r="443" spans="16:42" x14ac:dyDescent="0.25">
      <c r="R443">
        <v>2</v>
      </c>
      <c r="S443">
        <v>162.542</v>
      </c>
      <c r="T443">
        <v>86.963999999999999</v>
      </c>
      <c r="V443" s="77">
        <f t="shared" si="37"/>
        <v>86.963999999999999</v>
      </c>
      <c r="AJ443" s="15"/>
      <c r="AP443" s="77"/>
    </row>
    <row r="444" spans="16:42" x14ac:dyDescent="0.25">
      <c r="R444">
        <v>3</v>
      </c>
      <c r="S444">
        <v>281.62599999999998</v>
      </c>
      <c r="T444">
        <v>75.661000000000001</v>
      </c>
      <c r="V444" s="77">
        <f t="shared" si="37"/>
        <v>75.661000000000001</v>
      </c>
      <c r="AJ444" s="15" t="s">
        <v>847</v>
      </c>
      <c r="AK444">
        <v>2</v>
      </c>
      <c r="AL444">
        <v>1</v>
      </c>
      <c r="AM444">
        <v>135.351</v>
      </c>
      <c r="AN444">
        <v>76.438999999999993</v>
      </c>
      <c r="AP444" s="77">
        <f t="shared" si="36"/>
        <v>76.438999999999993</v>
      </c>
    </row>
    <row r="445" spans="16:42" x14ac:dyDescent="0.25">
      <c r="V445" s="77"/>
      <c r="AJ445" s="15"/>
      <c r="AL445">
        <v>2</v>
      </c>
      <c r="AM445">
        <v>212.869</v>
      </c>
      <c r="AN445">
        <v>104.723</v>
      </c>
      <c r="AP445" s="77">
        <f t="shared" si="36"/>
        <v>104.723</v>
      </c>
    </row>
    <row r="446" spans="16:42" x14ac:dyDescent="0.25">
      <c r="P446" s="62" t="s">
        <v>848</v>
      </c>
      <c r="Q446">
        <v>3</v>
      </c>
      <c r="R446">
        <v>1</v>
      </c>
      <c r="S446" s="14" t="s">
        <v>810</v>
      </c>
      <c r="T446">
        <v>112.833</v>
      </c>
      <c r="V446" s="77">
        <f t="shared" si="37"/>
        <v>112.833</v>
      </c>
      <c r="AJ446" s="15"/>
      <c r="AP446" s="77"/>
    </row>
    <row r="447" spans="16:42" x14ac:dyDescent="0.25">
      <c r="R447">
        <v>2</v>
      </c>
      <c r="S447">
        <v>101.41500000000001</v>
      </c>
      <c r="T447">
        <v>73.486999999999995</v>
      </c>
      <c r="V447" s="77">
        <f t="shared" si="37"/>
        <v>73.486999999999995</v>
      </c>
      <c r="AJ447" s="15" t="s">
        <v>849</v>
      </c>
      <c r="AK447">
        <v>3</v>
      </c>
      <c r="AL447">
        <v>1</v>
      </c>
      <c r="AM447">
        <v>116.108</v>
      </c>
      <c r="AN447">
        <v>98.75</v>
      </c>
      <c r="AP447" s="77">
        <f t="shared" si="36"/>
        <v>98.75</v>
      </c>
    </row>
    <row r="448" spans="16:42" x14ac:dyDescent="0.25">
      <c r="R448">
        <v>3</v>
      </c>
      <c r="S448">
        <v>260.72199999999998</v>
      </c>
      <c r="T448">
        <v>135.244</v>
      </c>
      <c r="V448" s="77">
        <f t="shared" si="37"/>
        <v>135.244</v>
      </c>
      <c r="AJ448" s="15"/>
      <c r="AL448">
        <v>2</v>
      </c>
      <c r="AM448">
        <v>164.11</v>
      </c>
      <c r="AN448">
        <v>110.416</v>
      </c>
      <c r="AP448" s="77">
        <f t="shared" si="36"/>
        <v>110.416</v>
      </c>
    </row>
    <row r="449" spans="16:42" x14ac:dyDescent="0.25">
      <c r="V449" s="77"/>
      <c r="AJ449" s="15"/>
      <c r="AL449">
        <v>3</v>
      </c>
      <c r="AM449">
        <v>274.34500000000003</v>
      </c>
      <c r="AN449">
        <v>163.095</v>
      </c>
      <c r="AP449" s="77">
        <f t="shared" si="36"/>
        <v>163.095</v>
      </c>
    </row>
    <row r="450" spans="16:42" x14ac:dyDescent="0.25">
      <c r="P450" s="62" t="s">
        <v>850</v>
      </c>
      <c r="Q450">
        <v>5</v>
      </c>
      <c r="R450">
        <v>1</v>
      </c>
      <c r="S450">
        <v>90.471000000000004</v>
      </c>
      <c r="T450">
        <v>60.744999999999997</v>
      </c>
      <c r="V450" s="77">
        <f t="shared" si="37"/>
        <v>60.744999999999997</v>
      </c>
      <c r="AJ450" s="15"/>
      <c r="AP450" s="77"/>
    </row>
    <row r="451" spans="16:42" x14ac:dyDescent="0.25">
      <c r="R451">
        <v>2</v>
      </c>
      <c r="S451">
        <v>155.416</v>
      </c>
      <c r="T451">
        <v>82.46</v>
      </c>
      <c r="V451" s="77">
        <f t="shared" si="37"/>
        <v>82.46</v>
      </c>
      <c r="AJ451" s="15" t="s">
        <v>851</v>
      </c>
      <c r="AK451">
        <v>1</v>
      </c>
      <c r="AL451">
        <v>1</v>
      </c>
      <c r="AM451">
        <v>145.12100000000001</v>
      </c>
      <c r="AN451">
        <v>95.152000000000001</v>
      </c>
      <c r="AP451" s="77">
        <f t="shared" si="36"/>
        <v>95.152000000000001</v>
      </c>
    </row>
    <row r="452" spans="16:42" x14ac:dyDescent="0.25">
      <c r="R452">
        <v>3</v>
      </c>
      <c r="S452">
        <v>108.23099999999999</v>
      </c>
      <c r="T452">
        <v>75.679000000000002</v>
      </c>
      <c r="V452" s="77">
        <f t="shared" si="37"/>
        <v>75.679000000000002</v>
      </c>
      <c r="AJ452" s="15"/>
      <c r="AP452" s="77"/>
    </row>
    <row r="453" spans="16:42" x14ac:dyDescent="0.25">
      <c r="R453">
        <v>4</v>
      </c>
      <c r="S453">
        <v>179.011</v>
      </c>
      <c r="T453">
        <v>103.327</v>
      </c>
      <c r="V453" s="77">
        <f t="shared" si="37"/>
        <v>103.327</v>
      </c>
      <c r="AJ453" s="15" t="s">
        <v>852</v>
      </c>
      <c r="AK453">
        <v>2</v>
      </c>
      <c r="AL453">
        <v>1</v>
      </c>
      <c r="AM453">
        <v>203.96100000000001</v>
      </c>
      <c r="AN453">
        <v>131.77099999999999</v>
      </c>
      <c r="AP453" s="77">
        <f t="shared" si="36"/>
        <v>131.77099999999999</v>
      </c>
    </row>
    <row r="454" spans="16:42" x14ac:dyDescent="0.25">
      <c r="R454">
        <v>5</v>
      </c>
      <c r="S454">
        <v>216.34200000000001</v>
      </c>
      <c r="T454">
        <v>108.318</v>
      </c>
      <c r="V454" s="77">
        <f t="shared" si="37"/>
        <v>108.318</v>
      </c>
      <c r="AJ454" s="15"/>
      <c r="AL454">
        <v>2</v>
      </c>
      <c r="AM454">
        <v>165.702</v>
      </c>
      <c r="AN454">
        <v>96.84</v>
      </c>
      <c r="AP454" s="77">
        <f t="shared" si="36"/>
        <v>96.84</v>
      </c>
    </row>
    <row r="455" spans="16:42" x14ac:dyDescent="0.25">
      <c r="V455" s="77"/>
      <c r="AJ455" s="15"/>
      <c r="AP455" s="77"/>
    </row>
    <row r="456" spans="16:42" x14ac:dyDescent="0.25">
      <c r="P456" s="62" t="s">
        <v>854</v>
      </c>
      <c r="Q456">
        <v>3</v>
      </c>
      <c r="R456">
        <v>1</v>
      </c>
      <c r="S456">
        <v>219.86600000000001</v>
      </c>
      <c r="T456">
        <v>159.666</v>
      </c>
      <c r="V456" s="77">
        <f t="shared" si="37"/>
        <v>159.666</v>
      </c>
      <c r="AJ456" s="15" t="s">
        <v>853</v>
      </c>
      <c r="AK456">
        <v>6</v>
      </c>
      <c r="AL456">
        <v>1</v>
      </c>
      <c r="AM456">
        <v>187.2</v>
      </c>
      <c r="AN456">
        <v>107.41500000000001</v>
      </c>
      <c r="AP456" s="77">
        <f t="shared" si="36"/>
        <v>107.41500000000001</v>
      </c>
    </row>
    <row r="457" spans="16:42" x14ac:dyDescent="0.25">
      <c r="R457">
        <v>2</v>
      </c>
      <c r="S457">
        <v>234.03</v>
      </c>
      <c r="T457">
        <v>142.89500000000001</v>
      </c>
      <c r="V457" s="77">
        <f t="shared" si="37"/>
        <v>142.89500000000001</v>
      </c>
      <c r="AJ457" s="15"/>
      <c r="AL457">
        <v>2</v>
      </c>
      <c r="AM457">
        <v>158.221</v>
      </c>
      <c r="AN457">
        <v>142.84399999999999</v>
      </c>
      <c r="AP457" s="77">
        <f t="shared" si="36"/>
        <v>142.84399999999999</v>
      </c>
    </row>
    <row r="458" spans="16:42" x14ac:dyDescent="0.25">
      <c r="R458">
        <v>3</v>
      </c>
      <c r="S458">
        <v>152.977</v>
      </c>
      <c r="T458">
        <v>79.025999999999996</v>
      </c>
      <c r="V458" s="77">
        <f t="shared" si="37"/>
        <v>79.025999999999996</v>
      </c>
      <c r="AJ458" s="15"/>
      <c r="AL458">
        <v>3</v>
      </c>
      <c r="AM458">
        <v>191.20699999999999</v>
      </c>
      <c r="AN458">
        <v>117.599</v>
      </c>
      <c r="AP458" s="77">
        <f t="shared" ref="AP458:AP521" si="38">AN458+AO458</f>
        <v>117.599</v>
      </c>
    </row>
    <row r="459" spans="16:42" x14ac:dyDescent="0.25">
      <c r="V459" s="77"/>
      <c r="AJ459" s="15"/>
      <c r="AL459">
        <v>4</v>
      </c>
      <c r="AM459">
        <v>57.871000000000002</v>
      </c>
      <c r="AN459">
        <v>45.573999999999998</v>
      </c>
      <c r="AP459" s="77">
        <f t="shared" si="38"/>
        <v>45.573999999999998</v>
      </c>
    </row>
    <row r="460" spans="16:42" x14ac:dyDescent="0.25">
      <c r="P460" s="62" t="s">
        <v>855</v>
      </c>
      <c r="Q460">
        <v>5</v>
      </c>
      <c r="R460">
        <v>1</v>
      </c>
      <c r="S460">
        <v>110.05500000000001</v>
      </c>
      <c r="T460">
        <v>79.293999999999997</v>
      </c>
      <c r="V460" s="77">
        <f t="shared" si="37"/>
        <v>79.293999999999997</v>
      </c>
      <c r="AJ460" s="15"/>
      <c r="AL460">
        <v>5</v>
      </c>
      <c r="AM460">
        <v>146.34899999999999</v>
      </c>
      <c r="AN460">
        <v>84.963999999999999</v>
      </c>
      <c r="AP460" s="77">
        <f t="shared" si="38"/>
        <v>84.963999999999999</v>
      </c>
    </row>
    <row r="461" spans="16:42" x14ac:dyDescent="0.25">
      <c r="R461">
        <v>2</v>
      </c>
      <c r="S461">
        <v>141.54900000000001</v>
      </c>
      <c r="T461">
        <v>83.028999999999996</v>
      </c>
      <c r="V461" s="77">
        <f t="shared" si="37"/>
        <v>83.028999999999996</v>
      </c>
      <c r="AJ461" s="15"/>
      <c r="AL461">
        <v>6</v>
      </c>
      <c r="AM461">
        <v>149.03</v>
      </c>
      <c r="AN461">
        <v>89.191000000000003</v>
      </c>
      <c r="AP461" s="77">
        <f t="shared" si="38"/>
        <v>89.191000000000003</v>
      </c>
    </row>
    <row r="462" spans="16:42" x14ac:dyDescent="0.25">
      <c r="R462">
        <v>3</v>
      </c>
      <c r="S462">
        <v>192.72</v>
      </c>
      <c r="T462">
        <v>79.926000000000002</v>
      </c>
      <c r="V462" s="77">
        <f t="shared" si="37"/>
        <v>79.926000000000002</v>
      </c>
      <c r="AJ462" s="15"/>
      <c r="AM462">
        <v>137.244</v>
      </c>
      <c r="AN462">
        <v>109.583</v>
      </c>
      <c r="AP462" s="77">
        <f t="shared" si="38"/>
        <v>109.583</v>
      </c>
    </row>
    <row r="463" spans="16:42" x14ac:dyDescent="0.25">
      <c r="R463">
        <v>4</v>
      </c>
      <c r="S463">
        <v>282.70800000000003</v>
      </c>
      <c r="T463">
        <v>89.760999999999996</v>
      </c>
      <c r="V463" s="77">
        <f t="shared" si="37"/>
        <v>89.760999999999996</v>
      </c>
      <c r="AJ463" s="15"/>
      <c r="AP463" s="77"/>
    </row>
    <row r="464" spans="16:42" x14ac:dyDescent="0.25">
      <c r="R464">
        <v>5</v>
      </c>
      <c r="S464">
        <v>142.24299999999999</v>
      </c>
      <c r="T464">
        <v>91.763000000000005</v>
      </c>
      <c r="V464" s="77">
        <f t="shared" si="37"/>
        <v>91.763000000000005</v>
      </c>
      <c r="AJ464" s="15" t="s">
        <v>856</v>
      </c>
      <c r="AK464">
        <v>3</v>
      </c>
      <c r="AL464">
        <v>1</v>
      </c>
      <c r="AM464">
        <v>110.45399999999999</v>
      </c>
      <c r="AN464">
        <v>77.305000000000007</v>
      </c>
      <c r="AP464" s="77">
        <f t="shared" si="38"/>
        <v>77.305000000000007</v>
      </c>
    </row>
    <row r="465" spans="16:42" x14ac:dyDescent="0.25">
      <c r="V465" s="77"/>
      <c r="AJ465" s="15"/>
      <c r="AL465">
        <v>2</v>
      </c>
      <c r="AM465">
        <v>135.20699999999999</v>
      </c>
      <c r="AN465">
        <v>86.441000000000003</v>
      </c>
      <c r="AP465" s="77">
        <f t="shared" si="38"/>
        <v>86.441000000000003</v>
      </c>
    </row>
    <row r="466" spans="16:42" x14ac:dyDescent="0.25">
      <c r="P466" s="62" t="s">
        <v>857</v>
      </c>
      <c r="Q466">
        <v>3</v>
      </c>
      <c r="R466">
        <v>1</v>
      </c>
      <c r="S466">
        <v>116.97</v>
      </c>
      <c r="T466">
        <v>86.646000000000001</v>
      </c>
      <c r="V466" s="77">
        <f t="shared" si="37"/>
        <v>86.646000000000001</v>
      </c>
      <c r="AJ466" s="15"/>
      <c r="AL466">
        <v>3</v>
      </c>
      <c r="AM466">
        <v>89.888999999999996</v>
      </c>
      <c r="AN466">
        <v>67.563999999999993</v>
      </c>
      <c r="AP466" s="77">
        <f t="shared" si="38"/>
        <v>67.563999999999993</v>
      </c>
    </row>
    <row r="467" spans="16:42" x14ac:dyDescent="0.25">
      <c r="R467">
        <v>2</v>
      </c>
      <c r="S467">
        <v>179.80500000000001</v>
      </c>
      <c r="T467">
        <v>104.35</v>
      </c>
      <c r="V467" s="77">
        <f t="shared" si="37"/>
        <v>104.35</v>
      </c>
      <c r="AJ467" s="15"/>
      <c r="AP467" s="77"/>
    </row>
    <row r="468" spans="16:42" x14ac:dyDescent="0.25">
      <c r="R468">
        <v>3</v>
      </c>
      <c r="S468">
        <v>259.32600000000002</v>
      </c>
      <c r="T468">
        <v>120.79300000000001</v>
      </c>
      <c r="V468" s="77">
        <f t="shared" si="37"/>
        <v>120.79300000000001</v>
      </c>
      <c r="AJ468" s="15" t="s">
        <v>858</v>
      </c>
      <c r="AK468">
        <v>3</v>
      </c>
      <c r="AL468">
        <v>1</v>
      </c>
      <c r="AM468">
        <v>272.57499999999999</v>
      </c>
      <c r="AN468">
        <v>129.90899999999999</v>
      </c>
      <c r="AP468" s="77">
        <f t="shared" si="38"/>
        <v>129.90899999999999</v>
      </c>
    </row>
    <row r="469" spans="16:42" x14ac:dyDescent="0.25">
      <c r="V469" s="77"/>
      <c r="AJ469" s="15"/>
      <c r="AL469">
        <v>2</v>
      </c>
      <c r="AM469">
        <v>222.92599999999999</v>
      </c>
      <c r="AN469">
        <v>133.584</v>
      </c>
      <c r="AP469" s="77">
        <f t="shared" si="38"/>
        <v>133.584</v>
      </c>
    </row>
    <row r="470" spans="16:42" x14ac:dyDescent="0.25">
      <c r="P470" s="62" t="s">
        <v>859</v>
      </c>
      <c r="Q470">
        <v>5</v>
      </c>
      <c r="R470">
        <v>1</v>
      </c>
      <c r="S470">
        <v>118.068</v>
      </c>
      <c r="T470">
        <v>60.082999999999998</v>
      </c>
      <c r="V470" s="77">
        <f t="shared" ref="V470:V531" si="39">T470+U470</f>
        <v>60.082999999999998</v>
      </c>
      <c r="AJ470" s="15"/>
      <c r="AL470">
        <v>3</v>
      </c>
      <c r="AM470">
        <v>306.02600000000001</v>
      </c>
      <c r="AN470">
        <v>62.222999999999999</v>
      </c>
      <c r="AP470" s="77">
        <f t="shared" si="38"/>
        <v>62.222999999999999</v>
      </c>
    </row>
    <row r="471" spans="16:42" x14ac:dyDescent="0.25">
      <c r="R471">
        <v>2</v>
      </c>
      <c r="S471">
        <v>106.67700000000001</v>
      </c>
      <c r="T471">
        <v>37.695999999999998</v>
      </c>
      <c r="V471" s="77">
        <f t="shared" si="39"/>
        <v>37.695999999999998</v>
      </c>
      <c r="AJ471" s="15"/>
      <c r="AP471" s="77"/>
    </row>
    <row r="472" spans="16:42" x14ac:dyDescent="0.25">
      <c r="R472">
        <v>3</v>
      </c>
      <c r="S472">
        <v>135.13300000000001</v>
      </c>
      <c r="T472">
        <v>68</v>
      </c>
      <c r="V472" s="77">
        <f t="shared" si="39"/>
        <v>68</v>
      </c>
      <c r="AJ472" s="15" t="s">
        <v>860</v>
      </c>
      <c r="AK472">
        <v>1</v>
      </c>
      <c r="AL472">
        <v>1</v>
      </c>
      <c r="AM472">
        <v>243.28800000000001</v>
      </c>
      <c r="AN472">
        <v>124.265</v>
      </c>
      <c r="AP472" s="77">
        <f t="shared" si="38"/>
        <v>124.265</v>
      </c>
    </row>
    <row r="473" spans="16:42" x14ac:dyDescent="0.25">
      <c r="R473">
        <v>4</v>
      </c>
      <c r="S473">
        <v>195.02799999999999</v>
      </c>
      <c r="T473">
        <v>71.191999999999993</v>
      </c>
      <c r="V473" s="77">
        <f t="shared" si="39"/>
        <v>71.191999999999993</v>
      </c>
      <c r="AJ473" s="15"/>
      <c r="AP473" s="77"/>
    </row>
    <row r="474" spans="16:42" x14ac:dyDescent="0.25">
      <c r="R474">
        <v>5</v>
      </c>
      <c r="S474">
        <v>213.6</v>
      </c>
      <c r="T474">
        <v>100.03400000000001</v>
      </c>
      <c r="V474" s="77">
        <f t="shared" si="39"/>
        <v>100.03400000000001</v>
      </c>
      <c r="AJ474" s="15" t="s">
        <v>861</v>
      </c>
      <c r="AK474">
        <v>2</v>
      </c>
      <c r="AL474">
        <v>1</v>
      </c>
      <c r="AM474">
        <v>191.80199999999999</v>
      </c>
      <c r="AN474">
        <v>81.593999999999994</v>
      </c>
      <c r="AP474" s="77">
        <f t="shared" si="38"/>
        <v>81.593999999999994</v>
      </c>
    </row>
    <row r="475" spans="16:42" x14ac:dyDescent="0.25">
      <c r="V475" s="77"/>
      <c r="AJ475" s="15"/>
      <c r="AL475">
        <v>2</v>
      </c>
      <c r="AM475">
        <v>194.48699999999999</v>
      </c>
      <c r="AN475">
        <v>130.65700000000001</v>
      </c>
      <c r="AP475" s="77">
        <f t="shared" si="38"/>
        <v>130.65700000000001</v>
      </c>
    </row>
    <row r="476" spans="16:42" x14ac:dyDescent="0.25">
      <c r="P476" s="62" t="s">
        <v>862</v>
      </c>
      <c r="Q476">
        <v>4</v>
      </c>
      <c r="R476">
        <v>1</v>
      </c>
      <c r="S476">
        <v>187.446</v>
      </c>
      <c r="T476">
        <v>91.25</v>
      </c>
      <c r="V476" s="77">
        <f t="shared" si="39"/>
        <v>91.25</v>
      </c>
      <c r="AJ476" s="15"/>
      <c r="AP476" s="77"/>
    </row>
    <row r="477" spans="16:42" x14ac:dyDescent="0.25">
      <c r="R477">
        <v>2</v>
      </c>
      <c r="S477">
        <v>129.20099999999999</v>
      </c>
      <c r="T477">
        <v>86.983000000000004</v>
      </c>
      <c r="V477" s="77">
        <f t="shared" si="39"/>
        <v>86.983000000000004</v>
      </c>
      <c r="AJ477" s="15" t="s">
        <v>863</v>
      </c>
      <c r="AK477">
        <v>4</v>
      </c>
      <c r="AL477">
        <v>1</v>
      </c>
      <c r="AM477">
        <v>232.75700000000001</v>
      </c>
      <c r="AN477">
        <v>130.00899999999999</v>
      </c>
      <c r="AP477" s="77">
        <f t="shared" si="38"/>
        <v>130.00899999999999</v>
      </c>
    </row>
    <row r="478" spans="16:42" x14ac:dyDescent="0.25">
      <c r="R478">
        <v>3</v>
      </c>
      <c r="S478">
        <v>252.30099999999999</v>
      </c>
      <c r="T478">
        <v>149.27199999999999</v>
      </c>
      <c r="V478" s="77">
        <f t="shared" si="39"/>
        <v>149.27199999999999</v>
      </c>
      <c r="AJ478" s="15"/>
      <c r="AL478">
        <v>2</v>
      </c>
      <c r="AM478">
        <v>316.08199999999999</v>
      </c>
      <c r="AN478">
        <v>143.25800000000001</v>
      </c>
      <c r="AP478" s="77">
        <f t="shared" si="38"/>
        <v>143.25800000000001</v>
      </c>
    </row>
    <row r="479" spans="16:42" x14ac:dyDescent="0.25">
      <c r="R479">
        <v>4</v>
      </c>
      <c r="S479">
        <v>286.68099999999998</v>
      </c>
      <c r="T479">
        <v>84.599000000000004</v>
      </c>
      <c r="V479" s="77">
        <f t="shared" si="39"/>
        <v>84.599000000000004</v>
      </c>
      <c r="AJ479" s="15"/>
      <c r="AL479">
        <v>3</v>
      </c>
      <c r="AM479">
        <v>328.09300000000002</v>
      </c>
      <c r="AN479">
        <v>149.113</v>
      </c>
      <c r="AP479" s="77">
        <f t="shared" si="38"/>
        <v>149.113</v>
      </c>
    </row>
    <row r="480" spans="16:42" x14ac:dyDescent="0.25">
      <c r="V480" s="77"/>
      <c r="AJ480" s="15"/>
      <c r="AL480">
        <v>4</v>
      </c>
      <c r="AM480">
        <v>152.322</v>
      </c>
      <c r="AN480">
        <v>81.349999999999994</v>
      </c>
      <c r="AP480" s="77">
        <f t="shared" si="38"/>
        <v>81.349999999999994</v>
      </c>
    </row>
    <row r="481" spans="16:42" x14ac:dyDescent="0.25">
      <c r="P481" s="62" t="s">
        <v>864</v>
      </c>
      <c r="Q481">
        <v>5</v>
      </c>
      <c r="R481">
        <v>1</v>
      </c>
      <c r="T481">
        <v>85.183000000000007</v>
      </c>
      <c r="V481" s="77">
        <f t="shared" si="39"/>
        <v>85.183000000000007</v>
      </c>
      <c r="AJ481" s="15"/>
      <c r="AP481" s="77"/>
    </row>
    <row r="482" spans="16:42" x14ac:dyDescent="0.25">
      <c r="R482">
        <v>2</v>
      </c>
      <c r="S482">
        <v>189.18799999999999</v>
      </c>
      <c r="T482">
        <v>49.658999999999999</v>
      </c>
      <c r="U482">
        <v>44.045000000000002</v>
      </c>
      <c r="V482" s="77">
        <f t="shared" si="39"/>
        <v>93.704000000000008</v>
      </c>
      <c r="AJ482" s="15" t="s">
        <v>865</v>
      </c>
      <c r="AK482">
        <v>5</v>
      </c>
      <c r="AL482">
        <v>1</v>
      </c>
      <c r="AM482">
        <v>77.826999999999998</v>
      </c>
      <c r="AN482">
        <v>41.540999999999997</v>
      </c>
      <c r="AP482" s="77">
        <f t="shared" si="38"/>
        <v>41.540999999999997</v>
      </c>
    </row>
    <row r="483" spans="16:42" x14ac:dyDescent="0.25">
      <c r="R483">
        <v>3</v>
      </c>
      <c r="S483">
        <v>323.37099999999998</v>
      </c>
      <c r="T483">
        <v>135.31800000000001</v>
      </c>
      <c r="V483" s="77">
        <f t="shared" si="39"/>
        <v>135.31800000000001</v>
      </c>
      <c r="AJ483" s="15"/>
      <c r="AL483">
        <v>2</v>
      </c>
      <c r="AM483">
        <v>317.84399999999999</v>
      </c>
      <c r="AN483">
        <v>81.989000000000004</v>
      </c>
      <c r="AP483" s="77">
        <f t="shared" si="38"/>
        <v>81.989000000000004</v>
      </c>
    </row>
    <row r="484" spans="16:42" x14ac:dyDescent="0.25">
      <c r="R484">
        <v>4</v>
      </c>
      <c r="T484">
        <v>102.29</v>
      </c>
      <c r="V484" s="77">
        <f t="shared" si="39"/>
        <v>102.29</v>
      </c>
      <c r="AJ484" s="15"/>
      <c r="AL484">
        <v>3</v>
      </c>
      <c r="AM484">
        <v>114.586</v>
      </c>
      <c r="AN484">
        <v>56.752000000000002</v>
      </c>
      <c r="AP484" s="77">
        <f t="shared" si="38"/>
        <v>56.752000000000002</v>
      </c>
    </row>
    <row r="485" spans="16:42" x14ac:dyDescent="0.25">
      <c r="R485">
        <v>5</v>
      </c>
      <c r="S485">
        <v>150.26599999999999</v>
      </c>
      <c r="T485">
        <v>58.606000000000002</v>
      </c>
      <c r="V485" s="77">
        <f t="shared" si="39"/>
        <v>58.606000000000002</v>
      </c>
      <c r="AJ485" s="15"/>
      <c r="AL485">
        <v>4</v>
      </c>
      <c r="AM485">
        <v>98.183999999999997</v>
      </c>
      <c r="AN485">
        <v>65.814999999999998</v>
      </c>
      <c r="AP485" s="77">
        <f t="shared" si="38"/>
        <v>65.814999999999998</v>
      </c>
    </row>
    <row r="486" spans="16:42" x14ac:dyDescent="0.25">
      <c r="V486" s="77"/>
      <c r="AJ486" s="15"/>
      <c r="AL486">
        <v>5</v>
      </c>
      <c r="AM486">
        <v>310.00200000000001</v>
      </c>
      <c r="AN486">
        <v>69.001999999999995</v>
      </c>
      <c r="AO486">
        <v>85.054000000000002</v>
      </c>
      <c r="AP486" s="77">
        <f t="shared" si="38"/>
        <v>154.05599999999998</v>
      </c>
    </row>
    <row r="487" spans="16:42" x14ac:dyDescent="0.25">
      <c r="P487" s="62" t="s">
        <v>866</v>
      </c>
      <c r="Q487">
        <v>3</v>
      </c>
      <c r="R487">
        <v>1</v>
      </c>
      <c r="S487">
        <v>202.19300000000001</v>
      </c>
      <c r="T487">
        <v>110.194</v>
      </c>
      <c r="V487" s="77">
        <f t="shared" si="39"/>
        <v>110.194</v>
      </c>
      <c r="AJ487" s="15"/>
      <c r="AP487" s="77"/>
    </row>
    <row r="488" spans="16:42" x14ac:dyDescent="0.25">
      <c r="R488">
        <v>2</v>
      </c>
      <c r="S488">
        <v>172.792</v>
      </c>
      <c r="T488">
        <v>61.161000000000001</v>
      </c>
      <c r="V488" s="77">
        <f t="shared" si="39"/>
        <v>61.161000000000001</v>
      </c>
      <c r="AJ488" s="15" t="s">
        <v>867</v>
      </c>
      <c r="AK488">
        <v>4</v>
      </c>
      <c r="AL488">
        <v>1</v>
      </c>
      <c r="AM488">
        <v>181.61799999999999</v>
      </c>
      <c r="AN488">
        <v>117.31</v>
      </c>
      <c r="AP488" s="77">
        <f t="shared" si="38"/>
        <v>117.31</v>
      </c>
    </row>
    <row r="489" spans="16:42" x14ac:dyDescent="0.25">
      <c r="R489">
        <v>3</v>
      </c>
      <c r="S489">
        <v>209.68799999999999</v>
      </c>
      <c r="T489">
        <v>104.765</v>
      </c>
      <c r="V489" s="77">
        <f t="shared" si="39"/>
        <v>104.765</v>
      </c>
      <c r="AJ489" s="15"/>
      <c r="AL489">
        <v>2</v>
      </c>
      <c r="AM489">
        <v>248.11500000000001</v>
      </c>
      <c r="AN489">
        <v>151.874</v>
      </c>
      <c r="AP489" s="77">
        <f t="shared" si="38"/>
        <v>151.874</v>
      </c>
    </row>
    <row r="490" spans="16:42" x14ac:dyDescent="0.25">
      <c r="V490" s="77"/>
      <c r="AJ490" s="15"/>
      <c r="AL490">
        <v>3</v>
      </c>
      <c r="AM490" s="14" t="s">
        <v>810</v>
      </c>
      <c r="AN490" s="14" t="s">
        <v>810</v>
      </c>
      <c r="AP490" s="77"/>
    </row>
    <row r="491" spans="16:42" x14ac:dyDescent="0.25">
      <c r="P491" s="62" t="s">
        <v>868</v>
      </c>
      <c r="Q491">
        <v>7</v>
      </c>
      <c r="R491">
        <v>1</v>
      </c>
      <c r="S491">
        <v>93.744</v>
      </c>
      <c r="T491">
        <v>24.187000000000001</v>
      </c>
      <c r="V491" s="77">
        <f t="shared" si="39"/>
        <v>24.187000000000001</v>
      </c>
      <c r="AJ491" s="15"/>
      <c r="AL491">
        <v>4</v>
      </c>
      <c r="AM491">
        <v>320.40300000000002</v>
      </c>
      <c r="AN491">
        <v>146.208</v>
      </c>
      <c r="AP491" s="77">
        <f t="shared" si="38"/>
        <v>146.208</v>
      </c>
    </row>
    <row r="492" spans="16:42" x14ac:dyDescent="0.25">
      <c r="R492">
        <v>2</v>
      </c>
      <c r="S492">
        <v>183.565</v>
      </c>
      <c r="T492">
        <v>70.299000000000007</v>
      </c>
      <c r="V492" s="77">
        <f t="shared" si="39"/>
        <v>70.299000000000007</v>
      </c>
      <c r="AJ492" s="15"/>
      <c r="AP492" s="77"/>
    </row>
    <row r="493" spans="16:42" x14ac:dyDescent="0.25">
      <c r="R493">
        <v>3</v>
      </c>
      <c r="S493">
        <v>141.02799999999999</v>
      </c>
      <c r="T493">
        <v>61.771999999999998</v>
      </c>
      <c r="V493" s="77">
        <f t="shared" si="39"/>
        <v>61.771999999999998</v>
      </c>
      <c r="AJ493" s="15" t="s">
        <v>869</v>
      </c>
      <c r="AK493">
        <v>4</v>
      </c>
      <c r="AL493">
        <v>1</v>
      </c>
      <c r="AM493">
        <v>266.31200000000001</v>
      </c>
      <c r="AN493">
        <v>147.31399999999999</v>
      </c>
      <c r="AP493" s="77">
        <f t="shared" si="38"/>
        <v>147.31399999999999</v>
      </c>
    </row>
    <row r="494" spans="16:42" x14ac:dyDescent="0.25">
      <c r="R494">
        <v>4</v>
      </c>
      <c r="S494">
        <v>139.40199999999999</v>
      </c>
      <c r="T494">
        <v>46.011000000000003</v>
      </c>
      <c r="V494" s="77">
        <f t="shared" si="39"/>
        <v>46.011000000000003</v>
      </c>
      <c r="AJ494" s="15"/>
      <c r="AL494">
        <v>2</v>
      </c>
      <c r="AM494">
        <v>89.626999999999995</v>
      </c>
      <c r="AN494">
        <v>86.369</v>
      </c>
      <c r="AP494" s="77">
        <f t="shared" si="38"/>
        <v>86.369</v>
      </c>
    </row>
    <row r="495" spans="16:42" x14ac:dyDescent="0.25">
      <c r="R495">
        <v>5</v>
      </c>
      <c r="S495">
        <v>111.82599999999999</v>
      </c>
      <c r="T495">
        <v>77.397999999999996</v>
      </c>
      <c r="V495" s="77">
        <f t="shared" si="39"/>
        <v>77.397999999999996</v>
      </c>
      <c r="AJ495" s="15"/>
      <c r="AL495">
        <v>3</v>
      </c>
      <c r="AM495">
        <v>147.27199999999999</v>
      </c>
      <c r="AN495">
        <v>89.048000000000002</v>
      </c>
      <c r="AP495" s="77">
        <f t="shared" si="38"/>
        <v>89.048000000000002</v>
      </c>
    </row>
    <row r="496" spans="16:42" x14ac:dyDescent="0.25">
      <c r="R496">
        <v>6</v>
      </c>
      <c r="S496">
        <v>100.72199999999999</v>
      </c>
      <c r="T496">
        <v>66.275999999999996</v>
      </c>
      <c r="V496" s="77">
        <f t="shared" si="39"/>
        <v>66.275999999999996</v>
      </c>
      <c r="AJ496" s="15"/>
      <c r="AL496">
        <v>4</v>
      </c>
      <c r="AM496">
        <v>70.227999999999994</v>
      </c>
      <c r="AN496">
        <v>46.926000000000002</v>
      </c>
      <c r="AP496" s="77">
        <f t="shared" si="38"/>
        <v>46.926000000000002</v>
      </c>
    </row>
    <row r="497" spans="16:42" x14ac:dyDescent="0.25">
      <c r="R497">
        <v>7</v>
      </c>
      <c r="S497">
        <v>58.822000000000003</v>
      </c>
      <c r="T497">
        <v>35.777000000000001</v>
      </c>
      <c r="V497" s="77">
        <f t="shared" si="39"/>
        <v>35.777000000000001</v>
      </c>
      <c r="AJ497" s="15"/>
      <c r="AP497" s="77"/>
    </row>
    <row r="498" spans="16:42" x14ac:dyDescent="0.25">
      <c r="V498" s="77"/>
      <c r="AJ498" s="15" t="s">
        <v>870</v>
      </c>
      <c r="AK498">
        <v>4</v>
      </c>
      <c r="AL498">
        <v>1</v>
      </c>
      <c r="AM498">
        <v>144.941</v>
      </c>
      <c r="AN498">
        <v>97.185000000000002</v>
      </c>
      <c r="AP498" s="77">
        <f t="shared" si="38"/>
        <v>97.185000000000002</v>
      </c>
    </row>
    <row r="499" spans="16:42" x14ac:dyDescent="0.25">
      <c r="P499" s="62" t="s">
        <v>871</v>
      </c>
      <c r="Q499">
        <v>3</v>
      </c>
      <c r="R499">
        <v>1</v>
      </c>
      <c r="S499">
        <v>112.721</v>
      </c>
      <c r="T499">
        <v>60.823</v>
      </c>
      <c r="V499" s="77">
        <f t="shared" si="39"/>
        <v>60.823</v>
      </c>
      <c r="AJ499" s="15"/>
      <c r="AL499">
        <v>2</v>
      </c>
      <c r="AM499" s="14" t="s">
        <v>810</v>
      </c>
      <c r="AN499">
        <v>88.103999999999999</v>
      </c>
      <c r="AP499" s="77">
        <f t="shared" si="38"/>
        <v>88.103999999999999</v>
      </c>
    </row>
    <row r="500" spans="16:42" x14ac:dyDescent="0.25">
      <c r="R500">
        <v>2</v>
      </c>
      <c r="S500">
        <v>144.01400000000001</v>
      </c>
      <c r="T500">
        <v>81.992000000000004</v>
      </c>
      <c r="V500" s="77">
        <f t="shared" si="39"/>
        <v>81.992000000000004</v>
      </c>
      <c r="AJ500" s="15"/>
      <c r="AL500">
        <v>3</v>
      </c>
      <c r="AM500">
        <v>228.09</v>
      </c>
      <c r="AN500">
        <v>61.698</v>
      </c>
      <c r="AP500" s="77">
        <f t="shared" si="38"/>
        <v>61.698</v>
      </c>
    </row>
    <row r="501" spans="16:42" x14ac:dyDescent="0.25">
      <c r="R501">
        <v>3</v>
      </c>
      <c r="S501">
        <v>141.566</v>
      </c>
      <c r="T501">
        <v>76.608999999999995</v>
      </c>
      <c r="V501" s="77">
        <f t="shared" si="39"/>
        <v>76.608999999999995</v>
      </c>
      <c r="AJ501" s="15"/>
      <c r="AL501">
        <v>4</v>
      </c>
      <c r="AM501">
        <v>187.77099999999999</v>
      </c>
      <c r="AN501">
        <v>126.163</v>
      </c>
      <c r="AP501" s="77">
        <f t="shared" si="38"/>
        <v>126.163</v>
      </c>
    </row>
    <row r="502" spans="16:42" x14ac:dyDescent="0.25">
      <c r="V502" s="77"/>
      <c r="AJ502" s="15"/>
      <c r="AP502" s="77"/>
    </row>
    <row r="503" spans="16:42" x14ac:dyDescent="0.25">
      <c r="P503" s="62" t="s">
        <v>873</v>
      </c>
      <c r="Q503">
        <v>3</v>
      </c>
      <c r="R503">
        <v>1</v>
      </c>
      <c r="S503">
        <v>140.00399999999999</v>
      </c>
      <c r="T503">
        <v>104.889</v>
      </c>
      <c r="V503" s="77">
        <f t="shared" si="39"/>
        <v>104.889</v>
      </c>
      <c r="AJ503" s="15" t="s">
        <v>872</v>
      </c>
      <c r="AK503">
        <v>3</v>
      </c>
      <c r="AL503">
        <v>1</v>
      </c>
      <c r="AM503">
        <v>125.67</v>
      </c>
      <c r="AN503">
        <v>88.741</v>
      </c>
      <c r="AP503" s="77">
        <f t="shared" si="38"/>
        <v>88.741</v>
      </c>
    </row>
    <row r="504" spans="16:42" x14ac:dyDescent="0.25">
      <c r="R504">
        <v>2</v>
      </c>
      <c r="S504">
        <v>192.60599999999999</v>
      </c>
      <c r="T504">
        <v>69.754000000000005</v>
      </c>
      <c r="V504" s="77">
        <f t="shared" si="39"/>
        <v>69.754000000000005</v>
      </c>
      <c r="AJ504" s="15"/>
      <c r="AL504">
        <v>2</v>
      </c>
      <c r="AM504">
        <v>221.93899999999999</v>
      </c>
      <c r="AN504">
        <v>98.228999999999999</v>
      </c>
      <c r="AP504" s="77">
        <f t="shared" si="38"/>
        <v>98.228999999999999</v>
      </c>
    </row>
    <row r="505" spans="16:42" x14ac:dyDescent="0.25">
      <c r="R505">
        <v>3</v>
      </c>
      <c r="S505">
        <v>269.20800000000003</v>
      </c>
      <c r="T505">
        <v>92.162999999999997</v>
      </c>
      <c r="V505" s="77">
        <f t="shared" si="39"/>
        <v>92.162999999999997</v>
      </c>
      <c r="AJ505" s="15"/>
      <c r="AL505">
        <v>3</v>
      </c>
      <c r="AM505">
        <v>151.92099999999999</v>
      </c>
      <c r="AN505">
        <v>53.24</v>
      </c>
      <c r="AP505" s="77">
        <f t="shared" si="38"/>
        <v>53.24</v>
      </c>
    </row>
    <row r="506" spans="16:42" x14ac:dyDescent="0.25">
      <c r="V506" s="77"/>
      <c r="AJ506" s="15"/>
      <c r="AP506" s="77"/>
    </row>
    <row r="507" spans="16:42" x14ac:dyDescent="0.25">
      <c r="P507" s="62" t="s">
        <v>875</v>
      </c>
      <c r="Q507">
        <v>3</v>
      </c>
      <c r="R507">
        <v>1</v>
      </c>
      <c r="S507">
        <v>111.611</v>
      </c>
      <c r="T507">
        <v>95.777000000000001</v>
      </c>
      <c r="V507" s="77">
        <f t="shared" si="39"/>
        <v>95.777000000000001</v>
      </c>
      <c r="AJ507" s="15" t="s">
        <v>874</v>
      </c>
      <c r="AK507">
        <v>2</v>
      </c>
      <c r="AL507">
        <v>1</v>
      </c>
      <c r="AM507">
        <v>246.81200000000001</v>
      </c>
      <c r="AN507">
        <v>172.37100000000001</v>
      </c>
      <c r="AP507" s="77">
        <f t="shared" si="38"/>
        <v>172.37100000000001</v>
      </c>
    </row>
    <row r="508" spans="16:42" x14ac:dyDescent="0.25">
      <c r="R508">
        <v>2</v>
      </c>
      <c r="S508">
        <v>124.483</v>
      </c>
      <c r="T508">
        <v>86.31</v>
      </c>
      <c r="V508" s="77">
        <f t="shared" si="39"/>
        <v>86.31</v>
      </c>
      <c r="AJ508" s="15"/>
      <c r="AL508">
        <v>2</v>
      </c>
      <c r="AM508">
        <v>93.171999999999997</v>
      </c>
      <c r="AN508">
        <v>49.764000000000003</v>
      </c>
      <c r="AP508" s="77">
        <f t="shared" si="38"/>
        <v>49.764000000000003</v>
      </c>
    </row>
    <row r="509" spans="16:42" x14ac:dyDescent="0.25">
      <c r="R509">
        <v>3</v>
      </c>
      <c r="S509">
        <v>136.565</v>
      </c>
      <c r="T509">
        <v>71.396000000000001</v>
      </c>
      <c r="V509" s="77">
        <f t="shared" si="39"/>
        <v>71.396000000000001</v>
      </c>
      <c r="AJ509" s="15"/>
      <c r="AP509" s="77"/>
    </row>
    <row r="510" spans="16:42" x14ac:dyDescent="0.25">
      <c r="V510" s="77"/>
      <c r="AJ510" s="15" t="s">
        <v>876</v>
      </c>
      <c r="AK510">
        <v>1</v>
      </c>
      <c r="AL510">
        <v>1</v>
      </c>
      <c r="AM510">
        <v>288.721</v>
      </c>
      <c r="AN510">
        <v>157.35499999999999</v>
      </c>
      <c r="AP510" s="77">
        <f t="shared" si="38"/>
        <v>157.35499999999999</v>
      </c>
    </row>
    <row r="511" spans="16:42" x14ac:dyDescent="0.25">
      <c r="P511" s="62" t="s">
        <v>877</v>
      </c>
      <c r="Q511">
        <v>4</v>
      </c>
      <c r="R511">
        <v>1</v>
      </c>
      <c r="S511">
        <v>158.52099999999999</v>
      </c>
      <c r="T511">
        <v>62.402000000000001</v>
      </c>
      <c r="V511" s="77">
        <f t="shared" si="39"/>
        <v>62.402000000000001</v>
      </c>
      <c r="AJ511" s="15"/>
      <c r="AP511" s="77"/>
    </row>
    <row r="512" spans="16:42" x14ac:dyDescent="0.25">
      <c r="R512">
        <v>2</v>
      </c>
      <c r="S512">
        <v>142.636</v>
      </c>
      <c r="T512">
        <v>92.233000000000004</v>
      </c>
      <c r="V512" s="77">
        <f t="shared" si="39"/>
        <v>92.233000000000004</v>
      </c>
      <c r="AJ512" s="15" t="s">
        <v>878</v>
      </c>
      <c r="AK512">
        <v>3</v>
      </c>
      <c r="AL512">
        <v>1</v>
      </c>
      <c r="AM512">
        <v>138.654</v>
      </c>
      <c r="AN512">
        <v>85.722999999999999</v>
      </c>
      <c r="AP512" s="77">
        <f t="shared" si="38"/>
        <v>85.722999999999999</v>
      </c>
    </row>
    <row r="513" spans="16:42" x14ac:dyDescent="0.25">
      <c r="R513">
        <v>3</v>
      </c>
      <c r="S513">
        <v>167.04499999999999</v>
      </c>
      <c r="T513">
        <v>39.924999999999997</v>
      </c>
      <c r="V513" s="77">
        <f t="shared" si="39"/>
        <v>39.924999999999997</v>
      </c>
      <c r="AJ513" s="15"/>
      <c r="AL513">
        <v>2</v>
      </c>
      <c r="AM513">
        <v>294.89800000000002</v>
      </c>
      <c r="AN513">
        <v>58.530999999999999</v>
      </c>
      <c r="AO513">
        <v>90.070999999999998</v>
      </c>
      <c r="AP513" s="77">
        <f t="shared" si="38"/>
        <v>148.602</v>
      </c>
    </row>
    <row r="514" spans="16:42" x14ac:dyDescent="0.25">
      <c r="R514">
        <v>4</v>
      </c>
      <c r="S514">
        <v>73.41</v>
      </c>
      <c r="T514">
        <v>65.826999999999998</v>
      </c>
      <c r="V514" s="77">
        <f t="shared" si="39"/>
        <v>65.826999999999998</v>
      </c>
      <c r="AJ514" s="15"/>
      <c r="AL514">
        <v>3</v>
      </c>
      <c r="AM514">
        <v>201.69499999999999</v>
      </c>
      <c r="AN514">
        <v>31.305</v>
      </c>
      <c r="AP514" s="77">
        <f t="shared" si="38"/>
        <v>31.305</v>
      </c>
    </row>
    <row r="515" spans="16:42" x14ac:dyDescent="0.25">
      <c r="V515" s="77"/>
      <c r="AJ515" s="15"/>
      <c r="AP515" s="77"/>
    </row>
    <row r="516" spans="16:42" x14ac:dyDescent="0.25">
      <c r="P516" s="62" t="s">
        <v>880</v>
      </c>
      <c r="Q516">
        <v>3</v>
      </c>
      <c r="R516">
        <v>1</v>
      </c>
      <c r="S516">
        <v>124.258</v>
      </c>
      <c r="T516">
        <v>65.751000000000005</v>
      </c>
      <c r="V516" s="77">
        <f t="shared" si="39"/>
        <v>65.751000000000005</v>
      </c>
      <c r="AJ516" s="15" t="s">
        <v>879</v>
      </c>
      <c r="AK516">
        <v>3</v>
      </c>
      <c r="AL516">
        <v>1</v>
      </c>
      <c r="AM516">
        <v>146.53700000000001</v>
      </c>
      <c r="AN516">
        <v>119.123</v>
      </c>
      <c r="AP516" s="77">
        <f t="shared" si="38"/>
        <v>119.123</v>
      </c>
    </row>
    <row r="517" spans="16:42" x14ac:dyDescent="0.25">
      <c r="R517">
        <v>2</v>
      </c>
      <c r="S517">
        <v>158.31899999999999</v>
      </c>
      <c r="T517">
        <v>50.804000000000002</v>
      </c>
      <c r="V517" s="77">
        <f t="shared" si="39"/>
        <v>50.804000000000002</v>
      </c>
      <c r="AJ517" s="15"/>
      <c r="AL517">
        <v>2</v>
      </c>
      <c r="AM517">
        <v>195.43799999999999</v>
      </c>
      <c r="AN517">
        <v>131.00399999999999</v>
      </c>
      <c r="AP517" s="77">
        <f t="shared" si="38"/>
        <v>131.00399999999999</v>
      </c>
    </row>
    <row r="518" spans="16:42" x14ac:dyDescent="0.25">
      <c r="R518">
        <v>3</v>
      </c>
      <c r="S518">
        <v>170.423</v>
      </c>
      <c r="T518">
        <v>99.228999999999999</v>
      </c>
      <c r="V518" s="77">
        <f t="shared" si="39"/>
        <v>99.228999999999999</v>
      </c>
      <c r="AJ518" s="15"/>
      <c r="AL518">
        <v>3</v>
      </c>
      <c r="AM518">
        <v>104.12</v>
      </c>
      <c r="AN518">
        <v>74.941999999999993</v>
      </c>
      <c r="AP518" s="77">
        <f t="shared" si="38"/>
        <v>74.941999999999993</v>
      </c>
    </row>
    <row r="519" spans="16:42" x14ac:dyDescent="0.25">
      <c r="V519" s="77"/>
      <c r="AJ519" s="15"/>
      <c r="AP519" s="77"/>
    </row>
    <row r="520" spans="16:42" x14ac:dyDescent="0.25">
      <c r="P520" s="62" t="s">
        <v>882</v>
      </c>
      <c r="Q520">
        <v>3</v>
      </c>
      <c r="R520">
        <v>1</v>
      </c>
      <c r="S520">
        <v>211.625</v>
      </c>
      <c r="T520">
        <v>56.08</v>
      </c>
      <c r="V520" s="77">
        <f t="shared" si="39"/>
        <v>56.08</v>
      </c>
      <c r="AJ520" s="15" t="s">
        <v>881</v>
      </c>
      <c r="AK520">
        <v>3</v>
      </c>
      <c r="AL520">
        <v>1</v>
      </c>
      <c r="AM520">
        <v>214.51400000000001</v>
      </c>
      <c r="AN520">
        <v>148.53100000000001</v>
      </c>
      <c r="AP520" s="77">
        <f t="shared" si="38"/>
        <v>148.53100000000001</v>
      </c>
    </row>
    <row r="521" spans="16:42" x14ac:dyDescent="0.25">
      <c r="R521">
        <v>2</v>
      </c>
      <c r="S521">
        <v>157.54400000000001</v>
      </c>
      <c r="T521">
        <v>104.708</v>
      </c>
      <c r="V521" s="77">
        <f t="shared" si="39"/>
        <v>104.708</v>
      </c>
      <c r="AJ521" s="15"/>
      <c r="AL521">
        <v>2</v>
      </c>
      <c r="AM521">
        <v>243.446</v>
      </c>
      <c r="AN521">
        <v>140.14400000000001</v>
      </c>
      <c r="AP521" s="77">
        <f t="shared" si="38"/>
        <v>140.14400000000001</v>
      </c>
    </row>
    <row r="522" spans="16:42" x14ac:dyDescent="0.25">
      <c r="R522">
        <v>3</v>
      </c>
      <c r="S522">
        <v>107.336</v>
      </c>
      <c r="T522">
        <v>75.204999999999998</v>
      </c>
      <c r="V522" s="77">
        <f t="shared" si="39"/>
        <v>75.204999999999998</v>
      </c>
      <c r="AJ522" s="15"/>
      <c r="AL522">
        <v>3</v>
      </c>
      <c r="AM522">
        <v>173.78700000000001</v>
      </c>
      <c r="AN522">
        <v>132.22999999999999</v>
      </c>
      <c r="AP522" s="77">
        <f t="shared" ref="AP522:AP584" si="40">AN522+AO522</f>
        <v>132.22999999999999</v>
      </c>
    </row>
    <row r="523" spans="16:42" x14ac:dyDescent="0.25">
      <c r="V523" s="77"/>
      <c r="AJ523" s="15"/>
      <c r="AP523" s="77"/>
    </row>
    <row r="524" spans="16:42" x14ac:dyDescent="0.25">
      <c r="P524" s="62" t="s">
        <v>884</v>
      </c>
      <c r="Q524">
        <v>3</v>
      </c>
      <c r="R524">
        <v>1</v>
      </c>
      <c r="S524">
        <v>310.24700000000001</v>
      </c>
      <c r="T524">
        <v>166.47</v>
      </c>
      <c r="V524" s="77">
        <f t="shared" si="39"/>
        <v>166.47</v>
      </c>
      <c r="AJ524" s="15" t="s">
        <v>883</v>
      </c>
      <c r="AK524">
        <v>1</v>
      </c>
      <c r="AL524">
        <v>1</v>
      </c>
      <c r="AM524">
        <v>292.53500000000003</v>
      </c>
      <c r="AN524">
        <v>189.74</v>
      </c>
      <c r="AP524" s="77">
        <f t="shared" si="40"/>
        <v>189.74</v>
      </c>
    </row>
    <row r="525" spans="16:42" x14ac:dyDescent="0.25">
      <c r="R525">
        <v>2</v>
      </c>
      <c r="S525">
        <v>169.012</v>
      </c>
      <c r="T525">
        <v>65.138999999999996</v>
      </c>
      <c r="V525" s="77">
        <f t="shared" si="39"/>
        <v>65.138999999999996</v>
      </c>
      <c r="AJ525" s="15"/>
      <c r="AP525" s="77"/>
    </row>
    <row r="526" spans="16:42" x14ac:dyDescent="0.25">
      <c r="R526">
        <v>3</v>
      </c>
      <c r="S526">
        <v>279.12</v>
      </c>
      <c r="T526">
        <v>117.074</v>
      </c>
      <c r="V526" s="77">
        <f t="shared" si="39"/>
        <v>117.074</v>
      </c>
      <c r="AJ526" s="15" t="s">
        <v>885</v>
      </c>
      <c r="AK526">
        <v>2</v>
      </c>
      <c r="AL526">
        <v>1</v>
      </c>
      <c r="AM526">
        <v>500.27699999999999</v>
      </c>
      <c r="AN526">
        <v>139.202</v>
      </c>
      <c r="AP526" s="77">
        <f t="shared" si="40"/>
        <v>139.202</v>
      </c>
    </row>
    <row r="527" spans="16:42" x14ac:dyDescent="0.25">
      <c r="V527" s="77"/>
      <c r="AJ527" s="15"/>
      <c r="AL527">
        <v>2</v>
      </c>
      <c r="AM527">
        <v>110.788</v>
      </c>
      <c r="AN527">
        <v>75.522000000000006</v>
      </c>
      <c r="AP527" s="77">
        <f t="shared" si="40"/>
        <v>75.522000000000006</v>
      </c>
    </row>
    <row r="528" spans="16:42" x14ac:dyDescent="0.25">
      <c r="P528" s="62" t="s">
        <v>886</v>
      </c>
      <c r="Q528">
        <v>4</v>
      </c>
      <c r="R528">
        <v>1</v>
      </c>
      <c r="S528">
        <v>277.11500000000001</v>
      </c>
      <c r="T528">
        <v>148.91</v>
      </c>
      <c r="V528" s="77">
        <f t="shared" si="39"/>
        <v>148.91</v>
      </c>
      <c r="AJ528" s="15"/>
      <c r="AP528" s="77"/>
    </row>
    <row r="529" spans="16:42" x14ac:dyDescent="0.25">
      <c r="R529">
        <v>2</v>
      </c>
      <c r="S529">
        <v>354.31799999999998</v>
      </c>
      <c r="T529">
        <v>68.680000000000007</v>
      </c>
      <c r="V529" s="77">
        <f t="shared" si="39"/>
        <v>68.680000000000007</v>
      </c>
      <c r="AJ529" s="15" t="s">
        <v>887</v>
      </c>
      <c r="AK529">
        <v>4</v>
      </c>
      <c r="AL529">
        <v>1</v>
      </c>
      <c r="AM529">
        <v>167.108</v>
      </c>
      <c r="AN529">
        <v>88.084000000000003</v>
      </c>
      <c r="AP529" s="77">
        <f t="shared" si="40"/>
        <v>88.084000000000003</v>
      </c>
    </row>
    <row r="530" spans="16:42" x14ac:dyDescent="0.25">
      <c r="R530">
        <v>3</v>
      </c>
      <c r="S530">
        <v>191.00299999999999</v>
      </c>
      <c r="T530">
        <v>56.850999999999999</v>
      </c>
      <c r="V530" s="77">
        <f t="shared" si="39"/>
        <v>56.850999999999999</v>
      </c>
      <c r="AJ530" s="15"/>
      <c r="AL530">
        <v>2</v>
      </c>
      <c r="AM530">
        <v>186.703</v>
      </c>
      <c r="AN530">
        <v>70.742000000000004</v>
      </c>
      <c r="AP530" s="77">
        <f t="shared" si="40"/>
        <v>70.742000000000004</v>
      </c>
    </row>
    <row r="531" spans="16:42" x14ac:dyDescent="0.25">
      <c r="R531">
        <v>4</v>
      </c>
      <c r="S531">
        <v>232.17500000000001</v>
      </c>
      <c r="T531">
        <v>85.566999999999993</v>
      </c>
      <c r="V531" s="77">
        <f t="shared" si="39"/>
        <v>85.566999999999993</v>
      </c>
      <c r="AJ531" s="15"/>
      <c r="AL531">
        <v>3</v>
      </c>
      <c r="AM531">
        <v>200.28200000000001</v>
      </c>
      <c r="AN531">
        <v>78.637</v>
      </c>
      <c r="AP531" s="77">
        <f t="shared" si="40"/>
        <v>78.637</v>
      </c>
    </row>
    <row r="532" spans="16:42" x14ac:dyDescent="0.25">
      <c r="V532" s="77"/>
      <c r="AJ532" s="15"/>
      <c r="AL532">
        <v>4</v>
      </c>
      <c r="AM532">
        <v>177.178</v>
      </c>
      <c r="AN532">
        <v>117.854</v>
      </c>
      <c r="AP532" s="77">
        <f t="shared" si="40"/>
        <v>117.854</v>
      </c>
    </row>
    <row r="533" spans="16:42" x14ac:dyDescent="0.25">
      <c r="P533" s="62" t="s">
        <v>888</v>
      </c>
      <c r="Q533">
        <v>4</v>
      </c>
      <c r="R533">
        <v>1</v>
      </c>
      <c r="S533">
        <v>132.834</v>
      </c>
      <c r="T533">
        <v>80.866</v>
      </c>
      <c r="V533" s="77">
        <f t="shared" ref="V533:V596" si="41">T533+U533</f>
        <v>80.866</v>
      </c>
      <c r="AJ533" s="15"/>
      <c r="AP533" s="77"/>
    </row>
    <row r="534" spans="16:42" x14ac:dyDescent="0.25">
      <c r="R534">
        <v>2</v>
      </c>
      <c r="S534">
        <v>272.28100000000001</v>
      </c>
      <c r="T534">
        <v>59.363</v>
      </c>
      <c r="V534" s="77">
        <f t="shared" si="41"/>
        <v>59.363</v>
      </c>
      <c r="AJ534" s="15" t="s">
        <v>889</v>
      </c>
      <c r="AK534">
        <v>2</v>
      </c>
      <c r="AL534">
        <v>1</v>
      </c>
      <c r="AM534">
        <v>135.03</v>
      </c>
      <c r="AN534">
        <v>130.661</v>
      </c>
      <c r="AP534" s="77">
        <f t="shared" si="40"/>
        <v>130.661</v>
      </c>
    </row>
    <row r="535" spans="16:42" x14ac:dyDescent="0.25">
      <c r="R535">
        <v>3</v>
      </c>
      <c r="S535">
        <v>162.595</v>
      </c>
      <c r="T535">
        <v>55.326000000000001</v>
      </c>
      <c r="V535" s="77">
        <f t="shared" si="41"/>
        <v>55.326000000000001</v>
      </c>
      <c r="AJ535" s="15"/>
      <c r="AL535">
        <v>2</v>
      </c>
      <c r="AM535">
        <v>170.48500000000001</v>
      </c>
      <c r="AN535">
        <v>44.597999999999999</v>
      </c>
      <c r="AP535" s="77">
        <f t="shared" si="40"/>
        <v>44.597999999999999</v>
      </c>
    </row>
    <row r="536" spans="16:42" x14ac:dyDescent="0.25">
      <c r="R536">
        <v>4</v>
      </c>
      <c r="S536">
        <v>164.51400000000001</v>
      </c>
      <c r="T536">
        <v>97.664000000000001</v>
      </c>
      <c r="V536" s="77">
        <f t="shared" si="41"/>
        <v>97.664000000000001</v>
      </c>
      <c r="AJ536" s="15"/>
      <c r="AP536" s="77"/>
    </row>
    <row r="537" spans="16:42" x14ac:dyDescent="0.25">
      <c r="V537" s="77"/>
      <c r="AJ537" s="15" t="s">
        <v>890</v>
      </c>
      <c r="AK537">
        <v>4</v>
      </c>
      <c r="AL537">
        <v>1</v>
      </c>
      <c r="AM537">
        <v>263.048</v>
      </c>
      <c r="AN537">
        <v>92.78</v>
      </c>
      <c r="AP537" s="77">
        <f t="shared" si="40"/>
        <v>92.78</v>
      </c>
    </row>
    <row r="538" spans="16:42" x14ac:dyDescent="0.25">
      <c r="P538" s="62" t="s">
        <v>891</v>
      </c>
      <c r="Q538">
        <v>7</v>
      </c>
      <c r="R538">
        <v>1</v>
      </c>
      <c r="S538" s="14" t="s">
        <v>810</v>
      </c>
      <c r="T538">
        <v>68.007000000000005</v>
      </c>
      <c r="V538" s="77">
        <f t="shared" si="41"/>
        <v>68.007000000000005</v>
      </c>
      <c r="AJ538" s="15"/>
      <c r="AL538">
        <v>2</v>
      </c>
      <c r="AM538">
        <v>293.483</v>
      </c>
      <c r="AN538">
        <v>189.05600000000001</v>
      </c>
      <c r="AP538" s="77">
        <f t="shared" si="40"/>
        <v>189.05600000000001</v>
      </c>
    </row>
    <row r="539" spans="16:42" x14ac:dyDescent="0.25">
      <c r="R539">
        <v>2</v>
      </c>
      <c r="S539">
        <v>145.41300000000001</v>
      </c>
      <c r="T539">
        <v>61.057000000000002</v>
      </c>
      <c r="V539" s="77">
        <f t="shared" si="41"/>
        <v>61.057000000000002</v>
      </c>
      <c r="AJ539" s="15"/>
      <c r="AL539">
        <v>3</v>
      </c>
      <c r="AM539">
        <v>162.78800000000001</v>
      </c>
      <c r="AN539">
        <v>92.965000000000003</v>
      </c>
      <c r="AP539" s="77">
        <f t="shared" si="40"/>
        <v>92.965000000000003</v>
      </c>
    </row>
    <row r="540" spans="16:42" x14ac:dyDescent="0.25">
      <c r="R540">
        <v>3</v>
      </c>
      <c r="S540">
        <v>128.565</v>
      </c>
      <c r="T540">
        <v>90.427000000000007</v>
      </c>
      <c r="V540" s="77">
        <f t="shared" si="41"/>
        <v>90.427000000000007</v>
      </c>
      <c r="AJ540" s="15"/>
      <c r="AL540">
        <v>4</v>
      </c>
      <c r="AM540">
        <v>133.68600000000001</v>
      </c>
      <c r="AN540">
        <v>79.399000000000001</v>
      </c>
      <c r="AP540" s="77">
        <f t="shared" si="40"/>
        <v>79.399000000000001</v>
      </c>
    </row>
    <row r="541" spans="16:42" x14ac:dyDescent="0.25">
      <c r="R541">
        <v>4</v>
      </c>
      <c r="S541">
        <v>143.19900000000001</v>
      </c>
      <c r="T541">
        <v>87.320999999999998</v>
      </c>
      <c r="V541" s="77">
        <f t="shared" si="41"/>
        <v>87.320999999999998</v>
      </c>
      <c r="AJ541" s="15"/>
      <c r="AP541" s="77"/>
    </row>
    <row r="542" spans="16:42" x14ac:dyDescent="0.25">
      <c r="R542">
        <v>5</v>
      </c>
      <c r="S542">
        <v>124.724</v>
      </c>
      <c r="T542">
        <v>83.656999999999996</v>
      </c>
      <c r="V542" s="77">
        <f t="shared" si="41"/>
        <v>83.656999999999996</v>
      </c>
      <c r="AJ542" s="15" t="s">
        <v>892</v>
      </c>
      <c r="AK542">
        <v>3</v>
      </c>
      <c r="AL542">
        <v>1</v>
      </c>
      <c r="AM542">
        <v>83.385000000000005</v>
      </c>
      <c r="AN542">
        <v>79.495999999999995</v>
      </c>
      <c r="AP542" s="77">
        <f t="shared" si="40"/>
        <v>79.495999999999995</v>
      </c>
    </row>
    <row r="543" spans="16:42" x14ac:dyDescent="0.25">
      <c r="R543">
        <v>6</v>
      </c>
      <c r="S543">
        <v>110.422</v>
      </c>
      <c r="T543">
        <v>81.180999999999997</v>
      </c>
      <c r="V543" s="77">
        <f t="shared" si="41"/>
        <v>81.180999999999997</v>
      </c>
      <c r="AJ543" s="15"/>
      <c r="AL543">
        <v>2</v>
      </c>
      <c r="AM543">
        <v>128.09800000000001</v>
      </c>
      <c r="AN543">
        <v>79.938000000000002</v>
      </c>
      <c r="AP543" s="77">
        <f t="shared" si="40"/>
        <v>79.938000000000002</v>
      </c>
    </row>
    <row r="544" spans="16:42" x14ac:dyDescent="0.25">
      <c r="R544">
        <v>7</v>
      </c>
      <c r="S544">
        <v>135.79400000000001</v>
      </c>
      <c r="T544">
        <v>74.010000000000005</v>
      </c>
      <c r="V544" s="77">
        <f t="shared" si="41"/>
        <v>74.010000000000005</v>
      </c>
      <c r="AJ544" s="15"/>
      <c r="AL544">
        <v>3</v>
      </c>
      <c r="AM544">
        <v>134.33199999999999</v>
      </c>
      <c r="AN544">
        <v>66.171999999999997</v>
      </c>
      <c r="AP544" s="77">
        <f t="shared" si="40"/>
        <v>66.171999999999997</v>
      </c>
    </row>
    <row r="545" spans="16:42" x14ac:dyDescent="0.25">
      <c r="R545">
        <v>8</v>
      </c>
      <c r="S545">
        <v>100.658</v>
      </c>
      <c r="T545">
        <v>89.087000000000003</v>
      </c>
      <c r="V545" s="77">
        <f t="shared" si="41"/>
        <v>89.087000000000003</v>
      </c>
      <c r="AJ545" s="15"/>
      <c r="AP545" s="77"/>
    </row>
    <row r="546" spans="16:42" x14ac:dyDescent="0.25">
      <c r="V546" s="77"/>
      <c r="AJ546" s="15" t="s">
        <v>893</v>
      </c>
      <c r="AK546">
        <v>3</v>
      </c>
      <c r="AL546">
        <v>1</v>
      </c>
      <c r="AM546">
        <v>106</v>
      </c>
      <c r="AN546">
        <v>49.347999999999999</v>
      </c>
      <c r="AP546" s="77">
        <f t="shared" si="40"/>
        <v>49.347999999999999</v>
      </c>
    </row>
    <row r="547" spans="16:42" x14ac:dyDescent="0.25">
      <c r="P547" s="62" t="s">
        <v>894</v>
      </c>
      <c r="Q547">
        <v>4</v>
      </c>
      <c r="R547">
        <v>1</v>
      </c>
      <c r="S547">
        <v>121.709</v>
      </c>
      <c r="T547">
        <v>67.231999999999999</v>
      </c>
      <c r="V547" s="77">
        <f t="shared" si="41"/>
        <v>67.231999999999999</v>
      </c>
      <c r="AJ547" s="15"/>
      <c r="AL547">
        <v>2</v>
      </c>
      <c r="AN547">
        <v>35.228000000000002</v>
      </c>
      <c r="AP547" s="77">
        <f t="shared" si="40"/>
        <v>35.228000000000002</v>
      </c>
    </row>
    <row r="548" spans="16:42" x14ac:dyDescent="0.25">
      <c r="R548">
        <v>2</v>
      </c>
      <c r="S548">
        <v>123.81</v>
      </c>
      <c r="T548">
        <v>62.488999999999997</v>
      </c>
      <c r="V548" s="77">
        <f t="shared" si="41"/>
        <v>62.488999999999997</v>
      </c>
      <c r="AJ548" s="15"/>
      <c r="AL548">
        <v>3</v>
      </c>
      <c r="AM548">
        <v>180.29400000000001</v>
      </c>
      <c r="AN548">
        <v>114.79900000000001</v>
      </c>
      <c r="AP548" s="77">
        <f t="shared" si="40"/>
        <v>114.79900000000001</v>
      </c>
    </row>
    <row r="549" spans="16:42" x14ac:dyDescent="0.25">
      <c r="R549">
        <v>3</v>
      </c>
      <c r="S549">
        <v>136.191</v>
      </c>
      <c r="T549">
        <v>47.856000000000002</v>
      </c>
      <c r="V549" s="77">
        <f t="shared" si="41"/>
        <v>47.856000000000002</v>
      </c>
      <c r="AJ549" s="15"/>
      <c r="AP549" s="77"/>
    </row>
    <row r="550" spans="16:42" x14ac:dyDescent="0.25">
      <c r="R550">
        <v>4</v>
      </c>
      <c r="S550">
        <v>109.38500000000001</v>
      </c>
      <c r="T550">
        <v>63.387999999999998</v>
      </c>
      <c r="V550" s="77">
        <f t="shared" si="41"/>
        <v>63.387999999999998</v>
      </c>
      <c r="AJ550" s="15" t="s">
        <v>895</v>
      </c>
      <c r="AK550">
        <v>4</v>
      </c>
      <c r="AL550">
        <v>1</v>
      </c>
      <c r="AM550">
        <v>148.00700000000001</v>
      </c>
      <c r="AN550">
        <v>94.840999999999994</v>
      </c>
      <c r="AP550" s="77">
        <f t="shared" si="40"/>
        <v>94.840999999999994</v>
      </c>
    </row>
    <row r="551" spans="16:42" x14ac:dyDescent="0.25">
      <c r="V551" s="77"/>
      <c r="AJ551" s="15"/>
      <c r="AL551">
        <v>2</v>
      </c>
      <c r="AM551">
        <v>128.55000000000001</v>
      </c>
      <c r="AN551">
        <v>75.792000000000002</v>
      </c>
      <c r="AP551" s="77">
        <f t="shared" si="40"/>
        <v>75.792000000000002</v>
      </c>
    </row>
    <row r="552" spans="16:42" x14ac:dyDescent="0.25">
      <c r="P552" s="62" t="s">
        <v>896</v>
      </c>
      <c r="Q552">
        <v>1</v>
      </c>
      <c r="R552">
        <v>1</v>
      </c>
      <c r="S552">
        <v>268.15100000000001</v>
      </c>
      <c r="T552">
        <v>124.438</v>
      </c>
      <c r="V552" s="77">
        <f t="shared" si="41"/>
        <v>124.438</v>
      </c>
      <c r="AJ552" s="15"/>
      <c r="AL552">
        <v>3</v>
      </c>
      <c r="AM552">
        <v>156.518</v>
      </c>
      <c r="AN552">
        <v>92.24</v>
      </c>
      <c r="AP552" s="77">
        <f t="shared" si="40"/>
        <v>92.24</v>
      </c>
    </row>
    <row r="553" spans="16:42" x14ac:dyDescent="0.25">
      <c r="V553" s="77"/>
      <c r="AJ553" s="15"/>
      <c r="AL553">
        <v>4</v>
      </c>
      <c r="AM553">
        <v>277.18599999999998</v>
      </c>
      <c r="AN553">
        <v>141.072</v>
      </c>
      <c r="AP553" s="77">
        <f t="shared" si="40"/>
        <v>141.072</v>
      </c>
    </row>
    <row r="554" spans="16:42" x14ac:dyDescent="0.25">
      <c r="P554" s="62" t="s">
        <v>897</v>
      </c>
      <c r="Q554">
        <v>4</v>
      </c>
      <c r="R554">
        <v>1</v>
      </c>
      <c r="S554">
        <v>121.03700000000001</v>
      </c>
      <c r="T554">
        <v>55.576999999999998</v>
      </c>
      <c r="V554" s="77">
        <f t="shared" si="41"/>
        <v>55.576999999999998</v>
      </c>
      <c r="AJ554" s="15"/>
      <c r="AP554" s="77"/>
    </row>
    <row r="555" spans="16:42" x14ac:dyDescent="0.25">
      <c r="R555">
        <v>2</v>
      </c>
      <c r="S555">
        <v>79.649000000000001</v>
      </c>
      <c r="T555">
        <v>58.887999999999998</v>
      </c>
      <c r="V555" s="77">
        <f t="shared" si="41"/>
        <v>58.887999999999998</v>
      </c>
      <c r="AJ555" s="15" t="s">
        <v>898</v>
      </c>
      <c r="AK555">
        <v>4</v>
      </c>
      <c r="AL555">
        <v>1</v>
      </c>
      <c r="AM555">
        <v>324.89499999999998</v>
      </c>
      <c r="AN555">
        <v>163.84299999999999</v>
      </c>
      <c r="AP555" s="77">
        <f t="shared" si="40"/>
        <v>163.84299999999999</v>
      </c>
    </row>
    <row r="556" spans="16:42" x14ac:dyDescent="0.25">
      <c r="R556">
        <v>3</v>
      </c>
      <c r="S556">
        <v>147.99</v>
      </c>
      <c r="T556">
        <v>98.35</v>
      </c>
      <c r="V556" s="77">
        <f t="shared" si="41"/>
        <v>98.35</v>
      </c>
      <c r="AJ556" s="15"/>
      <c r="AL556">
        <v>2</v>
      </c>
      <c r="AM556">
        <v>184.80799999999999</v>
      </c>
      <c r="AN556">
        <v>52.929000000000002</v>
      </c>
      <c r="AP556" s="77">
        <f t="shared" si="40"/>
        <v>52.929000000000002</v>
      </c>
    </row>
    <row r="557" spans="16:42" x14ac:dyDescent="0.25">
      <c r="R557">
        <v>4</v>
      </c>
      <c r="S557">
        <v>155.589</v>
      </c>
      <c r="T557">
        <v>46.615000000000002</v>
      </c>
      <c r="V557" s="77">
        <f t="shared" si="41"/>
        <v>46.615000000000002</v>
      </c>
      <c r="AJ557" s="15"/>
      <c r="AL557">
        <v>3</v>
      </c>
      <c r="AM557">
        <v>70.682000000000002</v>
      </c>
      <c r="AN557">
        <v>76.385999999999996</v>
      </c>
      <c r="AP557" s="77">
        <f t="shared" si="40"/>
        <v>76.385999999999996</v>
      </c>
    </row>
    <row r="558" spans="16:42" x14ac:dyDescent="0.25">
      <c r="V558" s="77"/>
      <c r="AJ558" s="15"/>
      <c r="AL558">
        <v>4</v>
      </c>
      <c r="AM558">
        <v>104.27800000000001</v>
      </c>
      <c r="AN558">
        <v>44.87</v>
      </c>
      <c r="AP558" s="77">
        <f t="shared" si="40"/>
        <v>44.87</v>
      </c>
    </row>
    <row r="559" spans="16:42" x14ac:dyDescent="0.25">
      <c r="P559" s="62" t="s">
        <v>899</v>
      </c>
      <c r="Q559">
        <v>3</v>
      </c>
      <c r="R559">
        <v>1</v>
      </c>
      <c r="S559">
        <v>258.89800000000002</v>
      </c>
      <c r="T559">
        <v>174.256</v>
      </c>
      <c r="V559" s="77">
        <f t="shared" si="41"/>
        <v>174.256</v>
      </c>
      <c r="AJ559" s="15"/>
      <c r="AP559" s="77"/>
    </row>
    <row r="560" spans="16:42" x14ac:dyDescent="0.25">
      <c r="R560">
        <v>2</v>
      </c>
      <c r="S560">
        <v>190.97900000000001</v>
      </c>
      <c r="T560">
        <v>128.99199999999999</v>
      </c>
      <c r="V560" s="77"/>
      <c r="AJ560" s="15" t="s">
        <v>900</v>
      </c>
      <c r="AK560">
        <v>3</v>
      </c>
      <c r="AL560">
        <v>1</v>
      </c>
      <c r="AM560">
        <v>126.11499999999999</v>
      </c>
      <c r="AN560">
        <v>89.531999999999996</v>
      </c>
      <c r="AP560" s="77">
        <f t="shared" si="40"/>
        <v>89.531999999999996</v>
      </c>
    </row>
    <row r="561" spans="16:47" x14ac:dyDescent="0.25">
      <c r="R561">
        <v>3</v>
      </c>
      <c r="V561" s="77"/>
      <c r="AJ561" s="15"/>
      <c r="AL561">
        <v>2</v>
      </c>
      <c r="AM561">
        <v>272.90499999999997</v>
      </c>
      <c r="AN561">
        <v>162.61199999999999</v>
      </c>
      <c r="AP561" s="77">
        <f t="shared" si="40"/>
        <v>162.61199999999999</v>
      </c>
    </row>
    <row r="562" spans="16:47" x14ac:dyDescent="0.25">
      <c r="V562" s="77"/>
      <c r="AJ562" s="15"/>
      <c r="AL562">
        <v>3</v>
      </c>
      <c r="AM562">
        <v>283.47800000000001</v>
      </c>
      <c r="AN562">
        <v>55.162999999999997</v>
      </c>
      <c r="AO562">
        <v>50.914999999999999</v>
      </c>
      <c r="AP562" s="77">
        <f t="shared" si="40"/>
        <v>106.078</v>
      </c>
    </row>
    <row r="563" spans="16:47" x14ac:dyDescent="0.25">
      <c r="P563" s="62" t="s">
        <v>901</v>
      </c>
      <c r="Q563">
        <v>7</v>
      </c>
      <c r="R563">
        <v>1</v>
      </c>
      <c r="S563">
        <v>218.387</v>
      </c>
      <c r="T563">
        <v>117.098</v>
      </c>
      <c r="V563" s="77">
        <f t="shared" si="41"/>
        <v>117.098</v>
      </c>
      <c r="AP563"/>
      <c r="AQ563"/>
    </row>
    <row r="564" spans="16:47" x14ac:dyDescent="0.25">
      <c r="R564">
        <v>2</v>
      </c>
      <c r="S564">
        <v>92.135999999999996</v>
      </c>
      <c r="T564">
        <v>66.504999999999995</v>
      </c>
      <c r="V564" s="77">
        <f t="shared" si="41"/>
        <v>66.504999999999995</v>
      </c>
      <c r="AJ564" s="83"/>
      <c r="AK564" s="83"/>
      <c r="AL564" s="83"/>
      <c r="AM564" s="83"/>
      <c r="AN564" s="83"/>
      <c r="AO564" s="83"/>
      <c r="AP564" s="94"/>
      <c r="AQ564" s="83"/>
      <c r="AR564" s="83"/>
      <c r="AS564" s="83"/>
      <c r="AT564" s="83"/>
      <c r="AU564" s="83"/>
    </row>
    <row r="565" spans="16:47" x14ac:dyDescent="0.25">
      <c r="R565">
        <v>3</v>
      </c>
      <c r="S565">
        <v>369.48599999999999</v>
      </c>
      <c r="T565">
        <v>64.141000000000005</v>
      </c>
      <c r="V565" s="77">
        <f t="shared" si="41"/>
        <v>64.141000000000005</v>
      </c>
      <c r="AP565"/>
      <c r="AQ565"/>
    </row>
    <row r="566" spans="16:47" x14ac:dyDescent="0.25">
      <c r="R566">
        <v>4</v>
      </c>
      <c r="S566">
        <v>333.084</v>
      </c>
      <c r="T566">
        <v>76.137</v>
      </c>
      <c r="V566" s="77">
        <f t="shared" si="41"/>
        <v>76.137</v>
      </c>
      <c r="AJ566" s="15" t="s">
        <v>608</v>
      </c>
      <c r="AK566">
        <v>4</v>
      </c>
      <c r="AL566" s="71">
        <v>1</v>
      </c>
      <c r="AM566">
        <v>160.012</v>
      </c>
      <c r="AN566">
        <v>84.9</v>
      </c>
      <c r="AP566" s="77">
        <f t="shared" si="40"/>
        <v>84.9</v>
      </c>
    </row>
    <row r="567" spans="16:47" x14ac:dyDescent="0.25">
      <c r="R567">
        <v>5</v>
      </c>
      <c r="S567">
        <v>149.61600000000001</v>
      </c>
      <c r="T567">
        <v>70.179000000000002</v>
      </c>
      <c r="V567" s="77">
        <f t="shared" si="41"/>
        <v>70.179000000000002</v>
      </c>
      <c r="AJ567" s="15"/>
      <c r="AL567" s="71">
        <v>2</v>
      </c>
      <c r="AM567">
        <v>118.229</v>
      </c>
      <c r="AN567">
        <v>82.025999999999996</v>
      </c>
      <c r="AP567" s="77">
        <f t="shared" si="40"/>
        <v>82.025999999999996</v>
      </c>
    </row>
    <row r="568" spans="16:47" x14ac:dyDescent="0.25">
      <c r="R568">
        <v>6</v>
      </c>
      <c r="S568">
        <v>160.602</v>
      </c>
      <c r="T568">
        <v>123.273</v>
      </c>
      <c r="V568" s="77">
        <f t="shared" si="41"/>
        <v>123.273</v>
      </c>
      <c r="AJ568" s="15"/>
      <c r="AL568" s="71">
        <v>3</v>
      </c>
      <c r="AM568">
        <v>109.604</v>
      </c>
      <c r="AN568">
        <v>67.022000000000006</v>
      </c>
      <c r="AP568" s="77">
        <f t="shared" si="40"/>
        <v>67.022000000000006</v>
      </c>
    </row>
    <row r="569" spans="16:47" x14ac:dyDescent="0.25">
      <c r="R569">
        <v>7</v>
      </c>
      <c r="S569">
        <v>153.00299999999999</v>
      </c>
      <c r="T569">
        <v>75</v>
      </c>
      <c r="V569" s="77">
        <f t="shared" si="41"/>
        <v>75</v>
      </c>
      <c r="AJ569" s="15"/>
      <c r="AL569" s="71">
        <v>4</v>
      </c>
      <c r="AM569">
        <v>90.477000000000004</v>
      </c>
      <c r="AN569">
        <v>99.536000000000001</v>
      </c>
      <c r="AP569" s="77">
        <f t="shared" si="40"/>
        <v>99.536000000000001</v>
      </c>
    </row>
    <row r="570" spans="16:47" x14ac:dyDescent="0.25">
      <c r="V570" s="77"/>
      <c r="AJ570" s="15"/>
      <c r="AL570" s="71"/>
      <c r="AP570" s="77"/>
    </row>
    <row r="571" spans="16:47" x14ac:dyDescent="0.25">
      <c r="P571" s="62" t="s">
        <v>902</v>
      </c>
      <c r="Q571">
        <v>4</v>
      </c>
      <c r="R571">
        <v>1</v>
      </c>
      <c r="S571">
        <v>66.843000000000004</v>
      </c>
      <c r="T571">
        <v>77.576999999999998</v>
      </c>
      <c r="V571" s="77">
        <f t="shared" si="41"/>
        <v>77.576999999999998</v>
      </c>
      <c r="AJ571" s="15" t="s">
        <v>609</v>
      </c>
      <c r="AK571">
        <v>3</v>
      </c>
      <c r="AL571" s="71">
        <v>1</v>
      </c>
      <c r="AM571">
        <v>158.38200000000001</v>
      </c>
      <c r="AN571">
        <v>109.642</v>
      </c>
      <c r="AP571" s="77">
        <f t="shared" si="40"/>
        <v>109.642</v>
      </c>
    </row>
    <row r="572" spans="16:47" x14ac:dyDescent="0.25">
      <c r="R572">
        <v>2</v>
      </c>
      <c r="S572">
        <v>170.03800000000001</v>
      </c>
      <c r="T572">
        <v>102.678</v>
      </c>
      <c r="V572" s="77">
        <f t="shared" si="41"/>
        <v>102.678</v>
      </c>
      <c r="AJ572" s="15"/>
      <c r="AL572" s="71">
        <v>2</v>
      </c>
      <c r="AM572">
        <v>272.92700000000002</v>
      </c>
      <c r="AN572">
        <v>167.82499999999999</v>
      </c>
      <c r="AP572" s="77">
        <f t="shared" si="40"/>
        <v>167.82499999999999</v>
      </c>
    </row>
    <row r="573" spans="16:47" x14ac:dyDescent="0.25">
      <c r="R573">
        <v>3</v>
      </c>
      <c r="S573">
        <v>326.83300000000003</v>
      </c>
      <c r="T573">
        <v>186.81700000000001</v>
      </c>
      <c r="V573" s="77">
        <f t="shared" si="41"/>
        <v>186.81700000000001</v>
      </c>
      <c r="AJ573" s="15"/>
      <c r="AL573" s="71">
        <v>3</v>
      </c>
      <c r="AM573">
        <v>88.090999999999994</v>
      </c>
      <c r="AN573">
        <v>73.673000000000002</v>
      </c>
      <c r="AP573" s="77">
        <f t="shared" si="40"/>
        <v>73.673000000000002</v>
      </c>
    </row>
    <row r="574" spans="16:47" x14ac:dyDescent="0.25">
      <c r="R574">
        <v>4</v>
      </c>
      <c r="S574">
        <v>170.06200000000001</v>
      </c>
      <c r="T574">
        <v>128.83799999999999</v>
      </c>
      <c r="V574" s="77">
        <f t="shared" si="41"/>
        <v>128.83799999999999</v>
      </c>
      <c r="AJ574" s="15"/>
      <c r="AL574" s="71"/>
      <c r="AP574" s="77"/>
    </row>
    <row r="575" spans="16:47" x14ac:dyDescent="0.25">
      <c r="V575" s="77"/>
      <c r="AJ575" s="15" t="s">
        <v>610</v>
      </c>
      <c r="AK575">
        <v>2</v>
      </c>
      <c r="AL575" s="71">
        <v>1</v>
      </c>
      <c r="AM575">
        <v>110.476</v>
      </c>
      <c r="AN575">
        <v>49.518000000000001</v>
      </c>
      <c r="AP575" s="77">
        <f t="shared" si="40"/>
        <v>49.518000000000001</v>
      </c>
    </row>
    <row r="576" spans="16:47" x14ac:dyDescent="0.25">
      <c r="P576" s="62" t="s">
        <v>903</v>
      </c>
      <c r="Q576">
        <v>3</v>
      </c>
      <c r="R576">
        <v>1</v>
      </c>
      <c r="S576">
        <v>113.23</v>
      </c>
      <c r="T576">
        <v>78.653999999999996</v>
      </c>
      <c r="V576" s="77">
        <f t="shared" si="41"/>
        <v>78.653999999999996</v>
      </c>
      <c r="AJ576" s="15"/>
      <c r="AL576" s="71">
        <v>2</v>
      </c>
      <c r="AM576">
        <v>107.48</v>
      </c>
      <c r="AN576">
        <v>86.191000000000003</v>
      </c>
      <c r="AP576" s="77">
        <f t="shared" si="40"/>
        <v>86.191000000000003</v>
      </c>
    </row>
    <row r="577" spans="16:42" x14ac:dyDescent="0.25">
      <c r="R577">
        <v>2</v>
      </c>
      <c r="S577">
        <v>122.577</v>
      </c>
      <c r="T577">
        <v>49.030999999999999</v>
      </c>
      <c r="V577" s="77">
        <f t="shared" si="41"/>
        <v>49.030999999999999</v>
      </c>
      <c r="AJ577" s="15"/>
      <c r="AL577" s="71"/>
      <c r="AP577" s="77"/>
    </row>
    <row r="578" spans="16:42" x14ac:dyDescent="0.25">
      <c r="R578">
        <v>3</v>
      </c>
      <c r="S578">
        <v>252.00200000000001</v>
      </c>
      <c r="T578">
        <v>121.801</v>
      </c>
      <c r="V578" s="77">
        <f t="shared" si="41"/>
        <v>121.801</v>
      </c>
      <c r="AJ578" s="15" t="s">
        <v>611</v>
      </c>
      <c r="AK578">
        <v>2</v>
      </c>
      <c r="AL578" s="71">
        <v>1</v>
      </c>
      <c r="AM578">
        <v>182.45500000000001</v>
      </c>
      <c r="AN578">
        <v>100.366</v>
      </c>
      <c r="AP578" s="77">
        <f t="shared" si="40"/>
        <v>100.366</v>
      </c>
    </row>
    <row r="579" spans="16:42" x14ac:dyDescent="0.25">
      <c r="V579" s="77"/>
      <c r="AJ579" s="15"/>
      <c r="AL579" s="71">
        <v>2</v>
      </c>
      <c r="AM579">
        <v>134.648</v>
      </c>
      <c r="AN579">
        <v>66.287000000000006</v>
      </c>
      <c r="AP579" s="77">
        <f t="shared" si="40"/>
        <v>66.287000000000006</v>
      </c>
    </row>
    <row r="580" spans="16:42" x14ac:dyDescent="0.25">
      <c r="P580" s="62" t="s">
        <v>904</v>
      </c>
      <c r="Q580">
        <v>4</v>
      </c>
      <c r="R580">
        <v>1</v>
      </c>
      <c r="S580">
        <v>154.74199999999999</v>
      </c>
      <c r="T580">
        <v>100.646</v>
      </c>
      <c r="V580" s="77">
        <f t="shared" si="41"/>
        <v>100.646</v>
      </c>
      <c r="AJ580" s="15"/>
      <c r="AL580" s="71"/>
      <c r="AP580" s="77"/>
    </row>
    <row r="581" spans="16:42" x14ac:dyDescent="0.25">
      <c r="R581">
        <v>2</v>
      </c>
      <c r="S581">
        <v>131.47200000000001</v>
      </c>
      <c r="T581">
        <v>77.92</v>
      </c>
      <c r="V581" s="77">
        <f t="shared" si="41"/>
        <v>77.92</v>
      </c>
      <c r="AJ581" s="15" t="s">
        <v>612</v>
      </c>
      <c r="AK581">
        <v>4</v>
      </c>
      <c r="AL581" s="71">
        <v>1</v>
      </c>
      <c r="AM581">
        <v>215.33699999999999</v>
      </c>
      <c r="AN581">
        <v>140.6</v>
      </c>
      <c r="AP581" s="77">
        <f t="shared" si="40"/>
        <v>140.6</v>
      </c>
    </row>
    <row r="582" spans="16:42" x14ac:dyDescent="0.25">
      <c r="R582">
        <v>3</v>
      </c>
      <c r="S582">
        <v>309.71600000000001</v>
      </c>
      <c r="T582">
        <v>186.01</v>
      </c>
      <c r="V582" s="77">
        <f t="shared" si="41"/>
        <v>186.01</v>
      </c>
      <c r="AJ582" s="15"/>
      <c r="AL582" s="71">
        <v>2</v>
      </c>
      <c r="AM582">
        <v>257.09899999999999</v>
      </c>
      <c r="AN582">
        <v>103.15900000000001</v>
      </c>
      <c r="AP582" s="77">
        <f t="shared" si="40"/>
        <v>103.15900000000001</v>
      </c>
    </row>
    <row r="583" spans="16:42" x14ac:dyDescent="0.25">
      <c r="R583">
        <v>4</v>
      </c>
      <c r="S583">
        <v>133.255</v>
      </c>
      <c r="T583">
        <v>88.411000000000001</v>
      </c>
      <c r="V583" s="77">
        <f t="shared" si="41"/>
        <v>88.411000000000001</v>
      </c>
      <c r="AJ583" s="15"/>
      <c r="AL583" s="71">
        <v>3</v>
      </c>
      <c r="AM583">
        <v>183.85300000000001</v>
      </c>
      <c r="AN583">
        <v>96.962999999999994</v>
      </c>
      <c r="AP583" s="77">
        <f t="shared" si="40"/>
        <v>96.962999999999994</v>
      </c>
    </row>
    <row r="584" spans="16:42" x14ac:dyDescent="0.25">
      <c r="V584" s="77"/>
      <c r="AJ584" s="15"/>
      <c r="AL584" s="71">
        <v>4</v>
      </c>
      <c r="AM584">
        <v>127.738</v>
      </c>
      <c r="AN584">
        <v>111.1</v>
      </c>
      <c r="AP584" s="77">
        <f t="shared" si="40"/>
        <v>111.1</v>
      </c>
    </row>
    <row r="585" spans="16:42" x14ac:dyDescent="0.25">
      <c r="P585" s="62" t="s">
        <v>905</v>
      </c>
      <c r="Q585">
        <v>4</v>
      </c>
      <c r="R585">
        <v>1</v>
      </c>
      <c r="S585">
        <v>205.85400000000001</v>
      </c>
      <c r="T585">
        <v>65.055999999999997</v>
      </c>
      <c r="V585" s="77">
        <f t="shared" si="41"/>
        <v>65.055999999999997</v>
      </c>
      <c r="AJ585" s="15"/>
      <c r="AL585" s="71"/>
      <c r="AP585" s="77"/>
    </row>
    <row r="586" spans="16:42" x14ac:dyDescent="0.25">
      <c r="R586">
        <v>2</v>
      </c>
      <c r="S586">
        <v>253.071</v>
      </c>
      <c r="T586">
        <v>137.78399999999999</v>
      </c>
      <c r="V586" s="77">
        <f t="shared" si="41"/>
        <v>137.78399999999999</v>
      </c>
      <c r="AJ586" s="15" t="s">
        <v>613</v>
      </c>
      <c r="AK586">
        <v>3</v>
      </c>
      <c r="AL586" s="71">
        <v>1</v>
      </c>
      <c r="AM586">
        <v>95.525000000000006</v>
      </c>
      <c r="AN586">
        <v>51.962000000000003</v>
      </c>
      <c r="AP586" s="77">
        <f t="shared" ref="AP586:AP649" si="42">AN586+AO586</f>
        <v>51.962000000000003</v>
      </c>
    </row>
    <row r="587" spans="16:42" x14ac:dyDescent="0.25">
      <c r="R587">
        <v>3</v>
      </c>
      <c r="S587">
        <v>152.191</v>
      </c>
      <c r="T587">
        <v>57.468000000000004</v>
      </c>
      <c r="V587" s="77">
        <f t="shared" si="41"/>
        <v>57.468000000000004</v>
      </c>
      <c r="AJ587" s="15"/>
      <c r="AL587" s="71">
        <v>2</v>
      </c>
      <c r="AM587">
        <v>177.89</v>
      </c>
      <c r="AN587">
        <v>86.506</v>
      </c>
      <c r="AP587" s="77">
        <f t="shared" si="42"/>
        <v>86.506</v>
      </c>
    </row>
    <row r="588" spans="16:42" x14ac:dyDescent="0.25">
      <c r="R588">
        <v>4</v>
      </c>
      <c r="S588">
        <v>121.655</v>
      </c>
      <c r="T588">
        <v>47.866</v>
      </c>
      <c r="V588" s="77">
        <f t="shared" si="41"/>
        <v>47.866</v>
      </c>
      <c r="AJ588" s="15"/>
      <c r="AL588" s="71">
        <v>3</v>
      </c>
      <c r="AM588">
        <v>85.866</v>
      </c>
      <c r="AN588">
        <v>51.533999999999999</v>
      </c>
      <c r="AP588" s="77">
        <f t="shared" si="42"/>
        <v>51.533999999999999</v>
      </c>
    </row>
    <row r="589" spans="16:42" x14ac:dyDescent="0.25">
      <c r="V589" s="77"/>
      <c r="AJ589" s="15"/>
      <c r="AL589" s="71"/>
      <c r="AP589" s="77"/>
    </row>
    <row r="590" spans="16:42" x14ac:dyDescent="0.25">
      <c r="P590" s="62" t="s">
        <v>906</v>
      </c>
      <c r="Q590">
        <v>4</v>
      </c>
      <c r="R590">
        <v>1</v>
      </c>
      <c r="S590">
        <v>260.09399999999999</v>
      </c>
      <c r="T590">
        <v>130.768</v>
      </c>
      <c r="V590" s="77">
        <f t="shared" si="41"/>
        <v>130.768</v>
      </c>
      <c r="AJ590" s="15" t="s">
        <v>614</v>
      </c>
      <c r="AK590">
        <v>3</v>
      </c>
      <c r="AL590" s="71">
        <v>1</v>
      </c>
      <c r="AM590">
        <v>173.899</v>
      </c>
      <c r="AN590">
        <v>97.566000000000003</v>
      </c>
      <c r="AP590" s="77">
        <f t="shared" si="42"/>
        <v>97.566000000000003</v>
      </c>
    </row>
    <row r="591" spans="16:42" x14ac:dyDescent="0.25">
      <c r="R591">
        <v>2</v>
      </c>
      <c r="S591">
        <v>109.11499999999999</v>
      </c>
      <c r="T591">
        <v>71.753</v>
      </c>
      <c r="V591" s="77">
        <f t="shared" si="41"/>
        <v>71.753</v>
      </c>
      <c r="AJ591" s="15"/>
      <c r="AL591" s="71">
        <v>2</v>
      </c>
      <c r="AM591">
        <v>187.04300000000001</v>
      </c>
      <c r="AN591">
        <v>63.543999999999997</v>
      </c>
      <c r="AP591" s="77">
        <f t="shared" si="42"/>
        <v>63.543999999999997</v>
      </c>
    </row>
    <row r="592" spans="16:42" x14ac:dyDescent="0.25">
      <c r="R592">
        <v>3</v>
      </c>
      <c r="S592">
        <v>123.065</v>
      </c>
      <c r="T592">
        <v>111.413</v>
      </c>
      <c r="V592" s="77">
        <f t="shared" si="41"/>
        <v>111.413</v>
      </c>
      <c r="AJ592" s="15"/>
      <c r="AL592" s="71">
        <v>3</v>
      </c>
      <c r="AM592">
        <v>227.90299999999999</v>
      </c>
      <c r="AN592">
        <v>105.355</v>
      </c>
      <c r="AP592" s="77">
        <f t="shared" si="42"/>
        <v>105.355</v>
      </c>
    </row>
    <row r="593" spans="16:42" x14ac:dyDescent="0.25">
      <c r="R593">
        <v>4</v>
      </c>
      <c r="S593">
        <v>316.07799999999997</v>
      </c>
      <c r="T593" s="14" t="s">
        <v>810</v>
      </c>
      <c r="V593" s="77"/>
      <c r="AJ593" s="15"/>
      <c r="AL593" s="71"/>
      <c r="AP593" s="77"/>
    </row>
    <row r="594" spans="16:42" x14ac:dyDescent="0.25">
      <c r="V594" s="77"/>
      <c r="AJ594" s="15" t="s">
        <v>615</v>
      </c>
      <c r="AK594">
        <v>5</v>
      </c>
      <c r="AL594" s="71">
        <v>1</v>
      </c>
      <c r="AM594">
        <v>106.301</v>
      </c>
      <c r="AN594">
        <v>75.287999999999997</v>
      </c>
      <c r="AP594" s="77">
        <f t="shared" si="42"/>
        <v>75.287999999999997</v>
      </c>
    </row>
    <row r="595" spans="16:42" x14ac:dyDescent="0.25">
      <c r="P595" s="62" t="s">
        <v>907</v>
      </c>
      <c r="Q595">
        <v>5</v>
      </c>
      <c r="R595">
        <v>1</v>
      </c>
      <c r="S595">
        <v>89.022000000000006</v>
      </c>
      <c r="T595">
        <v>69.884</v>
      </c>
      <c r="V595" s="77">
        <f t="shared" si="41"/>
        <v>69.884</v>
      </c>
      <c r="AJ595" s="15"/>
      <c r="AL595" s="71">
        <v>2</v>
      </c>
      <c r="AM595">
        <v>158.041</v>
      </c>
      <c r="AN595">
        <v>132.148</v>
      </c>
      <c r="AP595" s="77">
        <f t="shared" si="42"/>
        <v>132.148</v>
      </c>
    </row>
    <row r="596" spans="16:42" x14ac:dyDescent="0.25">
      <c r="R596">
        <v>2</v>
      </c>
      <c r="S596">
        <v>166.90100000000001</v>
      </c>
      <c r="T596">
        <v>83.745000000000005</v>
      </c>
      <c r="V596" s="77">
        <f t="shared" si="41"/>
        <v>83.745000000000005</v>
      </c>
      <c r="AJ596" s="15"/>
      <c r="AL596" s="71">
        <v>3</v>
      </c>
      <c r="AM596">
        <v>218.79900000000001</v>
      </c>
      <c r="AN596">
        <v>154.60900000000001</v>
      </c>
      <c r="AP596" s="77">
        <f t="shared" si="42"/>
        <v>154.60900000000001</v>
      </c>
    </row>
    <row r="597" spans="16:42" x14ac:dyDescent="0.25">
      <c r="R597">
        <v>3</v>
      </c>
      <c r="S597">
        <v>67.119</v>
      </c>
      <c r="T597">
        <v>38.698999999999998</v>
      </c>
      <c r="V597" s="77">
        <f t="shared" ref="V597:V660" si="43">T597+U597</f>
        <v>38.698999999999998</v>
      </c>
      <c r="AJ597" s="15"/>
      <c r="AL597" s="71">
        <v>4</v>
      </c>
      <c r="AM597">
        <v>83.385000000000005</v>
      </c>
      <c r="AN597">
        <v>85.424000000000007</v>
      </c>
      <c r="AP597" s="77">
        <f t="shared" si="42"/>
        <v>85.424000000000007</v>
      </c>
    </row>
    <row r="598" spans="16:42" x14ac:dyDescent="0.25">
      <c r="R598">
        <v>4</v>
      </c>
      <c r="S598">
        <v>93.037999999999997</v>
      </c>
      <c r="T598">
        <v>39.395000000000003</v>
      </c>
      <c r="V598" s="77">
        <f t="shared" si="43"/>
        <v>39.395000000000003</v>
      </c>
      <c r="AJ598" s="15"/>
      <c r="AL598" s="71">
        <v>5</v>
      </c>
      <c r="AM598">
        <v>164.73</v>
      </c>
      <c r="AN598">
        <v>112.535</v>
      </c>
      <c r="AP598" s="77">
        <f t="shared" si="42"/>
        <v>112.535</v>
      </c>
    </row>
    <row r="599" spans="16:42" x14ac:dyDescent="0.25">
      <c r="R599">
        <v>5</v>
      </c>
      <c r="S599">
        <v>123.709</v>
      </c>
      <c r="T599">
        <v>72.460999999999999</v>
      </c>
      <c r="V599" s="77">
        <f t="shared" si="43"/>
        <v>72.460999999999999</v>
      </c>
      <c r="AJ599" s="15"/>
      <c r="AL599" s="71"/>
      <c r="AP599" s="77"/>
    </row>
    <row r="600" spans="16:42" x14ac:dyDescent="0.25">
      <c r="R600">
        <v>6</v>
      </c>
      <c r="S600">
        <v>211.72900000000001</v>
      </c>
      <c r="T600">
        <v>59.091000000000001</v>
      </c>
      <c r="V600" s="77">
        <f t="shared" si="43"/>
        <v>59.091000000000001</v>
      </c>
      <c r="AJ600" s="15" t="s">
        <v>616</v>
      </c>
      <c r="AK600">
        <v>5</v>
      </c>
      <c r="AL600" s="71">
        <v>1</v>
      </c>
      <c r="AM600">
        <v>176.95500000000001</v>
      </c>
      <c r="AN600">
        <v>100.605</v>
      </c>
      <c r="AP600" s="77">
        <f t="shared" si="42"/>
        <v>100.605</v>
      </c>
    </row>
    <row r="601" spans="16:42" x14ac:dyDescent="0.25">
      <c r="V601" s="77"/>
      <c r="AJ601" s="15"/>
      <c r="AL601" s="71">
        <v>2</v>
      </c>
      <c r="AM601">
        <v>130.863</v>
      </c>
      <c r="AN601">
        <v>76.807000000000002</v>
      </c>
      <c r="AP601" s="77">
        <f t="shared" si="42"/>
        <v>76.807000000000002</v>
      </c>
    </row>
    <row r="602" spans="16:42" x14ac:dyDescent="0.25">
      <c r="P602" s="62" t="s">
        <v>908</v>
      </c>
      <c r="Q602">
        <v>5</v>
      </c>
      <c r="R602">
        <v>1</v>
      </c>
      <c r="S602">
        <v>109.65900000000001</v>
      </c>
      <c r="T602">
        <v>49.962000000000003</v>
      </c>
      <c r="V602" s="77">
        <f t="shared" si="43"/>
        <v>49.962000000000003</v>
      </c>
      <c r="AJ602" s="15"/>
      <c r="AL602" s="71">
        <v>3</v>
      </c>
      <c r="AM602">
        <v>106.283</v>
      </c>
      <c r="AN602">
        <v>81.847999999999999</v>
      </c>
      <c r="AP602" s="77">
        <f t="shared" si="42"/>
        <v>81.847999999999999</v>
      </c>
    </row>
    <row r="603" spans="16:42" x14ac:dyDescent="0.25">
      <c r="R603">
        <v>2</v>
      </c>
      <c r="S603">
        <v>177.88200000000001</v>
      </c>
      <c r="T603">
        <v>53.158999999999999</v>
      </c>
      <c r="V603" s="77">
        <f t="shared" si="43"/>
        <v>53.158999999999999</v>
      </c>
      <c r="AJ603" s="15"/>
      <c r="AL603" s="71">
        <v>4</v>
      </c>
      <c r="AM603">
        <v>85.703000000000003</v>
      </c>
      <c r="AN603">
        <v>68.656000000000006</v>
      </c>
      <c r="AP603" s="77">
        <f t="shared" si="42"/>
        <v>68.656000000000006</v>
      </c>
    </row>
    <row r="604" spans="16:42" x14ac:dyDescent="0.25">
      <c r="R604">
        <v>3</v>
      </c>
      <c r="S604">
        <v>83.216999999999999</v>
      </c>
      <c r="T604">
        <v>80.938000000000002</v>
      </c>
      <c r="V604" s="77">
        <f t="shared" si="43"/>
        <v>80.938000000000002</v>
      </c>
      <c r="AJ604" s="15"/>
      <c r="AL604" s="71">
        <v>5</v>
      </c>
      <c r="AM604">
        <v>121.824</v>
      </c>
      <c r="AN604">
        <v>117.003</v>
      </c>
      <c r="AP604" s="77">
        <f t="shared" si="42"/>
        <v>117.003</v>
      </c>
    </row>
    <row r="605" spans="16:42" x14ac:dyDescent="0.25">
      <c r="R605">
        <v>4</v>
      </c>
      <c r="S605">
        <v>190.066</v>
      </c>
      <c r="T605">
        <v>106.375</v>
      </c>
      <c r="V605" s="77">
        <f t="shared" si="43"/>
        <v>106.375</v>
      </c>
      <c r="AJ605" s="15"/>
      <c r="AL605" s="71"/>
      <c r="AP605" s="77"/>
    </row>
    <row r="606" spans="16:42" x14ac:dyDescent="0.25">
      <c r="R606">
        <v>5</v>
      </c>
      <c r="S606" s="14" t="s">
        <v>810</v>
      </c>
      <c r="T606">
        <v>92.063000000000002</v>
      </c>
      <c r="V606" s="77">
        <f t="shared" si="43"/>
        <v>92.063000000000002</v>
      </c>
      <c r="AJ606" s="15" t="s">
        <v>617</v>
      </c>
      <c r="AK606">
        <v>3</v>
      </c>
      <c r="AL606" s="71">
        <v>1</v>
      </c>
      <c r="AM606">
        <v>141.43899999999999</v>
      </c>
      <c r="AN606">
        <v>64.525999999999996</v>
      </c>
      <c r="AP606" s="77">
        <f t="shared" si="42"/>
        <v>64.525999999999996</v>
      </c>
    </row>
    <row r="607" spans="16:42" x14ac:dyDescent="0.25">
      <c r="V607" s="77"/>
      <c r="AJ607" s="15"/>
      <c r="AL607" s="71">
        <v>2</v>
      </c>
      <c r="AM607">
        <v>81.706999999999994</v>
      </c>
      <c r="AN607">
        <v>76.620999999999995</v>
      </c>
      <c r="AO607">
        <v>60.805999999999997</v>
      </c>
      <c r="AP607" s="77">
        <f t="shared" si="42"/>
        <v>137.42699999999999</v>
      </c>
    </row>
    <row r="608" spans="16:42" x14ac:dyDescent="0.25">
      <c r="P608" s="62" t="s">
        <v>909</v>
      </c>
      <c r="Q608">
        <v>5</v>
      </c>
      <c r="R608">
        <v>1</v>
      </c>
      <c r="S608">
        <v>138.17699999999999</v>
      </c>
      <c r="T608">
        <v>117.366</v>
      </c>
      <c r="V608" s="77">
        <f t="shared" si="43"/>
        <v>117.366</v>
      </c>
      <c r="AJ608" s="15"/>
      <c r="AL608" s="71">
        <v>3</v>
      </c>
      <c r="AM608">
        <v>337.52199999999999</v>
      </c>
      <c r="AN608">
        <v>57.814</v>
      </c>
      <c r="AP608" s="77">
        <f t="shared" si="42"/>
        <v>57.814</v>
      </c>
    </row>
    <row r="609" spans="16:47" x14ac:dyDescent="0.25">
      <c r="R609">
        <v>2</v>
      </c>
      <c r="S609">
        <v>122</v>
      </c>
      <c r="T609">
        <v>59.21</v>
      </c>
      <c r="V609" s="77">
        <f t="shared" si="43"/>
        <v>59.21</v>
      </c>
      <c r="AJ609" s="15"/>
      <c r="AL609" s="71"/>
    </row>
    <row r="610" spans="16:47" x14ac:dyDescent="0.25">
      <c r="R610">
        <v>3</v>
      </c>
      <c r="S610">
        <v>148.637</v>
      </c>
      <c r="T610">
        <v>81.608000000000004</v>
      </c>
      <c r="V610" s="77">
        <f t="shared" si="43"/>
        <v>81.608000000000004</v>
      </c>
      <c r="AJ610" s="15" t="s">
        <v>910</v>
      </c>
      <c r="AK610">
        <v>1</v>
      </c>
      <c r="AL610" s="71">
        <v>1</v>
      </c>
      <c r="AM610">
        <v>117.886</v>
      </c>
      <c r="AN610">
        <v>76.819000000000003</v>
      </c>
      <c r="AP610" s="77">
        <f t="shared" si="42"/>
        <v>76.819000000000003</v>
      </c>
      <c r="AR610">
        <f>AVERAGE(AN610:AN819)</f>
        <v>98.043565217391333</v>
      </c>
      <c r="AT610">
        <f>AVERAGE(AP610:AP819)</f>
        <v>99.273639751552821</v>
      </c>
      <c r="AU610" s="14" t="s">
        <v>810</v>
      </c>
    </row>
    <row r="611" spans="16:47" x14ac:dyDescent="0.25">
      <c r="R611">
        <v>4</v>
      </c>
      <c r="S611">
        <v>130.77099999999999</v>
      </c>
      <c r="T611">
        <v>43.417000000000002</v>
      </c>
      <c r="V611" s="77">
        <f t="shared" si="43"/>
        <v>43.417000000000002</v>
      </c>
      <c r="AJ611" s="15"/>
    </row>
    <row r="612" spans="16:47" x14ac:dyDescent="0.25">
      <c r="R612">
        <v>5</v>
      </c>
      <c r="S612">
        <v>224.179</v>
      </c>
      <c r="T612">
        <v>106.664</v>
      </c>
      <c r="V612" s="77">
        <f t="shared" si="43"/>
        <v>106.664</v>
      </c>
      <c r="AJ612" s="15" t="s">
        <v>911</v>
      </c>
      <c r="AK612">
        <v>4</v>
      </c>
      <c r="AL612">
        <v>1</v>
      </c>
      <c r="AM612">
        <v>86.266999999999996</v>
      </c>
      <c r="AN612">
        <v>61.64</v>
      </c>
      <c r="AP612" s="77">
        <f t="shared" si="42"/>
        <v>61.64</v>
      </c>
    </row>
    <row r="613" spans="16:47" x14ac:dyDescent="0.25">
      <c r="V613" s="77"/>
      <c r="AJ613" s="15"/>
      <c r="AL613">
        <v>2</v>
      </c>
      <c r="AM613">
        <v>118.089</v>
      </c>
      <c r="AN613">
        <v>91.748000000000005</v>
      </c>
      <c r="AP613" s="77">
        <f t="shared" si="42"/>
        <v>91.748000000000005</v>
      </c>
    </row>
    <row r="614" spans="16:47" x14ac:dyDescent="0.25">
      <c r="P614" s="62" t="s">
        <v>912</v>
      </c>
      <c r="Q614">
        <v>4</v>
      </c>
      <c r="R614">
        <v>1</v>
      </c>
      <c r="S614" s="14" t="s">
        <v>810</v>
      </c>
      <c r="T614" s="14" t="s">
        <v>810</v>
      </c>
      <c r="V614" s="77"/>
      <c r="AJ614" s="15"/>
      <c r="AL614">
        <v>3</v>
      </c>
      <c r="AM614">
        <v>257.19400000000002</v>
      </c>
      <c r="AN614">
        <v>119.68</v>
      </c>
      <c r="AP614" s="77">
        <f t="shared" si="42"/>
        <v>119.68</v>
      </c>
    </row>
    <row r="615" spans="16:47" x14ac:dyDescent="0.25">
      <c r="R615">
        <v>2</v>
      </c>
      <c r="S615">
        <v>146.11000000000001</v>
      </c>
      <c r="T615">
        <v>118.379</v>
      </c>
      <c r="V615" s="77">
        <f t="shared" si="43"/>
        <v>118.379</v>
      </c>
      <c r="AJ615" s="15"/>
      <c r="AL615">
        <v>4</v>
      </c>
      <c r="AM615">
        <v>136.30799999999999</v>
      </c>
      <c r="AN615">
        <v>67.665000000000006</v>
      </c>
      <c r="AP615" s="77">
        <f t="shared" si="42"/>
        <v>67.665000000000006</v>
      </c>
    </row>
    <row r="616" spans="16:47" x14ac:dyDescent="0.25">
      <c r="R616">
        <v>3</v>
      </c>
      <c r="S616">
        <v>261.08199999999999</v>
      </c>
      <c r="T616">
        <v>82.247</v>
      </c>
      <c r="U616">
        <v>31.385000000000002</v>
      </c>
      <c r="V616" s="77">
        <f t="shared" si="43"/>
        <v>113.63200000000001</v>
      </c>
      <c r="AJ616" s="15"/>
    </row>
    <row r="617" spans="16:47" x14ac:dyDescent="0.25">
      <c r="R617">
        <v>4</v>
      </c>
      <c r="S617">
        <v>193.982</v>
      </c>
      <c r="T617">
        <v>80.31</v>
      </c>
      <c r="V617" s="77">
        <f t="shared" si="43"/>
        <v>80.31</v>
      </c>
      <c r="AJ617" s="15" t="s">
        <v>913</v>
      </c>
      <c r="AK617">
        <v>4</v>
      </c>
      <c r="AL617">
        <v>1</v>
      </c>
      <c r="AM617">
        <v>262.053</v>
      </c>
      <c r="AN617">
        <v>135.626</v>
      </c>
      <c r="AP617" s="77">
        <f t="shared" si="42"/>
        <v>135.626</v>
      </c>
    </row>
    <row r="618" spans="16:47" x14ac:dyDescent="0.25">
      <c r="V618" s="77"/>
      <c r="AJ618" s="15"/>
      <c r="AL618">
        <v>2</v>
      </c>
      <c r="AM618">
        <v>92.438999999999993</v>
      </c>
      <c r="AN618">
        <v>49.649000000000001</v>
      </c>
      <c r="AP618" s="77">
        <f t="shared" si="42"/>
        <v>49.649000000000001</v>
      </c>
    </row>
    <row r="619" spans="16:47" x14ac:dyDescent="0.25">
      <c r="P619" s="62" t="s">
        <v>914</v>
      </c>
      <c r="Q619">
        <v>5</v>
      </c>
      <c r="R619">
        <v>1</v>
      </c>
      <c r="S619">
        <v>112.14700000000001</v>
      </c>
      <c r="T619">
        <v>86.397999999999996</v>
      </c>
      <c r="V619" s="77">
        <f t="shared" si="43"/>
        <v>86.397999999999996</v>
      </c>
      <c r="AJ619" s="15"/>
      <c r="AL619">
        <v>3</v>
      </c>
      <c r="AM619">
        <v>168.55</v>
      </c>
      <c r="AN619">
        <v>92.414000000000001</v>
      </c>
      <c r="AP619" s="77">
        <f t="shared" si="42"/>
        <v>92.414000000000001</v>
      </c>
    </row>
    <row r="620" spans="16:47" x14ac:dyDescent="0.25">
      <c r="R620">
        <v>2</v>
      </c>
      <c r="S620">
        <v>396.06200000000001</v>
      </c>
      <c r="T620">
        <v>96.56</v>
      </c>
      <c r="U620">
        <v>76.224000000000004</v>
      </c>
      <c r="V620" s="77">
        <f t="shared" si="43"/>
        <v>172.78399999999999</v>
      </c>
      <c r="AJ620" s="15"/>
      <c r="AL620">
        <v>4</v>
      </c>
      <c r="AM620">
        <v>275.58800000000002</v>
      </c>
      <c r="AN620">
        <v>77.977999999999994</v>
      </c>
      <c r="AP620" s="77">
        <f t="shared" si="42"/>
        <v>77.977999999999994</v>
      </c>
    </row>
    <row r="621" spans="16:47" x14ac:dyDescent="0.25">
      <c r="R621">
        <v>3</v>
      </c>
      <c r="S621">
        <v>91.679000000000002</v>
      </c>
      <c r="T621">
        <v>70.361999999999995</v>
      </c>
      <c r="V621" s="77">
        <f t="shared" si="43"/>
        <v>70.361999999999995</v>
      </c>
      <c r="AJ621" s="15"/>
    </row>
    <row r="622" spans="16:47" x14ac:dyDescent="0.25">
      <c r="R622">
        <v>4</v>
      </c>
      <c r="S622">
        <v>107.42400000000001</v>
      </c>
      <c r="T622">
        <v>83.405000000000001</v>
      </c>
      <c r="V622" s="77">
        <f t="shared" si="43"/>
        <v>83.405000000000001</v>
      </c>
      <c r="AJ622" s="15" t="s">
        <v>915</v>
      </c>
      <c r="AK622">
        <v>1</v>
      </c>
      <c r="AL622">
        <v>1</v>
      </c>
      <c r="AM622">
        <v>168.19</v>
      </c>
      <c r="AN622">
        <v>100.324</v>
      </c>
      <c r="AP622" s="77">
        <f t="shared" si="42"/>
        <v>100.324</v>
      </c>
    </row>
    <row r="623" spans="16:47" x14ac:dyDescent="0.25">
      <c r="R623">
        <v>5</v>
      </c>
      <c r="S623">
        <v>159.261</v>
      </c>
      <c r="T623">
        <v>73.864000000000004</v>
      </c>
      <c r="V623" s="77">
        <f t="shared" si="43"/>
        <v>73.864000000000004</v>
      </c>
      <c r="AJ623" s="15"/>
      <c r="AQ623"/>
    </row>
    <row r="624" spans="16:47" x14ac:dyDescent="0.25">
      <c r="V624" s="77"/>
      <c r="AJ624" s="15" t="s">
        <v>916</v>
      </c>
      <c r="AK624">
        <v>3</v>
      </c>
      <c r="AL624">
        <v>1</v>
      </c>
      <c r="AM624">
        <v>195.167</v>
      </c>
      <c r="AN624">
        <v>115.601</v>
      </c>
      <c r="AP624" s="77">
        <f t="shared" si="42"/>
        <v>115.601</v>
      </c>
      <c r="AQ624"/>
    </row>
    <row r="625" spans="16:43" x14ac:dyDescent="0.25">
      <c r="P625" s="62" t="s">
        <v>917</v>
      </c>
      <c r="Q625">
        <v>8</v>
      </c>
      <c r="R625">
        <v>1</v>
      </c>
      <c r="S625">
        <v>288.44400000000002</v>
      </c>
      <c r="T625">
        <v>140.94800000000001</v>
      </c>
      <c r="V625" s="77">
        <f t="shared" si="43"/>
        <v>140.94800000000001</v>
      </c>
      <c r="AJ625" s="15"/>
      <c r="AL625">
        <v>2</v>
      </c>
      <c r="AM625">
        <v>78.16</v>
      </c>
      <c r="AN625">
        <v>68.718000000000004</v>
      </c>
      <c r="AP625" s="77">
        <f t="shared" si="42"/>
        <v>68.718000000000004</v>
      </c>
      <c r="AQ625"/>
    </row>
    <row r="626" spans="16:43" x14ac:dyDescent="0.25">
      <c r="R626">
        <v>2</v>
      </c>
      <c r="S626">
        <v>114.965</v>
      </c>
      <c r="T626">
        <v>64.506</v>
      </c>
      <c r="V626" s="77">
        <f t="shared" si="43"/>
        <v>64.506</v>
      </c>
      <c r="AJ626" s="15"/>
      <c r="AL626">
        <v>3</v>
      </c>
      <c r="AM626">
        <v>113.358</v>
      </c>
      <c r="AN626">
        <v>61.058999999999997</v>
      </c>
      <c r="AP626" s="77">
        <f t="shared" si="42"/>
        <v>61.058999999999997</v>
      </c>
      <c r="AQ626"/>
    </row>
    <row r="627" spans="16:43" x14ac:dyDescent="0.25">
      <c r="R627">
        <v>3</v>
      </c>
      <c r="S627">
        <v>198.172</v>
      </c>
      <c r="T627">
        <v>117.343</v>
      </c>
      <c r="V627" s="77">
        <f t="shared" si="43"/>
        <v>117.343</v>
      </c>
      <c r="AJ627" s="15"/>
      <c r="AQ627"/>
    </row>
    <row r="628" spans="16:43" x14ac:dyDescent="0.25">
      <c r="R628">
        <v>4</v>
      </c>
      <c r="S628">
        <v>113.283</v>
      </c>
      <c r="T628">
        <v>67.174000000000007</v>
      </c>
      <c r="V628" s="77">
        <f t="shared" si="43"/>
        <v>67.174000000000007</v>
      </c>
      <c r="AJ628" s="15" t="s">
        <v>918</v>
      </c>
      <c r="AK628">
        <v>3</v>
      </c>
      <c r="AL628">
        <v>1</v>
      </c>
      <c r="AM628">
        <v>276.63200000000001</v>
      </c>
      <c r="AN628">
        <v>130.45599999999999</v>
      </c>
      <c r="AP628" s="77">
        <f t="shared" si="42"/>
        <v>130.45599999999999</v>
      </c>
      <c r="AQ628"/>
    </row>
    <row r="629" spans="16:43" x14ac:dyDescent="0.25">
      <c r="R629">
        <v>5</v>
      </c>
      <c r="S629" s="14" t="s">
        <v>810</v>
      </c>
      <c r="T629">
        <v>100.705</v>
      </c>
      <c r="V629" s="77">
        <f t="shared" si="43"/>
        <v>100.705</v>
      </c>
      <c r="AJ629" s="15"/>
      <c r="AL629">
        <v>2</v>
      </c>
      <c r="AM629">
        <v>193.065</v>
      </c>
      <c r="AN629">
        <v>142.375</v>
      </c>
      <c r="AP629" s="77">
        <f t="shared" si="42"/>
        <v>142.375</v>
      </c>
      <c r="AQ629"/>
    </row>
    <row r="630" spans="16:43" x14ac:dyDescent="0.25">
      <c r="R630">
        <v>6</v>
      </c>
      <c r="S630">
        <v>98.27</v>
      </c>
      <c r="T630">
        <v>82.817999999999998</v>
      </c>
      <c r="V630" s="77">
        <f t="shared" si="43"/>
        <v>82.817999999999998</v>
      </c>
      <c r="AJ630" s="15"/>
      <c r="AL630">
        <v>3</v>
      </c>
      <c r="AM630">
        <v>126.127</v>
      </c>
      <c r="AN630">
        <v>47.804000000000002</v>
      </c>
      <c r="AP630" s="77">
        <f t="shared" si="42"/>
        <v>47.804000000000002</v>
      </c>
      <c r="AQ630"/>
    </row>
    <row r="631" spans="16:43" x14ac:dyDescent="0.25">
      <c r="R631">
        <v>7</v>
      </c>
      <c r="S631">
        <v>83.57</v>
      </c>
      <c r="T631">
        <v>78.412000000000006</v>
      </c>
      <c r="V631" s="77">
        <f t="shared" si="43"/>
        <v>78.412000000000006</v>
      </c>
      <c r="AJ631" s="15"/>
      <c r="AQ631"/>
    </row>
    <row r="632" spans="16:43" x14ac:dyDescent="0.25">
      <c r="R632">
        <v>8</v>
      </c>
      <c r="S632">
        <v>93.722999999999999</v>
      </c>
      <c r="T632">
        <v>59.377000000000002</v>
      </c>
      <c r="V632" s="77">
        <f t="shared" si="43"/>
        <v>59.377000000000002</v>
      </c>
      <c r="AJ632" s="15" t="s">
        <v>919</v>
      </c>
      <c r="AK632">
        <v>2</v>
      </c>
      <c r="AL632">
        <v>1</v>
      </c>
      <c r="AM632">
        <v>113.565</v>
      </c>
      <c r="AN632">
        <v>77.22</v>
      </c>
      <c r="AP632" s="77">
        <f t="shared" si="42"/>
        <v>77.22</v>
      </c>
      <c r="AQ632"/>
    </row>
    <row r="633" spans="16:43" x14ac:dyDescent="0.25">
      <c r="V633" s="77"/>
      <c r="AJ633" s="15"/>
      <c r="AL633">
        <v>2</v>
      </c>
      <c r="AM633">
        <v>208.85599999999999</v>
      </c>
      <c r="AN633">
        <v>98.265000000000001</v>
      </c>
      <c r="AP633" s="77">
        <f t="shared" si="42"/>
        <v>98.265000000000001</v>
      </c>
      <c r="AQ633"/>
    </row>
    <row r="634" spans="16:43" x14ac:dyDescent="0.25">
      <c r="P634" s="62" t="s">
        <v>920</v>
      </c>
      <c r="Q634">
        <v>6</v>
      </c>
      <c r="R634">
        <v>1</v>
      </c>
      <c r="S634">
        <v>161.047</v>
      </c>
      <c r="T634">
        <v>102.89100000000001</v>
      </c>
      <c r="V634" s="77">
        <f t="shared" si="43"/>
        <v>102.89100000000001</v>
      </c>
      <c r="AJ634" s="15"/>
    </row>
    <row r="635" spans="16:43" x14ac:dyDescent="0.25">
      <c r="R635">
        <v>2</v>
      </c>
      <c r="S635">
        <v>125.252</v>
      </c>
      <c r="T635">
        <v>38.146999999999998</v>
      </c>
      <c r="V635" s="77">
        <f t="shared" si="43"/>
        <v>38.146999999999998</v>
      </c>
      <c r="AJ635" s="15" t="s">
        <v>921</v>
      </c>
      <c r="AK635">
        <v>4</v>
      </c>
      <c r="AL635">
        <v>1</v>
      </c>
      <c r="AM635">
        <v>162.30799999999999</v>
      </c>
      <c r="AN635">
        <v>129.02699999999999</v>
      </c>
      <c r="AP635" s="77">
        <f t="shared" si="42"/>
        <v>129.02699999999999</v>
      </c>
    </row>
    <row r="636" spans="16:43" x14ac:dyDescent="0.25">
      <c r="R636">
        <v>3</v>
      </c>
      <c r="S636">
        <v>110.494</v>
      </c>
      <c r="T636">
        <v>60.576999999999998</v>
      </c>
      <c r="V636" s="77">
        <f t="shared" si="43"/>
        <v>60.576999999999998</v>
      </c>
      <c r="AJ636" s="15"/>
      <c r="AL636">
        <v>2</v>
      </c>
      <c r="AM636">
        <v>200.691</v>
      </c>
      <c r="AN636">
        <v>129.11600000000001</v>
      </c>
      <c r="AP636" s="77">
        <f t="shared" si="42"/>
        <v>129.11600000000001</v>
      </c>
    </row>
    <row r="637" spans="16:43" x14ac:dyDescent="0.25">
      <c r="R637">
        <v>4</v>
      </c>
      <c r="S637">
        <v>151.38</v>
      </c>
      <c r="T637">
        <v>77.192999999999998</v>
      </c>
      <c r="V637" s="77">
        <f t="shared" si="43"/>
        <v>77.192999999999998</v>
      </c>
      <c r="AJ637" s="15"/>
      <c r="AL637">
        <v>3</v>
      </c>
      <c r="AM637">
        <v>163.22999999999999</v>
      </c>
      <c r="AN637">
        <v>104.726</v>
      </c>
      <c r="AP637" s="77">
        <f t="shared" si="42"/>
        <v>104.726</v>
      </c>
    </row>
    <row r="638" spans="16:43" x14ac:dyDescent="0.25">
      <c r="R638">
        <v>5</v>
      </c>
      <c r="S638">
        <v>136.059</v>
      </c>
      <c r="T638">
        <v>59.930999999999997</v>
      </c>
      <c r="V638" s="77">
        <f t="shared" si="43"/>
        <v>59.930999999999997</v>
      </c>
      <c r="AJ638" s="15"/>
      <c r="AL638">
        <v>4</v>
      </c>
      <c r="AM638">
        <v>189.23500000000001</v>
      </c>
      <c r="AN638">
        <v>73.837000000000003</v>
      </c>
      <c r="AP638" s="77">
        <f t="shared" si="42"/>
        <v>73.837000000000003</v>
      </c>
    </row>
    <row r="639" spans="16:43" x14ac:dyDescent="0.25">
      <c r="R639">
        <v>6</v>
      </c>
      <c r="S639" s="14" t="s">
        <v>810</v>
      </c>
      <c r="T639">
        <v>73.055999999999997</v>
      </c>
      <c r="V639" s="77">
        <f t="shared" si="43"/>
        <v>73.055999999999997</v>
      </c>
      <c r="AJ639" s="15"/>
    </row>
    <row r="640" spans="16:43" x14ac:dyDescent="0.25">
      <c r="V640" s="77"/>
      <c r="AJ640" s="15" t="s">
        <v>922</v>
      </c>
      <c r="AK640">
        <v>2</v>
      </c>
      <c r="AL640">
        <v>1</v>
      </c>
      <c r="AM640">
        <v>219.495</v>
      </c>
      <c r="AN640">
        <v>97.113</v>
      </c>
      <c r="AP640" s="77">
        <f t="shared" si="42"/>
        <v>97.113</v>
      </c>
    </row>
    <row r="641" spans="16:44" x14ac:dyDescent="0.25">
      <c r="P641" s="62" t="s">
        <v>923</v>
      </c>
      <c r="Q641">
        <v>3</v>
      </c>
      <c r="R641">
        <v>1</v>
      </c>
      <c r="S641">
        <v>118.068</v>
      </c>
      <c r="T641">
        <v>72.081999999999994</v>
      </c>
      <c r="V641" s="77">
        <f t="shared" si="43"/>
        <v>72.081999999999994</v>
      </c>
      <c r="AJ641" s="15"/>
      <c r="AL641">
        <v>2</v>
      </c>
      <c r="AM641">
        <v>94.26</v>
      </c>
      <c r="AN641">
        <v>76.355000000000004</v>
      </c>
      <c r="AP641" s="77">
        <f t="shared" si="42"/>
        <v>76.355000000000004</v>
      </c>
    </row>
    <row r="642" spans="16:44" x14ac:dyDescent="0.25">
      <c r="R642">
        <v>2</v>
      </c>
      <c r="S642">
        <v>139.714</v>
      </c>
      <c r="T642">
        <v>110.499</v>
      </c>
      <c r="V642" s="77">
        <f t="shared" si="43"/>
        <v>110.499</v>
      </c>
      <c r="AJ642" s="15"/>
      <c r="AQ642"/>
    </row>
    <row r="643" spans="16:44" x14ac:dyDescent="0.25">
      <c r="R643">
        <v>3</v>
      </c>
      <c r="S643">
        <v>94.048000000000002</v>
      </c>
      <c r="T643">
        <v>43.344000000000001</v>
      </c>
      <c r="V643" s="77">
        <f t="shared" si="43"/>
        <v>43.344000000000001</v>
      </c>
      <c r="AJ643" s="15" t="s">
        <v>924</v>
      </c>
      <c r="AK643">
        <v>4</v>
      </c>
      <c r="AL643">
        <v>1</v>
      </c>
      <c r="AM643">
        <v>262.46899999999999</v>
      </c>
      <c r="AN643">
        <v>179.23599999999999</v>
      </c>
      <c r="AP643" s="77">
        <f t="shared" si="42"/>
        <v>179.23599999999999</v>
      </c>
      <c r="AQ643"/>
    </row>
    <row r="644" spans="16:44" x14ac:dyDescent="0.25">
      <c r="V644" s="77"/>
      <c r="AJ644" s="15"/>
      <c r="AL644">
        <v>2</v>
      </c>
      <c r="AM644">
        <v>159.327</v>
      </c>
      <c r="AN644">
        <v>71.884</v>
      </c>
      <c r="AP644" s="77">
        <f t="shared" si="42"/>
        <v>71.884</v>
      </c>
      <c r="AQ644"/>
    </row>
    <row r="645" spans="16:44" x14ac:dyDescent="0.25">
      <c r="P645" s="62" t="s">
        <v>925</v>
      </c>
      <c r="Q645">
        <v>4</v>
      </c>
      <c r="R645">
        <v>1</v>
      </c>
      <c r="S645">
        <v>152.738</v>
      </c>
      <c r="T645">
        <v>51.204999999999998</v>
      </c>
      <c r="V645" s="77">
        <f t="shared" si="43"/>
        <v>51.204999999999998</v>
      </c>
      <c r="AJ645" s="15"/>
      <c r="AL645">
        <v>3</v>
      </c>
      <c r="AM645">
        <v>239.63300000000001</v>
      </c>
      <c r="AN645">
        <v>137.04900000000001</v>
      </c>
      <c r="AP645" s="77">
        <f t="shared" si="42"/>
        <v>137.04900000000001</v>
      </c>
      <c r="AQ645"/>
    </row>
    <row r="646" spans="16:44" x14ac:dyDescent="0.25">
      <c r="R646">
        <v>2</v>
      </c>
      <c r="S646">
        <v>125.16</v>
      </c>
      <c r="T646">
        <v>68.203999999999994</v>
      </c>
      <c r="V646" s="77">
        <f t="shared" si="43"/>
        <v>68.203999999999994</v>
      </c>
      <c r="AJ646" s="15"/>
      <c r="AL646">
        <v>4</v>
      </c>
      <c r="AM646">
        <v>163.083</v>
      </c>
      <c r="AN646">
        <v>68.275999999999996</v>
      </c>
      <c r="AP646" s="77">
        <f t="shared" si="42"/>
        <v>68.275999999999996</v>
      </c>
      <c r="AQ646"/>
    </row>
    <row r="647" spans="16:44" x14ac:dyDescent="0.25">
      <c r="R647">
        <v>3</v>
      </c>
      <c r="S647">
        <v>174.74799999999999</v>
      </c>
      <c r="T647">
        <v>94.908000000000001</v>
      </c>
      <c r="V647" s="77">
        <f t="shared" si="43"/>
        <v>94.908000000000001</v>
      </c>
      <c r="AJ647" s="15"/>
      <c r="AQ647"/>
      <c r="AR647" s="80"/>
    </row>
    <row r="648" spans="16:44" x14ac:dyDescent="0.25">
      <c r="R648">
        <v>4</v>
      </c>
      <c r="S648">
        <v>144.125</v>
      </c>
      <c r="T648">
        <v>84.61</v>
      </c>
      <c r="V648" s="77">
        <f t="shared" si="43"/>
        <v>84.61</v>
      </c>
      <c r="AJ648" s="15" t="s">
        <v>926</v>
      </c>
      <c r="AK648">
        <v>3</v>
      </c>
      <c r="AL648">
        <v>1</v>
      </c>
      <c r="AM648">
        <v>152.643</v>
      </c>
      <c r="AN648">
        <v>128.61199999999999</v>
      </c>
      <c r="AP648" s="77">
        <f t="shared" si="42"/>
        <v>128.61199999999999</v>
      </c>
      <c r="AQ648"/>
      <c r="AR648" s="80"/>
    </row>
    <row r="649" spans="16:44" x14ac:dyDescent="0.25">
      <c r="V649" s="77"/>
      <c r="AJ649" s="15"/>
      <c r="AL649">
        <v>2</v>
      </c>
      <c r="AM649">
        <v>229.65199999999999</v>
      </c>
      <c r="AN649">
        <v>124.813</v>
      </c>
      <c r="AP649" s="77">
        <f t="shared" si="42"/>
        <v>124.813</v>
      </c>
      <c r="AQ649"/>
      <c r="AR649" s="80"/>
    </row>
    <row r="650" spans="16:44" x14ac:dyDescent="0.25">
      <c r="P650" s="62" t="s">
        <v>927</v>
      </c>
      <c r="Q650">
        <v>3</v>
      </c>
      <c r="R650">
        <v>1</v>
      </c>
      <c r="S650">
        <v>175.114</v>
      </c>
      <c r="T650">
        <v>131.976</v>
      </c>
      <c r="V650" s="77">
        <f t="shared" si="43"/>
        <v>131.976</v>
      </c>
      <c r="AJ650" s="15"/>
      <c r="AL650">
        <v>3</v>
      </c>
      <c r="AM650">
        <v>162.82499999999999</v>
      </c>
      <c r="AN650">
        <v>60.533000000000001</v>
      </c>
      <c r="AP650" s="77">
        <f t="shared" ref="AP650" si="44">AN650+AO650</f>
        <v>60.533000000000001</v>
      </c>
      <c r="AQ650"/>
      <c r="AR650" s="80"/>
    </row>
    <row r="651" spans="16:44" x14ac:dyDescent="0.25">
      <c r="R651">
        <v>2</v>
      </c>
      <c r="S651">
        <v>179.602</v>
      </c>
      <c r="T651">
        <v>107.027</v>
      </c>
      <c r="V651" s="77">
        <f t="shared" si="43"/>
        <v>107.027</v>
      </c>
      <c r="AJ651" s="15"/>
      <c r="AQ651"/>
      <c r="AR651" s="80"/>
    </row>
    <row r="652" spans="16:44" x14ac:dyDescent="0.25">
      <c r="R652">
        <v>3</v>
      </c>
      <c r="S652">
        <v>200.87799999999999</v>
      </c>
      <c r="T652">
        <v>117.205</v>
      </c>
      <c r="V652" s="77">
        <f t="shared" si="43"/>
        <v>117.205</v>
      </c>
      <c r="AJ652" s="15" t="s">
        <v>928</v>
      </c>
      <c r="AK652">
        <v>4</v>
      </c>
      <c r="AL652">
        <v>1</v>
      </c>
      <c r="AM652" s="80">
        <v>141.852</v>
      </c>
      <c r="AN652">
        <v>102.547</v>
      </c>
      <c r="AP652" s="77">
        <f t="shared" ref="AP652:AP655" si="45">AN652+AO652</f>
        <v>102.547</v>
      </c>
      <c r="AR652" s="80"/>
    </row>
    <row r="653" spans="16:44" x14ac:dyDescent="0.25">
      <c r="V653" s="77"/>
      <c r="AJ653" s="15"/>
      <c r="AL653">
        <v>2</v>
      </c>
      <c r="AM653">
        <v>160.24</v>
      </c>
      <c r="AN653">
        <v>74.278999999999996</v>
      </c>
      <c r="AP653" s="77">
        <f t="shared" si="45"/>
        <v>74.278999999999996</v>
      </c>
    </row>
    <row r="654" spans="16:44" x14ac:dyDescent="0.25">
      <c r="P654" s="62" t="s">
        <v>929</v>
      </c>
      <c r="Q654">
        <v>2</v>
      </c>
      <c r="R654">
        <v>1</v>
      </c>
      <c r="S654">
        <v>204</v>
      </c>
      <c r="T654">
        <v>151.387</v>
      </c>
      <c r="V654" s="77">
        <f t="shared" si="43"/>
        <v>151.387</v>
      </c>
      <c r="AJ654" s="15"/>
      <c r="AL654">
        <v>3</v>
      </c>
      <c r="AM654">
        <v>164.92400000000001</v>
      </c>
      <c r="AN654">
        <v>66.528999999999996</v>
      </c>
      <c r="AP654" s="77">
        <f t="shared" si="45"/>
        <v>66.528999999999996</v>
      </c>
    </row>
    <row r="655" spans="16:44" x14ac:dyDescent="0.25">
      <c r="R655">
        <v>2</v>
      </c>
      <c r="S655">
        <v>317.62400000000002</v>
      </c>
      <c r="T655">
        <v>154.61199999999999</v>
      </c>
      <c r="V655" s="77">
        <f t="shared" si="43"/>
        <v>154.61199999999999</v>
      </c>
      <c r="AJ655" s="15"/>
      <c r="AL655">
        <v>4</v>
      </c>
      <c r="AM655">
        <v>140.76900000000001</v>
      </c>
      <c r="AN655">
        <v>63.862000000000002</v>
      </c>
      <c r="AP655" s="77">
        <f t="shared" si="45"/>
        <v>63.862000000000002</v>
      </c>
    </row>
    <row r="656" spans="16:44" x14ac:dyDescent="0.25">
      <c r="V656" s="77"/>
      <c r="AJ656" s="15"/>
    </row>
    <row r="657" spans="16:42" x14ac:dyDescent="0.25">
      <c r="P657" s="62" t="s">
        <v>931</v>
      </c>
      <c r="Q657">
        <v>5</v>
      </c>
      <c r="R657">
        <v>1</v>
      </c>
      <c r="S657">
        <v>306.54399999999998</v>
      </c>
      <c r="T657">
        <v>169.25800000000001</v>
      </c>
      <c r="V657" s="77">
        <f t="shared" si="43"/>
        <v>169.25800000000001</v>
      </c>
      <c r="AJ657" s="15" t="s">
        <v>930</v>
      </c>
      <c r="AK657">
        <v>3</v>
      </c>
      <c r="AL657">
        <v>1</v>
      </c>
      <c r="AM657">
        <v>260.05</v>
      </c>
      <c r="AN657">
        <v>159.72300000000001</v>
      </c>
      <c r="AP657" s="77">
        <f t="shared" ref="AP657:AP659" si="46">AN657+AO657</f>
        <v>159.72300000000001</v>
      </c>
    </row>
    <row r="658" spans="16:42" x14ac:dyDescent="0.25">
      <c r="R658">
        <v>2</v>
      </c>
      <c r="S658">
        <v>179.77799999999999</v>
      </c>
      <c r="T658">
        <v>65.605000000000004</v>
      </c>
      <c r="V658" s="77">
        <f t="shared" si="43"/>
        <v>65.605000000000004</v>
      </c>
      <c r="AJ658" s="15"/>
      <c r="AL658">
        <v>2</v>
      </c>
      <c r="AM658">
        <v>402.93400000000003</v>
      </c>
      <c r="AN658">
        <v>93.512</v>
      </c>
      <c r="AP658" s="77">
        <f t="shared" si="46"/>
        <v>93.512</v>
      </c>
    </row>
    <row r="659" spans="16:42" x14ac:dyDescent="0.25">
      <c r="R659">
        <v>3</v>
      </c>
      <c r="S659">
        <v>71.512</v>
      </c>
      <c r="T659">
        <v>51.588999999999999</v>
      </c>
      <c r="V659" s="77">
        <f t="shared" si="43"/>
        <v>51.588999999999999</v>
      </c>
      <c r="AJ659" s="15"/>
      <c r="AL659">
        <v>3</v>
      </c>
      <c r="AM659">
        <v>146.03100000000001</v>
      </c>
      <c r="AN659">
        <v>95.114000000000004</v>
      </c>
      <c r="AP659" s="77">
        <f t="shared" si="46"/>
        <v>95.114000000000004</v>
      </c>
    </row>
    <row r="660" spans="16:42" x14ac:dyDescent="0.25">
      <c r="R660">
        <v>4</v>
      </c>
      <c r="S660">
        <v>316.80900000000003</v>
      </c>
      <c r="T660">
        <v>83.238</v>
      </c>
      <c r="V660" s="77">
        <f t="shared" si="43"/>
        <v>83.238</v>
      </c>
      <c r="AJ660" s="15"/>
    </row>
    <row r="661" spans="16:42" x14ac:dyDescent="0.25">
      <c r="R661">
        <v>5</v>
      </c>
      <c r="S661" s="14" t="s">
        <v>810</v>
      </c>
      <c r="T661" s="14" t="s">
        <v>810</v>
      </c>
      <c r="V661" s="77"/>
      <c r="AJ661" s="15" t="s">
        <v>932</v>
      </c>
      <c r="AK661">
        <v>2</v>
      </c>
      <c r="AL661">
        <v>1</v>
      </c>
      <c r="AM661">
        <v>201.30099999999999</v>
      </c>
      <c r="AN661">
        <v>137.94800000000001</v>
      </c>
      <c r="AP661" s="77">
        <f t="shared" ref="AP661:AP662" si="47">AN661+AO661</f>
        <v>137.94800000000001</v>
      </c>
    </row>
    <row r="662" spans="16:42" x14ac:dyDescent="0.25">
      <c r="AJ662" s="15"/>
      <c r="AL662">
        <v>2</v>
      </c>
      <c r="AM662">
        <v>185.36699999999999</v>
      </c>
      <c r="AN662">
        <v>91.516000000000005</v>
      </c>
      <c r="AP662" s="77">
        <f t="shared" si="47"/>
        <v>91.516000000000005</v>
      </c>
    </row>
    <row r="663" spans="16:42" x14ac:dyDescent="0.25">
      <c r="P663" s="62" t="s">
        <v>618</v>
      </c>
      <c r="Q663">
        <v>1</v>
      </c>
      <c r="R663" s="71">
        <v>1</v>
      </c>
      <c r="S663">
        <v>255.196</v>
      </c>
      <c r="T663">
        <v>110.878</v>
      </c>
      <c r="V663" s="77">
        <f>T663+U663</f>
        <v>110.878</v>
      </c>
      <c r="AJ663" s="15"/>
    </row>
    <row r="664" spans="16:42" x14ac:dyDescent="0.25">
      <c r="P664" s="62"/>
      <c r="R664" s="71"/>
      <c r="V664" s="77"/>
      <c r="AJ664" s="15" t="s">
        <v>933</v>
      </c>
      <c r="AK664">
        <v>4</v>
      </c>
      <c r="AL664">
        <v>1</v>
      </c>
      <c r="AM664">
        <v>193.352</v>
      </c>
      <c r="AN664">
        <v>128.96899999999999</v>
      </c>
      <c r="AP664" s="77">
        <f t="shared" ref="AP664:AP667" si="48">AN664+AO664</f>
        <v>128.96899999999999</v>
      </c>
    </row>
    <row r="665" spans="16:42" x14ac:dyDescent="0.25">
      <c r="P665" s="62" t="s">
        <v>619</v>
      </c>
      <c r="Q665">
        <v>4</v>
      </c>
      <c r="R665" s="71">
        <v>1</v>
      </c>
      <c r="S665">
        <v>171.54900000000001</v>
      </c>
      <c r="T665">
        <v>151.44499999999999</v>
      </c>
      <c r="V665" s="77">
        <f>T665+U665</f>
        <v>151.44499999999999</v>
      </c>
      <c r="AJ665" s="15"/>
      <c r="AL665">
        <v>2</v>
      </c>
      <c r="AM665">
        <v>138.00399999999999</v>
      </c>
      <c r="AN665">
        <v>86.489000000000004</v>
      </c>
      <c r="AP665" s="77">
        <f t="shared" si="48"/>
        <v>86.489000000000004</v>
      </c>
    </row>
    <row r="666" spans="16:42" x14ac:dyDescent="0.25">
      <c r="P666" s="62"/>
      <c r="R666" s="71">
        <v>2</v>
      </c>
      <c r="S666">
        <v>104.80500000000001</v>
      </c>
      <c r="T666">
        <v>88.662000000000006</v>
      </c>
      <c r="V666" s="77">
        <f>T666+U666</f>
        <v>88.662000000000006</v>
      </c>
      <c r="AJ666" s="15"/>
      <c r="AL666">
        <v>3</v>
      </c>
      <c r="AM666">
        <v>207.88499999999999</v>
      </c>
      <c r="AN666">
        <v>77.863</v>
      </c>
      <c r="AP666" s="77">
        <f t="shared" si="48"/>
        <v>77.863</v>
      </c>
    </row>
    <row r="667" spans="16:42" x14ac:dyDescent="0.25">
      <c r="P667" s="62"/>
      <c r="R667" s="71">
        <v>3</v>
      </c>
      <c r="S667">
        <v>214.46199999999999</v>
      </c>
      <c r="T667">
        <v>55.761000000000003</v>
      </c>
      <c r="V667" s="77">
        <f>T667+U667</f>
        <v>55.761000000000003</v>
      </c>
      <c r="AJ667" s="15"/>
      <c r="AL667">
        <v>4</v>
      </c>
      <c r="AM667">
        <v>238.53100000000001</v>
      </c>
      <c r="AN667">
        <v>67.171000000000006</v>
      </c>
      <c r="AP667" s="77">
        <f t="shared" si="48"/>
        <v>67.171000000000006</v>
      </c>
    </row>
    <row r="668" spans="16:42" x14ac:dyDescent="0.25">
      <c r="P668" s="62"/>
      <c r="R668" s="71">
        <v>4</v>
      </c>
      <c r="S668">
        <v>207.386</v>
      </c>
      <c r="T668">
        <v>76.724000000000004</v>
      </c>
      <c r="V668" s="77">
        <f>T668+U668</f>
        <v>76.724000000000004</v>
      </c>
      <c r="AJ668" s="15"/>
    </row>
    <row r="669" spans="16:42" x14ac:dyDescent="0.25">
      <c r="P669" s="62"/>
      <c r="R669" s="71"/>
      <c r="V669" s="77"/>
      <c r="AJ669" s="15" t="s">
        <v>934</v>
      </c>
      <c r="AK669">
        <v>3</v>
      </c>
      <c r="AL669">
        <v>1</v>
      </c>
      <c r="AM669">
        <v>98.372</v>
      </c>
      <c r="AN669">
        <v>64.224999999999994</v>
      </c>
      <c r="AP669" s="77">
        <f t="shared" ref="AP669:AP671" si="49">AN669+AO669</f>
        <v>64.224999999999994</v>
      </c>
    </row>
    <row r="670" spans="16:42" x14ac:dyDescent="0.25">
      <c r="P670" s="62" t="s">
        <v>620</v>
      </c>
      <c r="Q670">
        <v>5</v>
      </c>
      <c r="R670" s="71">
        <v>1</v>
      </c>
      <c r="S670">
        <v>149.20099999999999</v>
      </c>
      <c r="T670">
        <v>48.576999999999998</v>
      </c>
      <c r="V670" s="77">
        <f>T670+U670</f>
        <v>48.576999999999998</v>
      </c>
      <c r="W670" s="71"/>
      <c r="X670" s="71"/>
      <c r="AJ670" s="15"/>
      <c r="AL670">
        <v>2</v>
      </c>
      <c r="AM670">
        <v>92.346999999999994</v>
      </c>
      <c r="AN670">
        <v>87.123999999999995</v>
      </c>
      <c r="AP670" s="77">
        <f t="shared" si="49"/>
        <v>87.123999999999995</v>
      </c>
    </row>
    <row r="671" spans="16:42" x14ac:dyDescent="0.25">
      <c r="P671" s="62"/>
      <c r="R671" s="71">
        <v>2</v>
      </c>
      <c r="S671">
        <v>117.54600000000001</v>
      </c>
      <c r="T671">
        <v>72.165000000000006</v>
      </c>
      <c r="V671" s="77">
        <f>T671+U671</f>
        <v>72.165000000000006</v>
      </c>
      <c r="W671" s="71"/>
      <c r="X671" s="71"/>
      <c r="AJ671" s="15"/>
      <c r="AL671">
        <v>3</v>
      </c>
      <c r="AM671">
        <v>182.56200000000001</v>
      </c>
      <c r="AN671">
        <v>143.43899999999999</v>
      </c>
      <c r="AP671" s="77">
        <f t="shared" si="49"/>
        <v>143.43899999999999</v>
      </c>
    </row>
    <row r="672" spans="16:42" x14ac:dyDescent="0.25">
      <c r="P672" s="62"/>
      <c r="R672" s="71">
        <v>3</v>
      </c>
      <c r="S672">
        <v>114.004</v>
      </c>
      <c r="T672">
        <v>73.165999999999997</v>
      </c>
      <c r="V672" s="77">
        <f>T672+U672</f>
        <v>73.165999999999997</v>
      </c>
      <c r="AJ672" s="15"/>
    </row>
    <row r="673" spans="16:43" x14ac:dyDescent="0.25">
      <c r="P673" s="62"/>
      <c r="R673" s="71">
        <v>4</v>
      </c>
      <c r="S673">
        <v>248.709</v>
      </c>
      <c r="T673">
        <v>111.373</v>
      </c>
      <c r="V673" s="77">
        <f>T673+U673</f>
        <v>111.373</v>
      </c>
      <c r="AJ673" s="15" t="s">
        <v>935</v>
      </c>
      <c r="AK673">
        <v>7</v>
      </c>
      <c r="AL673">
        <v>1</v>
      </c>
      <c r="AM673">
        <v>169</v>
      </c>
      <c r="AN673">
        <v>109.444</v>
      </c>
      <c r="AP673" s="77">
        <f t="shared" ref="AP673:AP679" si="50">AN673+AO673</f>
        <v>109.444</v>
      </c>
    </row>
    <row r="674" spans="16:43" x14ac:dyDescent="0.25">
      <c r="P674" s="62"/>
      <c r="R674" s="71">
        <v>5</v>
      </c>
      <c r="S674">
        <v>177.13300000000001</v>
      </c>
      <c r="T674">
        <v>66.081999999999994</v>
      </c>
      <c r="V674" s="77">
        <f>T674+U674</f>
        <v>66.081999999999994</v>
      </c>
      <c r="AJ674" s="15"/>
      <c r="AL674">
        <v>2</v>
      </c>
      <c r="AM674">
        <v>185.52099999999999</v>
      </c>
      <c r="AN674">
        <v>89.506</v>
      </c>
      <c r="AP674" s="77">
        <f t="shared" si="50"/>
        <v>89.506</v>
      </c>
    </row>
    <row r="675" spans="16:43" x14ac:dyDescent="0.25">
      <c r="P675" s="62"/>
      <c r="R675" s="71"/>
      <c r="V675" s="77"/>
      <c r="AJ675" s="15"/>
      <c r="AL675">
        <v>3</v>
      </c>
      <c r="AM675">
        <v>253.84200000000001</v>
      </c>
      <c r="AN675">
        <v>126.85299999999999</v>
      </c>
      <c r="AP675" s="77">
        <f t="shared" si="50"/>
        <v>126.85299999999999</v>
      </c>
    </row>
    <row r="676" spans="16:43" x14ac:dyDescent="0.25">
      <c r="P676" s="62" t="s">
        <v>621</v>
      </c>
      <c r="Q676">
        <v>5</v>
      </c>
      <c r="R676" s="71">
        <v>1</v>
      </c>
      <c r="S676" s="72" t="s">
        <v>671</v>
      </c>
      <c r="T676">
        <v>84.201999999999998</v>
      </c>
      <c r="V676" s="77">
        <f>T676+U676</f>
        <v>84.201999999999998</v>
      </c>
      <c r="AJ676" s="15"/>
      <c r="AL676">
        <v>4</v>
      </c>
      <c r="AM676">
        <v>162.197</v>
      </c>
      <c r="AN676">
        <v>45</v>
      </c>
      <c r="AP676" s="77">
        <f t="shared" si="50"/>
        <v>45</v>
      </c>
    </row>
    <row r="677" spans="16:43" x14ac:dyDescent="0.25">
      <c r="P677" s="62"/>
      <c r="R677" s="71">
        <v>2</v>
      </c>
      <c r="S677">
        <v>109.65900000000001</v>
      </c>
      <c r="T677">
        <v>76.423000000000002</v>
      </c>
      <c r="V677" s="77">
        <f>T677+U677</f>
        <v>76.423000000000002</v>
      </c>
      <c r="AJ677" s="15"/>
      <c r="AL677">
        <v>5</v>
      </c>
      <c r="AM677">
        <v>189.423</v>
      </c>
      <c r="AN677">
        <v>85.644999999999996</v>
      </c>
      <c r="AP677" s="77">
        <f t="shared" si="50"/>
        <v>85.644999999999996</v>
      </c>
    </row>
    <row r="678" spans="16:43" x14ac:dyDescent="0.25">
      <c r="P678" s="62"/>
      <c r="R678" s="71">
        <v>3</v>
      </c>
      <c r="S678">
        <v>69.180999999999997</v>
      </c>
      <c r="T678">
        <v>66.573999999999998</v>
      </c>
      <c r="V678" s="77">
        <f>T678+U678</f>
        <v>66.573999999999998</v>
      </c>
      <c r="AJ678" s="15"/>
      <c r="AL678">
        <v>6</v>
      </c>
      <c r="AM678">
        <v>113.437</v>
      </c>
      <c r="AN678">
        <v>74.063000000000002</v>
      </c>
      <c r="AP678" s="77">
        <f t="shared" si="50"/>
        <v>74.063000000000002</v>
      </c>
    </row>
    <row r="679" spans="16:43" x14ac:dyDescent="0.25">
      <c r="P679" s="62"/>
      <c r="R679" s="71">
        <v>4</v>
      </c>
      <c r="S679">
        <v>187.27799999999999</v>
      </c>
      <c r="T679">
        <v>83.876999999999995</v>
      </c>
      <c r="V679" s="77">
        <f>T679+U679</f>
        <v>83.876999999999995</v>
      </c>
      <c r="AJ679" s="15"/>
      <c r="AL679">
        <v>7</v>
      </c>
      <c r="AM679">
        <v>144.499</v>
      </c>
      <c r="AN679">
        <v>65.878</v>
      </c>
      <c r="AP679" s="77">
        <f t="shared" si="50"/>
        <v>65.878</v>
      </c>
      <c r="AQ679"/>
    </row>
    <row r="680" spans="16:43" x14ac:dyDescent="0.25">
      <c r="P680" s="62"/>
      <c r="R680" s="71">
        <v>5</v>
      </c>
      <c r="S680">
        <v>257.63</v>
      </c>
      <c r="T680">
        <v>89.165999999999997</v>
      </c>
      <c r="V680" s="77">
        <f>T680+U680</f>
        <v>89.165999999999997</v>
      </c>
      <c r="AJ680" s="15"/>
      <c r="AQ680"/>
    </row>
    <row r="681" spans="16:43" x14ac:dyDescent="0.25">
      <c r="P681" s="62"/>
      <c r="R681" s="71"/>
      <c r="V681" s="77"/>
      <c r="AJ681" s="15" t="s">
        <v>936</v>
      </c>
      <c r="AK681">
        <v>4</v>
      </c>
      <c r="AL681">
        <v>1</v>
      </c>
      <c r="AM681">
        <v>104.738</v>
      </c>
      <c r="AN681">
        <v>96.858999999999995</v>
      </c>
      <c r="AP681" s="77">
        <f t="shared" ref="AP681:AP684" si="51">AN681+AO681</f>
        <v>96.858999999999995</v>
      </c>
      <c r="AQ681"/>
    </row>
    <row r="682" spans="16:43" x14ac:dyDescent="0.25">
      <c r="P682" s="62" t="s">
        <v>622</v>
      </c>
      <c r="Q682">
        <v>4</v>
      </c>
      <c r="R682" s="71">
        <v>1</v>
      </c>
      <c r="S682">
        <v>121.824</v>
      </c>
      <c r="T682">
        <v>73.77</v>
      </c>
      <c r="V682" s="77">
        <f>T682+U682</f>
        <v>73.77</v>
      </c>
      <c r="AJ682" s="15"/>
      <c r="AL682">
        <v>2</v>
      </c>
      <c r="AM682">
        <v>141.209</v>
      </c>
      <c r="AN682">
        <v>93.521000000000001</v>
      </c>
      <c r="AP682" s="77">
        <f t="shared" si="51"/>
        <v>93.521000000000001</v>
      </c>
      <c r="AQ682"/>
    </row>
    <row r="683" spans="16:43" x14ac:dyDescent="0.25">
      <c r="P683" s="62"/>
      <c r="R683" s="71">
        <v>2</v>
      </c>
      <c r="S683">
        <v>152.32900000000001</v>
      </c>
      <c r="T683">
        <v>62.058999999999997</v>
      </c>
      <c r="V683" s="77">
        <f>T683+U683</f>
        <v>62.058999999999997</v>
      </c>
      <c r="AJ683" s="15"/>
      <c r="AL683">
        <v>3</v>
      </c>
      <c r="AM683">
        <v>99.156000000000006</v>
      </c>
      <c r="AN683">
        <v>69.206000000000003</v>
      </c>
      <c r="AP683" s="77">
        <f t="shared" si="51"/>
        <v>69.206000000000003</v>
      </c>
      <c r="AQ683"/>
    </row>
    <row r="684" spans="16:43" x14ac:dyDescent="0.25">
      <c r="P684" s="62"/>
      <c r="R684" s="71">
        <v>3</v>
      </c>
      <c r="S684">
        <v>204.35300000000001</v>
      </c>
      <c r="T684">
        <v>64.647999999999996</v>
      </c>
      <c r="V684" s="77">
        <f>T684+U684</f>
        <v>64.647999999999996</v>
      </c>
      <c r="AJ684" s="15"/>
      <c r="AL684">
        <v>4</v>
      </c>
      <c r="AM684">
        <v>154.46700000000001</v>
      </c>
      <c r="AN684">
        <v>93.203000000000003</v>
      </c>
      <c r="AP684" s="77">
        <f t="shared" si="51"/>
        <v>93.203000000000003</v>
      </c>
      <c r="AQ684"/>
    </row>
    <row r="685" spans="16:43" x14ac:dyDescent="0.25">
      <c r="P685" s="62"/>
      <c r="R685" s="71">
        <v>4</v>
      </c>
      <c r="S685">
        <v>120.967</v>
      </c>
      <c r="T685">
        <v>72.498000000000005</v>
      </c>
      <c r="V685" s="77">
        <f>T685+U685</f>
        <v>72.498000000000005</v>
      </c>
      <c r="AJ685" s="15"/>
      <c r="AQ685"/>
    </row>
    <row r="686" spans="16:43" x14ac:dyDescent="0.25">
      <c r="P686" s="62"/>
      <c r="V686" s="77"/>
      <c r="AJ686" s="15" t="s">
        <v>937</v>
      </c>
      <c r="AK686">
        <v>5</v>
      </c>
      <c r="AL686">
        <v>1</v>
      </c>
      <c r="AM686">
        <v>181.43</v>
      </c>
      <c r="AN686">
        <v>118.66800000000001</v>
      </c>
      <c r="AP686" s="77">
        <f t="shared" ref="AP686:AP690" si="52">AN686+AO686</f>
        <v>118.66800000000001</v>
      </c>
      <c r="AQ686"/>
    </row>
    <row r="687" spans="16:43" x14ac:dyDescent="0.25">
      <c r="P687" s="62" t="s">
        <v>623</v>
      </c>
      <c r="Q687">
        <v>4</v>
      </c>
      <c r="R687" s="71">
        <v>1</v>
      </c>
      <c r="S687">
        <v>279.65199999999999</v>
      </c>
      <c r="T687">
        <v>46.518999999999998</v>
      </c>
      <c r="U687">
        <v>72.563999999999993</v>
      </c>
      <c r="V687" s="77">
        <f>T687+U687</f>
        <v>119.083</v>
      </c>
      <c r="AJ687" s="15"/>
      <c r="AL687">
        <v>2</v>
      </c>
      <c r="AM687">
        <v>113.071</v>
      </c>
      <c r="AN687">
        <v>66.269000000000005</v>
      </c>
      <c r="AP687" s="77">
        <f t="shared" si="52"/>
        <v>66.269000000000005</v>
      </c>
      <c r="AQ687"/>
    </row>
    <row r="688" spans="16:43" x14ac:dyDescent="0.25">
      <c r="P688" s="62"/>
      <c r="R688" s="71">
        <v>2</v>
      </c>
      <c r="S688">
        <v>154.35</v>
      </c>
      <c r="T688">
        <v>51.271999999999998</v>
      </c>
      <c r="V688" s="77">
        <f>T688+U688</f>
        <v>51.271999999999998</v>
      </c>
      <c r="AJ688" s="15"/>
      <c r="AL688">
        <v>3</v>
      </c>
      <c r="AM688">
        <v>188.215</v>
      </c>
      <c r="AN688">
        <v>88.751999999999995</v>
      </c>
      <c r="AP688" s="77">
        <f t="shared" si="52"/>
        <v>88.751999999999995</v>
      </c>
      <c r="AQ688"/>
    </row>
    <row r="689" spans="16:43" x14ac:dyDescent="0.25">
      <c r="P689" s="62"/>
      <c r="R689" s="71">
        <v>3</v>
      </c>
      <c r="S689">
        <v>181.57400000000001</v>
      </c>
      <c r="T689">
        <v>81.099000000000004</v>
      </c>
      <c r="V689" s="77">
        <f>T689+U689</f>
        <v>81.099000000000004</v>
      </c>
      <c r="AJ689" s="15"/>
      <c r="AL689">
        <v>4</v>
      </c>
      <c r="AM689">
        <v>199.33099999999999</v>
      </c>
      <c r="AN689">
        <v>132.79300000000001</v>
      </c>
      <c r="AP689" s="77">
        <f t="shared" si="52"/>
        <v>132.79300000000001</v>
      </c>
      <c r="AQ689"/>
    </row>
    <row r="690" spans="16:43" x14ac:dyDescent="0.25">
      <c r="P690" s="62"/>
      <c r="R690" s="71">
        <v>4</v>
      </c>
      <c r="S690">
        <v>148.00299999999999</v>
      </c>
      <c r="T690">
        <v>62.712000000000003</v>
      </c>
      <c r="V690" s="77">
        <f>T690+U690</f>
        <v>62.712000000000003</v>
      </c>
      <c r="AJ690" s="15"/>
      <c r="AL690">
        <v>5</v>
      </c>
      <c r="AM690">
        <v>179.12</v>
      </c>
      <c r="AN690">
        <v>140.76400000000001</v>
      </c>
      <c r="AP690" s="77">
        <f t="shared" si="52"/>
        <v>140.76400000000001</v>
      </c>
      <c r="AQ690"/>
    </row>
    <row r="691" spans="16:43" x14ac:dyDescent="0.25">
      <c r="P691" s="62"/>
      <c r="R691" s="71"/>
      <c r="V691" s="77"/>
      <c r="AJ691" s="15"/>
      <c r="AQ691"/>
    </row>
    <row r="692" spans="16:43" x14ac:dyDescent="0.25">
      <c r="P692" s="62" t="s">
        <v>624</v>
      </c>
      <c r="Q692">
        <v>2</v>
      </c>
      <c r="R692" s="71">
        <v>1</v>
      </c>
      <c r="S692">
        <v>145.499</v>
      </c>
      <c r="T692">
        <v>76.498999999999995</v>
      </c>
      <c r="V692" s="77">
        <f>T692+U692</f>
        <v>76.498999999999995</v>
      </c>
      <c r="AJ692" s="15" t="s">
        <v>938</v>
      </c>
      <c r="AK692">
        <v>5</v>
      </c>
      <c r="AL692">
        <v>1</v>
      </c>
      <c r="AM692">
        <v>236.685</v>
      </c>
      <c r="AN692">
        <v>143.00899999999999</v>
      </c>
      <c r="AP692" s="77">
        <f t="shared" ref="AP692:AP696" si="53">AN692+AO692</f>
        <v>143.00899999999999</v>
      </c>
      <c r="AQ692"/>
    </row>
    <row r="693" spans="16:43" x14ac:dyDescent="0.25">
      <c r="P693" s="62"/>
      <c r="R693" s="71">
        <v>2</v>
      </c>
      <c r="S693">
        <v>131.04599999999999</v>
      </c>
      <c r="T693">
        <v>86.870999999999995</v>
      </c>
      <c r="V693" s="77">
        <f>T693+U693</f>
        <v>86.870999999999995</v>
      </c>
      <c r="AJ693" s="15"/>
      <c r="AL693">
        <v>2</v>
      </c>
      <c r="AM693">
        <v>112.294</v>
      </c>
      <c r="AN693">
        <v>73.177999999999997</v>
      </c>
      <c r="AP693" s="77">
        <f t="shared" si="53"/>
        <v>73.177999999999997</v>
      </c>
      <c r="AQ693"/>
    </row>
    <row r="694" spans="16:43" x14ac:dyDescent="0.25">
      <c r="P694" s="62"/>
      <c r="R694" s="71"/>
      <c r="V694" s="77"/>
      <c r="AJ694" s="15"/>
      <c r="AL694">
        <v>3</v>
      </c>
      <c r="AM694">
        <v>82.975999999999999</v>
      </c>
      <c r="AN694">
        <v>90.212000000000003</v>
      </c>
      <c r="AP694" s="77">
        <f t="shared" si="53"/>
        <v>90.212000000000003</v>
      </c>
    </row>
    <row r="695" spans="16:43" x14ac:dyDescent="0.25">
      <c r="P695" s="62" t="s">
        <v>625</v>
      </c>
      <c r="Q695">
        <v>6</v>
      </c>
      <c r="R695" s="71">
        <v>1</v>
      </c>
      <c r="S695">
        <v>276.52499999999998</v>
      </c>
      <c r="T695">
        <v>65.123000000000005</v>
      </c>
      <c r="V695" s="77">
        <f t="shared" ref="V695:V700" si="54">T695+U695</f>
        <v>65.123000000000005</v>
      </c>
      <c r="AJ695" s="15"/>
      <c r="AL695">
        <v>4</v>
      </c>
      <c r="AM695">
        <v>135.20699999999999</v>
      </c>
      <c r="AN695">
        <v>75.900999999999996</v>
      </c>
      <c r="AP695" s="77">
        <f t="shared" si="53"/>
        <v>75.900999999999996</v>
      </c>
    </row>
    <row r="696" spans="16:43" x14ac:dyDescent="0.25">
      <c r="P696" s="62"/>
      <c r="R696" s="71">
        <v>2</v>
      </c>
      <c r="S696">
        <v>80.262</v>
      </c>
      <c r="T696">
        <v>66.840999999999994</v>
      </c>
      <c r="V696" s="77">
        <f t="shared" si="54"/>
        <v>66.840999999999994</v>
      </c>
      <c r="AJ696" s="15"/>
      <c r="AL696">
        <v>5</v>
      </c>
      <c r="AM696">
        <v>100.623</v>
      </c>
      <c r="AN696">
        <v>57.744</v>
      </c>
      <c r="AP696" s="77">
        <f t="shared" si="53"/>
        <v>57.744</v>
      </c>
    </row>
    <row r="697" spans="16:43" x14ac:dyDescent="0.25">
      <c r="P697" s="62"/>
      <c r="R697" s="71">
        <v>3</v>
      </c>
      <c r="S697">
        <v>217.267</v>
      </c>
      <c r="T697">
        <v>68.018000000000001</v>
      </c>
      <c r="V697" s="77">
        <f t="shared" si="54"/>
        <v>68.018000000000001</v>
      </c>
      <c r="AJ697" s="15"/>
    </row>
    <row r="698" spans="16:43" x14ac:dyDescent="0.25">
      <c r="P698" s="62"/>
      <c r="R698" s="71">
        <v>4</v>
      </c>
      <c r="S698">
        <v>202.70400000000001</v>
      </c>
      <c r="T698">
        <v>87.001000000000005</v>
      </c>
      <c r="V698" s="77">
        <f t="shared" si="54"/>
        <v>87.001000000000005</v>
      </c>
      <c r="AJ698" s="15" t="s">
        <v>939</v>
      </c>
      <c r="AK698">
        <v>6</v>
      </c>
      <c r="AL698">
        <v>1</v>
      </c>
      <c r="AM698">
        <v>109.708</v>
      </c>
      <c r="AN698">
        <v>64.311999999999998</v>
      </c>
      <c r="AP698" s="77">
        <f t="shared" ref="AP698:AP703" si="55">AN698+AO698</f>
        <v>64.311999999999998</v>
      </c>
    </row>
    <row r="699" spans="16:43" x14ac:dyDescent="0.25">
      <c r="P699" s="62"/>
      <c r="R699" s="71">
        <v>5</v>
      </c>
      <c r="S699">
        <v>168.297</v>
      </c>
      <c r="T699">
        <v>79.057000000000002</v>
      </c>
      <c r="V699" s="77">
        <f t="shared" si="54"/>
        <v>79.057000000000002</v>
      </c>
      <c r="AJ699" s="15"/>
      <c r="AL699">
        <v>2</v>
      </c>
      <c r="AM699">
        <v>117.38800000000001</v>
      </c>
      <c r="AN699">
        <v>115.57899999999999</v>
      </c>
      <c r="AP699" s="77">
        <f t="shared" si="55"/>
        <v>115.57899999999999</v>
      </c>
    </row>
    <row r="700" spans="16:43" x14ac:dyDescent="0.25">
      <c r="P700" s="62"/>
      <c r="R700" s="71">
        <v>6</v>
      </c>
      <c r="S700">
        <v>90.448999999999998</v>
      </c>
      <c r="T700">
        <v>81.162000000000006</v>
      </c>
      <c r="V700" s="77">
        <f t="shared" si="54"/>
        <v>81.162000000000006</v>
      </c>
      <c r="AJ700" s="15"/>
      <c r="AL700">
        <v>3</v>
      </c>
      <c r="AM700">
        <v>328.72199999999998</v>
      </c>
      <c r="AN700">
        <v>163.37200000000001</v>
      </c>
      <c r="AP700" s="77">
        <f t="shared" si="55"/>
        <v>163.37200000000001</v>
      </c>
    </row>
    <row r="701" spans="16:43" x14ac:dyDescent="0.25">
      <c r="P701" s="62"/>
      <c r="R701" s="71"/>
      <c r="V701" s="77"/>
      <c r="AJ701" s="15"/>
      <c r="AL701">
        <v>4</v>
      </c>
      <c r="AM701">
        <v>284.95100000000002</v>
      </c>
      <c r="AN701">
        <v>90.364999999999995</v>
      </c>
      <c r="AO701">
        <v>44.104999999999997</v>
      </c>
      <c r="AP701" s="77">
        <f t="shared" si="55"/>
        <v>134.47</v>
      </c>
    </row>
    <row r="702" spans="16:43" x14ac:dyDescent="0.25">
      <c r="P702" s="62" t="s">
        <v>626</v>
      </c>
      <c r="Q702">
        <v>5</v>
      </c>
      <c r="R702" s="71">
        <v>1</v>
      </c>
      <c r="S702">
        <v>74.947000000000003</v>
      </c>
      <c r="T702">
        <v>56.97</v>
      </c>
      <c r="V702" s="77">
        <f>T702+U702</f>
        <v>56.97</v>
      </c>
      <c r="AJ702" s="15"/>
      <c r="AL702">
        <v>5</v>
      </c>
      <c r="AM702">
        <v>228.56100000000001</v>
      </c>
      <c r="AN702">
        <v>68.322999999999993</v>
      </c>
      <c r="AO702">
        <v>61.484999999999999</v>
      </c>
      <c r="AP702" s="77">
        <f t="shared" si="55"/>
        <v>129.80799999999999</v>
      </c>
    </row>
    <row r="703" spans="16:43" x14ac:dyDescent="0.25">
      <c r="P703" s="62"/>
      <c r="R703" s="71">
        <v>2</v>
      </c>
      <c r="S703">
        <v>239.58500000000001</v>
      </c>
      <c r="T703">
        <v>68.849999999999994</v>
      </c>
      <c r="V703" s="77">
        <f>T703+U703</f>
        <v>68.849999999999994</v>
      </c>
      <c r="AJ703" s="15"/>
      <c r="AL703">
        <v>6</v>
      </c>
      <c r="AM703">
        <v>101.242</v>
      </c>
      <c r="AN703">
        <v>59.470999999999997</v>
      </c>
      <c r="AP703" s="77">
        <f t="shared" si="55"/>
        <v>59.470999999999997</v>
      </c>
    </row>
    <row r="704" spans="16:43" x14ac:dyDescent="0.25">
      <c r="P704" s="62"/>
      <c r="R704" s="71">
        <v>3</v>
      </c>
      <c r="S704">
        <v>207.06800000000001</v>
      </c>
      <c r="T704">
        <v>142.25800000000001</v>
      </c>
      <c r="V704" s="77">
        <f>T704+U704</f>
        <v>142.25800000000001</v>
      </c>
      <c r="AJ704" s="15"/>
    </row>
    <row r="705" spans="16:42" x14ac:dyDescent="0.25">
      <c r="P705" s="62"/>
      <c r="R705" s="71">
        <v>4</v>
      </c>
      <c r="S705">
        <v>119.218</v>
      </c>
      <c r="T705">
        <v>72.688000000000002</v>
      </c>
      <c r="V705" s="77">
        <f>T705+U705</f>
        <v>72.688000000000002</v>
      </c>
      <c r="AJ705" s="15" t="s">
        <v>940</v>
      </c>
      <c r="AK705">
        <v>3</v>
      </c>
      <c r="AL705">
        <v>1</v>
      </c>
      <c r="AM705">
        <v>261.22800000000001</v>
      </c>
      <c r="AN705">
        <v>161.68600000000001</v>
      </c>
      <c r="AP705" s="77">
        <f t="shared" ref="AP705:AP707" si="56">AN705+AO705</f>
        <v>161.68600000000001</v>
      </c>
    </row>
    <row r="706" spans="16:42" x14ac:dyDescent="0.25">
      <c r="P706" s="62"/>
      <c r="R706" s="71">
        <v>5</v>
      </c>
      <c r="S706">
        <v>160.702</v>
      </c>
      <c r="T706">
        <v>103.32599999999999</v>
      </c>
      <c r="V706" s="77">
        <f>T706+U706</f>
        <v>103.32599999999999</v>
      </c>
      <c r="AJ706" s="15"/>
      <c r="AL706">
        <v>2</v>
      </c>
      <c r="AM706" s="14" t="s">
        <v>810</v>
      </c>
      <c r="AN706" s="14" t="s">
        <v>810</v>
      </c>
    </row>
    <row r="707" spans="16:42" x14ac:dyDescent="0.25">
      <c r="P707" s="62"/>
      <c r="R707" s="71"/>
      <c r="V707" s="77"/>
      <c r="AJ707" s="15"/>
      <c r="AL707">
        <v>3</v>
      </c>
      <c r="AM707">
        <v>231.041</v>
      </c>
      <c r="AN707">
        <v>112.631</v>
      </c>
      <c r="AP707" s="77">
        <f t="shared" si="56"/>
        <v>112.631</v>
      </c>
    </row>
    <row r="708" spans="16:42" x14ac:dyDescent="0.25">
      <c r="P708" s="62" t="s">
        <v>627</v>
      </c>
      <c r="Q708">
        <v>3</v>
      </c>
      <c r="R708" s="71">
        <v>1</v>
      </c>
      <c r="S708">
        <v>126.874</v>
      </c>
      <c r="T708">
        <v>78.435000000000002</v>
      </c>
      <c r="V708" s="77">
        <f>T708+U708</f>
        <v>78.435000000000002</v>
      </c>
      <c r="AJ708" s="15"/>
    </row>
    <row r="709" spans="16:42" x14ac:dyDescent="0.25">
      <c r="P709" s="62"/>
      <c r="R709" s="71">
        <v>2</v>
      </c>
      <c r="S709">
        <v>159.38900000000001</v>
      </c>
      <c r="T709">
        <v>77.344999999999999</v>
      </c>
      <c r="V709" s="77">
        <f>T709+U709</f>
        <v>77.344999999999999</v>
      </c>
      <c r="AJ709" s="15" t="s">
        <v>941</v>
      </c>
      <c r="AK709">
        <v>2</v>
      </c>
      <c r="AL709">
        <v>1</v>
      </c>
      <c r="AM709">
        <v>270.40699999999998</v>
      </c>
      <c r="AN709">
        <v>69.486999999999995</v>
      </c>
      <c r="AO709">
        <v>92.451999999999998</v>
      </c>
      <c r="AP709" s="77">
        <f t="shared" ref="AP709:AP710" si="57">AN709+AO709</f>
        <v>161.93899999999999</v>
      </c>
    </row>
    <row r="710" spans="16:42" x14ac:dyDescent="0.25">
      <c r="P710" s="62"/>
      <c r="R710" s="71">
        <v>3</v>
      </c>
      <c r="S710">
        <v>132.50299999999999</v>
      </c>
      <c r="T710">
        <v>67.912000000000006</v>
      </c>
      <c r="V710" s="77">
        <f>T710+U710</f>
        <v>67.912000000000006</v>
      </c>
      <c r="AJ710" s="15"/>
      <c r="AL710">
        <v>2</v>
      </c>
      <c r="AM710">
        <v>99.02</v>
      </c>
      <c r="AN710">
        <v>55.451000000000001</v>
      </c>
      <c r="AP710" s="77">
        <f t="shared" si="57"/>
        <v>55.451000000000001</v>
      </c>
    </row>
    <row r="711" spans="16:42" x14ac:dyDescent="0.25">
      <c r="R711" s="71"/>
      <c r="V711" s="77"/>
      <c r="AJ711" s="15"/>
    </row>
    <row r="712" spans="16:42" x14ac:dyDescent="0.25">
      <c r="P712" s="62" t="s">
        <v>943</v>
      </c>
      <c r="Q712">
        <v>6</v>
      </c>
      <c r="R712" s="71">
        <v>1</v>
      </c>
      <c r="S712">
        <v>104.623</v>
      </c>
      <c r="T712">
        <v>60.209000000000003</v>
      </c>
      <c r="V712" s="77">
        <f t="shared" ref="V712:V717" si="58">T712+U712</f>
        <v>60.209000000000003</v>
      </c>
      <c r="AJ712" s="15" t="s">
        <v>942</v>
      </c>
      <c r="AK712">
        <v>3</v>
      </c>
      <c r="AL712">
        <v>1</v>
      </c>
      <c r="AM712">
        <v>175.11099999999999</v>
      </c>
      <c r="AN712">
        <v>114.77200000000001</v>
      </c>
      <c r="AP712" s="77">
        <f t="shared" ref="AP712:AP714" si="59">AN712+AO712</f>
        <v>114.77200000000001</v>
      </c>
    </row>
    <row r="713" spans="16:42" x14ac:dyDescent="0.25">
      <c r="R713" s="71">
        <v>2</v>
      </c>
      <c r="S713">
        <v>111.893</v>
      </c>
      <c r="T713">
        <v>90.103999999999999</v>
      </c>
      <c r="V713" s="77">
        <f t="shared" si="58"/>
        <v>90.103999999999999</v>
      </c>
      <c r="AJ713" s="15"/>
      <c r="AL713">
        <v>2</v>
      </c>
      <c r="AM713">
        <v>91.284999999999997</v>
      </c>
      <c r="AN713">
        <v>71.793999999999997</v>
      </c>
      <c r="AP713" s="77">
        <f t="shared" si="59"/>
        <v>71.793999999999997</v>
      </c>
    </row>
    <row r="714" spans="16:42" x14ac:dyDescent="0.25">
      <c r="R714">
        <v>3</v>
      </c>
      <c r="S714">
        <v>112.071</v>
      </c>
      <c r="T714">
        <v>63.168999999999997</v>
      </c>
      <c r="V714" s="77">
        <f t="shared" si="58"/>
        <v>63.168999999999997</v>
      </c>
      <c r="AJ714" s="15"/>
      <c r="AL714">
        <v>3</v>
      </c>
      <c r="AM714">
        <v>210.73699999999999</v>
      </c>
      <c r="AN714">
        <v>109.91500000000001</v>
      </c>
      <c r="AP714" s="77">
        <f t="shared" si="59"/>
        <v>109.91500000000001</v>
      </c>
    </row>
    <row r="715" spans="16:42" x14ac:dyDescent="0.25">
      <c r="R715">
        <v>4</v>
      </c>
      <c r="S715" s="14" t="s">
        <v>810</v>
      </c>
      <c r="T715">
        <v>75.007000000000005</v>
      </c>
      <c r="V715" s="77">
        <f t="shared" si="58"/>
        <v>75.007000000000005</v>
      </c>
      <c r="AJ715" s="15"/>
    </row>
    <row r="716" spans="16:42" x14ac:dyDescent="0.25">
      <c r="R716">
        <v>5</v>
      </c>
      <c r="S716" s="14" t="s">
        <v>810</v>
      </c>
      <c r="T716">
        <v>105.247</v>
      </c>
      <c r="V716" s="77">
        <f t="shared" si="58"/>
        <v>105.247</v>
      </c>
      <c r="AJ716" s="15" t="s">
        <v>944</v>
      </c>
      <c r="AK716">
        <v>2</v>
      </c>
      <c r="AL716">
        <v>1</v>
      </c>
      <c r="AM716">
        <v>331.69900000000001</v>
      </c>
      <c r="AN716">
        <v>147.94800000000001</v>
      </c>
      <c r="AP716" s="77">
        <f t="shared" ref="AP716:AP717" si="60">AN716+AO716</f>
        <v>147.94800000000001</v>
      </c>
    </row>
    <row r="717" spans="16:42" x14ac:dyDescent="0.25">
      <c r="R717">
        <v>6</v>
      </c>
      <c r="S717">
        <v>158.05099999999999</v>
      </c>
      <c r="T717">
        <v>74.052999999999997</v>
      </c>
      <c r="V717" s="77">
        <f t="shared" si="58"/>
        <v>74.052999999999997</v>
      </c>
      <c r="AJ717" s="15"/>
      <c r="AL717">
        <v>2</v>
      </c>
      <c r="AM717">
        <v>125.54300000000001</v>
      </c>
      <c r="AN717">
        <v>95.275999999999996</v>
      </c>
      <c r="AP717" s="77">
        <f t="shared" si="60"/>
        <v>95.275999999999996</v>
      </c>
    </row>
    <row r="718" spans="16:42" x14ac:dyDescent="0.25">
      <c r="AJ718" s="15"/>
    </row>
    <row r="719" spans="16:42" x14ac:dyDescent="0.25">
      <c r="P719" s="62" t="s">
        <v>946</v>
      </c>
      <c r="Q719">
        <v>9</v>
      </c>
      <c r="R719">
        <v>1</v>
      </c>
      <c r="S719">
        <v>160</v>
      </c>
      <c r="T719">
        <v>45.835999999999999</v>
      </c>
      <c r="V719" s="77">
        <f t="shared" ref="V719:V727" si="61">T719+U719</f>
        <v>45.835999999999999</v>
      </c>
      <c r="AJ719" s="15" t="s">
        <v>945</v>
      </c>
      <c r="AK719">
        <v>5</v>
      </c>
      <c r="AL719">
        <v>1</v>
      </c>
      <c r="AM719">
        <v>188.279</v>
      </c>
      <c r="AN719">
        <v>82.183999999999997</v>
      </c>
      <c r="AP719" s="77">
        <f t="shared" ref="AP719:AP723" si="62">AN719+AO719</f>
        <v>82.183999999999997</v>
      </c>
    </row>
    <row r="720" spans="16:42" x14ac:dyDescent="0.25">
      <c r="R720">
        <v>2</v>
      </c>
      <c r="S720">
        <v>119.81699999999999</v>
      </c>
      <c r="T720">
        <v>55.542999999999999</v>
      </c>
      <c r="V720" s="77">
        <f t="shared" si="61"/>
        <v>55.542999999999999</v>
      </c>
      <c r="AJ720" s="15"/>
      <c r="AL720">
        <v>2</v>
      </c>
      <c r="AM720">
        <v>268.745</v>
      </c>
      <c r="AN720">
        <v>78.454999999999998</v>
      </c>
      <c r="AP720" s="77">
        <f t="shared" si="62"/>
        <v>78.454999999999998</v>
      </c>
    </row>
    <row r="721" spans="16:43" x14ac:dyDescent="0.25">
      <c r="R721">
        <v>3</v>
      </c>
      <c r="S721">
        <v>191.71899999999999</v>
      </c>
      <c r="T721">
        <v>130.25</v>
      </c>
      <c r="V721" s="77">
        <f t="shared" si="61"/>
        <v>130.25</v>
      </c>
      <c r="AJ721" s="15"/>
      <c r="AL721">
        <v>3</v>
      </c>
      <c r="AM721">
        <v>134.16399999999999</v>
      </c>
      <c r="AN721">
        <v>65.141000000000005</v>
      </c>
      <c r="AP721" s="77">
        <f t="shared" si="62"/>
        <v>65.141000000000005</v>
      </c>
    </row>
    <row r="722" spans="16:43" x14ac:dyDescent="0.25">
      <c r="R722">
        <v>4</v>
      </c>
      <c r="S722">
        <v>107.355</v>
      </c>
      <c r="T722">
        <v>48.146999999999998</v>
      </c>
      <c r="V722" s="77">
        <f t="shared" si="61"/>
        <v>48.146999999999998</v>
      </c>
      <c r="AJ722" s="15"/>
      <c r="AL722">
        <v>4</v>
      </c>
      <c r="AM722" s="14" t="s">
        <v>810</v>
      </c>
      <c r="AN722" s="14" t="s">
        <v>810</v>
      </c>
    </row>
    <row r="723" spans="16:43" x14ac:dyDescent="0.25">
      <c r="R723">
        <v>5</v>
      </c>
      <c r="S723">
        <v>238.47200000000001</v>
      </c>
      <c r="T723">
        <v>73.837000000000003</v>
      </c>
      <c r="V723" s="77">
        <f t="shared" si="61"/>
        <v>73.837000000000003</v>
      </c>
      <c r="AJ723" s="15"/>
      <c r="AL723">
        <v>5</v>
      </c>
      <c r="AM723">
        <v>157.09899999999999</v>
      </c>
      <c r="AN723">
        <v>90.034000000000006</v>
      </c>
      <c r="AP723" s="77">
        <f t="shared" si="62"/>
        <v>90.034000000000006</v>
      </c>
      <c r="AQ723"/>
    </row>
    <row r="724" spans="16:43" x14ac:dyDescent="0.25">
      <c r="R724">
        <v>6</v>
      </c>
      <c r="S724">
        <v>96.566000000000003</v>
      </c>
      <c r="T724">
        <v>39.923999999999999</v>
      </c>
      <c r="V724" s="77">
        <f t="shared" si="61"/>
        <v>39.923999999999999</v>
      </c>
      <c r="AJ724" s="15"/>
      <c r="AQ724"/>
    </row>
    <row r="725" spans="16:43" x14ac:dyDescent="0.25">
      <c r="R725">
        <v>7</v>
      </c>
      <c r="S725">
        <v>125</v>
      </c>
      <c r="T725">
        <v>53.476999999999997</v>
      </c>
      <c r="V725" s="77">
        <f t="shared" si="61"/>
        <v>53.476999999999997</v>
      </c>
      <c r="AJ725" s="15" t="s">
        <v>947</v>
      </c>
      <c r="AK725">
        <v>2</v>
      </c>
      <c r="AL725">
        <v>1</v>
      </c>
      <c r="AM725">
        <v>239.01900000000001</v>
      </c>
      <c r="AN725">
        <v>134.41499999999999</v>
      </c>
      <c r="AP725" s="77">
        <f t="shared" ref="AP725:AP726" si="63">AN725+AO725</f>
        <v>134.41499999999999</v>
      </c>
      <c r="AQ725"/>
    </row>
    <row r="726" spans="16:43" x14ac:dyDescent="0.25">
      <c r="R726">
        <v>8</v>
      </c>
      <c r="S726">
        <v>135.20400000000001</v>
      </c>
      <c r="T726">
        <v>69.296999999999997</v>
      </c>
      <c r="V726" s="77">
        <f t="shared" si="61"/>
        <v>69.296999999999997</v>
      </c>
      <c r="AJ726" s="15"/>
      <c r="AL726">
        <v>2</v>
      </c>
      <c r="AM726">
        <v>175.44499999999999</v>
      </c>
      <c r="AN726">
        <v>100.78700000000001</v>
      </c>
      <c r="AP726" s="77">
        <f t="shared" si="63"/>
        <v>100.78700000000001</v>
      </c>
      <c r="AQ726"/>
    </row>
    <row r="727" spans="16:43" x14ac:dyDescent="0.25">
      <c r="R727">
        <v>9</v>
      </c>
      <c r="S727">
        <v>86.370999999999995</v>
      </c>
      <c r="T727">
        <v>43.344999999999999</v>
      </c>
      <c r="V727" s="77">
        <f t="shared" si="61"/>
        <v>43.344999999999999</v>
      </c>
      <c r="AJ727" s="15"/>
      <c r="AQ727"/>
    </row>
    <row r="728" spans="16:43" x14ac:dyDescent="0.25">
      <c r="AJ728" s="15" t="s">
        <v>948</v>
      </c>
      <c r="AK728">
        <v>3</v>
      </c>
      <c r="AL728">
        <v>1</v>
      </c>
      <c r="AM728">
        <v>118.29600000000001</v>
      </c>
      <c r="AN728">
        <v>111.59</v>
      </c>
      <c r="AP728" s="77">
        <f t="shared" ref="AP728:AP730" si="64">AN728+AO728</f>
        <v>111.59</v>
      </c>
      <c r="AQ728"/>
    </row>
    <row r="729" spans="16:43" x14ac:dyDescent="0.25">
      <c r="P729" s="62" t="s">
        <v>949</v>
      </c>
      <c r="Q729">
        <v>4</v>
      </c>
      <c r="R729">
        <v>1</v>
      </c>
      <c r="S729">
        <v>111.113</v>
      </c>
      <c r="T729">
        <v>97.564999999999998</v>
      </c>
      <c r="V729" s="77">
        <f t="shared" ref="V729:V732" si="65">T729+U729</f>
        <v>97.564999999999998</v>
      </c>
      <c r="AJ729" s="15"/>
      <c r="AL729">
        <v>2</v>
      </c>
      <c r="AM729">
        <v>272.60599999999999</v>
      </c>
      <c r="AN729">
        <v>107.946</v>
      </c>
      <c r="AP729" s="77">
        <f t="shared" si="64"/>
        <v>107.946</v>
      </c>
      <c r="AQ729"/>
    </row>
    <row r="730" spans="16:43" x14ac:dyDescent="0.25">
      <c r="R730">
        <v>2</v>
      </c>
      <c r="S730" s="14" t="s">
        <v>810</v>
      </c>
      <c r="T730" s="14" t="s">
        <v>810</v>
      </c>
      <c r="V730" s="77"/>
      <c r="AJ730" s="15"/>
      <c r="AL730">
        <v>3</v>
      </c>
      <c r="AM730">
        <v>154.80600000000001</v>
      </c>
      <c r="AN730">
        <v>89.936999999999998</v>
      </c>
      <c r="AP730" s="77">
        <f t="shared" si="64"/>
        <v>89.936999999999998</v>
      </c>
      <c r="AQ730"/>
    </row>
    <row r="731" spans="16:43" x14ac:dyDescent="0.25">
      <c r="R731">
        <v>3</v>
      </c>
      <c r="S731">
        <v>60</v>
      </c>
      <c r="T731">
        <v>34.292999999999999</v>
      </c>
      <c r="V731" s="77">
        <f t="shared" si="65"/>
        <v>34.292999999999999</v>
      </c>
      <c r="AJ731" s="15"/>
      <c r="AQ731"/>
    </row>
    <row r="732" spans="16:43" x14ac:dyDescent="0.25">
      <c r="R732">
        <v>4</v>
      </c>
      <c r="S732">
        <v>93.605999999999995</v>
      </c>
      <c r="T732">
        <v>73.123999999999995</v>
      </c>
      <c r="V732" s="77">
        <f t="shared" si="65"/>
        <v>73.123999999999995</v>
      </c>
      <c r="AJ732" s="15" t="s">
        <v>950</v>
      </c>
      <c r="AK732">
        <v>4</v>
      </c>
      <c r="AL732">
        <v>1</v>
      </c>
      <c r="AM732">
        <v>242.244</v>
      </c>
      <c r="AN732">
        <v>130.03700000000001</v>
      </c>
      <c r="AP732" s="77">
        <f t="shared" ref="AP732:AP735" si="66">AN732+AO732</f>
        <v>130.03700000000001</v>
      </c>
      <c r="AQ732"/>
    </row>
    <row r="733" spans="16:43" x14ac:dyDescent="0.25">
      <c r="AJ733" s="15"/>
      <c r="AL733">
        <v>2</v>
      </c>
      <c r="AM733">
        <v>193</v>
      </c>
      <c r="AN733">
        <v>95.183000000000007</v>
      </c>
      <c r="AP733" s="77">
        <f t="shared" si="66"/>
        <v>95.183000000000007</v>
      </c>
      <c r="AQ733"/>
    </row>
    <row r="734" spans="16:43" x14ac:dyDescent="0.25">
      <c r="P734" s="62" t="s">
        <v>951</v>
      </c>
      <c r="Q734">
        <v>6</v>
      </c>
      <c r="R734">
        <v>1</v>
      </c>
      <c r="S734">
        <v>284.17599999999999</v>
      </c>
      <c r="T734">
        <v>102.928</v>
      </c>
      <c r="V734" s="77">
        <f t="shared" ref="V734:V739" si="67">T734+U734</f>
        <v>102.928</v>
      </c>
      <c r="AJ734" s="15"/>
      <c r="AL734">
        <v>3</v>
      </c>
      <c r="AM734">
        <v>158.82400000000001</v>
      </c>
      <c r="AN734">
        <v>87.447000000000003</v>
      </c>
      <c r="AP734" s="77">
        <f t="shared" si="66"/>
        <v>87.447000000000003</v>
      </c>
    </row>
    <row r="735" spans="16:43" x14ac:dyDescent="0.25">
      <c r="R735">
        <v>2</v>
      </c>
      <c r="S735">
        <v>139.846</v>
      </c>
      <c r="T735">
        <v>111.88500000000001</v>
      </c>
      <c r="V735" s="77">
        <f t="shared" si="67"/>
        <v>111.88500000000001</v>
      </c>
      <c r="AJ735" s="15"/>
      <c r="AL735">
        <v>4</v>
      </c>
      <c r="AM735">
        <v>167.36199999999999</v>
      </c>
      <c r="AN735">
        <v>97.745000000000005</v>
      </c>
      <c r="AP735" s="77">
        <f t="shared" si="66"/>
        <v>97.745000000000005</v>
      </c>
    </row>
    <row r="736" spans="16:43" x14ac:dyDescent="0.25">
      <c r="R736">
        <v>3</v>
      </c>
      <c r="S736">
        <v>74.813000000000002</v>
      </c>
      <c r="T736">
        <v>73.108999999999995</v>
      </c>
      <c r="V736" s="77">
        <f t="shared" si="67"/>
        <v>73.108999999999995</v>
      </c>
      <c r="AJ736" s="15"/>
    </row>
    <row r="737" spans="16:43" x14ac:dyDescent="0.25">
      <c r="R737">
        <v>4</v>
      </c>
      <c r="S737" s="14" t="s">
        <v>810</v>
      </c>
      <c r="T737">
        <v>175.376</v>
      </c>
      <c r="V737" s="77">
        <f t="shared" si="67"/>
        <v>175.376</v>
      </c>
      <c r="AJ737" s="15" t="s">
        <v>952</v>
      </c>
      <c r="AK737">
        <v>4</v>
      </c>
      <c r="AL737">
        <v>1</v>
      </c>
      <c r="AM737">
        <v>248.48500000000001</v>
      </c>
      <c r="AN737">
        <v>151.917</v>
      </c>
      <c r="AP737" s="77">
        <f t="shared" ref="AP737:AP740" si="68">AN737+AO737</f>
        <v>151.917</v>
      </c>
    </row>
    <row r="738" spans="16:43" x14ac:dyDescent="0.25">
      <c r="R738">
        <v>5</v>
      </c>
      <c r="S738">
        <v>93.058999999999997</v>
      </c>
      <c r="T738">
        <v>106.255</v>
      </c>
      <c r="V738" s="77">
        <f t="shared" si="67"/>
        <v>106.255</v>
      </c>
      <c r="AJ738" s="15"/>
      <c r="AL738">
        <v>2</v>
      </c>
      <c r="AM738">
        <v>271.73700000000002</v>
      </c>
      <c r="AN738">
        <v>159.245</v>
      </c>
      <c r="AP738" s="77">
        <f t="shared" si="68"/>
        <v>159.245</v>
      </c>
    </row>
    <row r="739" spans="16:43" x14ac:dyDescent="0.25">
      <c r="R739">
        <v>6</v>
      </c>
      <c r="S739">
        <v>225.18</v>
      </c>
      <c r="T739">
        <v>45.402999999999999</v>
      </c>
      <c r="V739" s="77">
        <f t="shared" si="67"/>
        <v>45.402999999999999</v>
      </c>
      <c r="AJ739" s="15"/>
      <c r="AL739">
        <v>3</v>
      </c>
      <c r="AM739">
        <v>84.171999999999997</v>
      </c>
      <c r="AN739">
        <v>89.775000000000006</v>
      </c>
      <c r="AP739" s="77">
        <f t="shared" si="68"/>
        <v>89.775000000000006</v>
      </c>
    </row>
    <row r="740" spans="16:43" x14ac:dyDescent="0.25">
      <c r="AJ740" s="15"/>
      <c r="AL740">
        <v>4</v>
      </c>
      <c r="AM740">
        <v>166.19300000000001</v>
      </c>
      <c r="AN740">
        <v>70.882000000000005</v>
      </c>
      <c r="AP740" s="77">
        <f t="shared" si="68"/>
        <v>70.882000000000005</v>
      </c>
    </row>
    <row r="741" spans="16:43" x14ac:dyDescent="0.25">
      <c r="P741" s="62" t="s">
        <v>953</v>
      </c>
      <c r="Q741">
        <v>5</v>
      </c>
      <c r="R741">
        <v>1</v>
      </c>
      <c r="S741">
        <v>136.34100000000001</v>
      </c>
      <c r="T741">
        <v>32.709000000000003</v>
      </c>
      <c r="V741" s="77">
        <f t="shared" ref="V741:V745" si="69">T741+U741</f>
        <v>32.709000000000003</v>
      </c>
      <c r="AJ741" s="15"/>
      <c r="AQ741"/>
    </row>
    <row r="742" spans="16:43" x14ac:dyDescent="0.25">
      <c r="R742">
        <v>2</v>
      </c>
      <c r="S742">
        <v>192.77199999999999</v>
      </c>
      <c r="T742">
        <v>84.078000000000003</v>
      </c>
      <c r="V742" s="77">
        <f t="shared" si="69"/>
        <v>84.078000000000003</v>
      </c>
      <c r="AJ742" s="15" t="s">
        <v>954</v>
      </c>
      <c r="AK742">
        <v>2</v>
      </c>
      <c r="AL742">
        <v>1</v>
      </c>
      <c r="AM742">
        <v>256.125</v>
      </c>
      <c r="AN742">
        <v>148.874</v>
      </c>
      <c r="AP742" s="77">
        <f t="shared" ref="AP742:AP743" si="70">AN742+AO742</f>
        <v>148.874</v>
      </c>
      <c r="AQ742"/>
    </row>
    <row r="743" spans="16:43" x14ac:dyDescent="0.25">
      <c r="R743">
        <v>3</v>
      </c>
      <c r="S743">
        <v>180.46899999999999</v>
      </c>
      <c r="T743">
        <v>32.393999999999998</v>
      </c>
      <c r="V743" s="77">
        <f t="shared" si="69"/>
        <v>32.393999999999998</v>
      </c>
      <c r="AJ743" s="15"/>
      <c r="AL743">
        <v>2</v>
      </c>
      <c r="AM743">
        <v>281.39999999999998</v>
      </c>
      <c r="AN743">
        <v>149.31100000000001</v>
      </c>
      <c r="AP743" s="77">
        <f t="shared" si="70"/>
        <v>149.31100000000001</v>
      </c>
      <c r="AQ743"/>
    </row>
    <row r="744" spans="16:43" x14ac:dyDescent="0.25">
      <c r="R744">
        <v>4</v>
      </c>
      <c r="S744">
        <v>227.40299999999999</v>
      </c>
      <c r="T744">
        <v>66.799000000000007</v>
      </c>
      <c r="V744" s="77">
        <f t="shared" si="69"/>
        <v>66.799000000000007</v>
      </c>
      <c r="AJ744" s="15"/>
      <c r="AQ744"/>
    </row>
    <row r="745" spans="16:43" x14ac:dyDescent="0.25">
      <c r="R745">
        <v>5</v>
      </c>
      <c r="S745" s="14" t="s">
        <v>810</v>
      </c>
      <c r="T745">
        <v>87.852000000000004</v>
      </c>
      <c r="V745" s="77">
        <f t="shared" si="69"/>
        <v>87.852000000000004</v>
      </c>
      <c r="AJ745" s="15" t="s">
        <v>955</v>
      </c>
      <c r="AK745">
        <v>3</v>
      </c>
      <c r="AL745">
        <v>1</v>
      </c>
      <c r="AM745">
        <v>90.138999999999996</v>
      </c>
      <c r="AN745">
        <v>69.108999999999995</v>
      </c>
      <c r="AP745" s="77">
        <f t="shared" ref="AP745:AP747" si="71">AN745+AO745</f>
        <v>69.108999999999995</v>
      </c>
      <c r="AQ745"/>
    </row>
    <row r="746" spans="16:43" x14ac:dyDescent="0.25">
      <c r="AJ746" s="15"/>
      <c r="AL746">
        <v>2</v>
      </c>
      <c r="AM746">
        <v>197.608</v>
      </c>
      <c r="AN746">
        <v>89.352000000000004</v>
      </c>
      <c r="AP746" s="77">
        <f t="shared" si="71"/>
        <v>89.352000000000004</v>
      </c>
      <c r="AQ746"/>
    </row>
    <row r="747" spans="16:43" x14ac:dyDescent="0.25">
      <c r="P747" s="62" t="s">
        <v>956</v>
      </c>
      <c r="Q747">
        <v>6</v>
      </c>
      <c r="R747">
        <v>1</v>
      </c>
      <c r="S747">
        <v>77.795000000000002</v>
      </c>
      <c r="T747">
        <v>49.040999999999997</v>
      </c>
      <c r="V747" s="77">
        <f t="shared" ref="V747:V752" si="72">T747+U747</f>
        <v>49.040999999999997</v>
      </c>
      <c r="AJ747" s="15"/>
      <c r="AL747">
        <v>3</v>
      </c>
      <c r="AM747">
        <v>225.76300000000001</v>
      </c>
      <c r="AN747">
        <v>84.34</v>
      </c>
      <c r="AP747" s="77">
        <f t="shared" si="71"/>
        <v>84.34</v>
      </c>
      <c r="AQ747"/>
    </row>
    <row r="748" spans="16:43" x14ac:dyDescent="0.25">
      <c r="R748">
        <v>2</v>
      </c>
      <c r="S748">
        <v>137.233</v>
      </c>
      <c r="T748">
        <v>100.871</v>
      </c>
      <c r="V748" s="77">
        <f t="shared" si="72"/>
        <v>100.871</v>
      </c>
      <c r="AJ748" s="15"/>
      <c r="AQ748"/>
    </row>
    <row r="749" spans="16:43" x14ac:dyDescent="0.25">
      <c r="R749">
        <v>3</v>
      </c>
      <c r="S749">
        <v>230.34100000000001</v>
      </c>
      <c r="T749">
        <v>107.036</v>
      </c>
      <c r="V749" s="77">
        <f t="shared" si="72"/>
        <v>107.036</v>
      </c>
      <c r="AJ749" s="15" t="s">
        <v>957</v>
      </c>
      <c r="AK749">
        <v>2</v>
      </c>
      <c r="AL749">
        <v>1</v>
      </c>
      <c r="AM749">
        <v>131.042</v>
      </c>
      <c r="AN749">
        <v>80.992999999999995</v>
      </c>
      <c r="AP749" s="77">
        <f t="shared" ref="AP749:AP750" si="73">AN749+AO749</f>
        <v>80.992999999999995</v>
      </c>
      <c r="AQ749"/>
    </row>
    <row r="750" spans="16:43" x14ac:dyDescent="0.25">
      <c r="R750">
        <v>4</v>
      </c>
      <c r="S750">
        <v>220.02</v>
      </c>
      <c r="T750">
        <v>120.386</v>
      </c>
      <c r="V750" s="77">
        <f t="shared" si="72"/>
        <v>120.386</v>
      </c>
      <c r="AJ750" s="15"/>
      <c r="AL750">
        <v>2</v>
      </c>
      <c r="AM750">
        <v>97.328999999999994</v>
      </c>
      <c r="AN750">
        <v>102.622</v>
      </c>
      <c r="AP750" s="77">
        <f t="shared" si="73"/>
        <v>102.622</v>
      </c>
      <c r="AQ750"/>
    </row>
    <row r="751" spans="16:43" x14ac:dyDescent="0.25">
      <c r="R751">
        <v>5</v>
      </c>
      <c r="S751">
        <v>167.505</v>
      </c>
      <c r="T751">
        <v>106.836</v>
      </c>
      <c r="V751" s="77">
        <f t="shared" si="72"/>
        <v>106.836</v>
      </c>
      <c r="AJ751" s="15"/>
    </row>
    <row r="752" spans="16:43" x14ac:dyDescent="0.25">
      <c r="R752">
        <v>6</v>
      </c>
      <c r="S752">
        <v>186.904</v>
      </c>
      <c r="T752">
        <v>82.378</v>
      </c>
      <c r="V752" s="77">
        <f t="shared" si="72"/>
        <v>82.378</v>
      </c>
      <c r="AJ752" s="15" t="s">
        <v>958</v>
      </c>
      <c r="AK752">
        <v>3</v>
      </c>
      <c r="AL752">
        <v>1</v>
      </c>
      <c r="AM752">
        <v>109.33</v>
      </c>
      <c r="AN752">
        <v>68.194000000000003</v>
      </c>
      <c r="AP752" s="77">
        <f t="shared" ref="AP752:AP754" si="74">AN752+AO752</f>
        <v>68.194000000000003</v>
      </c>
    </row>
    <row r="753" spans="16:42" x14ac:dyDescent="0.25">
      <c r="AJ753" s="15"/>
      <c r="AL753">
        <v>2</v>
      </c>
      <c r="AM753">
        <v>255.78299999999999</v>
      </c>
      <c r="AN753">
        <v>137.03899999999999</v>
      </c>
      <c r="AP753" s="77">
        <f t="shared" si="74"/>
        <v>137.03899999999999</v>
      </c>
    </row>
    <row r="754" spans="16:42" x14ac:dyDescent="0.25">
      <c r="P754" s="62" t="s">
        <v>959</v>
      </c>
      <c r="Q754">
        <v>4</v>
      </c>
      <c r="R754">
        <v>1</v>
      </c>
      <c r="S754">
        <v>89.106999999999999</v>
      </c>
      <c r="T754">
        <v>97.611999999999995</v>
      </c>
      <c r="V754" s="77">
        <f t="shared" ref="V754:V757" si="75">T754+U754</f>
        <v>97.611999999999995</v>
      </c>
      <c r="AJ754" s="15"/>
      <c r="AL754">
        <v>3</v>
      </c>
      <c r="AM754">
        <v>246.98400000000001</v>
      </c>
      <c r="AN754">
        <v>123.548</v>
      </c>
      <c r="AP754" s="77">
        <f t="shared" si="74"/>
        <v>123.548</v>
      </c>
    </row>
    <row r="755" spans="16:42" x14ac:dyDescent="0.25">
      <c r="R755">
        <v>2</v>
      </c>
      <c r="S755">
        <v>122.004</v>
      </c>
      <c r="T755">
        <v>98.001999999999995</v>
      </c>
      <c r="V755" s="77">
        <f t="shared" si="75"/>
        <v>98.001999999999995</v>
      </c>
      <c r="AJ755" s="15"/>
    </row>
    <row r="756" spans="16:42" x14ac:dyDescent="0.25">
      <c r="R756">
        <v>3</v>
      </c>
      <c r="S756">
        <v>193.67</v>
      </c>
      <c r="T756">
        <v>112.81100000000001</v>
      </c>
      <c r="V756" s="77">
        <f t="shared" si="75"/>
        <v>112.81100000000001</v>
      </c>
      <c r="AJ756" s="15" t="s">
        <v>960</v>
      </c>
      <c r="AK756">
        <v>3</v>
      </c>
      <c r="AL756">
        <v>1</v>
      </c>
      <c r="AM756">
        <v>244.29499999999999</v>
      </c>
      <c r="AN756">
        <v>113.60899999999999</v>
      </c>
      <c r="AP756" s="77">
        <f t="shared" ref="AP756:AP758" si="76">AN756+AO756</f>
        <v>113.60899999999999</v>
      </c>
    </row>
    <row r="757" spans="16:42" x14ac:dyDescent="0.25">
      <c r="R757">
        <v>4</v>
      </c>
      <c r="S757">
        <v>120.416</v>
      </c>
      <c r="T757">
        <v>80.081999999999994</v>
      </c>
      <c r="V757" s="77">
        <f t="shared" si="75"/>
        <v>80.081999999999994</v>
      </c>
      <c r="AJ757" s="15"/>
      <c r="AL757">
        <v>2</v>
      </c>
      <c r="AM757">
        <v>114.057</v>
      </c>
      <c r="AN757">
        <v>79.647999999999996</v>
      </c>
      <c r="AP757" s="77">
        <f t="shared" si="76"/>
        <v>79.647999999999996</v>
      </c>
    </row>
    <row r="758" spans="16:42" x14ac:dyDescent="0.25">
      <c r="AJ758" s="15"/>
      <c r="AL758">
        <v>3</v>
      </c>
      <c r="AM758">
        <v>110.16800000000001</v>
      </c>
      <c r="AN758">
        <v>66.664000000000001</v>
      </c>
      <c r="AP758" s="77">
        <f t="shared" si="76"/>
        <v>66.664000000000001</v>
      </c>
    </row>
    <row r="759" spans="16:42" x14ac:dyDescent="0.25">
      <c r="P759" s="62" t="s">
        <v>961</v>
      </c>
      <c r="Q759">
        <v>7</v>
      </c>
      <c r="R759">
        <v>1</v>
      </c>
      <c r="S759">
        <v>95.853999999999999</v>
      </c>
      <c r="T759">
        <v>76.231999999999999</v>
      </c>
      <c r="V759" s="77">
        <f t="shared" ref="V759:V765" si="77">T759+U759</f>
        <v>76.231999999999999</v>
      </c>
      <c r="AJ759" s="15"/>
    </row>
    <row r="760" spans="16:42" x14ac:dyDescent="0.25">
      <c r="R760">
        <v>2</v>
      </c>
      <c r="S760">
        <v>164.19499999999999</v>
      </c>
      <c r="T760">
        <v>48.881999999999998</v>
      </c>
      <c r="V760" s="77">
        <f t="shared" si="77"/>
        <v>48.881999999999998</v>
      </c>
      <c r="AJ760" s="15" t="s">
        <v>962</v>
      </c>
      <c r="AK760">
        <v>4</v>
      </c>
      <c r="AL760">
        <v>1</v>
      </c>
      <c r="AM760">
        <v>96.509</v>
      </c>
      <c r="AN760">
        <v>69.126999999999995</v>
      </c>
      <c r="AP760" s="77">
        <f t="shared" ref="AP760:AP763" si="78">AN760+AO760</f>
        <v>69.126999999999995</v>
      </c>
    </row>
    <row r="761" spans="16:42" x14ac:dyDescent="0.25">
      <c r="R761">
        <v>3</v>
      </c>
      <c r="S761">
        <v>89.14</v>
      </c>
      <c r="T761">
        <v>92.179000000000002</v>
      </c>
      <c r="V761" s="77">
        <f t="shared" si="77"/>
        <v>92.179000000000002</v>
      </c>
      <c r="AJ761" s="15"/>
      <c r="AL761">
        <v>2</v>
      </c>
      <c r="AM761">
        <v>237.49700000000001</v>
      </c>
      <c r="AN761">
        <v>156.49199999999999</v>
      </c>
      <c r="AP761" s="77">
        <f t="shared" si="78"/>
        <v>156.49199999999999</v>
      </c>
    </row>
    <row r="762" spans="16:42" x14ac:dyDescent="0.25">
      <c r="R762">
        <v>4</v>
      </c>
      <c r="S762">
        <v>94.084999999999994</v>
      </c>
      <c r="T762">
        <v>78.108000000000004</v>
      </c>
      <c r="V762" s="77">
        <f t="shared" si="77"/>
        <v>78.108000000000004</v>
      </c>
      <c r="AJ762" s="15"/>
      <c r="AL762">
        <v>3</v>
      </c>
      <c r="AM762">
        <v>247.536</v>
      </c>
      <c r="AN762">
        <v>98.135000000000005</v>
      </c>
      <c r="AP762" s="77">
        <f t="shared" si="78"/>
        <v>98.135000000000005</v>
      </c>
    </row>
    <row r="763" spans="16:42" x14ac:dyDescent="0.25">
      <c r="R763">
        <v>5</v>
      </c>
      <c r="S763">
        <v>97.247</v>
      </c>
      <c r="T763">
        <v>87.634</v>
      </c>
      <c r="V763" s="77">
        <f t="shared" si="77"/>
        <v>87.634</v>
      </c>
      <c r="AJ763" s="15"/>
      <c r="AL763">
        <v>4</v>
      </c>
      <c r="AM763">
        <v>210.09</v>
      </c>
      <c r="AN763">
        <v>127.697</v>
      </c>
      <c r="AP763" s="77">
        <f t="shared" si="78"/>
        <v>127.697</v>
      </c>
    </row>
    <row r="764" spans="16:42" x14ac:dyDescent="0.25">
      <c r="R764">
        <v>6</v>
      </c>
      <c r="S764">
        <v>162.816</v>
      </c>
      <c r="T764">
        <v>97.87</v>
      </c>
      <c r="V764" s="77">
        <f t="shared" si="77"/>
        <v>97.87</v>
      </c>
      <c r="AJ764" s="15"/>
    </row>
    <row r="765" spans="16:42" x14ac:dyDescent="0.25">
      <c r="R765">
        <v>7</v>
      </c>
      <c r="S765">
        <v>222.24799999999999</v>
      </c>
      <c r="T765">
        <v>42.470999999999997</v>
      </c>
      <c r="U765">
        <v>66.147000000000006</v>
      </c>
      <c r="V765" s="77">
        <f t="shared" si="77"/>
        <v>108.61799999999999</v>
      </c>
      <c r="AJ765" s="15" t="s">
        <v>963</v>
      </c>
      <c r="AK765">
        <v>4</v>
      </c>
      <c r="AL765">
        <v>1</v>
      </c>
      <c r="AM765">
        <v>242.04300000000001</v>
      </c>
      <c r="AN765">
        <v>184.792</v>
      </c>
      <c r="AP765" s="77">
        <f t="shared" ref="AP765:AP768" si="79">AN765+AO765</f>
        <v>184.792</v>
      </c>
    </row>
    <row r="766" spans="16:42" x14ac:dyDescent="0.25">
      <c r="AJ766" s="15"/>
      <c r="AL766">
        <v>2</v>
      </c>
      <c r="AM766">
        <v>279.517</v>
      </c>
      <c r="AN766">
        <v>146.834</v>
      </c>
      <c r="AP766" s="77">
        <f t="shared" si="79"/>
        <v>146.834</v>
      </c>
    </row>
    <row r="767" spans="16:42" x14ac:dyDescent="0.25">
      <c r="P767" s="62" t="s">
        <v>964</v>
      </c>
      <c r="Q767">
        <v>3</v>
      </c>
      <c r="R767">
        <v>1</v>
      </c>
      <c r="S767">
        <v>167.04499999999999</v>
      </c>
      <c r="T767">
        <v>102.834</v>
      </c>
      <c r="V767" s="77">
        <f t="shared" ref="V767:V769" si="80">T767+U767</f>
        <v>102.834</v>
      </c>
      <c r="AJ767" s="15"/>
      <c r="AL767">
        <v>3</v>
      </c>
      <c r="AM767">
        <v>124.964</v>
      </c>
      <c r="AN767">
        <v>70.349999999999994</v>
      </c>
      <c r="AP767" s="77">
        <f t="shared" si="79"/>
        <v>70.349999999999994</v>
      </c>
    </row>
    <row r="768" spans="16:42" x14ac:dyDescent="0.25">
      <c r="R768">
        <v>2</v>
      </c>
      <c r="S768">
        <v>130.08099999999999</v>
      </c>
      <c r="T768">
        <v>93.245999999999995</v>
      </c>
      <c r="V768" s="77">
        <f t="shared" si="80"/>
        <v>93.245999999999995</v>
      </c>
      <c r="AJ768" s="15"/>
      <c r="AL768">
        <v>4</v>
      </c>
      <c r="AM768">
        <v>189.97399999999999</v>
      </c>
      <c r="AN768">
        <v>67.753</v>
      </c>
      <c r="AP768" s="77">
        <f t="shared" si="79"/>
        <v>67.753</v>
      </c>
    </row>
    <row r="769" spans="16:46" x14ac:dyDescent="0.25">
      <c r="R769">
        <v>3</v>
      </c>
      <c r="S769">
        <v>144.309</v>
      </c>
      <c r="T769">
        <v>114.063</v>
      </c>
      <c r="V769" s="77">
        <f t="shared" si="80"/>
        <v>114.063</v>
      </c>
      <c r="AJ769" s="15"/>
    </row>
    <row r="770" spans="16:46" x14ac:dyDescent="0.25">
      <c r="AJ770" s="15" t="s">
        <v>965</v>
      </c>
      <c r="AK770">
        <v>3</v>
      </c>
      <c r="AL770">
        <v>1</v>
      </c>
      <c r="AM770">
        <v>181</v>
      </c>
      <c r="AN770">
        <v>120.875</v>
      </c>
      <c r="AP770" s="77">
        <f t="shared" ref="AP770:AP772" si="81">AN770+AO770</f>
        <v>120.875</v>
      </c>
    </row>
    <row r="771" spans="16:46" x14ac:dyDescent="0.25">
      <c r="P771" s="62" t="s">
        <v>966</v>
      </c>
      <c r="Q771">
        <v>4</v>
      </c>
      <c r="R771">
        <v>1</v>
      </c>
      <c r="S771">
        <v>303.2</v>
      </c>
      <c r="T771">
        <v>57.28</v>
      </c>
      <c r="V771" s="77">
        <f t="shared" ref="V771:V774" si="82">T771+U771</f>
        <v>57.28</v>
      </c>
      <c r="AJ771" s="15"/>
      <c r="AL771">
        <v>2</v>
      </c>
      <c r="AM771">
        <v>153.84399999999999</v>
      </c>
      <c r="AN771">
        <v>87.373000000000005</v>
      </c>
      <c r="AP771" s="77">
        <f t="shared" si="81"/>
        <v>87.373000000000005</v>
      </c>
    </row>
    <row r="772" spans="16:46" x14ac:dyDescent="0.25">
      <c r="R772">
        <v>2</v>
      </c>
      <c r="S772" s="14" t="s">
        <v>810</v>
      </c>
      <c r="T772" s="14" t="s">
        <v>810</v>
      </c>
      <c r="V772" s="77"/>
      <c r="AJ772" s="15"/>
      <c r="AL772">
        <v>3</v>
      </c>
      <c r="AM772">
        <v>102.694</v>
      </c>
      <c r="AN772">
        <v>89.558999999999997</v>
      </c>
      <c r="AP772" s="77">
        <f t="shared" si="81"/>
        <v>89.558999999999997</v>
      </c>
      <c r="AR772" s="80"/>
      <c r="AS772" s="80"/>
      <c r="AT772" s="80"/>
    </row>
    <row r="773" spans="16:46" x14ac:dyDescent="0.25">
      <c r="R773">
        <v>3</v>
      </c>
      <c r="S773">
        <v>222.02</v>
      </c>
      <c r="T773">
        <v>160.09299999999999</v>
      </c>
      <c r="V773" s="77">
        <f t="shared" si="82"/>
        <v>160.09299999999999</v>
      </c>
      <c r="AJ773" s="15"/>
      <c r="AR773" s="80"/>
      <c r="AS773" s="80"/>
      <c r="AT773" s="80"/>
    </row>
    <row r="774" spans="16:46" x14ac:dyDescent="0.25">
      <c r="R774">
        <v>4</v>
      </c>
      <c r="S774">
        <v>90.918000000000006</v>
      </c>
      <c r="T774">
        <v>70.41</v>
      </c>
      <c r="V774" s="77">
        <f t="shared" si="82"/>
        <v>70.41</v>
      </c>
      <c r="AJ774" s="15" t="s">
        <v>967</v>
      </c>
      <c r="AK774">
        <v>8</v>
      </c>
      <c r="AL774">
        <v>1</v>
      </c>
      <c r="AM774">
        <v>151.208</v>
      </c>
      <c r="AN774">
        <v>106.69499999999999</v>
      </c>
      <c r="AP774" s="77">
        <f t="shared" ref="AP774:AP781" si="83">AN774+AO774</f>
        <v>106.69499999999999</v>
      </c>
      <c r="AR774" s="80"/>
      <c r="AS774" s="80"/>
      <c r="AT774" s="80"/>
    </row>
    <row r="775" spans="16:46" x14ac:dyDescent="0.25">
      <c r="AJ775" s="15"/>
      <c r="AL775">
        <v>2</v>
      </c>
      <c r="AM775">
        <v>62.201000000000001</v>
      </c>
      <c r="AN775">
        <v>37.840000000000003</v>
      </c>
      <c r="AP775" s="77">
        <f t="shared" si="83"/>
        <v>37.840000000000003</v>
      </c>
      <c r="AR775" s="80"/>
      <c r="AS775" s="80"/>
      <c r="AT775" s="80"/>
    </row>
    <row r="776" spans="16:46" x14ac:dyDescent="0.25">
      <c r="P776" s="62" t="s">
        <v>968</v>
      </c>
      <c r="AJ776" s="15"/>
      <c r="AL776">
        <v>3</v>
      </c>
      <c r="AM776">
        <v>208.67699999999999</v>
      </c>
      <c r="AN776">
        <v>127.751</v>
      </c>
      <c r="AP776" s="77">
        <f t="shared" si="83"/>
        <v>127.751</v>
      </c>
      <c r="AR776" s="80"/>
      <c r="AS776" s="80"/>
      <c r="AT776" s="80"/>
    </row>
    <row r="777" spans="16:46" x14ac:dyDescent="0.25">
      <c r="AJ777" s="15"/>
      <c r="AL777">
        <v>4</v>
      </c>
      <c r="AM777">
        <v>242.553</v>
      </c>
      <c r="AN777">
        <v>209.876</v>
      </c>
      <c r="AP777" s="77">
        <f t="shared" si="83"/>
        <v>209.876</v>
      </c>
      <c r="AR777" s="80"/>
      <c r="AS777" s="80"/>
      <c r="AT777" s="80"/>
    </row>
    <row r="778" spans="16:46" x14ac:dyDescent="0.25">
      <c r="AJ778" s="15"/>
      <c r="AL778">
        <v>5</v>
      </c>
      <c r="AM778">
        <v>136.953</v>
      </c>
      <c r="AN778">
        <v>88.909000000000006</v>
      </c>
      <c r="AP778" s="77">
        <f t="shared" si="83"/>
        <v>88.909000000000006</v>
      </c>
      <c r="AR778" s="80"/>
      <c r="AS778" s="80"/>
      <c r="AT778" s="80"/>
    </row>
    <row r="779" spans="16:46" x14ac:dyDescent="0.25">
      <c r="P779" s="62" t="s">
        <v>969</v>
      </c>
      <c r="Q779">
        <v>3</v>
      </c>
      <c r="R779">
        <v>1</v>
      </c>
      <c r="S779">
        <v>85.376000000000005</v>
      </c>
      <c r="T779">
        <v>50.488</v>
      </c>
      <c r="V779" s="77">
        <f t="shared" ref="V779:V781" si="84">T779+U779</f>
        <v>50.488</v>
      </c>
      <c r="AJ779" s="15"/>
      <c r="AL779">
        <v>6</v>
      </c>
      <c r="AM779">
        <v>127.063</v>
      </c>
      <c r="AN779">
        <v>102.02500000000001</v>
      </c>
      <c r="AP779" s="77">
        <f t="shared" si="83"/>
        <v>102.02500000000001</v>
      </c>
      <c r="AR779" s="80"/>
      <c r="AS779" s="80"/>
      <c r="AT779" s="80"/>
    </row>
    <row r="780" spans="16:46" x14ac:dyDescent="0.25">
      <c r="R780">
        <v>2</v>
      </c>
      <c r="S780">
        <v>257.49799999999999</v>
      </c>
      <c r="T780">
        <v>104.065</v>
      </c>
      <c r="V780" s="77">
        <f t="shared" si="84"/>
        <v>104.065</v>
      </c>
      <c r="AJ780" s="15"/>
      <c r="AL780">
        <v>7</v>
      </c>
      <c r="AM780">
        <v>71.197000000000003</v>
      </c>
      <c r="AN780">
        <v>71.614000000000004</v>
      </c>
      <c r="AP780" s="77">
        <f t="shared" si="83"/>
        <v>71.614000000000004</v>
      </c>
      <c r="AR780" s="80"/>
      <c r="AS780" s="80"/>
      <c r="AT780" s="80"/>
    </row>
    <row r="781" spans="16:46" x14ac:dyDescent="0.25">
      <c r="R781">
        <v>3</v>
      </c>
      <c r="S781">
        <v>172.32499999999999</v>
      </c>
      <c r="T781">
        <v>41.673999999999999</v>
      </c>
      <c r="V781" s="77">
        <f t="shared" si="84"/>
        <v>41.673999999999999</v>
      </c>
      <c r="AJ781" s="15"/>
      <c r="AL781">
        <v>8</v>
      </c>
      <c r="AM781">
        <v>151.79300000000001</v>
      </c>
      <c r="AN781">
        <v>78.838999999999999</v>
      </c>
      <c r="AP781" s="77">
        <f t="shared" si="83"/>
        <v>78.838999999999999</v>
      </c>
      <c r="AR781" s="80"/>
      <c r="AS781" s="80"/>
      <c r="AT781" s="80"/>
    </row>
    <row r="782" spans="16:46" x14ac:dyDescent="0.25">
      <c r="AJ782" s="15"/>
      <c r="AR782" s="80"/>
      <c r="AS782" s="80"/>
      <c r="AT782" s="80"/>
    </row>
    <row r="783" spans="16:46" x14ac:dyDescent="0.25">
      <c r="P783" s="62" t="s">
        <v>971</v>
      </c>
      <c r="Q783">
        <v>7</v>
      </c>
      <c r="R783">
        <v>1</v>
      </c>
      <c r="S783">
        <v>249.19499999999999</v>
      </c>
      <c r="T783">
        <v>98.394999999999996</v>
      </c>
      <c r="V783" s="77">
        <f t="shared" ref="V783:V789" si="85">T783+U783</f>
        <v>98.394999999999996</v>
      </c>
      <c r="AJ783" s="15" t="s">
        <v>970</v>
      </c>
      <c r="AK783">
        <v>5</v>
      </c>
      <c r="AL783">
        <v>1</v>
      </c>
      <c r="AM783" s="80">
        <v>95.188999999999993</v>
      </c>
      <c r="AN783" s="80">
        <v>76.662000000000006</v>
      </c>
      <c r="AP783" s="77">
        <f t="shared" ref="AP783:AP787" si="86">AN783+AO783</f>
        <v>76.662000000000006</v>
      </c>
      <c r="AR783" s="80"/>
      <c r="AS783" s="80"/>
      <c r="AT783" s="80"/>
    </row>
    <row r="784" spans="16:46" x14ac:dyDescent="0.25">
      <c r="R784">
        <v>2</v>
      </c>
      <c r="S784">
        <v>160.25299999999999</v>
      </c>
      <c r="T784">
        <v>78.468000000000004</v>
      </c>
      <c r="V784" s="77">
        <f t="shared" si="85"/>
        <v>78.468000000000004</v>
      </c>
      <c r="AJ784" s="15"/>
      <c r="AL784">
        <v>2</v>
      </c>
      <c r="AM784" s="80">
        <v>110.752</v>
      </c>
      <c r="AN784" s="80">
        <v>74.956000000000003</v>
      </c>
      <c r="AP784" s="77">
        <f t="shared" si="86"/>
        <v>74.956000000000003</v>
      </c>
      <c r="AR784" s="80"/>
      <c r="AS784" s="80"/>
      <c r="AT784" s="80"/>
    </row>
    <row r="785" spans="16:46" x14ac:dyDescent="0.25">
      <c r="R785">
        <v>3</v>
      </c>
      <c r="S785">
        <v>121.413</v>
      </c>
      <c r="T785">
        <v>75.744</v>
      </c>
      <c r="V785" s="77">
        <f t="shared" si="85"/>
        <v>75.744</v>
      </c>
      <c r="AJ785" s="15"/>
      <c r="AL785">
        <v>3</v>
      </c>
      <c r="AM785" s="80">
        <v>129.244</v>
      </c>
      <c r="AN785" s="80">
        <v>76.025000000000006</v>
      </c>
      <c r="AP785" s="77">
        <f t="shared" si="86"/>
        <v>76.025000000000006</v>
      </c>
      <c r="AR785" s="80"/>
      <c r="AS785" s="80"/>
      <c r="AT785" s="80"/>
    </row>
    <row r="786" spans="16:46" x14ac:dyDescent="0.25">
      <c r="R786">
        <v>4</v>
      </c>
      <c r="S786">
        <v>271.56200000000001</v>
      </c>
      <c r="T786">
        <v>47.146999999999998</v>
      </c>
      <c r="V786" s="77">
        <f t="shared" si="85"/>
        <v>47.146999999999998</v>
      </c>
      <c r="AJ786" s="15"/>
      <c r="AL786">
        <v>4</v>
      </c>
      <c r="AM786" s="80">
        <v>161.05000000000001</v>
      </c>
      <c r="AN786" s="80">
        <v>93.542000000000002</v>
      </c>
      <c r="AP786" s="77">
        <f t="shared" si="86"/>
        <v>93.542000000000002</v>
      </c>
      <c r="AR786" s="80"/>
      <c r="AS786" s="80"/>
      <c r="AT786" s="80"/>
    </row>
    <row r="787" spans="16:46" x14ac:dyDescent="0.25">
      <c r="R787">
        <v>5</v>
      </c>
      <c r="S787" s="14" t="s">
        <v>810</v>
      </c>
      <c r="T787">
        <v>68.498999999999995</v>
      </c>
      <c r="V787" s="77">
        <f t="shared" si="85"/>
        <v>68.498999999999995</v>
      </c>
      <c r="AJ787" s="15"/>
      <c r="AL787">
        <v>5</v>
      </c>
      <c r="AM787" s="80">
        <v>117.614</v>
      </c>
      <c r="AN787" s="80">
        <v>50.497</v>
      </c>
      <c r="AP787" s="77">
        <f t="shared" si="86"/>
        <v>50.497</v>
      </c>
      <c r="AQ787"/>
      <c r="AT787" s="80"/>
    </row>
    <row r="788" spans="16:46" x14ac:dyDescent="0.25">
      <c r="R788">
        <v>6</v>
      </c>
      <c r="S788">
        <v>110.345</v>
      </c>
      <c r="T788">
        <v>68.695999999999998</v>
      </c>
      <c r="V788" s="77">
        <f t="shared" si="85"/>
        <v>68.695999999999998</v>
      </c>
      <c r="AJ788" s="15"/>
      <c r="AQ788"/>
      <c r="AT788" s="80"/>
    </row>
    <row r="789" spans="16:46" x14ac:dyDescent="0.25">
      <c r="R789">
        <v>7</v>
      </c>
      <c r="S789">
        <v>256.01799999999997</v>
      </c>
      <c r="T789">
        <v>109.417</v>
      </c>
      <c r="V789" s="77">
        <f t="shared" si="85"/>
        <v>109.417</v>
      </c>
      <c r="AJ789" s="15" t="s">
        <v>972</v>
      </c>
      <c r="AK789">
        <v>3</v>
      </c>
      <c r="AL789">
        <v>1</v>
      </c>
      <c r="AM789" s="80">
        <v>262.93700000000001</v>
      </c>
      <c r="AN789" s="80">
        <v>161.20099999999999</v>
      </c>
      <c r="AP789" s="77">
        <f t="shared" ref="AP789:AP791" si="87">AN789+AO789</f>
        <v>161.20099999999999</v>
      </c>
      <c r="AQ789"/>
      <c r="AT789" s="80"/>
    </row>
    <row r="790" spans="16:46" x14ac:dyDescent="0.25">
      <c r="AJ790" s="15"/>
      <c r="AL790">
        <v>2</v>
      </c>
      <c r="AM790" s="80">
        <v>145.49600000000001</v>
      </c>
      <c r="AN790" s="80">
        <v>86.525000000000006</v>
      </c>
      <c r="AP790" s="77">
        <f t="shared" si="87"/>
        <v>86.525000000000006</v>
      </c>
      <c r="AQ790"/>
      <c r="AT790" s="80"/>
    </row>
    <row r="791" spans="16:46" x14ac:dyDescent="0.25">
      <c r="P791" s="62" t="s">
        <v>973</v>
      </c>
      <c r="Q791">
        <v>7</v>
      </c>
      <c r="R791">
        <v>1</v>
      </c>
      <c r="S791">
        <v>76.655000000000001</v>
      </c>
      <c r="T791">
        <v>70.786000000000001</v>
      </c>
      <c r="V791" s="77">
        <f t="shared" ref="V791:V797" si="88">T791+U791</f>
        <v>70.786000000000001</v>
      </c>
      <c r="AJ791" s="15"/>
      <c r="AL791">
        <v>3</v>
      </c>
      <c r="AM791" s="80">
        <v>242.72</v>
      </c>
      <c r="AN791" s="80">
        <v>85.274000000000001</v>
      </c>
      <c r="AP791" s="77">
        <f t="shared" si="87"/>
        <v>85.274000000000001</v>
      </c>
      <c r="AQ791"/>
      <c r="AT791" s="80"/>
    </row>
    <row r="792" spans="16:46" x14ac:dyDescent="0.25">
      <c r="R792">
        <v>2</v>
      </c>
      <c r="S792">
        <v>276.904</v>
      </c>
      <c r="T792">
        <v>58.148000000000003</v>
      </c>
      <c r="V792" s="77">
        <f t="shared" si="88"/>
        <v>58.148000000000003</v>
      </c>
      <c r="AJ792" s="15"/>
      <c r="AQ792"/>
      <c r="AT792" s="80"/>
    </row>
    <row r="793" spans="16:46" x14ac:dyDescent="0.25">
      <c r="R793">
        <v>3</v>
      </c>
      <c r="S793">
        <v>443.08600000000001</v>
      </c>
      <c r="T793">
        <v>80.777000000000001</v>
      </c>
      <c r="V793" s="77">
        <f t="shared" si="88"/>
        <v>80.777000000000001</v>
      </c>
      <c r="AJ793" s="15" t="s">
        <v>974</v>
      </c>
      <c r="AK793">
        <v>2</v>
      </c>
      <c r="AL793">
        <v>1</v>
      </c>
      <c r="AM793">
        <v>231.625</v>
      </c>
      <c r="AN793">
        <v>133.81</v>
      </c>
      <c r="AP793" s="77">
        <f t="shared" ref="AP793:AP794" si="89">AN793+AO793</f>
        <v>133.81</v>
      </c>
      <c r="AQ793"/>
      <c r="AT793" s="80"/>
    </row>
    <row r="794" spans="16:46" x14ac:dyDescent="0.25">
      <c r="R794">
        <v>4</v>
      </c>
      <c r="S794" s="14" t="s">
        <v>810</v>
      </c>
      <c r="T794">
        <v>92.100999999999999</v>
      </c>
      <c r="V794" s="77">
        <f t="shared" si="88"/>
        <v>92.100999999999999</v>
      </c>
      <c r="AJ794" s="15"/>
      <c r="AL794">
        <v>2</v>
      </c>
      <c r="AM794">
        <v>223.893</v>
      </c>
      <c r="AN794">
        <v>111.39400000000001</v>
      </c>
      <c r="AP794" s="77">
        <f t="shared" si="89"/>
        <v>111.39400000000001</v>
      </c>
      <c r="AQ794"/>
    </row>
    <row r="795" spans="16:46" x14ac:dyDescent="0.25">
      <c r="R795">
        <v>5</v>
      </c>
      <c r="S795">
        <v>243.50800000000001</v>
      </c>
      <c r="T795">
        <v>78.525000000000006</v>
      </c>
      <c r="V795" s="77">
        <f t="shared" si="88"/>
        <v>78.525000000000006</v>
      </c>
      <c r="AJ795" s="15"/>
      <c r="AQ795"/>
    </row>
    <row r="796" spans="16:46" x14ac:dyDescent="0.25">
      <c r="R796">
        <v>6</v>
      </c>
      <c r="S796">
        <v>80.399000000000001</v>
      </c>
      <c r="T796">
        <v>53.680999999999997</v>
      </c>
      <c r="V796" s="77">
        <f t="shared" si="88"/>
        <v>53.680999999999997</v>
      </c>
      <c r="AJ796" s="15" t="s">
        <v>975</v>
      </c>
      <c r="AK796">
        <v>2</v>
      </c>
      <c r="AL796">
        <v>1</v>
      </c>
      <c r="AM796">
        <v>140.089</v>
      </c>
      <c r="AN796">
        <v>122.681</v>
      </c>
      <c r="AP796" s="77">
        <f t="shared" ref="AP796:AP797" si="90">AN796+AO796</f>
        <v>122.681</v>
      </c>
      <c r="AQ796"/>
    </row>
    <row r="797" spans="16:46" x14ac:dyDescent="0.25">
      <c r="R797">
        <v>7</v>
      </c>
      <c r="S797">
        <v>215.035</v>
      </c>
      <c r="T797">
        <v>102.32599999999999</v>
      </c>
      <c r="V797" s="77">
        <f t="shared" si="88"/>
        <v>102.32599999999999</v>
      </c>
      <c r="AJ797" s="15"/>
      <c r="AL797">
        <v>2</v>
      </c>
      <c r="AM797">
        <v>261.96199999999999</v>
      </c>
      <c r="AN797">
        <v>129.11600000000001</v>
      </c>
      <c r="AP797" s="77">
        <f t="shared" si="90"/>
        <v>129.11600000000001</v>
      </c>
      <c r="AQ797"/>
    </row>
    <row r="798" spans="16:46" x14ac:dyDescent="0.25">
      <c r="AJ798" s="15"/>
      <c r="AQ798"/>
    </row>
    <row r="799" spans="16:46" x14ac:dyDescent="0.25">
      <c r="P799" s="62" t="s">
        <v>977</v>
      </c>
      <c r="Q799">
        <v>4</v>
      </c>
      <c r="R799">
        <v>1</v>
      </c>
      <c r="S799" s="14" t="s">
        <v>810</v>
      </c>
      <c r="T799" s="14" t="s">
        <v>810</v>
      </c>
      <c r="V799" s="77"/>
      <c r="AJ799" s="15" t="s">
        <v>976</v>
      </c>
      <c r="AK799">
        <v>5</v>
      </c>
      <c r="AL799">
        <v>1</v>
      </c>
      <c r="AM799">
        <v>184.17400000000001</v>
      </c>
      <c r="AN799">
        <v>105.032</v>
      </c>
      <c r="AP799" s="77">
        <f t="shared" ref="AP799:AP803" si="91">AN799+AO799</f>
        <v>105.032</v>
      </c>
      <c r="AQ799"/>
    </row>
    <row r="800" spans="16:46" x14ac:dyDescent="0.25">
      <c r="R800">
        <v>2</v>
      </c>
      <c r="S800">
        <v>211.12299999999999</v>
      </c>
      <c r="T800">
        <v>120.634</v>
      </c>
      <c r="V800" s="77">
        <f t="shared" ref="V800:V802" si="92">T800+U800</f>
        <v>120.634</v>
      </c>
      <c r="AJ800" s="15"/>
      <c r="AL800">
        <v>2</v>
      </c>
      <c r="AM800">
        <v>197.20500000000001</v>
      </c>
      <c r="AN800">
        <v>164.26</v>
      </c>
      <c r="AP800" s="77">
        <f t="shared" si="91"/>
        <v>164.26</v>
      </c>
      <c r="AQ800"/>
    </row>
    <row r="801" spans="16:43" x14ac:dyDescent="0.25">
      <c r="R801">
        <v>3</v>
      </c>
      <c r="S801">
        <v>161.137</v>
      </c>
      <c r="T801">
        <v>98.462000000000003</v>
      </c>
      <c r="V801" s="77">
        <f t="shared" si="92"/>
        <v>98.462000000000003</v>
      </c>
      <c r="AJ801" s="15"/>
      <c r="AL801">
        <v>3</v>
      </c>
      <c r="AM801">
        <v>123.794</v>
      </c>
      <c r="AN801">
        <v>91.629000000000005</v>
      </c>
      <c r="AP801" s="77">
        <f t="shared" si="91"/>
        <v>91.629000000000005</v>
      </c>
      <c r="AQ801"/>
    </row>
    <row r="802" spans="16:43" x14ac:dyDescent="0.25">
      <c r="R802">
        <v>4</v>
      </c>
      <c r="S802">
        <v>90.736000000000004</v>
      </c>
      <c r="T802">
        <v>60.906999999999996</v>
      </c>
      <c r="V802" s="77">
        <f t="shared" si="92"/>
        <v>60.906999999999996</v>
      </c>
      <c r="AJ802" s="15"/>
      <c r="AL802">
        <v>4</v>
      </c>
      <c r="AM802">
        <v>111.544</v>
      </c>
      <c r="AN802">
        <v>99.057000000000002</v>
      </c>
      <c r="AP802" s="77">
        <f t="shared" si="91"/>
        <v>99.057000000000002</v>
      </c>
      <c r="AQ802"/>
    </row>
    <row r="803" spans="16:43" x14ac:dyDescent="0.25">
      <c r="AJ803" s="15"/>
      <c r="AL803">
        <v>5</v>
      </c>
      <c r="AM803">
        <v>175.80099999999999</v>
      </c>
      <c r="AN803">
        <v>99.896000000000001</v>
      </c>
      <c r="AP803" s="77">
        <f t="shared" si="91"/>
        <v>99.896000000000001</v>
      </c>
      <c r="AQ803"/>
    </row>
    <row r="804" spans="16:43" x14ac:dyDescent="0.25">
      <c r="P804" s="62" t="s">
        <v>978</v>
      </c>
      <c r="Q804">
        <v>4</v>
      </c>
      <c r="R804">
        <v>1</v>
      </c>
      <c r="S804">
        <v>244.739</v>
      </c>
      <c r="T804">
        <v>61.017000000000003</v>
      </c>
      <c r="U804">
        <v>74.11</v>
      </c>
      <c r="V804" s="77">
        <f t="shared" ref="V804:V807" si="93">T804+U804</f>
        <v>135.12700000000001</v>
      </c>
      <c r="AJ804" s="15"/>
      <c r="AQ804"/>
    </row>
    <row r="805" spans="16:43" x14ac:dyDescent="0.25">
      <c r="R805">
        <v>2</v>
      </c>
      <c r="S805">
        <v>154.67400000000001</v>
      </c>
      <c r="T805">
        <v>108.468</v>
      </c>
      <c r="V805" s="77">
        <f t="shared" si="93"/>
        <v>108.468</v>
      </c>
      <c r="AJ805" s="15" t="s">
        <v>979</v>
      </c>
      <c r="AK805">
        <v>4</v>
      </c>
      <c r="AL805">
        <v>1</v>
      </c>
      <c r="AM805">
        <v>120.60299999999999</v>
      </c>
      <c r="AN805">
        <v>62.951999999999998</v>
      </c>
      <c r="AP805" s="77">
        <f t="shared" ref="AP805:AP808" si="94">AN805+AO805</f>
        <v>62.951999999999998</v>
      </c>
      <c r="AQ805"/>
    </row>
    <row r="806" spans="16:43" x14ac:dyDescent="0.25">
      <c r="R806">
        <v>3</v>
      </c>
      <c r="S806">
        <v>217.49700000000001</v>
      </c>
      <c r="T806">
        <v>107.889</v>
      </c>
      <c r="V806" s="77">
        <f t="shared" si="93"/>
        <v>107.889</v>
      </c>
      <c r="AJ806" s="15"/>
      <c r="AL806">
        <v>2</v>
      </c>
      <c r="AM806">
        <v>304.38499999999999</v>
      </c>
      <c r="AN806">
        <v>133.214</v>
      </c>
      <c r="AP806" s="77">
        <f t="shared" si="94"/>
        <v>133.214</v>
      </c>
      <c r="AQ806"/>
    </row>
    <row r="807" spans="16:43" x14ac:dyDescent="0.25">
      <c r="R807">
        <v>4</v>
      </c>
      <c r="S807">
        <v>137.18600000000001</v>
      </c>
      <c r="T807">
        <v>69.721999999999994</v>
      </c>
      <c r="V807" s="77">
        <f t="shared" si="93"/>
        <v>69.721999999999994</v>
      </c>
      <c r="AJ807" s="15"/>
      <c r="AL807">
        <v>3</v>
      </c>
      <c r="AM807">
        <v>127.142</v>
      </c>
      <c r="AN807">
        <v>101.408</v>
      </c>
      <c r="AP807" s="77">
        <f t="shared" si="94"/>
        <v>101.408</v>
      </c>
      <c r="AQ807"/>
    </row>
    <row r="808" spans="16:43" x14ac:dyDescent="0.25">
      <c r="AJ808" s="15"/>
      <c r="AL808">
        <v>4</v>
      </c>
      <c r="AM808">
        <v>101.533</v>
      </c>
      <c r="AN808">
        <v>66.025999999999996</v>
      </c>
      <c r="AP808" s="77">
        <f t="shared" si="94"/>
        <v>66.025999999999996</v>
      </c>
      <c r="AQ808"/>
    </row>
    <row r="809" spans="16:43" x14ac:dyDescent="0.25">
      <c r="P809" s="62" t="s">
        <v>980</v>
      </c>
      <c r="Q809">
        <v>5</v>
      </c>
      <c r="R809">
        <v>1</v>
      </c>
      <c r="S809">
        <v>233.452</v>
      </c>
      <c r="T809">
        <v>107.29</v>
      </c>
      <c r="V809" s="77">
        <f t="shared" ref="V809:V813" si="95">T809+U809</f>
        <v>107.29</v>
      </c>
      <c r="AJ809" s="15"/>
      <c r="AQ809"/>
    </row>
    <row r="810" spans="16:43" x14ac:dyDescent="0.25">
      <c r="R810">
        <v>2</v>
      </c>
      <c r="S810">
        <v>148.36799999999999</v>
      </c>
      <c r="T810">
        <v>68.957999999999998</v>
      </c>
      <c r="V810" s="77">
        <f t="shared" si="95"/>
        <v>68.957999999999998</v>
      </c>
      <c r="AJ810" s="15" t="s">
        <v>981</v>
      </c>
      <c r="AK810">
        <v>3</v>
      </c>
      <c r="AL810">
        <v>1</v>
      </c>
      <c r="AM810">
        <v>117.38800000000001</v>
      </c>
      <c r="AN810">
        <v>64.605000000000004</v>
      </c>
      <c r="AP810" s="77">
        <f t="shared" ref="AP810:AP812" si="96">AN810+AO810</f>
        <v>64.605000000000004</v>
      </c>
      <c r="AQ810"/>
    </row>
    <row r="811" spans="16:43" x14ac:dyDescent="0.25">
      <c r="R811">
        <v>3</v>
      </c>
      <c r="S811">
        <v>153.07499999999999</v>
      </c>
      <c r="T811">
        <v>60.396000000000001</v>
      </c>
      <c r="V811" s="77">
        <f t="shared" si="95"/>
        <v>60.396000000000001</v>
      </c>
      <c r="AJ811" s="15"/>
      <c r="AL811">
        <v>2</v>
      </c>
      <c r="AM811">
        <v>107.629</v>
      </c>
      <c r="AN811">
        <v>64.174999999999997</v>
      </c>
      <c r="AP811" s="77">
        <f t="shared" si="96"/>
        <v>64.174999999999997</v>
      </c>
      <c r="AQ811"/>
    </row>
    <row r="812" spans="16:43" x14ac:dyDescent="0.25">
      <c r="R812">
        <v>4</v>
      </c>
      <c r="S812">
        <v>193.54599999999999</v>
      </c>
      <c r="T812">
        <v>135.297</v>
      </c>
      <c r="V812" s="77">
        <f t="shared" si="95"/>
        <v>135.297</v>
      </c>
      <c r="AJ812" s="15"/>
      <c r="AL812">
        <v>3</v>
      </c>
      <c r="AM812">
        <v>281.70400000000001</v>
      </c>
      <c r="AN812">
        <v>92.971999999999994</v>
      </c>
      <c r="AP812" s="77">
        <f t="shared" si="96"/>
        <v>92.971999999999994</v>
      </c>
      <c r="AQ812"/>
    </row>
    <row r="813" spans="16:43" x14ac:dyDescent="0.25">
      <c r="R813">
        <v>5</v>
      </c>
      <c r="S813" s="14" t="s">
        <v>810</v>
      </c>
      <c r="T813">
        <v>28.018000000000001</v>
      </c>
      <c r="V813" s="77">
        <f t="shared" si="95"/>
        <v>28.018000000000001</v>
      </c>
      <c r="AJ813" s="15"/>
    </row>
    <row r="814" spans="16:43" x14ac:dyDescent="0.25">
      <c r="AJ814" s="15" t="s">
        <v>982</v>
      </c>
      <c r="AK814">
        <v>6</v>
      </c>
      <c r="AL814">
        <v>1</v>
      </c>
      <c r="AM814">
        <v>98.762</v>
      </c>
      <c r="AN814">
        <v>48.209000000000003</v>
      </c>
      <c r="AP814" s="77">
        <f t="shared" ref="AP814:AP819" si="97">AN814+AO814</f>
        <v>48.209000000000003</v>
      </c>
    </row>
    <row r="815" spans="16:43" x14ac:dyDescent="0.25">
      <c r="P815" s="62" t="s">
        <v>983</v>
      </c>
      <c r="Q815">
        <v>3</v>
      </c>
      <c r="R815">
        <v>1</v>
      </c>
      <c r="S815">
        <v>153.834</v>
      </c>
      <c r="T815">
        <v>107.261</v>
      </c>
      <c r="V815" s="77">
        <f t="shared" ref="V815:V817" si="98">T815+U815</f>
        <v>107.261</v>
      </c>
      <c r="AJ815" s="15"/>
      <c r="AL815">
        <v>2</v>
      </c>
      <c r="AM815">
        <v>148.57</v>
      </c>
      <c r="AN815">
        <v>110.68600000000001</v>
      </c>
      <c r="AP815" s="77">
        <f t="shared" si="97"/>
        <v>110.68600000000001</v>
      </c>
    </row>
    <row r="816" spans="16:43" x14ac:dyDescent="0.25">
      <c r="R816">
        <v>2</v>
      </c>
      <c r="S816">
        <v>139.714</v>
      </c>
      <c r="T816">
        <v>96.343999999999994</v>
      </c>
      <c r="V816" s="77">
        <f t="shared" si="98"/>
        <v>96.343999999999994</v>
      </c>
      <c r="AJ816" s="15"/>
      <c r="AL816">
        <v>3</v>
      </c>
      <c r="AM816">
        <v>205.68199999999999</v>
      </c>
      <c r="AN816">
        <v>118.78</v>
      </c>
      <c r="AP816" s="77">
        <f t="shared" si="97"/>
        <v>118.78</v>
      </c>
    </row>
    <row r="817" spans="16:42" x14ac:dyDescent="0.25">
      <c r="R817">
        <v>3</v>
      </c>
      <c r="S817">
        <v>77.665999999999997</v>
      </c>
      <c r="T817">
        <v>78.784999999999997</v>
      </c>
      <c r="V817" s="77">
        <f t="shared" si="98"/>
        <v>78.784999999999997</v>
      </c>
      <c r="AJ817" s="15"/>
      <c r="AL817">
        <v>4</v>
      </c>
      <c r="AM817" s="14" t="s">
        <v>810</v>
      </c>
      <c r="AN817" s="14" t="s">
        <v>810</v>
      </c>
    </row>
    <row r="818" spans="16:42" x14ac:dyDescent="0.25">
      <c r="AJ818" s="15"/>
      <c r="AL818">
        <v>5</v>
      </c>
      <c r="AM818">
        <v>84.811999999999998</v>
      </c>
      <c r="AN818">
        <v>38.752000000000002</v>
      </c>
      <c r="AP818" s="77">
        <f t="shared" si="97"/>
        <v>38.752000000000002</v>
      </c>
    </row>
    <row r="819" spans="16:42" x14ac:dyDescent="0.25">
      <c r="P819" s="62" t="s">
        <v>984</v>
      </c>
      <c r="Q819">
        <v>4</v>
      </c>
      <c r="R819">
        <v>1</v>
      </c>
      <c r="S819">
        <v>63.953000000000003</v>
      </c>
      <c r="T819">
        <v>61.62</v>
      </c>
      <c r="V819" s="77">
        <f t="shared" ref="V819:V822" si="99">T819+U819</f>
        <v>61.62</v>
      </c>
      <c r="AJ819" s="15"/>
      <c r="AL819">
        <v>6</v>
      </c>
      <c r="AM819">
        <v>110.07299999999999</v>
      </c>
      <c r="AN819">
        <v>50.341000000000001</v>
      </c>
      <c r="AP819" s="77">
        <f t="shared" si="97"/>
        <v>50.341000000000001</v>
      </c>
    </row>
    <row r="820" spans="16:42" x14ac:dyDescent="0.25">
      <c r="R820">
        <v>2</v>
      </c>
      <c r="S820">
        <v>110.941</v>
      </c>
      <c r="T820">
        <v>86.218000000000004</v>
      </c>
      <c r="V820" s="77">
        <f t="shared" si="99"/>
        <v>86.218000000000004</v>
      </c>
    </row>
    <row r="821" spans="16:42" x14ac:dyDescent="0.25">
      <c r="R821">
        <v>3</v>
      </c>
      <c r="S821">
        <v>149.72300000000001</v>
      </c>
      <c r="T821">
        <v>65.480999999999995</v>
      </c>
      <c r="V821" s="77">
        <f t="shared" si="99"/>
        <v>65.480999999999995</v>
      </c>
    </row>
    <row r="822" spans="16:42" x14ac:dyDescent="0.25">
      <c r="R822">
        <v>4</v>
      </c>
      <c r="S822">
        <v>137.928</v>
      </c>
      <c r="T822">
        <v>48.182000000000002</v>
      </c>
      <c r="V822" s="77">
        <f t="shared" si="99"/>
        <v>48.182000000000002</v>
      </c>
    </row>
    <row r="824" spans="16:42" x14ac:dyDescent="0.25">
      <c r="P824" s="62" t="s">
        <v>985</v>
      </c>
      <c r="Q824">
        <v>6</v>
      </c>
      <c r="R824">
        <v>1</v>
      </c>
      <c r="S824">
        <v>201.67500000000001</v>
      </c>
      <c r="T824">
        <v>118.375</v>
      </c>
      <c r="V824" s="77">
        <f t="shared" ref="V824:V829" si="100">T824+U824</f>
        <v>118.375</v>
      </c>
    </row>
    <row r="825" spans="16:42" x14ac:dyDescent="0.25">
      <c r="R825">
        <v>2</v>
      </c>
      <c r="S825">
        <v>126.02</v>
      </c>
      <c r="T825">
        <v>73.677999999999997</v>
      </c>
      <c r="V825" s="77">
        <f t="shared" si="100"/>
        <v>73.677999999999997</v>
      </c>
    </row>
    <row r="826" spans="16:42" x14ac:dyDescent="0.25">
      <c r="R826">
        <v>3</v>
      </c>
      <c r="S826">
        <v>140.18600000000001</v>
      </c>
      <c r="T826">
        <v>100.499</v>
      </c>
      <c r="V826" s="77">
        <f t="shared" si="100"/>
        <v>100.499</v>
      </c>
    </row>
    <row r="827" spans="16:42" x14ac:dyDescent="0.25">
      <c r="R827">
        <v>4</v>
      </c>
      <c r="S827">
        <v>117.38800000000001</v>
      </c>
      <c r="T827">
        <v>32.415999999999997</v>
      </c>
      <c r="V827" s="77">
        <f t="shared" si="100"/>
        <v>32.415999999999997</v>
      </c>
    </row>
    <row r="828" spans="16:42" x14ac:dyDescent="0.25">
      <c r="R828">
        <v>5</v>
      </c>
      <c r="S828">
        <v>276.40899999999999</v>
      </c>
      <c r="T828">
        <v>90.545000000000002</v>
      </c>
      <c r="V828" s="77">
        <f t="shared" si="100"/>
        <v>90.545000000000002</v>
      </c>
    </row>
    <row r="829" spans="16:42" x14ac:dyDescent="0.25">
      <c r="R829">
        <v>6</v>
      </c>
      <c r="S829">
        <v>197.041</v>
      </c>
      <c r="T829">
        <v>129.91300000000001</v>
      </c>
      <c r="V829" s="77">
        <f t="shared" si="100"/>
        <v>129.91300000000001</v>
      </c>
    </row>
    <row r="831" spans="16:42" x14ac:dyDescent="0.25">
      <c r="P831" s="62" t="s">
        <v>986</v>
      </c>
      <c r="Q831">
        <v>6</v>
      </c>
      <c r="R831">
        <v>1</v>
      </c>
      <c r="S831">
        <v>63.561</v>
      </c>
      <c r="T831">
        <v>47.482999999999997</v>
      </c>
      <c r="V831" s="77">
        <f t="shared" ref="V831:V836" si="101">T831+U831</f>
        <v>47.482999999999997</v>
      </c>
    </row>
    <row r="832" spans="16:42" x14ac:dyDescent="0.25">
      <c r="R832">
        <v>2</v>
      </c>
      <c r="S832">
        <v>179.62200000000001</v>
      </c>
      <c r="T832">
        <v>134.19800000000001</v>
      </c>
      <c r="V832" s="77">
        <f t="shared" si="101"/>
        <v>134.19800000000001</v>
      </c>
    </row>
    <row r="833" spans="16:22" x14ac:dyDescent="0.25">
      <c r="R833">
        <v>3</v>
      </c>
      <c r="S833">
        <v>147.66499999999999</v>
      </c>
      <c r="T833">
        <v>117.425</v>
      </c>
      <c r="V833" s="77">
        <f t="shared" si="101"/>
        <v>117.425</v>
      </c>
    </row>
    <row r="834" spans="16:22" x14ac:dyDescent="0.25">
      <c r="R834">
        <v>4</v>
      </c>
      <c r="S834">
        <v>171.143</v>
      </c>
      <c r="T834">
        <v>101.886</v>
      </c>
      <c r="V834" s="77">
        <f t="shared" si="101"/>
        <v>101.886</v>
      </c>
    </row>
    <row r="835" spans="16:22" x14ac:dyDescent="0.25">
      <c r="R835">
        <v>5</v>
      </c>
      <c r="S835">
        <v>180.22800000000001</v>
      </c>
      <c r="T835">
        <v>105.664</v>
      </c>
      <c r="V835" s="77">
        <f t="shared" si="101"/>
        <v>105.664</v>
      </c>
    </row>
    <row r="836" spans="16:22" x14ac:dyDescent="0.25">
      <c r="R836">
        <v>6</v>
      </c>
      <c r="S836">
        <v>243.37799999999999</v>
      </c>
      <c r="T836">
        <v>106.494</v>
      </c>
      <c r="V836" s="77">
        <f t="shared" si="101"/>
        <v>106.494</v>
      </c>
    </row>
    <row r="838" spans="16:22" x14ac:dyDescent="0.25">
      <c r="P838" s="62" t="s">
        <v>987</v>
      </c>
      <c r="Q838">
        <v>5</v>
      </c>
      <c r="R838">
        <v>1</v>
      </c>
      <c r="S838">
        <v>122.20099999999999</v>
      </c>
      <c r="T838">
        <v>71.611999999999995</v>
      </c>
      <c r="V838" s="77">
        <f t="shared" ref="V838:V842" si="102">T838+U838</f>
        <v>71.611999999999995</v>
      </c>
    </row>
    <row r="839" spans="16:22" x14ac:dyDescent="0.25">
      <c r="R839">
        <v>2</v>
      </c>
      <c r="S839">
        <v>94.366</v>
      </c>
      <c r="T839">
        <v>47.448</v>
      </c>
      <c r="V839" s="77">
        <f t="shared" si="102"/>
        <v>47.448</v>
      </c>
    </row>
    <row r="840" spans="16:22" x14ac:dyDescent="0.25">
      <c r="R840">
        <v>3</v>
      </c>
      <c r="S840">
        <v>260.31700000000001</v>
      </c>
      <c r="T840">
        <v>60.018999999999998</v>
      </c>
      <c r="V840" s="77">
        <f t="shared" si="102"/>
        <v>60.018999999999998</v>
      </c>
    </row>
    <row r="841" spans="16:22" x14ac:dyDescent="0.25">
      <c r="R841">
        <v>4</v>
      </c>
      <c r="S841">
        <v>262.93200000000002</v>
      </c>
      <c r="T841">
        <v>112.062</v>
      </c>
      <c r="V841" s="77">
        <f t="shared" si="102"/>
        <v>112.062</v>
      </c>
    </row>
    <row r="842" spans="16:22" x14ac:dyDescent="0.25">
      <c r="R842">
        <v>5</v>
      </c>
      <c r="S842">
        <v>150.56200000000001</v>
      </c>
      <c r="T842">
        <v>77.209999999999994</v>
      </c>
      <c r="V842" s="77">
        <f t="shared" si="102"/>
        <v>77.209999999999994</v>
      </c>
    </row>
    <row r="844" spans="16:22" x14ac:dyDescent="0.25">
      <c r="P844" s="62" t="s">
        <v>988</v>
      </c>
      <c r="Q844">
        <v>8</v>
      </c>
      <c r="R844">
        <v>1</v>
      </c>
      <c r="S844">
        <v>192.44</v>
      </c>
      <c r="T844">
        <v>83.528999999999996</v>
      </c>
      <c r="V844" s="77">
        <f t="shared" ref="V844:V851" si="103">T844+U844</f>
        <v>83.528999999999996</v>
      </c>
    </row>
    <row r="845" spans="16:22" x14ac:dyDescent="0.25">
      <c r="R845">
        <v>2</v>
      </c>
      <c r="S845">
        <v>246.1</v>
      </c>
      <c r="T845">
        <v>41.439</v>
      </c>
      <c r="V845" s="77">
        <f t="shared" si="103"/>
        <v>41.439</v>
      </c>
    </row>
    <row r="846" spans="16:22" x14ac:dyDescent="0.25">
      <c r="R846">
        <v>3</v>
      </c>
      <c r="S846">
        <v>106.88800000000001</v>
      </c>
      <c r="T846">
        <v>91.54</v>
      </c>
      <c r="V846" s="77">
        <f t="shared" si="103"/>
        <v>91.54</v>
      </c>
    </row>
    <row r="847" spans="16:22" x14ac:dyDescent="0.25">
      <c r="R847">
        <v>4</v>
      </c>
      <c r="S847">
        <v>158.52099999999999</v>
      </c>
      <c r="T847">
        <v>89.003</v>
      </c>
      <c r="V847" s="77">
        <f t="shared" si="103"/>
        <v>89.003</v>
      </c>
    </row>
    <row r="848" spans="16:22" x14ac:dyDescent="0.25">
      <c r="R848">
        <v>5</v>
      </c>
      <c r="S848">
        <v>126.02</v>
      </c>
      <c r="T848">
        <v>57.692</v>
      </c>
      <c r="V848" s="77">
        <f t="shared" si="103"/>
        <v>57.692</v>
      </c>
    </row>
    <row r="849" spans="16:22" x14ac:dyDescent="0.25">
      <c r="R849">
        <v>6</v>
      </c>
      <c r="S849">
        <v>144.62700000000001</v>
      </c>
      <c r="T849">
        <v>82.695999999999998</v>
      </c>
      <c r="V849" s="77">
        <f t="shared" si="103"/>
        <v>82.695999999999998</v>
      </c>
    </row>
    <row r="850" spans="16:22" x14ac:dyDescent="0.25">
      <c r="R850">
        <v>7</v>
      </c>
      <c r="S850">
        <v>140.12899999999999</v>
      </c>
      <c r="T850">
        <v>49.207000000000001</v>
      </c>
      <c r="V850" s="77">
        <f t="shared" si="103"/>
        <v>49.207000000000001</v>
      </c>
    </row>
    <row r="851" spans="16:22" x14ac:dyDescent="0.25">
      <c r="R851">
        <v>8</v>
      </c>
      <c r="S851">
        <v>102.02</v>
      </c>
      <c r="T851">
        <v>31.648</v>
      </c>
      <c r="V851" s="77">
        <f t="shared" si="103"/>
        <v>31.648</v>
      </c>
    </row>
    <row r="853" spans="16:22" x14ac:dyDescent="0.25">
      <c r="P853" s="62" t="s">
        <v>989</v>
      </c>
      <c r="Q853">
        <v>5</v>
      </c>
      <c r="R853">
        <v>1</v>
      </c>
      <c r="S853">
        <v>162.85599999999999</v>
      </c>
      <c r="T853">
        <v>85.444000000000003</v>
      </c>
      <c r="V853" s="77">
        <f t="shared" ref="V853:V857" si="104">T853+U853</f>
        <v>85.444000000000003</v>
      </c>
    </row>
    <row r="854" spans="16:22" x14ac:dyDescent="0.25">
      <c r="R854">
        <v>2</v>
      </c>
      <c r="S854">
        <v>136.029</v>
      </c>
      <c r="T854">
        <v>67.382999999999996</v>
      </c>
      <c r="V854" s="77">
        <f t="shared" si="104"/>
        <v>67.382999999999996</v>
      </c>
    </row>
    <row r="855" spans="16:22" x14ac:dyDescent="0.25">
      <c r="R855">
        <v>3</v>
      </c>
      <c r="S855">
        <v>122.319</v>
      </c>
      <c r="T855">
        <v>53.868000000000002</v>
      </c>
      <c r="V855" s="77">
        <f t="shared" si="104"/>
        <v>53.868000000000002</v>
      </c>
    </row>
    <row r="856" spans="16:22" x14ac:dyDescent="0.25">
      <c r="R856">
        <v>4</v>
      </c>
      <c r="S856">
        <v>151.18199999999999</v>
      </c>
      <c r="T856">
        <v>84.364999999999995</v>
      </c>
      <c r="V856" s="77">
        <f t="shared" si="104"/>
        <v>84.364999999999995</v>
      </c>
    </row>
    <row r="857" spans="16:22" x14ac:dyDescent="0.25">
      <c r="R857">
        <v>5</v>
      </c>
      <c r="S857">
        <v>266.80700000000002</v>
      </c>
      <c r="T857">
        <v>119.29900000000001</v>
      </c>
      <c r="V857" s="77">
        <f t="shared" si="104"/>
        <v>119.29900000000001</v>
      </c>
    </row>
    <row r="859" spans="16:22" x14ac:dyDescent="0.25">
      <c r="P859" s="62" t="s">
        <v>990</v>
      </c>
      <c r="Q859">
        <v>4</v>
      </c>
      <c r="R859">
        <v>1</v>
      </c>
      <c r="S859">
        <v>281.00200000000001</v>
      </c>
      <c r="T859">
        <v>54.709000000000003</v>
      </c>
      <c r="V859" s="77">
        <f t="shared" ref="V859:V862" si="105">T859+U859</f>
        <v>54.709000000000003</v>
      </c>
    </row>
    <row r="860" spans="16:22" x14ac:dyDescent="0.25">
      <c r="R860">
        <v>2</v>
      </c>
      <c r="S860">
        <v>389.95499999999998</v>
      </c>
      <c r="T860">
        <v>114.98399999999999</v>
      </c>
      <c r="V860" s="77">
        <f t="shared" si="105"/>
        <v>114.98399999999999</v>
      </c>
    </row>
    <row r="861" spans="16:22" x14ac:dyDescent="0.25">
      <c r="R861">
        <v>3</v>
      </c>
      <c r="S861">
        <v>222.65700000000001</v>
      </c>
      <c r="T861">
        <v>47.170999999999999</v>
      </c>
      <c r="V861" s="77">
        <f t="shared" si="105"/>
        <v>47.170999999999999</v>
      </c>
    </row>
    <row r="862" spans="16:22" x14ac:dyDescent="0.25">
      <c r="R862">
        <v>4</v>
      </c>
      <c r="S862">
        <v>97.801000000000002</v>
      </c>
      <c r="T862">
        <v>55.194000000000003</v>
      </c>
      <c r="V862" s="77">
        <f t="shared" si="105"/>
        <v>55.194000000000003</v>
      </c>
    </row>
    <row r="864" spans="16:22" x14ac:dyDescent="0.25">
      <c r="P864" s="62" t="s">
        <v>991</v>
      </c>
      <c r="Q864">
        <v>1</v>
      </c>
      <c r="R864">
        <v>1</v>
      </c>
      <c r="S864">
        <v>217.20500000000001</v>
      </c>
      <c r="T864">
        <v>128.506</v>
      </c>
      <c r="V864" s="77">
        <f>T864+U864</f>
        <v>128.506</v>
      </c>
    </row>
    <row r="866" spans="16:22" x14ac:dyDescent="0.25">
      <c r="P866" s="62" t="s">
        <v>992</v>
      </c>
      <c r="Q866">
        <v>7</v>
      </c>
      <c r="R866">
        <v>1</v>
      </c>
      <c r="S866">
        <v>134.239</v>
      </c>
      <c r="T866">
        <v>46.701999999999998</v>
      </c>
      <c r="V866" s="77">
        <f t="shared" ref="V866:V872" si="106">T866+U866</f>
        <v>46.701999999999998</v>
      </c>
    </row>
    <row r="867" spans="16:22" x14ac:dyDescent="0.25">
      <c r="R867">
        <v>2</v>
      </c>
      <c r="S867">
        <v>191.51</v>
      </c>
      <c r="T867">
        <v>38.21</v>
      </c>
      <c r="V867" s="77">
        <f t="shared" si="106"/>
        <v>38.21</v>
      </c>
    </row>
    <row r="868" spans="16:22" x14ac:dyDescent="0.25">
      <c r="R868">
        <v>3</v>
      </c>
      <c r="S868">
        <v>262.83499999999998</v>
      </c>
      <c r="T868">
        <v>113.971</v>
      </c>
      <c r="V868" s="77">
        <f t="shared" si="106"/>
        <v>113.971</v>
      </c>
    </row>
    <row r="869" spans="16:22" x14ac:dyDescent="0.25">
      <c r="R869">
        <v>4</v>
      </c>
      <c r="S869">
        <v>156.42599999999999</v>
      </c>
      <c r="T869">
        <v>95.084000000000003</v>
      </c>
      <c r="V869" s="77">
        <f t="shared" si="106"/>
        <v>95.084000000000003</v>
      </c>
    </row>
    <row r="870" spans="16:22" x14ac:dyDescent="0.25">
      <c r="R870">
        <v>5</v>
      </c>
      <c r="S870">
        <v>60.033000000000001</v>
      </c>
      <c r="T870">
        <v>61.345999999999997</v>
      </c>
      <c r="V870" s="77">
        <f t="shared" si="106"/>
        <v>61.345999999999997</v>
      </c>
    </row>
    <row r="871" spans="16:22" x14ac:dyDescent="0.25">
      <c r="R871">
        <v>6</v>
      </c>
      <c r="S871">
        <v>109.124</v>
      </c>
      <c r="T871">
        <v>60.414999999999999</v>
      </c>
      <c r="V871" s="77">
        <f t="shared" si="106"/>
        <v>60.414999999999999</v>
      </c>
    </row>
    <row r="872" spans="16:22" x14ac:dyDescent="0.25">
      <c r="R872">
        <v>7</v>
      </c>
      <c r="S872">
        <v>198.76900000000001</v>
      </c>
      <c r="T872">
        <v>108.97</v>
      </c>
      <c r="V872" s="77">
        <f t="shared" si="106"/>
        <v>108.97</v>
      </c>
    </row>
    <row r="874" spans="16:22" x14ac:dyDescent="0.25">
      <c r="P874" s="62" t="s">
        <v>993</v>
      </c>
      <c r="Q874">
        <v>6</v>
      </c>
      <c r="R874">
        <v>1</v>
      </c>
      <c r="S874">
        <v>149.773</v>
      </c>
      <c r="T874">
        <v>38.445</v>
      </c>
      <c r="V874" s="77">
        <f t="shared" ref="V874:V879" si="107">T874+U874</f>
        <v>38.445</v>
      </c>
    </row>
    <row r="875" spans="16:22" x14ac:dyDescent="0.25">
      <c r="R875">
        <v>2</v>
      </c>
      <c r="S875">
        <v>106.471</v>
      </c>
      <c r="T875">
        <v>65.704999999999998</v>
      </c>
      <c r="V875" s="77">
        <f t="shared" si="107"/>
        <v>65.704999999999998</v>
      </c>
    </row>
    <row r="876" spans="16:22" x14ac:dyDescent="0.25">
      <c r="R876">
        <v>3</v>
      </c>
      <c r="S876">
        <v>126.004</v>
      </c>
      <c r="T876">
        <v>74.149000000000001</v>
      </c>
      <c r="V876" s="77">
        <f t="shared" si="107"/>
        <v>74.149000000000001</v>
      </c>
    </row>
    <row r="877" spans="16:22" x14ac:dyDescent="0.25">
      <c r="R877">
        <v>4</v>
      </c>
      <c r="S877">
        <v>239.14</v>
      </c>
      <c r="T877">
        <v>105.81399999999999</v>
      </c>
      <c r="V877" s="77">
        <f t="shared" si="107"/>
        <v>105.81399999999999</v>
      </c>
    </row>
    <row r="878" spans="16:22" x14ac:dyDescent="0.25">
      <c r="R878">
        <v>5</v>
      </c>
      <c r="S878">
        <v>100.285</v>
      </c>
      <c r="T878">
        <v>52.881</v>
      </c>
      <c r="V878" s="77">
        <f t="shared" si="107"/>
        <v>52.881</v>
      </c>
    </row>
    <row r="879" spans="16:22" x14ac:dyDescent="0.25">
      <c r="R879">
        <v>6</v>
      </c>
      <c r="S879">
        <v>178.13800000000001</v>
      </c>
      <c r="T879">
        <v>70.73</v>
      </c>
      <c r="V879" s="77">
        <f t="shared" si="107"/>
        <v>70.73</v>
      </c>
    </row>
    <row r="881" spans="16:22" x14ac:dyDescent="0.25">
      <c r="P881" s="62" t="s">
        <v>994</v>
      </c>
      <c r="Q881">
        <v>3</v>
      </c>
      <c r="R881">
        <v>1</v>
      </c>
      <c r="S881">
        <v>122</v>
      </c>
      <c r="T881">
        <v>86.498000000000005</v>
      </c>
      <c r="V881" s="77">
        <f t="shared" ref="V881:V883" si="108">T881+U881</f>
        <v>86.498000000000005</v>
      </c>
    </row>
    <row r="882" spans="16:22" x14ac:dyDescent="0.25">
      <c r="R882">
        <v>2</v>
      </c>
      <c r="S882">
        <v>164.012</v>
      </c>
      <c r="T882">
        <v>84.165999999999997</v>
      </c>
      <c r="V882" s="77">
        <f t="shared" si="108"/>
        <v>84.165999999999997</v>
      </c>
    </row>
    <row r="883" spans="16:22" x14ac:dyDescent="0.25">
      <c r="R883">
        <v>3</v>
      </c>
      <c r="S883">
        <v>159.364</v>
      </c>
      <c r="T883">
        <v>88.93</v>
      </c>
      <c r="V883" s="77">
        <f t="shared" si="108"/>
        <v>88.93</v>
      </c>
    </row>
    <row r="885" spans="16:22" x14ac:dyDescent="0.25">
      <c r="P885" s="62" t="s">
        <v>995</v>
      </c>
      <c r="Q885">
        <v>4</v>
      </c>
      <c r="R885">
        <v>1</v>
      </c>
      <c r="S885">
        <v>236.578</v>
      </c>
      <c r="T885">
        <v>85.046000000000006</v>
      </c>
      <c r="V885" s="77">
        <f t="shared" ref="V885:V888" si="109">T885+U885</f>
        <v>85.046000000000006</v>
      </c>
    </row>
    <row r="886" spans="16:22" x14ac:dyDescent="0.25">
      <c r="R886">
        <v>2</v>
      </c>
      <c r="S886">
        <v>120.748</v>
      </c>
      <c r="T886">
        <v>68.298000000000002</v>
      </c>
      <c r="V886" s="77">
        <f t="shared" si="109"/>
        <v>68.298000000000002</v>
      </c>
    </row>
    <row r="887" spans="16:22" x14ac:dyDescent="0.25">
      <c r="R887">
        <v>3</v>
      </c>
      <c r="S887">
        <v>238.65700000000001</v>
      </c>
      <c r="T887">
        <v>99.980999999999995</v>
      </c>
      <c r="V887" s="77">
        <f t="shared" si="109"/>
        <v>99.980999999999995</v>
      </c>
    </row>
    <row r="888" spans="16:22" x14ac:dyDescent="0.25">
      <c r="R888">
        <v>4</v>
      </c>
      <c r="S888">
        <v>244.696</v>
      </c>
      <c r="T888">
        <v>56.037999999999997</v>
      </c>
      <c r="U888">
        <v>71.677000000000007</v>
      </c>
      <c r="V888" s="77">
        <f t="shared" si="109"/>
        <v>127.715</v>
      </c>
    </row>
    <row r="890" spans="16:22" x14ac:dyDescent="0.25">
      <c r="P890" s="62" t="s">
        <v>996</v>
      </c>
      <c r="Q890">
        <v>7</v>
      </c>
      <c r="R890">
        <v>1</v>
      </c>
      <c r="S890">
        <v>67.119</v>
      </c>
      <c r="T890">
        <v>58.137999999999998</v>
      </c>
      <c r="V890" s="77">
        <f t="shared" ref="V890:V896" si="110">T890+U890</f>
        <v>58.137999999999998</v>
      </c>
    </row>
    <row r="891" spans="16:22" x14ac:dyDescent="0.25">
      <c r="R891">
        <v>2</v>
      </c>
      <c r="S891">
        <v>138.88499999999999</v>
      </c>
      <c r="T891">
        <v>97.295000000000002</v>
      </c>
      <c r="V891" s="77">
        <f t="shared" si="110"/>
        <v>97.295000000000002</v>
      </c>
    </row>
    <row r="892" spans="16:22" x14ac:dyDescent="0.25">
      <c r="R892">
        <v>3</v>
      </c>
      <c r="S892">
        <v>260.96899999999999</v>
      </c>
      <c r="T892">
        <v>136.53899999999999</v>
      </c>
      <c r="V892" s="77">
        <f t="shared" si="110"/>
        <v>136.53899999999999</v>
      </c>
    </row>
    <row r="893" spans="16:22" x14ac:dyDescent="0.25">
      <c r="R893">
        <v>4</v>
      </c>
      <c r="S893" s="14" t="s">
        <v>810</v>
      </c>
      <c r="T893">
        <v>42.953000000000003</v>
      </c>
      <c r="V893" s="77">
        <f t="shared" si="110"/>
        <v>42.953000000000003</v>
      </c>
    </row>
    <row r="894" spans="16:22" x14ac:dyDescent="0.25">
      <c r="R894">
        <v>5</v>
      </c>
      <c r="S894">
        <v>112.947</v>
      </c>
      <c r="T894">
        <v>79.372</v>
      </c>
      <c r="V894" s="77">
        <f t="shared" si="110"/>
        <v>79.372</v>
      </c>
    </row>
    <row r="895" spans="16:22" x14ac:dyDescent="0.25">
      <c r="R895">
        <v>6</v>
      </c>
      <c r="S895">
        <v>94.414000000000001</v>
      </c>
      <c r="T895">
        <v>54.244999999999997</v>
      </c>
      <c r="V895" s="77">
        <f t="shared" si="110"/>
        <v>54.244999999999997</v>
      </c>
    </row>
    <row r="896" spans="16:22" x14ac:dyDescent="0.25">
      <c r="R896">
        <v>7</v>
      </c>
      <c r="S896">
        <v>188.82</v>
      </c>
      <c r="T896">
        <v>127.194</v>
      </c>
      <c r="V896" s="77">
        <f t="shared" si="110"/>
        <v>127.194</v>
      </c>
    </row>
    <row r="898" spans="16:22" x14ac:dyDescent="0.25">
      <c r="P898" s="62" t="s">
        <v>997</v>
      </c>
      <c r="Q898">
        <v>3</v>
      </c>
      <c r="R898">
        <v>1</v>
      </c>
      <c r="S898">
        <v>238.35499999999999</v>
      </c>
      <c r="T898">
        <v>57.871000000000002</v>
      </c>
      <c r="V898" s="77">
        <f t="shared" ref="V898:V900" si="111">T898+U898</f>
        <v>57.871000000000002</v>
      </c>
    </row>
    <row r="899" spans="16:22" x14ac:dyDescent="0.25">
      <c r="R899">
        <v>2</v>
      </c>
      <c r="S899">
        <v>320.75099999999998</v>
      </c>
      <c r="T899">
        <v>68.197000000000003</v>
      </c>
      <c r="V899" s="77">
        <f t="shared" si="111"/>
        <v>68.197000000000003</v>
      </c>
    </row>
    <row r="900" spans="16:22" x14ac:dyDescent="0.25">
      <c r="R900">
        <v>3</v>
      </c>
      <c r="S900">
        <v>230.00200000000001</v>
      </c>
      <c r="T900">
        <v>166.91900000000001</v>
      </c>
      <c r="V900" s="77">
        <f t="shared" si="111"/>
        <v>166.91900000000001</v>
      </c>
    </row>
    <row r="902" spans="16:22" x14ac:dyDescent="0.25">
      <c r="P902" s="62" t="s">
        <v>998</v>
      </c>
      <c r="Q902">
        <v>7</v>
      </c>
      <c r="R902">
        <v>1</v>
      </c>
      <c r="S902">
        <v>148.86199999999999</v>
      </c>
      <c r="T902">
        <v>45.713999999999999</v>
      </c>
      <c r="V902" s="77">
        <f t="shared" ref="V902:V908" si="112">T902+U902</f>
        <v>45.713999999999999</v>
      </c>
    </row>
    <row r="903" spans="16:22" x14ac:dyDescent="0.25">
      <c r="R903">
        <v>2</v>
      </c>
      <c r="S903">
        <v>170.06200000000001</v>
      </c>
      <c r="T903">
        <v>68.936000000000007</v>
      </c>
      <c r="V903" s="77">
        <f t="shared" si="112"/>
        <v>68.936000000000007</v>
      </c>
    </row>
    <row r="904" spans="16:22" x14ac:dyDescent="0.25">
      <c r="R904">
        <v>3</v>
      </c>
      <c r="S904">
        <v>220.73500000000001</v>
      </c>
      <c r="T904">
        <v>114.211</v>
      </c>
      <c r="V904" s="77">
        <f t="shared" si="112"/>
        <v>114.211</v>
      </c>
    </row>
    <row r="905" spans="16:22" x14ac:dyDescent="0.25">
      <c r="R905">
        <v>4</v>
      </c>
      <c r="S905">
        <v>83.486999999999995</v>
      </c>
      <c r="T905">
        <v>39.031999999999996</v>
      </c>
      <c r="V905" s="77">
        <f t="shared" si="112"/>
        <v>39.031999999999996</v>
      </c>
    </row>
    <row r="906" spans="16:22" x14ac:dyDescent="0.25">
      <c r="R906">
        <v>5</v>
      </c>
      <c r="S906">
        <v>184.20099999999999</v>
      </c>
      <c r="T906">
        <v>145.595</v>
      </c>
      <c r="V906" s="77">
        <f t="shared" si="112"/>
        <v>145.595</v>
      </c>
    </row>
    <row r="907" spans="16:22" x14ac:dyDescent="0.25">
      <c r="R907">
        <v>6</v>
      </c>
      <c r="S907">
        <v>266.58199999999999</v>
      </c>
      <c r="T907">
        <v>139.16</v>
      </c>
      <c r="V907" s="77">
        <f t="shared" si="112"/>
        <v>139.16</v>
      </c>
    </row>
    <row r="908" spans="16:22" x14ac:dyDescent="0.25">
      <c r="R908">
        <v>7</v>
      </c>
      <c r="S908">
        <v>117.54600000000001</v>
      </c>
      <c r="T908">
        <v>58.645000000000003</v>
      </c>
      <c r="V908" s="77">
        <f t="shared" si="112"/>
        <v>58.645000000000003</v>
      </c>
    </row>
    <row r="910" spans="16:22" x14ac:dyDescent="0.25">
      <c r="P910" s="62" t="s">
        <v>999</v>
      </c>
      <c r="Q910">
        <v>6</v>
      </c>
      <c r="R910">
        <v>1</v>
      </c>
      <c r="S910">
        <v>103.697</v>
      </c>
      <c r="T910">
        <v>69.856999999999999</v>
      </c>
      <c r="V910" s="77">
        <f t="shared" ref="V910:V915" si="113">T910+U910</f>
        <v>69.856999999999999</v>
      </c>
    </row>
    <row r="911" spans="16:22" x14ac:dyDescent="0.25">
      <c r="R911">
        <v>2</v>
      </c>
      <c r="S911">
        <v>95.52</v>
      </c>
      <c r="T911">
        <v>69.69</v>
      </c>
      <c r="V911" s="77">
        <f t="shared" si="113"/>
        <v>69.69</v>
      </c>
    </row>
    <row r="912" spans="16:22" x14ac:dyDescent="0.25">
      <c r="R912">
        <v>3</v>
      </c>
      <c r="S912">
        <v>222.08099999999999</v>
      </c>
      <c r="T912">
        <v>126.096</v>
      </c>
      <c r="V912" s="77">
        <f t="shared" si="113"/>
        <v>126.096</v>
      </c>
    </row>
    <row r="913" spans="16:22" x14ac:dyDescent="0.25">
      <c r="R913">
        <v>4</v>
      </c>
      <c r="S913">
        <v>85.44</v>
      </c>
      <c r="T913">
        <v>75.986999999999995</v>
      </c>
      <c r="V913" s="77">
        <f t="shared" si="113"/>
        <v>75.986999999999995</v>
      </c>
    </row>
    <row r="914" spans="16:22" x14ac:dyDescent="0.25">
      <c r="R914">
        <v>5</v>
      </c>
      <c r="S914">
        <v>68.819000000000003</v>
      </c>
      <c r="T914">
        <v>56.177999999999997</v>
      </c>
      <c r="V914" s="77">
        <f t="shared" si="113"/>
        <v>56.177999999999997</v>
      </c>
    </row>
    <row r="915" spans="16:22" x14ac:dyDescent="0.25">
      <c r="R915">
        <v>6</v>
      </c>
      <c r="S915">
        <v>137.71299999999999</v>
      </c>
      <c r="T915">
        <v>85.516000000000005</v>
      </c>
      <c r="V915" s="77">
        <f t="shared" si="113"/>
        <v>85.516000000000005</v>
      </c>
    </row>
    <row r="917" spans="16:22" x14ac:dyDescent="0.25">
      <c r="P917" s="62" t="s">
        <v>1000</v>
      </c>
      <c r="Q917">
        <v>3</v>
      </c>
      <c r="R917">
        <v>1</v>
      </c>
      <c r="S917">
        <v>109.179</v>
      </c>
      <c r="T917">
        <v>65.076999999999998</v>
      </c>
      <c r="V917" s="77">
        <f t="shared" ref="V917:V919" si="114">T917+U917</f>
        <v>65.076999999999998</v>
      </c>
    </row>
    <row r="918" spans="16:22" x14ac:dyDescent="0.25">
      <c r="R918">
        <v>2</v>
      </c>
      <c r="S918">
        <v>78</v>
      </c>
      <c r="T918">
        <v>69.22</v>
      </c>
      <c r="V918" s="77">
        <f t="shared" si="114"/>
        <v>69.22</v>
      </c>
    </row>
    <row r="919" spans="16:22" x14ac:dyDescent="0.25">
      <c r="R919">
        <v>3</v>
      </c>
      <c r="S919">
        <v>300.673</v>
      </c>
      <c r="T919">
        <v>64.923000000000002</v>
      </c>
      <c r="V919" s="77">
        <f t="shared" si="114"/>
        <v>64.923000000000002</v>
      </c>
    </row>
    <row r="921" spans="16:22" x14ac:dyDescent="0.25">
      <c r="P921" s="62" t="s">
        <v>1001</v>
      </c>
      <c r="Q921">
        <v>5</v>
      </c>
      <c r="R921">
        <v>1</v>
      </c>
      <c r="S921">
        <v>241.96100000000001</v>
      </c>
      <c r="T921">
        <v>112.32</v>
      </c>
      <c r="V921" s="77">
        <f t="shared" ref="V921:V925" si="115">T921+U921</f>
        <v>112.32</v>
      </c>
    </row>
    <row r="922" spans="16:22" x14ac:dyDescent="0.25">
      <c r="R922">
        <v>2</v>
      </c>
      <c r="S922">
        <v>91</v>
      </c>
      <c r="T922">
        <v>66.853999999999999</v>
      </c>
      <c r="V922" s="77">
        <f t="shared" si="115"/>
        <v>66.853999999999999</v>
      </c>
    </row>
    <row r="923" spans="16:22" x14ac:dyDescent="0.25">
      <c r="R923">
        <v>3</v>
      </c>
      <c r="S923">
        <v>242.52799999999999</v>
      </c>
      <c r="T923">
        <v>90.512</v>
      </c>
      <c r="V923" s="77">
        <f t="shared" si="115"/>
        <v>90.512</v>
      </c>
    </row>
    <row r="924" spans="16:22" x14ac:dyDescent="0.25">
      <c r="R924">
        <v>4</v>
      </c>
      <c r="S924">
        <v>133.417</v>
      </c>
      <c r="T924">
        <v>69.533000000000001</v>
      </c>
      <c r="V924" s="77">
        <f t="shared" si="115"/>
        <v>69.533000000000001</v>
      </c>
    </row>
    <row r="925" spans="16:22" x14ac:dyDescent="0.25">
      <c r="R925">
        <v>5</v>
      </c>
      <c r="S925">
        <v>233.11799999999999</v>
      </c>
      <c r="T925">
        <v>138.858</v>
      </c>
      <c r="V925" s="77">
        <f t="shared" si="115"/>
        <v>138.858</v>
      </c>
    </row>
    <row r="927" spans="16:22" x14ac:dyDescent="0.25">
      <c r="P927" s="62" t="s">
        <v>1002</v>
      </c>
      <c r="Q927">
        <v>1</v>
      </c>
      <c r="R927">
        <v>1</v>
      </c>
      <c r="S927">
        <v>363.16699999999997</v>
      </c>
      <c r="T927">
        <v>135.381</v>
      </c>
      <c r="V927" s="77">
        <f>T927+U927</f>
        <v>135.381</v>
      </c>
    </row>
    <row r="929" spans="16:22" x14ac:dyDescent="0.25">
      <c r="P929" s="62" t="s">
        <v>1003</v>
      </c>
      <c r="Q929">
        <v>3</v>
      </c>
      <c r="R929">
        <v>1</v>
      </c>
      <c r="S929">
        <v>248.131</v>
      </c>
      <c r="T929">
        <v>53.956000000000003</v>
      </c>
      <c r="V929" s="77">
        <f t="shared" ref="V929:V931" si="116">T929+U929</f>
        <v>53.956000000000003</v>
      </c>
    </row>
    <row r="930" spans="16:22" x14ac:dyDescent="0.25">
      <c r="R930">
        <v>2</v>
      </c>
      <c r="S930">
        <v>188.17500000000001</v>
      </c>
      <c r="T930">
        <v>102.28700000000001</v>
      </c>
      <c r="V930" s="77">
        <f t="shared" si="116"/>
        <v>102.28700000000001</v>
      </c>
    </row>
    <row r="931" spans="16:22" x14ac:dyDescent="0.25">
      <c r="R931">
        <v>3</v>
      </c>
      <c r="S931">
        <v>137.03299999999999</v>
      </c>
      <c r="T931">
        <v>82.751999999999995</v>
      </c>
      <c r="V931" s="77">
        <f t="shared" si="116"/>
        <v>82.751999999999995</v>
      </c>
    </row>
    <row r="933" spans="16:22" x14ac:dyDescent="0.25">
      <c r="P933" s="62" t="s">
        <v>1004</v>
      </c>
      <c r="Q933">
        <v>4</v>
      </c>
      <c r="R933">
        <v>1</v>
      </c>
      <c r="S933">
        <v>190.94800000000001</v>
      </c>
      <c r="T933">
        <v>52.686</v>
      </c>
      <c r="V933" s="77">
        <f t="shared" ref="V933:V936" si="117">T933+U933</f>
        <v>52.686</v>
      </c>
    </row>
    <row r="934" spans="16:22" x14ac:dyDescent="0.25">
      <c r="R934">
        <v>2</v>
      </c>
      <c r="S934">
        <v>560.14300000000003</v>
      </c>
      <c r="T934">
        <v>57.439</v>
      </c>
      <c r="U934">
        <v>60.238999999999997</v>
      </c>
      <c r="V934" s="77">
        <f t="shared" si="117"/>
        <v>117.678</v>
      </c>
    </row>
    <row r="935" spans="16:22" x14ac:dyDescent="0.25">
      <c r="R935">
        <v>3</v>
      </c>
      <c r="S935">
        <v>216.28</v>
      </c>
      <c r="T935">
        <v>63.131</v>
      </c>
      <c r="V935" s="77">
        <f t="shared" si="117"/>
        <v>63.131</v>
      </c>
    </row>
    <row r="936" spans="16:22" x14ac:dyDescent="0.25">
      <c r="R936">
        <v>4</v>
      </c>
      <c r="S936">
        <v>202.148</v>
      </c>
      <c r="T936">
        <v>100.70099999999999</v>
      </c>
      <c r="V936" s="77">
        <f t="shared" si="117"/>
        <v>100.70099999999999</v>
      </c>
    </row>
  </sheetData>
  <conditionalFormatting sqref="AM283:AN283">
    <cfRule type="colorScale" priority="307">
      <colorScale>
        <cfvo type="min"/>
        <cfvo type="percentile" val="50"/>
        <cfvo type="max"/>
        <color rgb="FFF8696B"/>
        <color rgb="FFFFEB84"/>
        <color rgb="FF63BE7B"/>
      </colorScale>
    </cfRule>
  </conditionalFormatting>
  <conditionalFormatting sqref="AM292">
    <cfRule type="colorScale" priority="306">
      <colorScale>
        <cfvo type="min"/>
        <cfvo type="percentile" val="50"/>
        <cfvo type="max"/>
        <color rgb="FFF8696B"/>
        <color rgb="FFFFEB84"/>
        <color rgb="FF63BE7B"/>
      </colorScale>
    </cfRule>
  </conditionalFormatting>
  <conditionalFormatting sqref="AM318">
    <cfRule type="colorScale" priority="305">
      <colorScale>
        <cfvo type="min"/>
        <cfvo type="percentile" val="50"/>
        <cfvo type="max"/>
        <color rgb="FFF8696B"/>
        <color rgb="FFFFEB84"/>
        <color rgb="FF63BE7B"/>
      </colorScale>
    </cfRule>
  </conditionalFormatting>
  <conditionalFormatting sqref="AM314">
    <cfRule type="colorScale" priority="304">
      <colorScale>
        <cfvo type="min"/>
        <cfvo type="percentile" val="50"/>
        <cfvo type="max"/>
        <color rgb="FFF8696B"/>
        <color rgb="FFFFEB84"/>
        <color rgb="FF63BE7B"/>
      </colorScale>
    </cfRule>
  </conditionalFormatting>
  <conditionalFormatting sqref="AM302">
    <cfRule type="colorScale" priority="303">
      <colorScale>
        <cfvo type="min"/>
        <cfvo type="percentile" val="50"/>
        <cfvo type="max"/>
        <color rgb="FFF8696B"/>
        <color rgb="FFFFEB84"/>
        <color rgb="FF63BE7B"/>
      </colorScale>
    </cfRule>
  </conditionalFormatting>
  <conditionalFormatting sqref="AM8:AP8">
    <cfRule type="colorScale" priority="302">
      <colorScale>
        <cfvo type="min"/>
        <cfvo type="percentile" val="50"/>
        <cfvo type="max"/>
        <color rgb="FFF8696B"/>
        <color rgb="FFFFEB84"/>
        <color rgb="FF63BE7B"/>
      </colorScale>
    </cfRule>
  </conditionalFormatting>
  <conditionalFormatting sqref="S8:V8">
    <cfRule type="colorScale" priority="301">
      <colorScale>
        <cfvo type="min"/>
        <cfvo type="percentile" val="50"/>
        <cfvo type="max"/>
        <color rgb="FFF8696B"/>
        <color rgb="FFFFEB84"/>
        <color rgb="FF63BE7B"/>
      </colorScale>
    </cfRule>
  </conditionalFormatting>
  <conditionalFormatting sqref="S27">
    <cfRule type="colorScale" priority="300">
      <colorScale>
        <cfvo type="min"/>
        <cfvo type="percentile" val="50"/>
        <cfvo type="max"/>
        <color rgb="FFF8696B"/>
        <color rgb="FFFFEB84"/>
        <color rgb="FF63BE7B"/>
      </colorScale>
    </cfRule>
  </conditionalFormatting>
  <conditionalFormatting sqref="V331:V333">
    <cfRule type="colorScale" priority="299">
      <colorScale>
        <cfvo type="min"/>
        <cfvo type="percentile" val="50"/>
        <cfvo type="max"/>
        <color rgb="FFF8696B"/>
        <color rgb="FFFFEB84"/>
        <color rgb="FF63BE7B"/>
      </colorScale>
    </cfRule>
  </conditionalFormatting>
  <conditionalFormatting sqref="AM327">
    <cfRule type="colorScale" priority="298">
      <colorScale>
        <cfvo type="min"/>
        <cfvo type="percentile" val="50"/>
        <cfvo type="max"/>
        <color rgb="FFF8696B"/>
        <color rgb="FFFFEB84"/>
        <color rgb="FF63BE7B"/>
      </colorScale>
    </cfRule>
  </conditionalFormatting>
  <conditionalFormatting sqref="AM363">
    <cfRule type="colorScale" priority="297">
      <colorScale>
        <cfvo type="min"/>
        <cfvo type="percentile" val="50"/>
        <cfvo type="max"/>
        <color rgb="FFF8696B"/>
        <color rgb="FFFFEB84"/>
        <color rgb="FF63BE7B"/>
      </colorScale>
    </cfRule>
  </conditionalFormatting>
  <conditionalFormatting sqref="AP44:AP46 AP48:AP52 AP54:AP57 AP59:AP61 AP63:AP64 AP66:AP70 AP72:AP75 AP77:AP80 AP82:AP85 AP87:AP92 AP95:AP97 AP99:AP103 AP105:AP106 AP108:AP111 AP113:AP114 AP116 AP118:AP119 AP121:AP123 AP125:AP126 AP128:AP130 AP132 AP134 AP136:AP137 AP139:AP140 AP142:AP146 AP148:AP150 AP152:AP154 AP157:AP159 AP161:AP162 AP164:AP167 AP169:AP170 AP172:AP182 AP184:AP186 AP188:AP189 AP191:AP192 AP194:AP195 AP197:AP198 AP200:AP202">
    <cfRule type="colorScale" priority="296">
      <colorScale>
        <cfvo type="min"/>
        <cfvo type="percentile" val="50"/>
        <cfvo type="max"/>
        <color rgb="FFF8696B"/>
        <color rgb="FFFFEB84"/>
        <color rgb="FF63BE7B"/>
      </colorScale>
    </cfRule>
  </conditionalFormatting>
  <conditionalFormatting sqref="AP204:AP207">
    <cfRule type="colorScale" priority="295">
      <colorScale>
        <cfvo type="min"/>
        <cfvo type="percentile" val="50"/>
        <cfvo type="max"/>
        <color rgb="FFF8696B"/>
        <color rgb="FFFFEB84"/>
        <color rgb="FF63BE7B"/>
      </colorScale>
    </cfRule>
  </conditionalFormatting>
  <conditionalFormatting sqref="AP209">
    <cfRule type="colorScale" priority="294">
      <colorScale>
        <cfvo type="min"/>
        <cfvo type="percentile" val="50"/>
        <cfvo type="max"/>
        <color rgb="FFF8696B"/>
        <color rgb="FFFFEB84"/>
        <color rgb="FF63BE7B"/>
      </colorScale>
    </cfRule>
  </conditionalFormatting>
  <conditionalFormatting sqref="AP211">
    <cfRule type="colorScale" priority="293">
      <colorScale>
        <cfvo type="min"/>
        <cfvo type="percentile" val="50"/>
        <cfvo type="max"/>
        <color rgb="FFF8696B"/>
        <color rgb="FFFFEB84"/>
        <color rgb="FF63BE7B"/>
      </colorScale>
    </cfRule>
  </conditionalFormatting>
  <conditionalFormatting sqref="AP214:AP218">
    <cfRule type="colorScale" priority="292">
      <colorScale>
        <cfvo type="min"/>
        <cfvo type="percentile" val="50"/>
        <cfvo type="max"/>
        <color rgb="FFF8696B"/>
        <color rgb="FFFFEB84"/>
        <color rgb="FF63BE7B"/>
      </colorScale>
    </cfRule>
  </conditionalFormatting>
  <conditionalFormatting sqref="AP212">
    <cfRule type="colorScale" priority="291">
      <colorScale>
        <cfvo type="min"/>
        <cfvo type="percentile" val="50"/>
        <cfvo type="max"/>
        <color rgb="FFF8696B"/>
        <color rgb="FFFFEB84"/>
        <color rgb="FF63BE7B"/>
      </colorScale>
    </cfRule>
  </conditionalFormatting>
  <conditionalFormatting sqref="AP262:AP562 AP9:AP258 AP564 AP566:AP608">
    <cfRule type="colorScale" priority="290">
      <colorScale>
        <cfvo type="min"/>
        <cfvo type="percentile" val="50"/>
        <cfvo type="max"/>
        <color rgb="FFF8696B"/>
        <color rgb="FFFFEB84"/>
        <color rgb="FF63BE7B"/>
      </colorScale>
    </cfRule>
  </conditionalFormatting>
  <conditionalFormatting sqref="AP220:AP222 AP256:AP258 AP253:AP254 AP249:AP251 AP246:AP247 AP243:AP244 AP238:AP241 AP234:AP236 AP229:AP232 AP224:AP227">
    <cfRule type="colorScale" priority="289">
      <colorScale>
        <cfvo type="min"/>
        <cfvo type="percentile" val="50"/>
        <cfvo type="max"/>
        <color rgb="FFF8696B"/>
        <color rgb="FFFFEB84"/>
        <color rgb="FF63BE7B"/>
      </colorScale>
    </cfRule>
  </conditionalFormatting>
  <conditionalFormatting sqref="P87">
    <cfRule type="colorScale" priority="288">
      <colorScale>
        <cfvo type="min"/>
        <cfvo type="percentile" val="50"/>
        <cfvo type="max"/>
        <color rgb="FFF8696B"/>
        <color rgb="FFFFEB84"/>
        <color rgb="FF63BE7B"/>
      </colorScale>
    </cfRule>
  </conditionalFormatting>
  <conditionalFormatting sqref="S173:S174">
    <cfRule type="colorScale" priority="287">
      <colorScale>
        <cfvo type="min"/>
        <cfvo type="percentile" val="50"/>
        <cfvo type="max"/>
        <color rgb="FFF8696B"/>
        <color rgb="FFFFEB84"/>
        <color rgb="FF63BE7B"/>
      </colorScale>
    </cfRule>
  </conditionalFormatting>
  <conditionalFormatting sqref="S176:S177">
    <cfRule type="colorScale" priority="286">
      <colorScale>
        <cfvo type="min"/>
        <cfvo type="percentile" val="50"/>
        <cfvo type="max"/>
        <color rgb="FFF8696B"/>
        <color rgb="FFFFEB84"/>
        <color rgb="FF63BE7B"/>
      </colorScale>
    </cfRule>
  </conditionalFormatting>
  <conditionalFormatting sqref="S184">
    <cfRule type="colorScale" priority="285">
      <colorScale>
        <cfvo type="min"/>
        <cfvo type="percentile" val="50"/>
        <cfvo type="max"/>
        <color rgb="FFF8696B"/>
        <color rgb="FFFFEB84"/>
        <color rgb="FF63BE7B"/>
      </colorScale>
    </cfRule>
  </conditionalFormatting>
  <conditionalFormatting sqref="S209">
    <cfRule type="colorScale" priority="284">
      <colorScale>
        <cfvo type="min"/>
        <cfvo type="percentile" val="50"/>
        <cfvo type="max"/>
        <color rgb="FFF8696B"/>
        <color rgb="FFFFEB84"/>
        <color rgb="FF63BE7B"/>
      </colorScale>
    </cfRule>
  </conditionalFormatting>
  <conditionalFormatting sqref="T212">
    <cfRule type="colorScale" priority="283">
      <colorScale>
        <cfvo type="min"/>
        <cfvo type="percentile" val="50"/>
        <cfvo type="max"/>
        <color rgb="FFF8696B"/>
        <color rgb="FFFFEB84"/>
        <color rgb="FF63BE7B"/>
      </colorScale>
    </cfRule>
  </conditionalFormatting>
  <conditionalFormatting sqref="S258">
    <cfRule type="colorScale" priority="282">
      <colorScale>
        <cfvo type="min"/>
        <cfvo type="percentile" val="50"/>
        <cfvo type="max"/>
        <color rgb="FFF8696B"/>
        <color rgb="FFFFEB84"/>
        <color rgb="FF63BE7B"/>
      </colorScale>
    </cfRule>
  </conditionalFormatting>
  <conditionalFormatting sqref="S292:S293">
    <cfRule type="colorScale" priority="281">
      <colorScale>
        <cfvo type="min"/>
        <cfvo type="percentile" val="50"/>
        <cfvo type="max"/>
        <color rgb="FFF8696B"/>
        <color rgb="FFFFEB84"/>
        <color rgb="FF63BE7B"/>
      </colorScale>
    </cfRule>
  </conditionalFormatting>
  <conditionalFormatting sqref="S297">
    <cfRule type="colorScale" priority="280">
      <colorScale>
        <cfvo type="min"/>
        <cfvo type="percentile" val="50"/>
        <cfvo type="max"/>
        <color rgb="FFF8696B"/>
        <color rgb="FFFFEB84"/>
        <color rgb="FF63BE7B"/>
      </colorScale>
    </cfRule>
  </conditionalFormatting>
  <conditionalFormatting sqref="S299">
    <cfRule type="colorScale" priority="279">
      <colorScale>
        <cfvo type="min"/>
        <cfvo type="percentile" val="50"/>
        <cfvo type="max"/>
        <color rgb="FFF8696B"/>
        <color rgb="FFFFEB84"/>
        <color rgb="FF63BE7B"/>
      </colorScale>
    </cfRule>
  </conditionalFormatting>
  <conditionalFormatting sqref="T299">
    <cfRule type="colorScale" priority="278">
      <colorScale>
        <cfvo type="min"/>
        <cfvo type="percentile" val="50"/>
        <cfvo type="max"/>
        <color rgb="FFF8696B"/>
        <color rgb="FFFFEB84"/>
        <color rgb="FF63BE7B"/>
      </colorScale>
    </cfRule>
  </conditionalFormatting>
  <conditionalFormatting sqref="V50:V52 V306:V308 V302:V304 V300 V296:V298 V291:V294 V288:V289 V285:V286 V280:V283 V275:V278 V271:V273 V265:V269 V260:V263 V254:V258 V251:V252 V247:V249 V243:V245 V240:V241 V235:V237 V230:V233 V227:V228 V223:V225 V220:V221 V214:V218 V209:V211 V204:V207 V197:V202 V194:V195 V190:V192 V186:V188 V182:V184 V176:V180 V171:V174 V167:V169 V163:V165 V158:V161 V154:V156 V150:V152 V143:V147 V140:V141 V134:V138 V126:V132 V122:V124 V119:V120 V115:V117 V110:V113 V105:V108 V100:V103 V95:V98 V89:V93 V83:V87 V80:V81 V75:V77 V71:V73 V67:V69 V63:V65 V59:V61 V54:V57">
    <cfRule type="colorScale" priority="277">
      <colorScale>
        <cfvo type="min"/>
        <cfvo type="percentile" val="50"/>
        <cfvo type="max"/>
        <color rgb="FFF8696B"/>
        <color rgb="FFFFEB84"/>
        <color rgb="FF63BE7B"/>
      </colorScale>
    </cfRule>
  </conditionalFormatting>
  <conditionalFormatting sqref="V350:V352">
    <cfRule type="colorScale" priority="275">
      <colorScale>
        <cfvo type="min"/>
        <cfvo type="percentile" val="50"/>
        <cfvo type="max"/>
        <color rgb="FFF8696B"/>
        <color rgb="FFFFEB84"/>
        <color rgb="FF63BE7B"/>
      </colorScale>
    </cfRule>
  </conditionalFormatting>
  <conditionalFormatting sqref="V350:V352">
    <cfRule type="colorScale" priority="276">
      <colorScale>
        <cfvo type="min"/>
        <cfvo type="percentile" val="50"/>
        <cfvo type="max"/>
        <color rgb="FFF8696B"/>
        <color rgb="FFFFEB84"/>
        <color rgb="FF63BE7B"/>
      </colorScale>
    </cfRule>
  </conditionalFormatting>
  <conditionalFormatting sqref="V355:V360">
    <cfRule type="colorScale" priority="273">
      <colorScale>
        <cfvo type="min"/>
        <cfvo type="percentile" val="50"/>
        <cfvo type="max"/>
        <color rgb="FFF8696B"/>
        <color rgb="FFFFEB84"/>
        <color rgb="FF63BE7B"/>
      </colorScale>
    </cfRule>
  </conditionalFormatting>
  <conditionalFormatting sqref="V355:V360">
    <cfRule type="colorScale" priority="274">
      <colorScale>
        <cfvo type="min"/>
        <cfvo type="percentile" val="50"/>
        <cfvo type="max"/>
        <color rgb="FFF8696B"/>
        <color rgb="FFFFEB84"/>
        <color rgb="FF63BE7B"/>
      </colorScale>
    </cfRule>
  </conditionalFormatting>
  <conditionalFormatting sqref="V362:V368">
    <cfRule type="colorScale" priority="271">
      <colorScale>
        <cfvo type="min"/>
        <cfvo type="percentile" val="50"/>
        <cfvo type="max"/>
        <color rgb="FFF8696B"/>
        <color rgb="FFFFEB84"/>
        <color rgb="FF63BE7B"/>
      </colorScale>
    </cfRule>
  </conditionalFormatting>
  <conditionalFormatting sqref="V362:V368">
    <cfRule type="colorScale" priority="272">
      <colorScale>
        <cfvo type="min"/>
        <cfvo type="percentile" val="50"/>
        <cfvo type="max"/>
        <color rgb="FFF8696B"/>
        <color rgb="FFFFEB84"/>
        <color rgb="FF63BE7B"/>
      </colorScale>
    </cfRule>
  </conditionalFormatting>
  <conditionalFormatting sqref="V370:V373">
    <cfRule type="colorScale" priority="269">
      <colorScale>
        <cfvo type="min"/>
        <cfvo type="percentile" val="50"/>
        <cfvo type="max"/>
        <color rgb="FFF8696B"/>
        <color rgb="FFFFEB84"/>
        <color rgb="FF63BE7B"/>
      </colorScale>
    </cfRule>
  </conditionalFormatting>
  <conditionalFormatting sqref="V370:V373">
    <cfRule type="colorScale" priority="270">
      <colorScale>
        <cfvo type="min"/>
        <cfvo type="percentile" val="50"/>
        <cfvo type="max"/>
        <color rgb="FFF8696B"/>
        <color rgb="FFFFEB84"/>
        <color rgb="FF63BE7B"/>
      </colorScale>
    </cfRule>
  </conditionalFormatting>
  <conditionalFormatting sqref="V375:V380">
    <cfRule type="colorScale" priority="267">
      <colorScale>
        <cfvo type="min"/>
        <cfvo type="percentile" val="50"/>
        <cfvo type="max"/>
        <color rgb="FFF8696B"/>
        <color rgb="FFFFEB84"/>
        <color rgb="FF63BE7B"/>
      </colorScale>
    </cfRule>
  </conditionalFormatting>
  <conditionalFormatting sqref="V375:V380">
    <cfRule type="colorScale" priority="268">
      <colorScale>
        <cfvo type="min"/>
        <cfvo type="percentile" val="50"/>
        <cfvo type="max"/>
        <color rgb="FFF8696B"/>
        <color rgb="FFFFEB84"/>
        <color rgb="FF63BE7B"/>
      </colorScale>
    </cfRule>
  </conditionalFormatting>
  <conditionalFormatting sqref="V382:V384">
    <cfRule type="colorScale" priority="265">
      <colorScale>
        <cfvo type="min"/>
        <cfvo type="percentile" val="50"/>
        <cfvo type="max"/>
        <color rgb="FFF8696B"/>
        <color rgb="FFFFEB84"/>
        <color rgb="FF63BE7B"/>
      </colorScale>
    </cfRule>
  </conditionalFormatting>
  <conditionalFormatting sqref="V382:V384">
    <cfRule type="colorScale" priority="266">
      <colorScale>
        <cfvo type="min"/>
        <cfvo type="percentile" val="50"/>
        <cfvo type="max"/>
        <color rgb="FFF8696B"/>
        <color rgb="FFFFEB84"/>
        <color rgb="FF63BE7B"/>
      </colorScale>
    </cfRule>
  </conditionalFormatting>
  <conditionalFormatting sqref="V386:V388">
    <cfRule type="colorScale" priority="263">
      <colorScale>
        <cfvo type="min"/>
        <cfvo type="percentile" val="50"/>
        <cfvo type="max"/>
        <color rgb="FFF8696B"/>
        <color rgb="FFFFEB84"/>
        <color rgb="FF63BE7B"/>
      </colorScale>
    </cfRule>
  </conditionalFormatting>
  <conditionalFormatting sqref="V386:V388">
    <cfRule type="colorScale" priority="264">
      <colorScale>
        <cfvo type="min"/>
        <cfvo type="percentile" val="50"/>
        <cfvo type="max"/>
        <color rgb="FFF8696B"/>
        <color rgb="FFFFEB84"/>
        <color rgb="FF63BE7B"/>
      </colorScale>
    </cfRule>
  </conditionalFormatting>
  <conditionalFormatting sqref="V390:V393">
    <cfRule type="colorScale" priority="261">
      <colorScale>
        <cfvo type="min"/>
        <cfvo type="percentile" val="50"/>
        <cfvo type="max"/>
        <color rgb="FFF8696B"/>
        <color rgb="FFFFEB84"/>
        <color rgb="FF63BE7B"/>
      </colorScale>
    </cfRule>
  </conditionalFormatting>
  <conditionalFormatting sqref="V390:V393">
    <cfRule type="colorScale" priority="262">
      <colorScale>
        <cfvo type="min"/>
        <cfvo type="percentile" val="50"/>
        <cfvo type="max"/>
        <color rgb="FFF8696B"/>
        <color rgb="FFFFEB84"/>
        <color rgb="FF63BE7B"/>
      </colorScale>
    </cfRule>
  </conditionalFormatting>
  <conditionalFormatting sqref="V395:V399">
    <cfRule type="colorScale" priority="259">
      <colorScale>
        <cfvo type="min"/>
        <cfvo type="percentile" val="50"/>
        <cfvo type="max"/>
        <color rgb="FFF8696B"/>
        <color rgb="FFFFEB84"/>
        <color rgb="FF63BE7B"/>
      </colorScale>
    </cfRule>
  </conditionalFormatting>
  <conditionalFormatting sqref="V395:V399">
    <cfRule type="colorScale" priority="260">
      <colorScale>
        <cfvo type="min"/>
        <cfvo type="percentile" val="50"/>
        <cfvo type="max"/>
        <color rgb="FFF8696B"/>
        <color rgb="FFFFEB84"/>
        <color rgb="FF63BE7B"/>
      </colorScale>
    </cfRule>
  </conditionalFormatting>
  <conditionalFormatting sqref="V9:V661 V663:V717">
    <cfRule type="colorScale" priority="258">
      <colorScale>
        <cfvo type="min"/>
        <cfvo type="percentile" val="50"/>
        <cfvo type="max"/>
        <color rgb="FFF8696B"/>
        <color rgb="FFFFEB84"/>
        <color rgb="FF63BE7B"/>
      </colorScale>
    </cfRule>
  </conditionalFormatting>
  <conditionalFormatting sqref="S427:T427 V426">
    <cfRule type="colorScale" priority="257">
      <colorScale>
        <cfvo type="min"/>
        <cfvo type="percentile" val="50"/>
        <cfvo type="max"/>
        <color rgb="FFF8696B"/>
        <color rgb="FFFFEB84"/>
        <color rgb="FF63BE7B"/>
      </colorScale>
    </cfRule>
  </conditionalFormatting>
  <conditionalFormatting sqref="V430">
    <cfRule type="colorScale" priority="256">
      <colorScale>
        <cfvo type="min"/>
        <cfvo type="percentile" val="50"/>
        <cfvo type="max"/>
        <color rgb="FFF8696B"/>
        <color rgb="FFFFEB84"/>
        <color rgb="FF63BE7B"/>
      </colorScale>
    </cfRule>
  </conditionalFormatting>
  <conditionalFormatting sqref="S546:T546 V546">
    <cfRule type="colorScale" priority="255">
      <colorScale>
        <cfvo type="min"/>
        <cfvo type="percentile" val="50"/>
        <cfvo type="max"/>
        <color rgb="FFF8696B"/>
        <color rgb="FFFFEB84"/>
        <color rgb="FF63BE7B"/>
      </colorScale>
    </cfRule>
  </conditionalFormatting>
  <conditionalFormatting sqref="V600">
    <cfRule type="colorScale" priority="254">
      <colorScale>
        <cfvo type="min"/>
        <cfvo type="percentile" val="50"/>
        <cfvo type="max"/>
        <color rgb="FFF8696B"/>
        <color rgb="FFFFEB84"/>
        <color rgb="FF63BE7B"/>
      </colorScale>
    </cfRule>
  </conditionalFormatting>
  <conditionalFormatting sqref="AO327:AO366 S551:T551 S79:T79 AN328 AM324:AM325 AM1:AP42 AM335:AN335 AM340:AN340 AM343:AN343 AM346:AN346 AM351:AN351 AM355:AN355 AM357:AN357 AM360:AN360 AM364:AN365 AM327:AM328 AO262:AO321 AN262:AN325 AO566:AO608 AM566:AN609 AM262:AM322 T74 S53:T53 S58:T58 S62:T62 S66:T66 S70:T70 T78 S82:T82 S88:T88 S99:T99 S94 S104:T104 S109:T109 S114:T114 S118:T118 S121:T121 S125:T125 S133:T133 S139:T139 S142:T142 S148:T149 S153:T153 S157:T157 S162:T162 S166:T166 S170:T170 S175:T175 S173:S174 S181:T181 S176:S177 S185:T185 S184 S189:T189 S193:T193 S196:T196 S203:T203 S208:T208 S213:T213 S209 T212 S219:T219 S222:T222 S226:T226 S229:T229 S234:T234 S238:T239 S242:T242 S246:T246 S250:T250 S253:T253 S259:T259 S258 S264:T264 S270:T270 S274:T274 S279:T279 S284:T284 S287:T287 S290:T290 S295:T295 S301:T301 S292:S293 S305:T305 S309:T347 S1:T49 S349:T349 S353:T354 S361:T361 S369:T369 S374:T374 S381:T381 S385:T385 S389:T389 S394:T394 S400:T400 S405:T405 S413:T413 S431:T431 S435:T435 S441:T441 S445:T445 S449:T449 S455:T455 S459:T459 S465:T465 S469:T469 S475:T475 S480:T480 S484 S486:T486 S481 S490:T490 S498:T498 S502:T502 S506:T506 S510:T510 S515:T515 S519:T519 S523:T523 S527:T527 S532:T532 S537:T537 S553:T553 S558:T558 S561:T562 S570:T570 S575:T575 S579:T579 S584:T584 S589:T589 S594:T594 S601:T601 S607:T607 S613:T613 S618:T618 S624:T624 S633:T633 S640:T640 S644:T644 S649:T649 S653:T653 S656:T656 S662:T711 S718:T718 AM611:AN611 AM804:AN804 AM368:AO368 AM373:AO373 AO369:AO372 AM377:AO377 AO374:AO376 AM380:AO380 AO378:AO379 AM384:AO384 AO381:AO383 AM388:AO388 AO385:AO387 AM390:AO390 AO389 AM393:AO393 AO391:AO392 AM396:AO396 AO394:AO395 AO397 AM403:AO403 AO399:AO402 AM398:AO398 AM366 AM407:AO407 AO404:AO405 AM409:AO410 AO408 AM412:AO412 AO411 AM415:AO415 AO413:AO414 AM417:AO417 AO416 AM421:AO421 AO418:AO420 AM425:AO425 AO422:AO424 AO426:AO427 AM428:AO431 AM435:AO435 AO432:AO434 AM438:AO438 AO436:AO437 AM441:AO441 AO439:AO440 AM443:AO443 AM446:AO446 AO444:AO445 AM450:AO450 AO447:AO449 AM452:AO452 AO451 AM455:AO455 AO453:AO454 AM467:AN467 AO456:AO485 AM471:AN471 AM473:AN473 AM476:AN476 AM481:AN481 AM487:AN487 AO487:AO511 AM492:AN492 AM497:AN497 AM502:AN502 AM506:AN506 AM509:AN509 AM511:AN511 AM519:AN519 AO516:AO561 AM523:AN523 AM525:AN525 AM528:AN528 AM533:AN533 AM536:AN536 AM541:AN541 AM545:AN545 AM549:AN549 AM554:AN554 AM559:AN559 AM564:AN564 S728:T728 S733:T733 S740:T740 S746:T746 S753:T753 S758:T758 S766:T766 S770:T770 S775:T778 S782:T782 S790:T790 S798:T798 S803:T803 S808:T808 S814:T814 S818:T818 S823:T823 S830:T830 S837:T837 S843:T843 S852:T852 S858:T858 S863:T863 S865:T865 S873:T873 S880:T880 S884:T884 S889:T889 S897:T897 S901:T901 S909:T909 S916:T916 S920:T920 S926:T926 S928:T928 S932:T932 S937:T1048576 V1:V1048576 AM616:AN616 AM621:AN621 AM623:AN623 AM627:AN627 AM634:AN634 AM639:AN639 AM642:AN642 AM647:AN647 AM651:AN651 AM656:AN656 AM660:AN660 AM663:AN663 AM668:AN668 AM672:AN672 AM680:AN680 AM685:AN685 AM691:AN691 AM697:AN697 AM704:AN704 AM708:AN708 AM711:AN711 AM715:AN715 AM718:AN718 AM724:AN724 AM727:AN727 AM731:AN731 AM736:AN736 AM741:AN741 AM744:AN744 AM748:AN748 AM751:AN751 AM755:AN755 AM759:AN759 AM764:AN764 AM809:AN809 AM813:AN813 AM820:AN1048576 AO609:AP700 AP698:AP703 AP709:AP710 AP765:AP791 AO790:AP1048576 AO710:AP767 AO703:AP708 AB1:AE69 AB130:AE130 AC150:AE150 AC153:AE153 AC156:AE156 AC159:AE159 AC163:AE163 AC166:AE166 AC169:AE169 AC172:AE172 AC175:AE175 AD126:AE129 AD149:AE149 AD151:AE152 AD154:AE155 AD157:AE158 AD160:AE162 AD164:AE165 AD167:AE168 AD170:AE171 AD173:AE174 AD176:AE178 AB96:AE96 AB99:AE99 AD92:AE95 AD97:AE98 AB102:AE102 AB108:AE108 AD100:AE101 AD103:AE107 AB111:AE111 AB115:AE115 AC119:AE119 AC122:AE122 AC125:AE125 AD123:AE124 AD120:AE121 AD116:AE118 AD112:AE114 AD109:AE110 AB179:AE1048576">
    <cfRule type="colorScale" priority="310">
      <colorScale>
        <cfvo type="min"/>
        <cfvo type="percentile" val="50"/>
        <cfvo type="max"/>
        <color rgb="FFF8696B"/>
        <color rgb="FFFFEB84"/>
        <color rgb="FF63BE7B"/>
      </colorScale>
    </cfRule>
  </conditionalFormatting>
  <conditionalFormatting sqref="AM463:AN463">
    <cfRule type="colorScale" priority="252">
      <colorScale>
        <cfvo type="min"/>
        <cfvo type="percentile" val="50"/>
        <cfvo type="max"/>
        <color rgb="FFF8696B"/>
        <color rgb="FFFFEB84"/>
        <color rgb="FF63BE7B"/>
      </colorScale>
    </cfRule>
  </conditionalFormatting>
  <conditionalFormatting sqref="AM490:AN490">
    <cfRule type="colorScale" priority="251">
      <colorScale>
        <cfvo type="min"/>
        <cfvo type="percentile" val="50"/>
        <cfvo type="max"/>
        <color rgb="FFF8696B"/>
        <color rgb="FFFFEB84"/>
        <color rgb="FF63BE7B"/>
      </colorScale>
    </cfRule>
  </conditionalFormatting>
  <conditionalFormatting sqref="AM499">
    <cfRule type="colorScale" priority="250">
      <colorScale>
        <cfvo type="min"/>
        <cfvo type="percentile" val="50"/>
        <cfvo type="max"/>
        <color rgb="FFF8696B"/>
        <color rgb="FFFFEB84"/>
        <color rgb="FF63BE7B"/>
      </colorScale>
    </cfRule>
  </conditionalFormatting>
  <conditionalFormatting sqref="AM515:AO515">
    <cfRule type="colorScale" priority="249">
      <colorScale>
        <cfvo type="min"/>
        <cfvo type="percentile" val="50"/>
        <cfvo type="max"/>
        <color rgb="FFF8696B"/>
        <color rgb="FFFFEB84"/>
        <color rgb="FF63BE7B"/>
      </colorScale>
    </cfRule>
  </conditionalFormatting>
  <conditionalFormatting sqref="AP608">
    <cfRule type="colorScale" priority="248">
      <colorScale>
        <cfvo type="min"/>
        <cfvo type="percentile" val="50"/>
        <cfvo type="max"/>
        <color rgb="FFF8696B"/>
        <color rgb="FFFFEB84"/>
        <color rgb="FF63BE7B"/>
      </colorScale>
    </cfRule>
  </conditionalFormatting>
  <conditionalFormatting sqref="AP366:AP367">
    <cfRule type="colorScale" priority="247">
      <colorScale>
        <cfvo type="min"/>
        <cfvo type="percentile" val="50"/>
        <cfvo type="max"/>
        <color rgb="FFF8696B"/>
        <color rgb="FFFFEB84"/>
        <color rgb="FF63BE7B"/>
      </colorScale>
    </cfRule>
  </conditionalFormatting>
  <conditionalFormatting sqref="AP369:AP372">
    <cfRule type="colorScale" priority="246">
      <colorScale>
        <cfvo type="min"/>
        <cfvo type="percentile" val="50"/>
        <cfvo type="max"/>
        <color rgb="FFF8696B"/>
        <color rgb="FFFFEB84"/>
        <color rgb="FF63BE7B"/>
      </colorScale>
    </cfRule>
  </conditionalFormatting>
  <conditionalFormatting sqref="AP374:AP376">
    <cfRule type="colorScale" priority="245">
      <colorScale>
        <cfvo type="min"/>
        <cfvo type="percentile" val="50"/>
        <cfvo type="max"/>
        <color rgb="FFF8696B"/>
        <color rgb="FFFFEB84"/>
        <color rgb="FF63BE7B"/>
      </colorScale>
    </cfRule>
  </conditionalFormatting>
  <conditionalFormatting sqref="AP378:AP379">
    <cfRule type="colorScale" priority="244">
      <colorScale>
        <cfvo type="min"/>
        <cfvo type="percentile" val="50"/>
        <cfvo type="max"/>
        <color rgb="FFF8696B"/>
        <color rgb="FFFFEB84"/>
        <color rgb="FF63BE7B"/>
      </colorScale>
    </cfRule>
  </conditionalFormatting>
  <conditionalFormatting sqref="AP381:AP383">
    <cfRule type="colorScale" priority="243">
      <colorScale>
        <cfvo type="min"/>
        <cfvo type="percentile" val="50"/>
        <cfvo type="max"/>
        <color rgb="FFF8696B"/>
        <color rgb="FFFFEB84"/>
        <color rgb="FF63BE7B"/>
      </colorScale>
    </cfRule>
  </conditionalFormatting>
  <conditionalFormatting sqref="AP385:AP387">
    <cfRule type="colorScale" priority="242">
      <colorScale>
        <cfvo type="min"/>
        <cfvo type="percentile" val="50"/>
        <cfvo type="max"/>
        <color rgb="FFF8696B"/>
        <color rgb="FFFFEB84"/>
        <color rgb="FF63BE7B"/>
      </colorScale>
    </cfRule>
  </conditionalFormatting>
  <conditionalFormatting sqref="AP394:AP395 AP389 AP391:AP392">
    <cfRule type="colorScale" priority="241">
      <colorScale>
        <cfvo type="min"/>
        <cfvo type="percentile" val="50"/>
        <cfvo type="max"/>
        <color rgb="FFF8696B"/>
        <color rgb="FFFFEB84"/>
        <color rgb="FF63BE7B"/>
      </colorScale>
    </cfRule>
  </conditionalFormatting>
  <conditionalFormatting sqref="AP397:AP402">
    <cfRule type="colorScale" priority="240">
      <colorScale>
        <cfvo type="min"/>
        <cfvo type="percentile" val="50"/>
        <cfvo type="max"/>
        <color rgb="FFF8696B"/>
        <color rgb="FFFFEB84"/>
        <color rgb="FF63BE7B"/>
      </colorScale>
    </cfRule>
  </conditionalFormatting>
  <conditionalFormatting sqref="AP404:AP406">
    <cfRule type="colorScale" priority="239">
      <colorScale>
        <cfvo type="min"/>
        <cfvo type="percentile" val="50"/>
        <cfvo type="max"/>
        <color rgb="FFF8696B"/>
        <color rgb="FFFFEB84"/>
        <color rgb="FF63BE7B"/>
      </colorScale>
    </cfRule>
  </conditionalFormatting>
  <conditionalFormatting sqref="V712:V717">
    <cfRule type="colorScale" priority="237">
      <colorScale>
        <cfvo type="min"/>
        <cfvo type="percentile" val="50"/>
        <cfvo type="max"/>
        <color rgb="FFF8696B"/>
        <color rgb="FFFFEB84"/>
        <color rgb="FF63BE7B"/>
      </colorScale>
    </cfRule>
  </conditionalFormatting>
  <conditionalFormatting sqref="V712:V717">
    <cfRule type="colorScale" priority="238">
      <colorScale>
        <cfvo type="min"/>
        <cfvo type="percentile" val="50"/>
        <cfvo type="max"/>
        <color rgb="FFF8696B"/>
        <color rgb="FFFFEB84"/>
        <color rgb="FF63BE7B"/>
      </colorScale>
    </cfRule>
  </conditionalFormatting>
  <conditionalFormatting sqref="V719:V727">
    <cfRule type="colorScale" priority="235">
      <colorScale>
        <cfvo type="min"/>
        <cfvo type="percentile" val="50"/>
        <cfvo type="max"/>
        <color rgb="FFF8696B"/>
        <color rgb="FFFFEB84"/>
        <color rgb="FF63BE7B"/>
      </colorScale>
    </cfRule>
  </conditionalFormatting>
  <conditionalFormatting sqref="V719:V727">
    <cfRule type="colorScale" priority="236">
      <colorScale>
        <cfvo type="min"/>
        <cfvo type="percentile" val="50"/>
        <cfvo type="max"/>
        <color rgb="FFF8696B"/>
        <color rgb="FFFFEB84"/>
        <color rgb="FF63BE7B"/>
      </colorScale>
    </cfRule>
  </conditionalFormatting>
  <conditionalFormatting sqref="V719:V727">
    <cfRule type="colorScale" priority="234">
      <colorScale>
        <cfvo type="min"/>
        <cfvo type="percentile" val="50"/>
        <cfvo type="max"/>
        <color rgb="FFF8696B"/>
        <color rgb="FFFFEB84"/>
        <color rgb="FF63BE7B"/>
      </colorScale>
    </cfRule>
  </conditionalFormatting>
  <conditionalFormatting sqref="V729:V732">
    <cfRule type="colorScale" priority="232">
      <colorScale>
        <cfvo type="min"/>
        <cfvo type="percentile" val="50"/>
        <cfvo type="max"/>
        <color rgb="FFF8696B"/>
        <color rgb="FFFFEB84"/>
        <color rgb="FF63BE7B"/>
      </colorScale>
    </cfRule>
  </conditionalFormatting>
  <conditionalFormatting sqref="V729:V732">
    <cfRule type="colorScale" priority="233">
      <colorScale>
        <cfvo type="min"/>
        <cfvo type="percentile" val="50"/>
        <cfvo type="max"/>
        <color rgb="FFF8696B"/>
        <color rgb="FFFFEB84"/>
        <color rgb="FF63BE7B"/>
      </colorScale>
    </cfRule>
  </conditionalFormatting>
  <conditionalFormatting sqref="V729:V732">
    <cfRule type="colorScale" priority="231">
      <colorScale>
        <cfvo type="min"/>
        <cfvo type="percentile" val="50"/>
        <cfvo type="max"/>
        <color rgb="FFF8696B"/>
        <color rgb="FFFFEB84"/>
        <color rgb="FF63BE7B"/>
      </colorScale>
    </cfRule>
  </conditionalFormatting>
  <conditionalFormatting sqref="V734:V739">
    <cfRule type="colorScale" priority="229">
      <colorScale>
        <cfvo type="min"/>
        <cfvo type="percentile" val="50"/>
        <cfvo type="max"/>
        <color rgb="FFF8696B"/>
        <color rgb="FFFFEB84"/>
        <color rgb="FF63BE7B"/>
      </colorScale>
    </cfRule>
  </conditionalFormatting>
  <conditionalFormatting sqref="V734:V739">
    <cfRule type="colorScale" priority="230">
      <colorScale>
        <cfvo type="min"/>
        <cfvo type="percentile" val="50"/>
        <cfvo type="max"/>
        <color rgb="FFF8696B"/>
        <color rgb="FFFFEB84"/>
        <color rgb="FF63BE7B"/>
      </colorScale>
    </cfRule>
  </conditionalFormatting>
  <conditionalFormatting sqref="V734:V739">
    <cfRule type="colorScale" priority="228">
      <colorScale>
        <cfvo type="min"/>
        <cfvo type="percentile" val="50"/>
        <cfvo type="max"/>
        <color rgb="FFF8696B"/>
        <color rgb="FFFFEB84"/>
        <color rgb="FF63BE7B"/>
      </colorScale>
    </cfRule>
  </conditionalFormatting>
  <conditionalFormatting sqref="V741:V745">
    <cfRule type="colorScale" priority="226">
      <colorScale>
        <cfvo type="min"/>
        <cfvo type="percentile" val="50"/>
        <cfvo type="max"/>
        <color rgb="FFF8696B"/>
        <color rgb="FFFFEB84"/>
        <color rgb="FF63BE7B"/>
      </colorScale>
    </cfRule>
  </conditionalFormatting>
  <conditionalFormatting sqref="V741:V745">
    <cfRule type="colorScale" priority="227">
      <colorScale>
        <cfvo type="min"/>
        <cfvo type="percentile" val="50"/>
        <cfvo type="max"/>
        <color rgb="FFF8696B"/>
        <color rgb="FFFFEB84"/>
        <color rgb="FF63BE7B"/>
      </colorScale>
    </cfRule>
  </conditionalFormatting>
  <conditionalFormatting sqref="V741:V745">
    <cfRule type="colorScale" priority="225">
      <colorScale>
        <cfvo type="min"/>
        <cfvo type="percentile" val="50"/>
        <cfvo type="max"/>
        <color rgb="FFF8696B"/>
        <color rgb="FFFFEB84"/>
        <color rgb="FF63BE7B"/>
      </colorScale>
    </cfRule>
  </conditionalFormatting>
  <conditionalFormatting sqref="V747:V752">
    <cfRule type="colorScale" priority="223">
      <colorScale>
        <cfvo type="min"/>
        <cfvo type="percentile" val="50"/>
        <cfvo type="max"/>
        <color rgb="FFF8696B"/>
        <color rgb="FFFFEB84"/>
        <color rgb="FF63BE7B"/>
      </colorScale>
    </cfRule>
  </conditionalFormatting>
  <conditionalFormatting sqref="V747:V752">
    <cfRule type="colorScale" priority="224">
      <colorScale>
        <cfvo type="min"/>
        <cfvo type="percentile" val="50"/>
        <cfvo type="max"/>
        <color rgb="FFF8696B"/>
        <color rgb="FFFFEB84"/>
        <color rgb="FF63BE7B"/>
      </colorScale>
    </cfRule>
  </conditionalFormatting>
  <conditionalFormatting sqref="V747:V752">
    <cfRule type="colorScale" priority="222">
      <colorScale>
        <cfvo type="min"/>
        <cfvo type="percentile" val="50"/>
        <cfvo type="max"/>
        <color rgb="FFF8696B"/>
        <color rgb="FFFFEB84"/>
        <color rgb="FF63BE7B"/>
      </colorScale>
    </cfRule>
  </conditionalFormatting>
  <conditionalFormatting sqref="V754:V757">
    <cfRule type="colorScale" priority="220">
      <colorScale>
        <cfvo type="min"/>
        <cfvo type="percentile" val="50"/>
        <cfvo type="max"/>
        <color rgb="FFF8696B"/>
        <color rgb="FFFFEB84"/>
        <color rgb="FF63BE7B"/>
      </colorScale>
    </cfRule>
  </conditionalFormatting>
  <conditionalFormatting sqref="V754:V757">
    <cfRule type="colorScale" priority="221">
      <colorScale>
        <cfvo type="min"/>
        <cfvo type="percentile" val="50"/>
        <cfvo type="max"/>
        <color rgb="FFF8696B"/>
        <color rgb="FFFFEB84"/>
        <color rgb="FF63BE7B"/>
      </colorScale>
    </cfRule>
  </conditionalFormatting>
  <conditionalFormatting sqref="V754:V757">
    <cfRule type="colorScale" priority="219">
      <colorScale>
        <cfvo type="min"/>
        <cfvo type="percentile" val="50"/>
        <cfvo type="max"/>
        <color rgb="FFF8696B"/>
        <color rgb="FFFFEB84"/>
        <color rgb="FF63BE7B"/>
      </colorScale>
    </cfRule>
  </conditionalFormatting>
  <conditionalFormatting sqref="V759:V765">
    <cfRule type="colorScale" priority="217">
      <colorScale>
        <cfvo type="min"/>
        <cfvo type="percentile" val="50"/>
        <cfvo type="max"/>
        <color rgb="FFF8696B"/>
        <color rgb="FFFFEB84"/>
        <color rgb="FF63BE7B"/>
      </colorScale>
    </cfRule>
  </conditionalFormatting>
  <conditionalFormatting sqref="V759:V765">
    <cfRule type="colorScale" priority="218">
      <colorScale>
        <cfvo type="min"/>
        <cfvo type="percentile" val="50"/>
        <cfvo type="max"/>
        <color rgb="FFF8696B"/>
        <color rgb="FFFFEB84"/>
        <color rgb="FF63BE7B"/>
      </colorScale>
    </cfRule>
  </conditionalFormatting>
  <conditionalFormatting sqref="V759:V765">
    <cfRule type="colorScale" priority="216">
      <colorScale>
        <cfvo type="min"/>
        <cfvo type="percentile" val="50"/>
        <cfvo type="max"/>
        <color rgb="FFF8696B"/>
        <color rgb="FFFFEB84"/>
        <color rgb="FF63BE7B"/>
      </colorScale>
    </cfRule>
  </conditionalFormatting>
  <conditionalFormatting sqref="V767:V769">
    <cfRule type="colorScale" priority="214">
      <colorScale>
        <cfvo type="min"/>
        <cfvo type="percentile" val="50"/>
        <cfvo type="max"/>
        <color rgb="FFF8696B"/>
        <color rgb="FFFFEB84"/>
        <color rgb="FF63BE7B"/>
      </colorScale>
    </cfRule>
  </conditionalFormatting>
  <conditionalFormatting sqref="V767:V769">
    <cfRule type="colorScale" priority="215">
      <colorScale>
        <cfvo type="min"/>
        <cfvo type="percentile" val="50"/>
        <cfvo type="max"/>
        <color rgb="FFF8696B"/>
        <color rgb="FFFFEB84"/>
        <color rgb="FF63BE7B"/>
      </colorScale>
    </cfRule>
  </conditionalFormatting>
  <conditionalFormatting sqref="V767:V769">
    <cfRule type="colorScale" priority="213">
      <colorScale>
        <cfvo type="min"/>
        <cfvo type="percentile" val="50"/>
        <cfvo type="max"/>
        <color rgb="FFF8696B"/>
        <color rgb="FFFFEB84"/>
        <color rgb="FF63BE7B"/>
      </colorScale>
    </cfRule>
  </conditionalFormatting>
  <conditionalFormatting sqref="V771:V774">
    <cfRule type="colorScale" priority="211">
      <colorScale>
        <cfvo type="min"/>
        <cfvo type="percentile" val="50"/>
        <cfvo type="max"/>
        <color rgb="FFF8696B"/>
        <color rgb="FFFFEB84"/>
        <color rgb="FF63BE7B"/>
      </colorScale>
    </cfRule>
  </conditionalFormatting>
  <conditionalFormatting sqref="V771:V774">
    <cfRule type="colorScale" priority="212">
      <colorScale>
        <cfvo type="min"/>
        <cfvo type="percentile" val="50"/>
        <cfvo type="max"/>
        <color rgb="FFF8696B"/>
        <color rgb="FFFFEB84"/>
        <color rgb="FF63BE7B"/>
      </colorScale>
    </cfRule>
  </conditionalFormatting>
  <conditionalFormatting sqref="V771:V774">
    <cfRule type="colorScale" priority="210">
      <colorScale>
        <cfvo type="min"/>
        <cfvo type="percentile" val="50"/>
        <cfvo type="max"/>
        <color rgb="FFF8696B"/>
        <color rgb="FFFFEB84"/>
        <color rgb="FF63BE7B"/>
      </colorScale>
    </cfRule>
  </conditionalFormatting>
  <conditionalFormatting sqref="V779:V781">
    <cfRule type="colorScale" priority="208">
      <colorScale>
        <cfvo type="min"/>
        <cfvo type="percentile" val="50"/>
        <cfvo type="max"/>
        <color rgb="FFF8696B"/>
        <color rgb="FFFFEB84"/>
        <color rgb="FF63BE7B"/>
      </colorScale>
    </cfRule>
  </conditionalFormatting>
  <conditionalFormatting sqref="V779:V781">
    <cfRule type="colorScale" priority="209">
      <colorScale>
        <cfvo type="min"/>
        <cfvo type="percentile" val="50"/>
        <cfvo type="max"/>
        <color rgb="FFF8696B"/>
        <color rgb="FFFFEB84"/>
        <color rgb="FF63BE7B"/>
      </colorScale>
    </cfRule>
  </conditionalFormatting>
  <conditionalFormatting sqref="V779:V781">
    <cfRule type="colorScale" priority="207">
      <colorScale>
        <cfvo type="min"/>
        <cfvo type="percentile" val="50"/>
        <cfvo type="max"/>
        <color rgb="FFF8696B"/>
        <color rgb="FFFFEB84"/>
        <color rgb="FF63BE7B"/>
      </colorScale>
    </cfRule>
  </conditionalFormatting>
  <conditionalFormatting sqref="V783:V789">
    <cfRule type="colorScale" priority="205">
      <colorScale>
        <cfvo type="min"/>
        <cfvo type="percentile" val="50"/>
        <cfvo type="max"/>
        <color rgb="FFF8696B"/>
        <color rgb="FFFFEB84"/>
        <color rgb="FF63BE7B"/>
      </colorScale>
    </cfRule>
  </conditionalFormatting>
  <conditionalFormatting sqref="V783:V789">
    <cfRule type="colorScale" priority="206">
      <colorScale>
        <cfvo type="min"/>
        <cfvo type="percentile" val="50"/>
        <cfvo type="max"/>
        <color rgb="FFF8696B"/>
        <color rgb="FFFFEB84"/>
        <color rgb="FF63BE7B"/>
      </colorScale>
    </cfRule>
  </conditionalFormatting>
  <conditionalFormatting sqref="V783:V789">
    <cfRule type="colorScale" priority="204">
      <colorScale>
        <cfvo type="min"/>
        <cfvo type="percentile" val="50"/>
        <cfvo type="max"/>
        <color rgb="FFF8696B"/>
        <color rgb="FFFFEB84"/>
        <color rgb="FF63BE7B"/>
      </colorScale>
    </cfRule>
  </conditionalFormatting>
  <conditionalFormatting sqref="V791:V797">
    <cfRule type="colorScale" priority="202">
      <colorScale>
        <cfvo type="min"/>
        <cfvo type="percentile" val="50"/>
        <cfvo type="max"/>
        <color rgb="FFF8696B"/>
        <color rgb="FFFFEB84"/>
        <color rgb="FF63BE7B"/>
      </colorScale>
    </cfRule>
  </conditionalFormatting>
  <conditionalFormatting sqref="V791:V797">
    <cfRule type="colorScale" priority="203">
      <colorScale>
        <cfvo type="min"/>
        <cfvo type="percentile" val="50"/>
        <cfvo type="max"/>
        <color rgb="FFF8696B"/>
        <color rgb="FFFFEB84"/>
        <color rgb="FF63BE7B"/>
      </colorScale>
    </cfRule>
  </conditionalFormatting>
  <conditionalFormatting sqref="V791:V797">
    <cfRule type="colorScale" priority="201">
      <colorScale>
        <cfvo type="min"/>
        <cfvo type="percentile" val="50"/>
        <cfvo type="max"/>
        <color rgb="FFF8696B"/>
        <color rgb="FFFFEB84"/>
        <color rgb="FF63BE7B"/>
      </colorScale>
    </cfRule>
  </conditionalFormatting>
  <conditionalFormatting sqref="V799:V802">
    <cfRule type="colorScale" priority="199">
      <colorScale>
        <cfvo type="min"/>
        <cfvo type="percentile" val="50"/>
        <cfvo type="max"/>
        <color rgb="FFF8696B"/>
        <color rgb="FFFFEB84"/>
        <color rgb="FF63BE7B"/>
      </colorScale>
    </cfRule>
  </conditionalFormatting>
  <conditionalFormatting sqref="V799:V802">
    <cfRule type="colorScale" priority="200">
      <colorScale>
        <cfvo type="min"/>
        <cfvo type="percentile" val="50"/>
        <cfvo type="max"/>
        <color rgb="FFF8696B"/>
        <color rgb="FFFFEB84"/>
        <color rgb="FF63BE7B"/>
      </colorScale>
    </cfRule>
  </conditionalFormatting>
  <conditionalFormatting sqref="V799:V802">
    <cfRule type="colorScale" priority="198">
      <colorScale>
        <cfvo type="min"/>
        <cfvo type="percentile" val="50"/>
        <cfvo type="max"/>
        <color rgb="FFF8696B"/>
        <color rgb="FFFFEB84"/>
        <color rgb="FF63BE7B"/>
      </colorScale>
    </cfRule>
  </conditionalFormatting>
  <conditionalFormatting sqref="V804:V807">
    <cfRule type="colorScale" priority="196">
      <colorScale>
        <cfvo type="min"/>
        <cfvo type="percentile" val="50"/>
        <cfvo type="max"/>
        <color rgb="FFF8696B"/>
        <color rgb="FFFFEB84"/>
        <color rgb="FF63BE7B"/>
      </colorScale>
    </cfRule>
  </conditionalFormatting>
  <conditionalFormatting sqref="V804:V807">
    <cfRule type="colorScale" priority="197">
      <colorScale>
        <cfvo type="min"/>
        <cfvo type="percentile" val="50"/>
        <cfvo type="max"/>
        <color rgb="FFF8696B"/>
        <color rgb="FFFFEB84"/>
        <color rgb="FF63BE7B"/>
      </colorScale>
    </cfRule>
  </conditionalFormatting>
  <conditionalFormatting sqref="V804:V807">
    <cfRule type="colorScale" priority="195">
      <colorScale>
        <cfvo type="min"/>
        <cfvo type="percentile" val="50"/>
        <cfvo type="max"/>
        <color rgb="FFF8696B"/>
        <color rgb="FFFFEB84"/>
        <color rgb="FF63BE7B"/>
      </colorScale>
    </cfRule>
  </conditionalFormatting>
  <conditionalFormatting sqref="V809:V813">
    <cfRule type="colorScale" priority="193">
      <colorScale>
        <cfvo type="min"/>
        <cfvo type="percentile" val="50"/>
        <cfvo type="max"/>
        <color rgb="FFF8696B"/>
        <color rgb="FFFFEB84"/>
        <color rgb="FF63BE7B"/>
      </colorScale>
    </cfRule>
  </conditionalFormatting>
  <conditionalFormatting sqref="V809:V813">
    <cfRule type="colorScale" priority="194">
      <colorScale>
        <cfvo type="min"/>
        <cfvo type="percentile" val="50"/>
        <cfvo type="max"/>
        <color rgb="FFF8696B"/>
        <color rgb="FFFFEB84"/>
        <color rgb="FF63BE7B"/>
      </colorScale>
    </cfRule>
  </conditionalFormatting>
  <conditionalFormatting sqref="V809:V813">
    <cfRule type="colorScale" priority="192">
      <colorScale>
        <cfvo type="min"/>
        <cfvo type="percentile" val="50"/>
        <cfvo type="max"/>
        <color rgb="FFF8696B"/>
        <color rgb="FFFFEB84"/>
        <color rgb="FF63BE7B"/>
      </colorScale>
    </cfRule>
  </conditionalFormatting>
  <conditionalFormatting sqref="V815:V817">
    <cfRule type="colorScale" priority="190">
      <colorScale>
        <cfvo type="min"/>
        <cfvo type="percentile" val="50"/>
        <cfvo type="max"/>
        <color rgb="FFF8696B"/>
        <color rgb="FFFFEB84"/>
        <color rgb="FF63BE7B"/>
      </colorScale>
    </cfRule>
  </conditionalFormatting>
  <conditionalFormatting sqref="V815:V817">
    <cfRule type="colorScale" priority="191">
      <colorScale>
        <cfvo type="min"/>
        <cfvo type="percentile" val="50"/>
        <cfvo type="max"/>
        <color rgb="FFF8696B"/>
        <color rgb="FFFFEB84"/>
        <color rgb="FF63BE7B"/>
      </colorScale>
    </cfRule>
  </conditionalFormatting>
  <conditionalFormatting sqref="V815:V817">
    <cfRule type="colorScale" priority="189">
      <colorScale>
        <cfvo type="min"/>
        <cfvo type="percentile" val="50"/>
        <cfvo type="max"/>
        <color rgb="FFF8696B"/>
        <color rgb="FFFFEB84"/>
        <color rgb="FF63BE7B"/>
      </colorScale>
    </cfRule>
  </conditionalFormatting>
  <conditionalFormatting sqref="V819:V822">
    <cfRule type="colorScale" priority="187">
      <colorScale>
        <cfvo type="min"/>
        <cfvo type="percentile" val="50"/>
        <cfvo type="max"/>
        <color rgb="FFF8696B"/>
        <color rgb="FFFFEB84"/>
        <color rgb="FF63BE7B"/>
      </colorScale>
    </cfRule>
  </conditionalFormatting>
  <conditionalFormatting sqref="V819:V822">
    <cfRule type="colorScale" priority="188">
      <colorScale>
        <cfvo type="min"/>
        <cfvo type="percentile" val="50"/>
        <cfvo type="max"/>
        <color rgb="FFF8696B"/>
        <color rgb="FFFFEB84"/>
        <color rgb="FF63BE7B"/>
      </colorScale>
    </cfRule>
  </conditionalFormatting>
  <conditionalFormatting sqref="V819:V822">
    <cfRule type="colorScale" priority="186">
      <colorScale>
        <cfvo type="min"/>
        <cfvo type="percentile" val="50"/>
        <cfvo type="max"/>
        <color rgb="FFF8696B"/>
        <color rgb="FFFFEB84"/>
        <color rgb="FF63BE7B"/>
      </colorScale>
    </cfRule>
  </conditionalFormatting>
  <conditionalFormatting sqref="V824:V829">
    <cfRule type="colorScale" priority="184">
      <colorScale>
        <cfvo type="min"/>
        <cfvo type="percentile" val="50"/>
        <cfvo type="max"/>
        <color rgb="FFF8696B"/>
        <color rgb="FFFFEB84"/>
        <color rgb="FF63BE7B"/>
      </colorScale>
    </cfRule>
  </conditionalFormatting>
  <conditionalFormatting sqref="V824:V829">
    <cfRule type="colorScale" priority="185">
      <colorScale>
        <cfvo type="min"/>
        <cfvo type="percentile" val="50"/>
        <cfvo type="max"/>
        <color rgb="FFF8696B"/>
        <color rgb="FFFFEB84"/>
        <color rgb="FF63BE7B"/>
      </colorScale>
    </cfRule>
  </conditionalFormatting>
  <conditionalFormatting sqref="V824:V829">
    <cfRule type="colorScale" priority="183">
      <colorScale>
        <cfvo type="min"/>
        <cfvo type="percentile" val="50"/>
        <cfvo type="max"/>
        <color rgb="FFF8696B"/>
        <color rgb="FFFFEB84"/>
        <color rgb="FF63BE7B"/>
      </colorScale>
    </cfRule>
  </conditionalFormatting>
  <conditionalFormatting sqref="V831:V836">
    <cfRule type="colorScale" priority="181">
      <colorScale>
        <cfvo type="min"/>
        <cfvo type="percentile" val="50"/>
        <cfvo type="max"/>
        <color rgb="FFF8696B"/>
        <color rgb="FFFFEB84"/>
        <color rgb="FF63BE7B"/>
      </colorScale>
    </cfRule>
  </conditionalFormatting>
  <conditionalFormatting sqref="V831:V836">
    <cfRule type="colorScale" priority="182">
      <colorScale>
        <cfvo type="min"/>
        <cfvo type="percentile" val="50"/>
        <cfvo type="max"/>
        <color rgb="FFF8696B"/>
        <color rgb="FFFFEB84"/>
        <color rgb="FF63BE7B"/>
      </colorScale>
    </cfRule>
  </conditionalFormatting>
  <conditionalFormatting sqref="V831:V836">
    <cfRule type="colorScale" priority="180">
      <colorScale>
        <cfvo type="min"/>
        <cfvo type="percentile" val="50"/>
        <cfvo type="max"/>
        <color rgb="FFF8696B"/>
        <color rgb="FFFFEB84"/>
        <color rgb="FF63BE7B"/>
      </colorScale>
    </cfRule>
  </conditionalFormatting>
  <conditionalFormatting sqref="V838:V842">
    <cfRule type="colorScale" priority="178">
      <colorScale>
        <cfvo type="min"/>
        <cfvo type="percentile" val="50"/>
        <cfvo type="max"/>
        <color rgb="FFF8696B"/>
        <color rgb="FFFFEB84"/>
        <color rgb="FF63BE7B"/>
      </colorScale>
    </cfRule>
  </conditionalFormatting>
  <conditionalFormatting sqref="V838:V842">
    <cfRule type="colorScale" priority="179">
      <colorScale>
        <cfvo type="min"/>
        <cfvo type="percentile" val="50"/>
        <cfvo type="max"/>
        <color rgb="FFF8696B"/>
        <color rgb="FFFFEB84"/>
        <color rgb="FF63BE7B"/>
      </colorScale>
    </cfRule>
  </conditionalFormatting>
  <conditionalFormatting sqref="V838:V842">
    <cfRule type="colorScale" priority="177">
      <colorScale>
        <cfvo type="min"/>
        <cfvo type="percentile" val="50"/>
        <cfvo type="max"/>
        <color rgb="FFF8696B"/>
        <color rgb="FFFFEB84"/>
        <color rgb="FF63BE7B"/>
      </colorScale>
    </cfRule>
  </conditionalFormatting>
  <conditionalFormatting sqref="V844:V851">
    <cfRule type="colorScale" priority="175">
      <colorScale>
        <cfvo type="min"/>
        <cfvo type="percentile" val="50"/>
        <cfvo type="max"/>
        <color rgb="FFF8696B"/>
        <color rgb="FFFFEB84"/>
        <color rgb="FF63BE7B"/>
      </colorScale>
    </cfRule>
  </conditionalFormatting>
  <conditionalFormatting sqref="V844:V851">
    <cfRule type="colorScale" priority="176">
      <colorScale>
        <cfvo type="min"/>
        <cfvo type="percentile" val="50"/>
        <cfvo type="max"/>
        <color rgb="FFF8696B"/>
        <color rgb="FFFFEB84"/>
        <color rgb="FF63BE7B"/>
      </colorScale>
    </cfRule>
  </conditionalFormatting>
  <conditionalFormatting sqref="V844:V851">
    <cfRule type="colorScale" priority="174">
      <colorScale>
        <cfvo type="min"/>
        <cfvo type="percentile" val="50"/>
        <cfvo type="max"/>
        <color rgb="FFF8696B"/>
        <color rgb="FFFFEB84"/>
        <color rgb="FF63BE7B"/>
      </colorScale>
    </cfRule>
  </conditionalFormatting>
  <conditionalFormatting sqref="V853:V857">
    <cfRule type="colorScale" priority="172">
      <colorScale>
        <cfvo type="min"/>
        <cfvo type="percentile" val="50"/>
        <cfvo type="max"/>
        <color rgb="FFF8696B"/>
        <color rgb="FFFFEB84"/>
        <color rgb="FF63BE7B"/>
      </colorScale>
    </cfRule>
  </conditionalFormatting>
  <conditionalFormatting sqref="V853:V857">
    <cfRule type="colorScale" priority="173">
      <colorScale>
        <cfvo type="min"/>
        <cfvo type="percentile" val="50"/>
        <cfvo type="max"/>
        <color rgb="FFF8696B"/>
        <color rgb="FFFFEB84"/>
        <color rgb="FF63BE7B"/>
      </colorScale>
    </cfRule>
  </conditionalFormatting>
  <conditionalFormatting sqref="V853:V857">
    <cfRule type="colorScale" priority="171">
      <colorScale>
        <cfvo type="min"/>
        <cfvo type="percentile" val="50"/>
        <cfvo type="max"/>
        <color rgb="FFF8696B"/>
        <color rgb="FFFFEB84"/>
        <color rgb="FF63BE7B"/>
      </colorScale>
    </cfRule>
  </conditionalFormatting>
  <conditionalFormatting sqref="V859:V862">
    <cfRule type="colorScale" priority="169">
      <colorScale>
        <cfvo type="min"/>
        <cfvo type="percentile" val="50"/>
        <cfvo type="max"/>
        <color rgb="FFF8696B"/>
        <color rgb="FFFFEB84"/>
        <color rgb="FF63BE7B"/>
      </colorScale>
    </cfRule>
  </conditionalFormatting>
  <conditionalFormatting sqref="V859:V862">
    <cfRule type="colorScale" priority="170">
      <colorScale>
        <cfvo type="min"/>
        <cfvo type="percentile" val="50"/>
        <cfvo type="max"/>
        <color rgb="FFF8696B"/>
        <color rgb="FFFFEB84"/>
        <color rgb="FF63BE7B"/>
      </colorScale>
    </cfRule>
  </conditionalFormatting>
  <conditionalFormatting sqref="V859:V862">
    <cfRule type="colorScale" priority="168">
      <colorScale>
        <cfvo type="min"/>
        <cfvo type="percentile" val="50"/>
        <cfvo type="max"/>
        <color rgb="FFF8696B"/>
        <color rgb="FFFFEB84"/>
        <color rgb="FF63BE7B"/>
      </colorScale>
    </cfRule>
  </conditionalFormatting>
  <conditionalFormatting sqref="V864">
    <cfRule type="colorScale" priority="166">
      <colorScale>
        <cfvo type="min"/>
        <cfvo type="percentile" val="50"/>
        <cfvo type="max"/>
        <color rgb="FFF8696B"/>
        <color rgb="FFFFEB84"/>
        <color rgb="FF63BE7B"/>
      </colorScale>
    </cfRule>
  </conditionalFormatting>
  <conditionalFormatting sqref="V864">
    <cfRule type="colorScale" priority="167">
      <colorScale>
        <cfvo type="min"/>
        <cfvo type="percentile" val="50"/>
        <cfvo type="max"/>
        <color rgb="FFF8696B"/>
        <color rgb="FFFFEB84"/>
        <color rgb="FF63BE7B"/>
      </colorScale>
    </cfRule>
  </conditionalFormatting>
  <conditionalFormatting sqref="V864">
    <cfRule type="colorScale" priority="165">
      <colorScale>
        <cfvo type="min"/>
        <cfvo type="percentile" val="50"/>
        <cfvo type="max"/>
        <color rgb="FFF8696B"/>
        <color rgb="FFFFEB84"/>
        <color rgb="FF63BE7B"/>
      </colorScale>
    </cfRule>
  </conditionalFormatting>
  <conditionalFormatting sqref="V866:V872">
    <cfRule type="colorScale" priority="163">
      <colorScale>
        <cfvo type="min"/>
        <cfvo type="percentile" val="50"/>
        <cfvo type="max"/>
        <color rgb="FFF8696B"/>
        <color rgb="FFFFEB84"/>
        <color rgb="FF63BE7B"/>
      </colorScale>
    </cfRule>
  </conditionalFormatting>
  <conditionalFormatting sqref="V866:V872">
    <cfRule type="colorScale" priority="164">
      <colorScale>
        <cfvo type="min"/>
        <cfvo type="percentile" val="50"/>
        <cfvo type="max"/>
        <color rgb="FFF8696B"/>
        <color rgb="FFFFEB84"/>
        <color rgb="FF63BE7B"/>
      </colorScale>
    </cfRule>
  </conditionalFormatting>
  <conditionalFormatting sqref="V866:V872">
    <cfRule type="colorScale" priority="162">
      <colorScale>
        <cfvo type="min"/>
        <cfvo type="percentile" val="50"/>
        <cfvo type="max"/>
        <color rgb="FFF8696B"/>
        <color rgb="FFFFEB84"/>
        <color rgb="FF63BE7B"/>
      </colorScale>
    </cfRule>
  </conditionalFormatting>
  <conditionalFormatting sqref="V874:V879">
    <cfRule type="colorScale" priority="160">
      <colorScale>
        <cfvo type="min"/>
        <cfvo type="percentile" val="50"/>
        <cfvo type="max"/>
        <color rgb="FFF8696B"/>
        <color rgb="FFFFEB84"/>
        <color rgb="FF63BE7B"/>
      </colorScale>
    </cfRule>
  </conditionalFormatting>
  <conditionalFormatting sqref="V874:V879">
    <cfRule type="colorScale" priority="161">
      <colorScale>
        <cfvo type="min"/>
        <cfvo type="percentile" val="50"/>
        <cfvo type="max"/>
        <color rgb="FFF8696B"/>
        <color rgb="FFFFEB84"/>
        <color rgb="FF63BE7B"/>
      </colorScale>
    </cfRule>
  </conditionalFormatting>
  <conditionalFormatting sqref="V874:V879">
    <cfRule type="colorScale" priority="159">
      <colorScale>
        <cfvo type="min"/>
        <cfvo type="percentile" val="50"/>
        <cfvo type="max"/>
        <color rgb="FFF8696B"/>
        <color rgb="FFFFEB84"/>
        <color rgb="FF63BE7B"/>
      </colorScale>
    </cfRule>
  </conditionalFormatting>
  <conditionalFormatting sqref="V881:V883">
    <cfRule type="colorScale" priority="157">
      <colorScale>
        <cfvo type="min"/>
        <cfvo type="percentile" val="50"/>
        <cfvo type="max"/>
        <color rgb="FFF8696B"/>
        <color rgb="FFFFEB84"/>
        <color rgb="FF63BE7B"/>
      </colorScale>
    </cfRule>
  </conditionalFormatting>
  <conditionalFormatting sqref="V881:V883">
    <cfRule type="colorScale" priority="158">
      <colorScale>
        <cfvo type="min"/>
        <cfvo type="percentile" val="50"/>
        <cfvo type="max"/>
        <color rgb="FFF8696B"/>
        <color rgb="FFFFEB84"/>
        <color rgb="FF63BE7B"/>
      </colorScale>
    </cfRule>
  </conditionalFormatting>
  <conditionalFormatting sqref="V881:V883">
    <cfRule type="colorScale" priority="156">
      <colorScale>
        <cfvo type="min"/>
        <cfvo type="percentile" val="50"/>
        <cfvo type="max"/>
        <color rgb="FFF8696B"/>
        <color rgb="FFFFEB84"/>
        <color rgb="FF63BE7B"/>
      </colorScale>
    </cfRule>
  </conditionalFormatting>
  <conditionalFormatting sqref="V885:V888">
    <cfRule type="colorScale" priority="154">
      <colorScale>
        <cfvo type="min"/>
        <cfvo type="percentile" val="50"/>
        <cfvo type="max"/>
        <color rgb="FFF8696B"/>
        <color rgb="FFFFEB84"/>
        <color rgb="FF63BE7B"/>
      </colorScale>
    </cfRule>
  </conditionalFormatting>
  <conditionalFormatting sqref="V885:V888">
    <cfRule type="colorScale" priority="155">
      <colorScale>
        <cfvo type="min"/>
        <cfvo type="percentile" val="50"/>
        <cfvo type="max"/>
        <color rgb="FFF8696B"/>
        <color rgb="FFFFEB84"/>
        <color rgb="FF63BE7B"/>
      </colorScale>
    </cfRule>
  </conditionalFormatting>
  <conditionalFormatting sqref="V885:V888">
    <cfRule type="colorScale" priority="153">
      <colorScale>
        <cfvo type="min"/>
        <cfvo type="percentile" val="50"/>
        <cfvo type="max"/>
        <color rgb="FFF8696B"/>
        <color rgb="FFFFEB84"/>
        <color rgb="FF63BE7B"/>
      </colorScale>
    </cfRule>
  </conditionalFormatting>
  <conditionalFormatting sqref="V890:V896">
    <cfRule type="colorScale" priority="151">
      <colorScale>
        <cfvo type="min"/>
        <cfvo type="percentile" val="50"/>
        <cfvo type="max"/>
        <color rgb="FFF8696B"/>
        <color rgb="FFFFEB84"/>
        <color rgb="FF63BE7B"/>
      </colorScale>
    </cfRule>
  </conditionalFormatting>
  <conditionalFormatting sqref="V890:V896">
    <cfRule type="colorScale" priority="152">
      <colorScale>
        <cfvo type="min"/>
        <cfvo type="percentile" val="50"/>
        <cfvo type="max"/>
        <color rgb="FFF8696B"/>
        <color rgb="FFFFEB84"/>
        <color rgb="FF63BE7B"/>
      </colorScale>
    </cfRule>
  </conditionalFormatting>
  <conditionalFormatting sqref="V890:V896">
    <cfRule type="colorScale" priority="150">
      <colorScale>
        <cfvo type="min"/>
        <cfvo type="percentile" val="50"/>
        <cfvo type="max"/>
        <color rgb="FFF8696B"/>
        <color rgb="FFFFEB84"/>
        <color rgb="FF63BE7B"/>
      </colorScale>
    </cfRule>
  </conditionalFormatting>
  <conditionalFormatting sqref="V898:V900">
    <cfRule type="colorScale" priority="148">
      <colorScale>
        <cfvo type="min"/>
        <cfvo type="percentile" val="50"/>
        <cfvo type="max"/>
        <color rgb="FFF8696B"/>
        <color rgb="FFFFEB84"/>
        <color rgb="FF63BE7B"/>
      </colorScale>
    </cfRule>
  </conditionalFormatting>
  <conditionalFormatting sqref="V898:V900">
    <cfRule type="colorScale" priority="149">
      <colorScale>
        <cfvo type="min"/>
        <cfvo type="percentile" val="50"/>
        <cfvo type="max"/>
        <color rgb="FFF8696B"/>
        <color rgb="FFFFEB84"/>
        <color rgb="FF63BE7B"/>
      </colorScale>
    </cfRule>
  </conditionalFormatting>
  <conditionalFormatting sqref="V898:V900">
    <cfRule type="colorScale" priority="147">
      <colorScale>
        <cfvo type="min"/>
        <cfvo type="percentile" val="50"/>
        <cfvo type="max"/>
        <color rgb="FFF8696B"/>
        <color rgb="FFFFEB84"/>
        <color rgb="FF63BE7B"/>
      </colorScale>
    </cfRule>
  </conditionalFormatting>
  <conditionalFormatting sqref="V902:V908">
    <cfRule type="colorScale" priority="145">
      <colorScale>
        <cfvo type="min"/>
        <cfvo type="percentile" val="50"/>
        <cfvo type="max"/>
        <color rgb="FFF8696B"/>
        <color rgb="FFFFEB84"/>
        <color rgb="FF63BE7B"/>
      </colorScale>
    </cfRule>
  </conditionalFormatting>
  <conditionalFormatting sqref="V902:V908">
    <cfRule type="colorScale" priority="146">
      <colorScale>
        <cfvo type="min"/>
        <cfvo type="percentile" val="50"/>
        <cfvo type="max"/>
        <color rgb="FFF8696B"/>
        <color rgb="FFFFEB84"/>
        <color rgb="FF63BE7B"/>
      </colorScale>
    </cfRule>
  </conditionalFormatting>
  <conditionalFormatting sqref="V902:V908">
    <cfRule type="colorScale" priority="144">
      <colorScale>
        <cfvo type="min"/>
        <cfvo type="percentile" val="50"/>
        <cfvo type="max"/>
        <color rgb="FFF8696B"/>
        <color rgb="FFFFEB84"/>
        <color rgb="FF63BE7B"/>
      </colorScale>
    </cfRule>
  </conditionalFormatting>
  <conditionalFormatting sqref="V910:V915">
    <cfRule type="colorScale" priority="142">
      <colorScale>
        <cfvo type="min"/>
        <cfvo type="percentile" val="50"/>
        <cfvo type="max"/>
        <color rgb="FFF8696B"/>
        <color rgb="FFFFEB84"/>
        <color rgb="FF63BE7B"/>
      </colorScale>
    </cfRule>
  </conditionalFormatting>
  <conditionalFormatting sqref="V910:V915">
    <cfRule type="colorScale" priority="143">
      <colorScale>
        <cfvo type="min"/>
        <cfvo type="percentile" val="50"/>
        <cfvo type="max"/>
        <color rgb="FFF8696B"/>
        <color rgb="FFFFEB84"/>
        <color rgb="FF63BE7B"/>
      </colorScale>
    </cfRule>
  </conditionalFormatting>
  <conditionalFormatting sqref="V910:V915">
    <cfRule type="colorScale" priority="141">
      <colorScale>
        <cfvo type="min"/>
        <cfvo type="percentile" val="50"/>
        <cfvo type="max"/>
        <color rgb="FFF8696B"/>
        <color rgb="FFFFEB84"/>
        <color rgb="FF63BE7B"/>
      </colorScale>
    </cfRule>
  </conditionalFormatting>
  <conditionalFormatting sqref="V917:V919">
    <cfRule type="colorScale" priority="139">
      <colorScale>
        <cfvo type="min"/>
        <cfvo type="percentile" val="50"/>
        <cfvo type="max"/>
        <color rgb="FFF8696B"/>
        <color rgb="FFFFEB84"/>
        <color rgb="FF63BE7B"/>
      </colorScale>
    </cfRule>
  </conditionalFormatting>
  <conditionalFormatting sqref="V917:V919">
    <cfRule type="colorScale" priority="140">
      <colorScale>
        <cfvo type="min"/>
        <cfvo type="percentile" val="50"/>
        <cfvo type="max"/>
        <color rgb="FFF8696B"/>
        <color rgb="FFFFEB84"/>
        <color rgb="FF63BE7B"/>
      </colorScale>
    </cfRule>
  </conditionalFormatting>
  <conditionalFormatting sqref="V917:V919">
    <cfRule type="colorScale" priority="138">
      <colorScale>
        <cfvo type="min"/>
        <cfvo type="percentile" val="50"/>
        <cfvo type="max"/>
        <color rgb="FFF8696B"/>
        <color rgb="FFFFEB84"/>
        <color rgb="FF63BE7B"/>
      </colorScale>
    </cfRule>
  </conditionalFormatting>
  <conditionalFormatting sqref="V921:V925">
    <cfRule type="colorScale" priority="136">
      <colorScale>
        <cfvo type="min"/>
        <cfvo type="percentile" val="50"/>
        <cfvo type="max"/>
        <color rgb="FFF8696B"/>
        <color rgb="FFFFEB84"/>
        <color rgb="FF63BE7B"/>
      </colorScale>
    </cfRule>
  </conditionalFormatting>
  <conditionalFormatting sqref="V921:V925">
    <cfRule type="colorScale" priority="137">
      <colorScale>
        <cfvo type="min"/>
        <cfvo type="percentile" val="50"/>
        <cfvo type="max"/>
        <color rgb="FFF8696B"/>
        <color rgb="FFFFEB84"/>
        <color rgb="FF63BE7B"/>
      </colorScale>
    </cfRule>
  </conditionalFormatting>
  <conditionalFormatting sqref="V921:V925">
    <cfRule type="colorScale" priority="135">
      <colorScale>
        <cfvo type="min"/>
        <cfvo type="percentile" val="50"/>
        <cfvo type="max"/>
        <color rgb="FFF8696B"/>
        <color rgb="FFFFEB84"/>
        <color rgb="FF63BE7B"/>
      </colorScale>
    </cfRule>
  </conditionalFormatting>
  <conditionalFormatting sqref="V927">
    <cfRule type="colorScale" priority="133">
      <colorScale>
        <cfvo type="min"/>
        <cfvo type="percentile" val="50"/>
        <cfvo type="max"/>
        <color rgb="FFF8696B"/>
        <color rgb="FFFFEB84"/>
        <color rgb="FF63BE7B"/>
      </colorScale>
    </cfRule>
  </conditionalFormatting>
  <conditionalFormatting sqref="V927">
    <cfRule type="colorScale" priority="134">
      <colorScale>
        <cfvo type="min"/>
        <cfvo type="percentile" val="50"/>
        <cfvo type="max"/>
        <color rgb="FFF8696B"/>
        <color rgb="FFFFEB84"/>
        <color rgb="FF63BE7B"/>
      </colorScale>
    </cfRule>
  </conditionalFormatting>
  <conditionalFormatting sqref="V927">
    <cfRule type="colorScale" priority="132">
      <colorScale>
        <cfvo type="min"/>
        <cfvo type="percentile" val="50"/>
        <cfvo type="max"/>
        <color rgb="FFF8696B"/>
        <color rgb="FFFFEB84"/>
        <color rgb="FF63BE7B"/>
      </colorScale>
    </cfRule>
  </conditionalFormatting>
  <conditionalFormatting sqref="V929:V931">
    <cfRule type="colorScale" priority="130">
      <colorScale>
        <cfvo type="min"/>
        <cfvo type="percentile" val="50"/>
        <cfvo type="max"/>
        <color rgb="FFF8696B"/>
        <color rgb="FFFFEB84"/>
        <color rgb="FF63BE7B"/>
      </colorScale>
    </cfRule>
  </conditionalFormatting>
  <conditionalFormatting sqref="V929:V931">
    <cfRule type="colorScale" priority="131">
      <colorScale>
        <cfvo type="min"/>
        <cfvo type="percentile" val="50"/>
        <cfvo type="max"/>
        <color rgb="FFF8696B"/>
        <color rgb="FFFFEB84"/>
        <color rgb="FF63BE7B"/>
      </colorScale>
    </cfRule>
  </conditionalFormatting>
  <conditionalFormatting sqref="V929:V931">
    <cfRule type="colorScale" priority="129">
      <colorScale>
        <cfvo type="min"/>
        <cfvo type="percentile" val="50"/>
        <cfvo type="max"/>
        <color rgb="FFF8696B"/>
        <color rgb="FFFFEB84"/>
        <color rgb="FF63BE7B"/>
      </colorScale>
    </cfRule>
  </conditionalFormatting>
  <conditionalFormatting sqref="V933:V936">
    <cfRule type="colorScale" priority="127">
      <colorScale>
        <cfvo type="min"/>
        <cfvo type="percentile" val="50"/>
        <cfvo type="max"/>
        <color rgb="FFF8696B"/>
        <color rgb="FFFFEB84"/>
        <color rgb="FF63BE7B"/>
      </colorScale>
    </cfRule>
  </conditionalFormatting>
  <conditionalFormatting sqref="V933:V936">
    <cfRule type="colorScale" priority="128">
      <colorScale>
        <cfvo type="min"/>
        <cfvo type="percentile" val="50"/>
        <cfvo type="max"/>
        <color rgb="FFF8696B"/>
        <color rgb="FFFFEB84"/>
        <color rgb="FF63BE7B"/>
      </colorScale>
    </cfRule>
  </conditionalFormatting>
  <conditionalFormatting sqref="V933:V936">
    <cfRule type="colorScale" priority="126">
      <colorScale>
        <cfvo type="min"/>
        <cfvo type="percentile" val="50"/>
        <cfvo type="max"/>
        <color rgb="FFF8696B"/>
        <color rgb="FFFFEB84"/>
        <color rgb="FF63BE7B"/>
      </colorScale>
    </cfRule>
  </conditionalFormatting>
  <conditionalFormatting sqref="V1:V1048576">
    <cfRule type="colorScale" priority="125">
      <colorScale>
        <cfvo type="min"/>
        <cfvo type="percentile" val="50"/>
        <cfvo type="max"/>
        <color rgb="FFF8696B"/>
        <color rgb="FFFFEB84"/>
        <color rgb="FF63BE7B"/>
      </colorScale>
    </cfRule>
  </conditionalFormatting>
  <conditionalFormatting sqref="AP610">
    <cfRule type="colorScale" priority="123">
      <colorScale>
        <cfvo type="min"/>
        <cfvo type="percentile" val="50"/>
        <cfvo type="max"/>
        <color rgb="FFF8696B"/>
        <color rgb="FFFFEB84"/>
        <color rgb="FF63BE7B"/>
      </colorScale>
    </cfRule>
  </conditionalFormatting>
  <conditionalFormatting sqref="AP610">
    <cfRule type="colorScale" priority="122">
      <colorScale>
        <cfvo type="min"/>
        <cfvo type="percentile" val="50"/>
        <cfvo type="max"/>
        <color rgb="FFF8696B"/>
        <color rgb="FFFFEB84"/>
        <color rgb="FF63BE7B"/>
      </colorScale>
    </cfRule>
  </conditionalFormatting>
  <conditionalFormatting sqref="AP612:AP615">
    <cfRule type="colorScale" priority="121">
      <colorScale>
        <cfvo type="min"/>
        <cfvo type="percentile" val="50"/>
        <cfvo type="max"/>
        <color rgb="FFF8696B"/>
        <color rgb="FFFFEB84"/>
        <color rgb="FF63BE7B"/>
      </colorScale>
    </cfRule>
  </conditionalFormatting>
  <conditionalFormatting sqref="AP612:AP615">
    <cfRule type="colorScale" priority="120">
      <colorScale>
        <cfvo type="min"/>
        <cfvo type="percentile" val="50"/>
        <cfvo type="max"/>
        <color rgb="FFF8696B"/>
        <color rgb="FFFFEB84"/>
        <color rgb="FF63BE7B"/>
      </colorScale>
    </cfRule>
  </conditionalFormatting>
  <conditionalFormatting sqref="AP617:AP620">
    <cfRule type="colorScale" priority="119">
      <colorScale>
        <cfvo type="min"/>
        <cfvo type="percentile" val="50"/>
        <cfvo type="max"/>
        <color rgb="FFF8696B"/>
        <color rgb="FFFFEB84"/>
        <color rgb="FF63BE7B"/>
      </colorScale>
    </cfRule>
  </conditionalFormatting>
  <conditionalFormatting sqref="AP617:AP620">
    <cfRule type="colorScale" priority="118">
      <colorScale>
        <cfvo type="min"/>
        <cfvo type="percentile" val="50"/>
        <cfvo type="max"/>
        <color rgb="FFF8696B"/>
        <color rgb="FFFFEB84"/>
        <color rgb="FF63BE7B"/>
      </colorScale>
    </cfRule>
  </conditionalFormatting>
  <conditionalFormatting sqref="AP622">
    <cfRule type="colorScale" priority="117">
      <colorScale>
        <cfvo type="min"/>
        <cfvo type="percentile" val="50"/>
        <cfvo type="max"/>
        <color rgb="FFF8696B"/>
        <color rgb="FFFFEB84"/>
        <color rgb="FF63BE7B"/>
      </colorScale>
    </cfRule>
  </conditionalFormatting>
  <conditionalFormatting sqref="AP622">
    <cfRule type="colorScale" priority="116">
      <colorScale>
        <cfvo type="min"/>
        <cfvo type="percentile" val="50"/>
        <cfvo type="max"/>
        <color rgb="FFF8696B"/>
        <color rgb="FFFFEB84"/>
        <color rgb="FF63BE7B"/>
      </colorScale>
    </cfRule>
  </conditionalFormatting>
  <conditionalFormatting sqref="AP624:AP626">
    <cfRule type="colorScale" priority="115">
      <colorScale>
        <cfvo type="min"/>
        <cfvo type="percentile" val="50"/>
        <cfvo type="max"/>
        <color rgb="FFF8696B"/>
        <color rgb="FFFFEB84"/>
        <color rgb="FF63BE7B"/>
      </colorScale>
    </cfRule>
  </conditionalFormatting>
  <conditionalFormatting sqref="AP624:AP626">
    <cfRule type="colorScale" priority="114">
      <colorScale>
        <cfvo type="min"/>
        <cfvo type="percentile" val="50"/>
        <cfvo type="max"/>
        <color rgb="FFF8696B"/>
        <color rgb="FFFFEB84"/>
        <color rgb="FF63BE7B"/>
      </colorScale>
    </cfRule>
  </conditionalFormatting>
  <conditionalFormatting sqref="AP628:AP630">
    <cfRule type="colorScale" priority="113">
      <colorScale>
        <cfvo type="min"/>
        <cfvo type="percentile" val="50"/>
        <cfvo type="max"/>
        <color rgb="FFF8696B"/>
        <color rgb="FFFFEB84"/>
        <color rgb="FF63BE7B"/>
      </colorScale>
    </cfRule>
  </conditionalFormatting>
  <conditionalFormatting sqref="AP628:AP630">
    <cfRule type="colorScale" priority="112">
      <colorScale>
        <cfvo type="min"/>
        <cfvo type="percentile" val="50"/>
        <cfvo type="max"/>
        <color rgb="FFF8696B"/>
        <color rgb="FFFFEB84"/>
        <color rgb="FF63BE7B"/>
      </colorScale>
    </cfRule>
  </conditionalFormatting>
  <conditionalFormatting sqref="AP632:AP633">
    <cfRule type="colorScale" priority="111">
      <colorScale>
        <cfvo type="min"/>
        <cfvo type="percentile" val="50"/>
        <cfvo type="max"/>
        <color rgb="FFF8696B"/>
        <color rgb="FFFFEB84"/>
        <color rgb="FF63BE7B"/>
      </colorScale>
    </cfRule>
  </conditionalFormatting>
  <conditionalFormatting sqref="AP632:AP633">
    <cfRule type="colorScale" priority="110">
      <colorScale>
        <cfvo type="min"/>
        <cfvo type="percentile" val="50"/>
        <cfvo type="max"/>
        <color rgb="FFF8696B"/>
        <color rgb="FFFFEB84"/>
        <color rgb="FF63BE7B"/>
      </colorScale>
    </cfRule>
  </conditionalFormatting>
  <conditionalFormatting sqref="AP635:AP638">
    <cfRule type="colorScale" priority="109">
      <colorScale>
        <cfvo type="min"/>
        <cfvo type="percentile" val="50"/>
        <cfvo type="max"/>
        <color rgb="FFF8696B"/>
        <color rgb="FFFFEB84"/>
        <color rgb="FF63BE7B"/>
      </colorScale>
    </cfRule>
  </conditionalFormatting>
  <conditionalFormatting sqref="AP635:AP638">
    <cfRule type="colorScale" priority="108">
      <colorScale>
        <cfvo type="min"/>
        <cfvo type="percentile" val="50"/>
        <cfvo type="max"/>
        <color rgb="FFF8696B"/>
        <color rgb="FFFFEB84"/>
        <color rgb="FF63BE7B"/>
      </colorScale>
    </cfRule>
  </conditionalFormatting>
  <conditionalFormatting sqref="AP640:AP641">
    <cfRule type="colorScale" priority="107">
      <colorScale>
        <cfvo type="min"/>
        <cfvo type="percentile" val="50"/>
        <cfvo type="max"/>
        <color rgb="FFF8696B"/>
        <color rgb="FFFFEB84"/>
        <color rgb="FF63BE7B"/>
      </colorScale>
    </cfRule>
  </conditionalFormatting>
  <conditionalFormatting sqref="AP640:AP641">
    <cfRule type="colorScale" priority="106">
      <colorScale>
        <cfvo type="min"/>
        <cfvo type="percentile" val="50"/>
        <cfvo type="max"/>
        <color rgb="FFF8696B"/>
        <color rgb="FFFFEB84"/>
        <color rgb="FF63BE7B"/>
      </colorScale>
    </cfRule>
  </conditionalFormatting>
  <conditionalFormatting sqref="AP643:AP646">
    <cfRule type="colorScale" priority="105">
      <colorScale>
        <cfvo type="min"/>
        <cfvo type="percentile" val="50"/>
        <cfvo type="max"/>
        <color rgb="FFF8696B"/>
        <color rgb="FFFFEB84"/>
        <color rgb="FF63BE7B"/>
      </colorScale>
    </cfRule>
  </conditionalFormatting>
  <conditionalFormatting sqref="AP643:AP646">
    <cfRule type="colorScale" priority="104">
      <colorScale>
        <cfvo type="min"/>
        <cfvo type="percentile" val="50"/>
        <cfvo type="max"/>
        <color rgb="FFF8696B"/>
        <color rgb="FFFFEB84"/>
        <color rgb="FF63BE7B"/>
      </colorScale>
    </cfRule>
  </conditionalFormatting>
  <conditionalFormatting sqref="AP648:AP650">
    <cfRule type="colorScale" priority="103">
      <colorScale>
        <cfvo type="min"/>
        <cfvo type="percentile" val="50"/>
        <cfvo type="max"/>
        <color rgb="FFF8696B"/>
        <color rgb="FFFFEB84"/>
        <color rgb="FF63BE7B"/>
      </colorScale>
    </cfRule>
  </conditionalFormatting>
  <conditionalFormatting sqref="AP648:AP650">
    <cfRule type="colorScale" priority="102">
      <colorScale>
        <cfvo type="min"/>
        <cfvo type="percentile" val="50"/>
        <cfvo type="max"/>
        <color rgb="FFF8696B"/>
        <color rgb="FFFFEB84"/>
        <color rgb="FF63BE7B"/>
      </colorScale>
    </cfRule>
  </conditionalFormatting>
  <conditionalFormatting sqref="AP652:AP655">
    <cfRule type="colorScale" priority="101">
      <colorScale>
        <cfvo type="min"/>
        <cfvo type="percentile" val="50"/>
        <cfvo type="max"/>
        <color rgb="FFF8696B"/>
        <color rgb="FFFFEB84"/>
        <color rgb="FF63BE7B"/>
      </colorScale>
    </cfRule>
  </conditionalFormatting>
  <conditionalFormatting sqref="AP652:AP655">
    <cfRule type="colorScale" priority="100">
      <colorScale>
        <cfvo type="min"/>
        <cfvo type="percentile" val="50"/>
        <cfvo type="max"/>
        <color rgb="FFF8696B"/>
        <color rgb="FFFFEB84"/>
        <color rgb="FF63BE7B"/>
      </colorScale>
    </cfRule>
  </conditionalFormatting>
  <conditionalFormatting sqref="AP657:AP659">
    <cfRule type="colorScale" priority="99">
      <colorScale>
        <cfvo type="min"/>
        <cfvo type="percentile" val="50"/>
        <cfvo type="max"/>
        <color rgb="FFF8696B"/>
        <color rgb="FFFFEB84"/>
        <color rgb="FF63BE7B"/>
      </colorScale>
    </cfRule>
  </conditionalFormatting>
  <conditionalFormatting sqref="AP657:AP659">
    <cfRule type="colorScale" priority="98">
      <colorScale>
        <cfvo type="min"/>
        <cfvo type="percentile" val="50"/>
        <cfvo type="max"/>
        <color rgb="FFF8696B"/>
        <color rgb="FFFFEB84"/>
        <color rgb="FF63BE7B"/>
      </colorScale>
    </cfRule>
  </conditionalFormatting>
  <conditionalFormatting sqref="AP661:AP662">
    <cfRule type="colorScale" priority="97">
      <colorScale>
        <cfvo type="min"/>
        <cfvo type="percentile" val="50"/>
        <cfvo type="max"/>
        <color rgb="FFF8696B"/>
        <color rgb="FFFFEB84"/>
        <color rgb="FF63BE7B"/>
      </colorScale>
    </cfRule>
  </conditionalFormatting>
  <conditionalFormatting sqref="AP661:AP662">
    <cfRule type="colorScale" priority="96">
      <colorScale>
        <cfvo type="min"/>
        <cfvo type="percentile" val="50"/>
        <cfvo type="max"/>
        <color rgb="FFF8696B"/>
        <color rgb="FFFFEB84"/>
        <color rgb="FF63BE7B"/>
      </colorScale>
    </cfRule>
  </conditionalFormatting>
  <conditionalFormatting sqref="AP664:AP667">
    <cfRule type="colorScale" priority="95">
      <colorScale>
        <cfvo type="min"/>
        <cfvo type="percentile" val="50"/>
        <cfvo type="max"/>
        <color rgb="FFF8696B"/>
        <color rgb="FFFFEB84"/>
        <color rgb="FF63BE7B"/>
      </colorScale>
    </cfRule>
  </conditionalFormatting>
  <conditionalFormatting sqref="AP664:AP667">
    <cfRule type="colorScale" priority="94">
      <colorScale>
        <cfvo type="min"/>
        <cfvo type="percentile" val="50"/>
        <cfvo type="max"/>
        <color rgb="FFF8696B"/>
        <color rgb="FFFFEB84"/>
        <color rgb="FF63BE7B"/>
      </colorScale>
    </cfRule>
  </conditionalFormatting>
  <conditionalFormatting sqref="AP669:AP671">
    <cfRule type="colorScale" priority="93">
      <colorScale>
        <cfvo type="min"/>
        <cfvo type="percentile" val="50"/>
        <cfvo type="max"/>
        <color rgb="FFF8696B"/>
        <color rgb="FFFFEB84"/>
        <color rgb="FF63BE7B"/>
      </colorScale>
    </cfRule>
  </conditionalFormatting>
  <conditionalFormatting sqref="AP669:AP671">
    <cfRule type="colorScale" priority="92">
      <colorScale>
        <cfvo type="min"/>
        <cfvo type="percentile" val="50"/>
        <cfvo type="max"/>
        <color rgb="FFF8696B"/>
        <color rgb="FFFFEB84"/>
        <color rgb="FF63BE7B"/>
      </colorScale>
    </cfRule>
  </conditionalFormatting>
  <conditionalFormatting sqref="AP673:AP679">
    <cfRule type="colorScale" priority="91">
      <colorScale>
        <cfvo type="min"/>
        <cfvo type="percentile" val="50"/>
        <cfvo type="max"/>
        <color rgb="FFF8696B"/>
        <color rgb="FFFFEB84"/>
        <color rgb="FF63BE7B"/>
      </colorScale>
    </cfRule>
  </conditionalFormatting>
  <conditionalFormatting sqref="AP673:AP679">
    <cfRule type="colorScale" priority="90">
      <colorScale>
        <cfvo type="min"/>
        <cfvo type="percentile" val="50"/>
        <cfvo type="max"/>
        <color rgb="FFF8696B"/>
        <color rgb="FFFFEB84"/>
        <color rgb="FF63BE7B"/>
      </colorScale>
    </cfRule>
  </conditionalFormatting>
  <conditionalFormatting sqref="AP681:AP684">
    <cfRule type="colorScale" priority="89">
      <colorScale>
        <cfvo type="min"/>
        <cfvo type="percentile" val="50"/>
        <cfvo type="max"/>
        <color rgb="FFF8696B"/>
        <color rgb="FFFFEB84"/>
        <color rgb="FF63BE7B"/>
      </colorScale>
    </cfRule>
  </conditionalFormatting>
  <conditionalFormatting sqref="AP681:AP684">
    <cfRule type="colorScale" priority="88">
      <colorScale>
        <cfvo type="min"/>
        <cfvo type="percentile" val="50"/>
        <cfvo type="max"/>
        <color rgb="FFF8696B"/>
        <color rgb="FFFFEB84"/>
        <color rgb="FF63BE7B"/>
      </colorScale>
    </cfRule>
  </conditionalFormatting>
  <conditionalFormatting sqref="AP686:AP690">
    <cfRule type="colorScale" priority="87">
      <colorScale>
        <cfvo type="min"/>
        <cfvo type="percentile" val="50"/>
        <cfvo type="max"/>
        <color rgb="FFF8696B"/>
        <color rgb="FFFFEB84"/>
        <color rgb="FF63BE7B"/>
      </colorScale>
    </cfRule>
  </conditionalFormatting>
  <conditionalFormatting sqref="AP686:AP690">
    <cfRule type="colorScale" priority="86">
      <colorScale>
        <cfvo type="min"/>
        <cfvo type="percentile" val="50"/>
        <cfvo type="max"/>
        <color rgb="FFF8696B"/>
        <color rgb="FFFFEB84"/>
        <color rgb="FF63BE7B"/>
      </colorScale>
    </cfRule>
  </conditionalFormatting>
  <conditionalFormatting sqref="AP692:AP696">
    <cfRule type="colorScale" priority="85">
      <colorScale>
        <cfvo type="min"/>
        <cfvo type="percentile" val="50"/>
        <cfvo type="max"/>
        <color rgb="FFF8696B"/>
        <color rgb="FFFFEB84"/>
        <color rgb="FF63BE7B"/>
      </colorScale>
    </cfRule>
  </conditionalFormatting>
  <conditionalFormatting sqref="AP692:AP696">
    <cfRule type="colorScale" priority="84">
      <colorScale>
        <cfvo type="min"/>
        <cfvo type="percentile" val="50"/>
        <cfvo type="max"/>
        <color rgb="FFF8696B"/>
        <color rgb="FFFFEB84"/>
        <color rgb="FF63BE7B"/>
      </colorScale>
    </cfRule>
  </conditionalFormatting>
  <conditionalFormatting sqref="AP698:AP703">
    <cfRule type="colorScale" priority="83">
      <colorScale>
        <cfvo type="min"/>
        <cfvo type="percentile" val="50"/>
        <cfvo type="max"/>
        <color rgb="FFF8696B"/>
        <color rgb="FFFFEB84"/>
        <color rgb="FF63BE7B"/>
      </colorScale>
    </cfRule>
  </conditionalFormatting>
  <conditionalFormatting sqref="AP698:AP703">
    <cfRule type="colorScale" priority="82">
      <colorScale>
        <cfvo type="min"/>
        <cfvo type="percentile" val="50"/>
        <cfvo type="max"/>
        <color rgb="FFF8696B"/>
        <color rgb="FFFFEB84"/>
        <color rgb="FF63BE7B"/>
      </colorScale>
    </cfRule>
  </conditionalFormatting>
  <conditionalFormatting sqref="AP705:AP707">
    <cfRule type="colorScale" priority="81">
      <colorScale>
        <cfvo type="min"/>
        <cfvo type="percentile" val="50"/>
        <cfvo type="max"/>
        <color rgb="FFF8696B"/>
        <color rgb="FFFFEB84"/>
        <color rgb="FF63BE7B"/>
      </colorScale>
    </cfRule>
  </conditionalFormatting>
  <conditionalFormatting sqref="AP705:AP707">
    <cfRule type="colorScale" priority="80">
      <colorScale>
        <cfvo type="min"/>
        <cfvo type="percentile" val="50"/>
        <cfvo type="max"/>
        <color rgb="FFF8696B"/>
        <color rgb="FFFFEB84"/>
        <color rgb="FF63BE7B"/>
      </colorScale>
    </cfRule>
  </conditionalFormatting>
  <conditionalFormatting sqref="AP709:AP710">
    <cfRule type="colorScale" priority="79">
      <colorScale>
        <cfvo type="min"/>
        <cfvo type="percentile" val="50"/>
        <cfvo type="max"/>
        <color rgb="FFF8696B"/>
        <color rgb="FFFFEB84"/>
        <color rgb="FF63BE7B"/>
      </colorScale>
    </cfRule>
  </conditionalFormatting>
  <conditionalFormatting sqref="AP709:AP710">
    <cfRule type="colorScale" priority="78">
      <colorScale>
        <cfvo type="min"/>
        <cfvo type="percentile" val="50"/>
        <cfvo type="max"/>
        <color rgb="FFF8696B"/>
        <color rgb="FFFFEB84"/>
        <color rgb="FF63BE7B"/>
      </colorScale>
    </cfRule>
  </conditionalFormatting>
  <conditionalFormatting sqref="AP712:AP714">
    <cfRule type="colorScale" priority="77">
      <colorScale>
        <cfvo type="min"/>
        <cfvo type="percentile" val="50"/>
        <cfvo type="max"/>
        <color rgb="FFF8696B"/>
        <color rgb="FFFFEB84"/>
        <color rgb="FF63BE7B"/>
      </colorScale>
    </cfRule>
  </conditionalFormatting>
  <conditionalFormatting sqref="AP712:AP714">
    <cfRule type="colorScale" priority="76">
      <colorScale>
        <cfvo type="min"/>
        <cfvo type="percentile" val="50"/>
        <cfvo type="max"/>
        <color rgb="FFF8696B"/>
        <color rgb="FFFFEB84"/>
        <color rgb="FF63BE7B"/>
      </colorScale>
    </cfRule>
  </conditionalFormatting>
  <conditionalFormatting sqref="AP716:AP717">
    <cfRule type="colorScale" priority="75">
      <colorScale>
        <cfvo type="min"/>
        <cfvo type="percentile" val="50"/>
        <cfvo type="max"/>
        <color rgb="FFF8696B"/>
        <color rgb="FFFFEB84"/>
        <color rgb="FF63BE7B"/>
      </colorScale>
    </cfRule>
  </conditionalFormatting>
  <conditionalFormatting sqref="AP716:AP717">
    <cfRule type="colorScale" priority="74">
      <colorScale>
        <cfvo type="min"/>
        <cfvo type="percentile" val="50"/>
        <cfvo type="max"/>
        <color rgb="FFF8696B"/>
        <color rgb="FFFFEB84"/>
        <color rgb="FF63BE7B"/>
      </colorScale>
    </cfRule>
  </conditionalFormatting>
  <conditionalFormatting sqref="AP719:AP723">
    <cfRule type="colorScale" priority="73">
      <colorScale>
        <cfvo type="min"/>
        <cfvo type="percentile" val="50"/>
        <cfvo type="max"/>
        <color rgb="FFF8696B"/>
        <color rgb="FFFFEB84"/>
        <color rgb="FF63BE7B"/>
      </colorScale>
    </cfRule>
  </conditionalFormatting>
  <conditionalFormatting sqref="AP719:AP723">
    <cfRule type="colorScale" priority="72">
      <colorScale>
        <cfvo type="min"/>
        <cfvo type="percentile" val="50"/>
        <cfvo type="max"/>
        <color rgb="FFF8696B"/>
        <color rgb="FFFFEB84"/>
        <color rgb="FF63BE7B"/>
      </colorScale>
    </cfRule>
  </conditionalFormatting>
  <conditionalFormatting sqref="AP725:AP726">
    <cfRule type="colorScale" priority="71">
      <colorScale>
        <cfvo type="min"/>
        <cfvo type="percentile" val="50"/>
        <cfvo type="max"/>
        <color rgb="FFF8696B"/>
        <color rgb="FFFFEB84"/>
        <color rgb="FF63BE7B"/>
      </colorScale>
    </cfRule>
  </conditionalFormatting>
  <conditionalFormatting sqref="AP725:AP726">
    <cfRule type="colorScale" priority="70">
      <colorScale>
        <cfvo type="min"/>
        <cfvo type="percentile" val="50"/>
        <cfvo type="max"/>
        <color rgb="FFF8696B"/>
        <color rgb="FFFFEB84"/>
        <color rgb="FF63BE7B"/>
      </colorScale>
    </cfRule>
  </conditionalFormatting>
  <conditionalFormatting sqref="AP728:AP730">
    <cfRule type="colorScale" priority="69">
      <colorScale>
        <cfvo type="min"/>
        <cfvo type="percentile" val="50"/>
        <cfvo type="max"/>
        <color rgb="FFF8696B"/>
        <color rgb="FFFFEB84"/>
        <color rgb="FF63BE7B"/>
      </colorScale>
    </cfRule>
  </conditionalFormatting>
  <conditionalFormatting sqref="AP728:AP730">
    <cfRule type="colorScale" priority="68">
      <colorScale>
        <cfvo type="min"/>
        <cfvo type="percentile" val="50"/>
        <cfvo type="max"/>
        <color rgb="FFF8696B"/>
        <color rgb="FFFFEB84"/>
        <color rgb="FF63BE7B"/>
      </colorScale>
    </cfRule>
  </conditionalFormatting>
  <conditionalFormatting sqref="AP732:AP735">
    <cfRule type="colorScale" priority="67">
      <colorScale>
        <cfvo type="min"/>
        <cfvo type="percentile" val="50"/>
        <cfvo type="max"/>
        <color rgb="FFF8696B"/>
        <color rgb="FFFFEB84"/>
        <color rgb="FF63BE7B"/>
      </colorScale>
    </cfRule>
  </conditionalFormatting>
  <conditionalFormatting sqref="AP732:AP735">
    <cfRule type="colorScale" priority="66">
      <colorScale>
        <cfvo type="min"/>
        <cfvo type="percentile" val="50"/>
        <cfvo type="max"/>
        <color rgb="FFF8696B"/>
        <color rgb="FFFFEB84"/>
        <color rgb="FF63BE7B"/>
      </colorScale>
    </cfRule>
  </conditionalFormatting>
  <conditionalFormatting sqref="AP737:AP740">
    <cfRule type="colorScale" priority="65">
      <colorScale>
        <cfvo type="min"/>
        <cfvo type="percentile" val="50"/>
        <cfvo type="max"/>
        <color rgb="FFF8696B"/>
        <color rgb="FFFFEB84"/>
        <color rgb="FF63BE7B"/>
      </colorScale>
    </cfRule>
  </conditionalFormatting>
  <conditionalFormatting sqref="AP737:AP740">
    <cfRule type="colorScale" priority="64">
      <colorScale>
        <cfvo type="min"/>
        <cfvo type="percentile" val="50"/>
        <cfvo type="max"/>
        <color rgb="FFF8696B"/>
        <color rgb="FFFFEB84"/>
        <color rgb="FF63BE7B"/>
      </colorScale>
    </cfRule>
  </conditionalFormatting>
  <conditionalFormatting sqref="AP742:AP743">
    <cfRule type="colorScale" priority="63">
      <colorScale>
        <cfvo type="min"/>
        <cfvo type="percentile" val="50"/>
        <cfvo type="max"/>
        <color rgb="FFF8696B"/>
        <color rgb="FFFFEB84"/>
        <color rgb="FF63BE7B"/>
      </colorScale>
    </cfRule>
  </conditionalFormatting>
  <conditionalFormatting sqref="AP742:AP743">
    <cfRule type="colorScale" priority="62">
      <colorScale>
        <cfvo type="min"/>
        <cfvo type="percentile" val="50"/>
        <cfvo type="max"/>
        <color rgb="FFF8696B"/>
        <color rgb="FFFFEB84"/>
        <color rgb="FF63BE7B"/>
      </colorScale>
    </cfRule>
  </conditionalFormatting>
  <conditionalFormatting sqref="AP745:AP747">
    <cfRule type="colorScale" priority="61">
      <colorScale>
        <cfvo type="min"/>
        <cfvo type="percentile" val="50"/>
        <cfvo type="max"/>
        <color rgb="FFF8696B"/>
        <color rgb="FFFFEB84"/>
        <color rgb="FF63BE7B"/>
      </colorScale>
    </cfRule>
  </conditionalFormatting>
  <conditionalFormatting sqref="AP745:AP747">
    <cfRule type="colorScale" priority="60">
      <colorScale>
        <cfvo type="min"/>
        <cfvo type="percentile" val="50"/>
        <cfvo type="max"/>
        <color rgb="FFF8696B"/>
        <color rgb="FFFFEB84"/>
        <color rgb="FF63BE7B"/>
      </colorScale>
    </cfRule>
  </conditionalFormatting>
  <conditionalFormatting sqref="AP749:AP750">
    <cfRule type="colorScale" priority="59">
      <colorScale>
        <cfvo type="min"/>
        <cfvo type="percentile" val="50"/>
        <cfvo type="max"/>
        <color rgb="FFF8696B"/>
        <color rgb="FFFFEB84"/>
        <color rgb="FF63BE7B"/>
      </colorScale>
    </cfRule>
  </conditionalFormatting>
  <conditionalFormatting sqref="AP749:AP750">
    <cfRule type="colorScale" priority="58">
      <colorScale>
        <cfvo type="min"/>
        <cfvo type="percentile" val="50"/>
        <cfvo type="max"/>
        <color rgb="FFF8696B"/>
        <color rgb="FFFFEB84"/>
        <color rgb="FF63BE7B"/>
      </colorScale>
    </cfRule>
  </conditionalFormatting>
  <conditionalFormatting sqref="AP752:AP754">
    <cfRule type="colorScale" priority="57">
      <colorScale>
        <cfvo type="min"/>
        <cfvo type="percentile" val="50"/>
        <cfvo type="max"/>
        <color rgb="FFF8696B"/>
        <color rgb="FFFFEB84"/>
        <color rgb="FF63BE7B"/>
      </colorScale>
    </cfRule>
  </conditionalFormatting>
  <conditionalFormatting sqref="AP752:AP754">
    <cfRule type="colorScale" priority="56">
      <colorScale>
        <cfvo type="min"/>
        <cfvo type="percentile" val="50"/>
        <cfvo type="max"/>
        <color rgb="FFF8696B"/>
        <color rgb="FFFFEB84"/>
        <color rgb="FF63BE7B"/>
      </colorScale>
    </cfRule>
  </conditionalFormatting>
  <conditionalFormatting sqref="AP756:AP758">
    <cfRule type="colorScale" priority="55">
      <colorScale>
        <cfvo type="min"/>
        <cfvo type="percentile" val="50"/>
        <cfvo type="max"/>
        <color rgb="FFF8696B"/>
        <color rgb="FFFFEB84"/>
        <color rgb="FF63BE7B"/>
      </colorScale>
    </cfRule>
  </conditionalFormatting>
  <conditionalFormatting sqref="AP756:AP758">
    <cfRule type="colorScale" priority="54">
      <colorScale>
        <cfvo type="min"/>
        <cfvo type="percentile" val="50"/>
        <cfvo type="max"/>
        <color rgb="FFF8696B"/>
        <color rgb="FFFFEB84"/>
        <color rgb="FF63BE7B"/>
      </colorScale>
    </cfRule>
  </conditionalFormatting>
  <conditionalFormatting sqref="AP760:AP763">
    <cfRule type="colorScale" priority="53">
      <colorScale>
        <cfvo type="min"/>
        <cfvo type="percentile" val="50"/>
        <cfvo type="max"/>
        <color rgb="FFF8696B"/>
        <color rgb="FFFFEB84"/>
        <color rgb="FF63BE7B"/>
      </colorScale>
    </cfRule>
  </conditionalFormatting>
  <conditionalFormatting sqref="AP760:AP763">
    <cfRule type="colorScale" priority="52">
      <colorScale>
        <cfvo type="min"/>
        <cfvo type="percentile" val="50"/>
        <cfvo type="max"/>
        <color rgb="FFF8696B"/>
        <color rgb="FFFFEB84"/>
        <color rgb="FF63BE7B"/>
      </colorScale>
    </cfRule>
  </conditionalFormatting>
  <conditionalFormatting sqref="AP765:AP768">
    <cfRule type="colorScale" priority="51">
      <colorScale>
        <cfvo type="min"/>
        <cfvo type="percentile" val="50"/>
        <cfvo type="max"/>
        <color rgb="FFF8696B"/>
        <color rgb="FFFFEB84"/>
        <color rgb="FF63BE7B"/>
      </colorScale>
    </cfRule>
  </conditionalFormatting>
  <conditionalFormatting sqref="AP765:AP768">
    <cfRule type="colorScale" priority="50">
      <colorScale>
        <cfvo type="min"/>
        <cfvo type="percentile" val="50"/>
        <cfvo type="max"/>
        <color rgb="FFF8696B"/>
        <color rgb="FFFFEB84"/>
        <color rgb="FF63BE7B"/>
      </colorScale>
    </cfRule>
  </conditionalFormatting>
  <conditionalFormatting sqref="AP770:AP772">
    <cfRule type="colorScale" priority="49">
      <colorScale>
        <cfvo type="min"/>
        <cfvo type="percentile" val="50"/>
        <cfvo type="max"/>
        <color rgb="FFF8696B"/>
        <color rgb="FFFFEB84"/>
        <color rgb="FF63BE7B"/>
      </colorScale>
    </cfRule>
  </conditionalFormatting>
  <conditionalFormatting sqref="AP770:AP772">
    <cfRule type="colorScale" priority="48">
      <colorScale>
        <cfvo type="min"/>
        <cfvo type="percentile" val="50"/>
        <cfvo type="max"/>
        <color rgb="FFF8696B"/>
        <color rgb="FFFFEB84"/>
        <color rgb="FF63BE7B"/>
      </colorScale>
    </cfRule>
  </conditionalFormatting>
  <conditionalFormatting sqref="AP774:AP781">
    <cfRule type="colorScale" priority="47">
      <colorScale>
        <cfvo type="min"/>
        <cfvo type="percentile" val="50"/>
        <cfvo type="max"/>
        <color rgb="FFF8696B"/>
        <color rgb="FFFFEB84"/>
        <color rgb="FF63BE7B"/>
      </colorScale>
    </cfRule>
  </conditionalFormatting>
  <conditionalFormatting sqref="AP774:AP781">
    <cfRule type="colorScale" priority="46">
      <colorScale>
        <cfvo type="min"/>
        <cfvo type="percentile" val="50"/>
        <cfvo type="max"/>
        <color rgb="FFF8696B"/>
        <color rgb="FFFFEB84"/>
        <color rgb="FF63BE7B"/>
      </colorScale>
    </cfRule>
  </conditionalFormatting>
  <conditionalFormatting sqref="AP783:AP787">
    <cfRule type="colorScale" priority="45">
      <colorScale>
        <cfvo type="min"/>
        <cfvo type="percentile" val="50"/>
        <cfvo type="max"/>
        <color rgb="FFF8696B"/>
        <color rgb="FFFFEB84"/>
        <color rgb="FF63BE7B"/>
      </colorScale>
    </cfRule>
  </conditionalFormatting>
  <conditionalFormatting sqref="AP783:AP787">
    <cfRule type="colorScale" priority="44">
      <colorScale>
        <cfvo type="min"/>
        <cfvo type="percentile" val="50"/>
        <cfvo type="max"/>
        <color rgb="FFF8696B"/>
        <color rgb="FFFFEB84"/>
        <color rgb="FF63BE7B"/>
      </colorScale>
    </cfRule>
  </conditionalFormatting>
  <conditionalFormatting sqref="AP789:AP791">
    <cfRule type="colorScale" priority="43">
      <colorScale>
        <cfvo type="min"/>
        <cfvo type="percentile" val="50"/>
        <cfvo type="max"/>
        <color rgb="FFF8696B"/>
        <color rgb="FFFFEB84"/>
        <color rgb="FF63BE7B"/>
      </colorScale>
    </cfRule>
  </conditionalFormatting>
  <conditionalFormatting sqref="AP789:AP791">
    <cfRule type="colorScale" priority="42">
      <colorScale>
        <cfvo type="min"/>
        <cfvo type="percentile" val="50"/>
        <cfvo type="max"/>
        <color rgb="FFF8696B"/>
        <color rgb="FFFFEB84"/>
        <color rgb="FF63BE7B"/>
      </colorScale>
    </cfRule>
  </conditionalFormatting>
  <conditionalFormatting sqref="AP793:AP794">
    <cfRule type="colorScale" priority="41">
      <colorScale>
        <cfvo type="min"/>
        <cfvo type="percentile" val="50"/>
        <cfvo type="max"/>
        <color rgb="FFF8696B"/>
        <color rgb="FFFFEB84"/>
        <color rgb="FF63BE7B"/>
      </colorScale>
    </cfRule>
  </conditionalFormatting>
  <conditionalFormatting sqref="AP793:AP794">
    <cfRule type="colorScale" priority="40">
      <colorScale>
        <cfvo type="min"/>
        <cfvo type="percentile" val="50"/>
        <cfvo type="max"/>
        <color rgb="FFF8696B"/>
        <color rgb="FFFFEB84"/>
        <color rgb="FF63BE7B"/>
      </colorScale>
    </cfRule>
  </conditionalFormatting>
  <conditionalFormatting sqref="AP796:AP797">
    <cfRule type="colorScale" priority="39">
      <colorScale>
        <cfvo type="min"/>
        <cfvo type="percentile" val="50"/>
        <cfvo type="max"/>
        <color rgb="FFF8696B"/>
        <color rgb="FFFFEB84"/>
        <color rgb="FF63BE7B"/>
      </colorScale>
    </cfRule>
  </conditionalFormatting>
  <conditionalFormatting sqref="AP796:AP797">
    <cfRule type="colorScale" priority="38">
      <colorScale>
        <cfvo type="min"/>
        <cfvo type="percentile" val="50"/>
        <cfvo type="max"/>
        <color rgb="FFF8696B"/>
        <color rgb="FFFFEB84"/>
        <color rgb="FF63BE7B"/>
      </colorScale>
    </cfRule>
  </conditionalFormatting>
  <conditionalFormatting sqref="AP799:AP803">
    <cfRule type="colorScale" priority="37">
      <colorScale>
        <cfvo type="min"/>
        <cfvo type="percentile" val="50"/>
        <cfvo type="max"/>
        <color rgb="FFF8696B"/>
        <color rgb="FFFFEB84"/>
        <color rgb="FF63BE7B"/>
      </colorScale>
    </cfRule>
  </conditionalFormatting>
  <conditionalFormatting sqref="AP799:AP803">
    <cfRule type="colorScale" priority="36">
      <colorScale>
        <cfvo type="min"/>
        <cfvo type="percentile" val="50"/>
        <cfvo type="max"/>
        <color rgb="FFF8696B"/>
        <color rgb="FFFFEB84"/>
        <color rgb="FF63BE7B"/>
      </colorScale>
    </cfRule>
  </conditionalFormatting>
  <conditionalFormatting sqref="AP805:AP808">
    <cfRule type="colorScale" priority="35">
      <colorScale>
        <cfvo type="min"/>
        <cfvo type="percentile" val="50"/>
        <cfvo type="max"/>
        <color rgb="FFF8696B"/>
        <color rgb="FFFFEB84"/>
        <color rgb="FF63BE7B"/>
      </colorScale>
    </cfRule>
  </conditionalFormatting>
  <conditionalFormatting sqref="AP805:AP808">
    <cfRule type="colorScale" priority="34">
      <colorScale>
        <cfvo type="min"/>
        <cfvo type="percentile" val="50"/>
        <cfvo type="max"/>
        <color rgb="FFF8696B"/>
        <color rgb="FFFFEB84"/>
        <color rgb="FF63BE7B"/>
      </colorScale>
    </cfRule>
  </conditionalFormatting>
  <conditionalFormatting sqref="AP810:AP812">
    <cfRule type="colorScale" priority="33">
      <colorScale>
        <cfvo type="min"/>
        <cfvo type="percentile" val="50"/>
        <cfvo type="max"/>
        <color rgb="FFF8696B"/>
        <color rgb="FFFFEB84"/>
        <color rgb="FF63BE7B"/>
      </colorScale>
    </cfRule>
  </conditionalFormatting>
  <conditionalFormatting sqref="AP810:AP812">
    <cfRule type="colorScale" priority="32">
      <colorScale>
        <cfvo type="min"/>
        <cfvo type="percentile" val="50"/>
        <cfvo type="max"/>
        <color rgb="FFF8696B"/>
        <color rgb="FFFFEB84"/>
        <color rgb="FF63BE7B"/>
      </colorScale>
    </cfRule>
  </conditionalFormatting>
  <conditionalFormatting sqref="AP814:AP819">
    <cfRule type="colorScale" priority="31">
      <colorScale>
        <cfvo type="min"/>
        <cfvo type="percentile" val="50"/>
        <cfvo type="max"/>
        <color rgb="FFF8696B"/>
        <color rgb="FFFFEB84"/>
        <color rgb="FF63BE7B"/>
      </colorScale>
    </cfRule>
  </conditionalFormatting>
  <conditionalFormatting sqref="AP814:AP819">
    <cfRule type="colorScale" priority="30">
      <colorScale>
        <cfvo type="min"/>
        <cfvo type="percentile" val="50"/>
        <cfvo type="max"/>
        <color rgb="FFF8696B"/>
        <color rgb="FFFFEB84"/>
        <color rgb="FF63BE7B"/>
      </colorScale>
    </cfRule>
  </conditionalFormatting>
  <conditionalFormatting sqref="AM577:AN577 AC150:AE150 AB372:AB1048576 AO277:AO304 S663:V711 U9:V10 S331 V44 AM291:AN291 AM277 AM9:AP42 AM298:AN298 AM300:AN300 AM310:AN312 AC360:AE1048576 AB1:AE69 AM316:AN316 AM320:AN320 AO306:AO320 S18 S29 S48 U12:V13 U15:V15 U17:V18 U20:V23 U25:V29 U31:V34 U36:V43 U45:V48 S344:V347 U331:U332 U341:V342 U339:V339 U335:V337 U327:V329 U321:V325 U315:V319 U313:V313 U310:V311 S11:U11 AM589:AN589 AM593:AN593 AM599:AN599 AO566:AO604 AM580:AN580 AM585:AN585 AM605:AN605 AO608 AM609:AN609 AM574:AN574 AB130:AE130 AC153:AE153 AC156:AE156 AC159:AE159 AC163:AE163 AC166:AE166 AD126:AE129 AD149:AE149 AD151:AE152 AD154:AE155 AD157:AE158 AD160:AE162 AD164:AE165 AB96:AE96 AB99:AE99 AD92:AE95 AD97:AE98 AB102:AE102 AB108:AE108 AD100:AE101 AD103:AE107 AB111:AE111 AB115:AE115 AC119:AE119 AC122:AE122 AC125:AE125 AD123:AE124 AD120:AE121 AD116:AE118 AD112:AE114 AD109:AE110">
    <cfRule type="colorScale" priority="311">
      <colorScale>
        <cfvo type="min"/>
        <cfvo type="percentile" val="50"/>
        <cfvo type="max"/>
        <color rgb="FFF8696B"/>
        <color rgb="FFFFEB84"/>
        <color rgb="FF63BE7B"/>
      </colorScale>
    </cfRule>
  </conditionalFormatting>
  <conditionalFormatting sqref="AM577:AN577 AC150:AE150 AB372:AB1048576 AM277:AO320 S663:V711 U9:V10 S331 V44 AC360:AE1048576 AB1:AE69 AM9:AP42 S18 S29 S48 U12:V13 U15:V15 U17:V18 U20:V23 U25:V29 U31:V34 U36:V43 U45:V48 S344:V347 U331:U332 U341:V342 U339:V339 U335:V337 U327:V329 U321:V325 U315:V319 U313:V313 U310:V311 S11:U11 AM589:AN589 AM593:AN593 AM599:AN599 AO566:AO604 AM580:AN580 AM585:AN585 AM605:AN605 AM574:AN574 AO608 AM609:AN609 AM570:AN570 AB130:AE130 AC153:AE153 AC156:AE156 AC159:AE159 AC163:AE163 AC166:AE166 AD126:AE129 AD149:AE149 AD151:AE152 AD154:AE155 AD157:AE158 AD160:AE162 AD164:AE165 AB96:AE96 AB99:AE99 AD92:AE95 AD97:AE98 AB102:AE102 AB108:AE108 AD100:AE101 AD103:AE107 AB111:AE111 AB115:AE115 AC119:AE119 AC122:AE122 AC125:AE125 AD123:AE124 AD120:AE121 AD116:AE118 AD112:AE114 AD109:AE110">
    <cfRule type="colorScale" priority="362">
      <colorScale>
        <cfvo type="min"/>
        <cfvo type="percentile" val="50"/>
        <cfvo type="max"/>
        <color rgb="FFF8696B"/>
        <color rgb="FFFFEB84"/>
        <color rgb="FF63BE7B"/>
      </colorScale>
    </cfRule>
  </conditionalFormatting>
  <conditionalFormatting sqref="AB172">
    <cfRule type="colorScale" priority="27">
      <colorScale>
        <cfvo type="min"/>
        <cfvo type="percentile" val="50"/>
        <cfvo type="max"/>
        <color rgb="FFF8696B"/>
        <color rgb="FFFFEB84"/>
        <color rgb="FF63BE7B"/>
      </colorScale>
    </cfRule>
  </conditionalFormatting>
  <conditionalFormatting sqref="AB169">
    <cfRule type="colorScale" priority="26">
      <colorScale>
        <cfvo type="min"/>
        <cfvo type="percentile" val="50"/>
        <cfvo type="max"/>
        <color rgb="FFF8696B"/>
        <color rgb="FFFFEB84"/>
        <color rgb="FF63BE7B"/>
      </colorScale>
    </cfRule>
  </conditionalFormatting>
  <conditionalFormatting sqref="AB166">
    <cfRule type="colorScale" priority="25">
      <colorScale>
        <cfvo type="min"/>
        <cfvo type="percentile" val="50"/>
        <cfvo type="max"/>
        <color rgb="FFF8696B"/>
        <color rgb="FFFFEB84"/>
        <color rgb="FF63BE7B"/>
      </colorScale>
    </cfRule>
  </conditionalFormatting>
  <conditionalFormatting sqref="AB163">
    <cfRule type="colorScale" priority="24">
      <colorScale>
        <cfvo type="min"/>
        <cfvo type="percentile" val="50"/>
        <cfvo type="max"/>
        <color rgb="FFF8696B"/>
        <color rgb="FFFFEB84"/>
        <color rgb="FF63BE7B"/>
      </colorScale>
    </cfRule>
  </conditionalFormatting>
  <conditionalFormatting sqref="AB159">
    <cfRule type="colorScale" priority="23">
      <colorScale>
        <cfvo type="min"/>
        <cfvo type="percentile" val="50"/>
        <cfvo type="max"/>
        <color rgb="FFF8696B"/>
        <color rgb="FFFFEB84"/>
        <color rgb="FF63BE7B"/>
      </colorScale>
    </cfRule>
  </conditionalFormatting>
  <conditionalFormatting sqref="AB156">
    <cfRule type="colorScale" priority="22">
      <colorScale>
        <cfvo type="min"/>
        <cfvo type="percentile" val="50"/>
        <cfvo type="max"/>
        <color rgb="FFF8696B"/>
        <color rgb="FFFFEB84"/>
        <color rgb="FF63BE7B"/>
      </colorScale>
    </cfRule>
  </conditionalFormatting>
  <conditionalFormatting sqref="AB153">
    <cfRule type="colorScale" priority="21">
      <colorScale>
        <cfvo type="min"/>
        <cfvo type="percentile" val="50"/>
        <cfvo type="max"/>
        <color rgb="FFF8696B"/>
        <color rgb="FFFFEB84"/>
        <color rgb="FF63BE7B"/>
      </colorScale>
    </cfRule>
  </conditionalFormatting>
  <conditionalFormatting sqref="AB150">
    <cfRule type="colorScale" priority="20">
      <colorScale>
        <cfvo type="min"/>
        <cfvo type="percentile" val="50"/>
        <cfvo type="max"/>
        <color rgb="FFF8696B"/>
        <color rgb="FFFFEB84"/>
        <color rgb="FF63BE7B"/>
      </colorScale>
    </cfRule>
  </conditionalFormatting>
  <conditionalFormatting sqref="AB125">
    <cfRule type="colorScale" priority="19">
      <colorScale>
        <cfvo type="min"/>
        <cfvo type="percentile" val="50"/>
        <cfvo type="max"/>
        <color rgb="FFF8696B"/>
        <color rgb="FFFFEB84"/>
        <color rgb="FF63BE7B"/>
      </colorScale>
    </cfRule>
  </conditionalFormatting>
  <conditionalFormatting sqref="AB122">
    <cfRule type="colorScale" priority="18">
      <colorScale>
        <cfvo type="min"/>
        <cfvo type="percentile" val="50"/>
        <cfvo type="max"/>
        <color rgb="FFF8696B"/>
        <color rgb="FFFFEB84"/>
        <color rgb="FF63BE7B"/>
      </colorScale>
    </cfRule>
  </conditionalFormatting>
  <conditionalFormatting sqref="AB119">
    <cfRule type="colorScale" priority="17">
      <colorScale>
        <cfvo type="min"/>
        <cfvo type="percentile" val="50"/>
        <cfvo type="max"/>
        <color rgb="FFF8696B"/>
        <color rgb="FFFFEB84"/>
        <color rgb="FF63BE7B"/>
      </colorScale>
    </cfRule>
  </conditionalFormatting>
  <conditionalFormatting sqref="AE167:AE168">
    <cfRule type="colorScale" priority="15">
      <colorScale>
        <cfvo type="min"/>
        <cfvo type="percentile" val="50"/>
        <cfvo type="max"/>
        <color rgb="FFF8696B"/>
        <color rgb="FFFFEB84"/>
        <color rgb="FF63BE7B"/>
      </colorScale>
    </cfRule>
  </conditionalFormatting>
  <conditionalFormatting sqref="AE167:AE168">
    <cfRule type="colorScale" priority="16">
      <colorScale>
        <cfvo type="min"/>
        <cfvo type="percentile" val="50"/>
        <cfvo type="max"/>
        <color rgb="FFF8696B"/>
        <color rgb="FFFFEB84"/>
        <color rgb="FF63BE7B"/>
      </colorScale>
    </cfRule>
  </conditionalFormatting>
  <conditionalFormatting sqref="AE170:AE171">
    <cfRule type="colorScale" priority="13">
      <colorScale>
        <cfvo type="min"/>
        <cfvo type="percentile" val="50"/>
        <cfvo type="max"/>
        <color rgb="FFF8696B"/>
        <color rgb="FFFFEB84"/>
        <color rgb="FF63BE7B"/>
      </colorScale>
    </cfRule>
  </conditionalFormatting>
  <conditionalFormatting sqref="AE170:AE171">
    <cfRule type="colorScale" priority="14">
      <colorScale>
        <cfvo type="min"/>
        <cfvo type="percentile" val="50"/>
        <cfvo type="max"/>
        <color rgb="FFF8696B"/>
        <color rgb="FFFFEB84"/>
        <color rgb="FF63BE7B"/>
      </colorScale>
    </cfRule>
  </conditionalFormatting>
  <conditionalFormatting sqref="AE173:AE174">
    <cfRule type="colorScale" priority="11">
      <colorScale>
        <cfvo type="min"/>
        <cfvo type="percentile" val="50"/>
        <cfvo type="max"/>
        <color rgb="FFF8696B"/>
        <color rgb="FFFFEB84"/>
        <color rgb="FF63BE7B"/>
      </colorScale>
    </cfRule>
  </conditionalFormatting>
  <conditionalFormatting sqref="AE173:AE174">
    <cfRule type="colorScale" priority="12">
      <colorScale>
        <cfvo type="min"/>
        <cfvo type="percentile" val="50"/>
        <cfvo type="max"/>
        <color rgb="FFF8696B"/>
        <color rgb="FFFFEB84"/>
        <color rgb="FF63BE7B"/>
      </colorScale>
    </cfRule>
  </conditionalFormatting>
  <conditionalFormatting sqref="AE176:AE178">
    <cfRule type="colorScale" priority="9">
      <colorScale>
        <cfvo type="min"/>
        <cfvo type="percentile" val="50"/>
        <cfvo type="max"/>
        <color rgb="FFF8696B"/>
        <color rgb="FFFFEB84"/>
        <color rgb="FF63BE7B"/>
      </colorScale>
    </cfRule>
  </conditionalFormatting>
  <conditionalFormatting sqref="AE176:AE178">
    <cfRule type="colorScale" priority="10">
      <colorScale>
        <cfvo type="min"/>
        <cfvo type="percentile" val="50"/>
        <cfvo type="max"/>
        <color rgb="FFF8696B"/>
        <color rgb="FFFFEB84"/>
        <color rgb="FF63BE7B"/>
      </colorScale>
    </cfRule>
  </conditionalFormatting>
  <conditionalFormatting sqref="AP262:AP562 AP1:AP258 V1:V1048576 AE1:AE69 AE92:AE130 AE149:AE1048576 AP564 AP566:AP1048576">
    <cfRule type="colorScale" priority="364">
      <colorScale>
        <cfvo type="min"/>
        <cfvo type="percentile" val="50"/>
        <cfvo type="max"/>
        <color rgb="FFF8696B"/>
        <color rgb="FFFFEB84"/>
        <color rgb="FF63BE7B"/>
      </colorScale>
    </cfRule>
  </conditionalFormatting>
  <conditionalFormatting sqref="AP262:AP562">
    <cfRule type="colorScale" priority="370">
      <colorScale>
        <cfvo type="min"/>
        <cfvo type="percentile" val="50"/>
        <cfvo type="max"/>
        <color rgb="FFF8696B"/>
        <color rgb="FFFFEB84"/>
        <color rgb="FF63BE7B"/>
      </colorScale>
    </cfRule>
  </conditionalFormatting>
  <conditionalFormatting sqref="AP260">
    <cfRule type="colorScale" priority="1">
      <colorScale>
        <cfvo type="min"/>
        <cfvo type="percentile" val="50"/>
        <cfvo type="max"/>
        <color rgb="FFF8696B"/>
        <color rgb="FFFFEB84"/>
        <color rgb="FF63BE7B"/>
      </colorScale>
    </cfRule>
  </conditionalFormatting>
  <conditionalFormatting sqref="AM260:AN260">
    <cfRule type="colorScale" priority="2">
      <colorScale>
        <cfvo type="min"/>
        <cfvo type="percentile" val="50"/>
        <cfvo type="max"/>
        <color rgb="FFF8696B"/>
        <color rgb="FFFFEB84"/>
        <color rgb="FF63BE7B"/>
      </colorScale>
    </cfRule>
  </conditionalFormatting>
  <conditionalFormatting sqref="AP260">
    <cfRule type="colorScale" priority="3">
      <colorScale>
        <cfvo type="min"/>
        <cfvo type="percentile" val="50"/>
        <cfvo type="max"/>
        <color rgb="FFF8696B"/>
        <color rgb="FFFFEB84"/>
        <color rgb="FF63BE7B"/>
      </colorScale>
    </cfRule>
  </conditionalFormatting>
  <conditionalFormatting sqref="AP260">
    <cfRule type="colorScale" priority="4">
      <colorScale>
        <cfvo type="min"/>
        <cfvo type="percentile" val="50"/>
        <cfvo type="max"/>
        <color rgb="FFF8696B"/>
        <color rgb="FFFFEB84"/>
        <color rgb="FF63BE7B"/>
      </colorScale>
    </cfRule>
  </conditionalFormatting>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6"/>
  <sheetViews>
    <sheetView topLeftCell="A19" zoomScale="55" zoomScaleNormal="55" workbookViewId="0">
      <selection activeCell="AH5" sqref="AH5:AI96"/>
    </sheetView>
  </sheetViews>
  <sheetFormatPr defaultRowHeight="15" x14ac:dyDescent="0.25"/>
  <cols>
    <col min="6" max="6" width="35.28515625" bestFit="1" customWidth="1"/>
    <col min="7" max="7" width="14.85546875" bestFit="1" customWidth="1"/>
    <col min="8" max="8" width="15.28515625" bestFit="1" customWidth="1"/>
    <col min="9" max="9" width="12.5703125" bestFit="1" customWidth="1"/>
    <col min="10" max="10" width="10.140625" bestFit="1" customWidth="1"/>
    <col min="11" max="11" width="19.140625" bestFit="1" customWidth="1"/>
    <col min="12" max="12" width="12.5703125" customWidth="1"/>
    <col min="13" max="13" width="35.28515625" bestFit="1" customWidth="1"/>
    <col min="14" max="14" width="14.85546875" bestFit="1" customWidth="1"/>
    <col min="15" max="15" width="15.28515625" bestFit="1" customWidth="1"/>
    <col min="16" max="16" width="12.5703125" bestFit="1" customWidth="1"/>
    <col min="17" max="17" width="10.140625" bestFit="1" customWidth="1"/>
    <col min="18" max="18" width="19.140625" bestFit="1" customWidth="1"/>
    <col min="19" max="19" width="20.5703125" bestFit="1" customWidth="1"/>
    <col min="20" max="20" width="35.28515625" bestFit="1" customWidth="1"/>
    <col min="21" max="21" width="14.85546875" bestFit="1" customWidth="1"/>
    <col min="22" max="22" width="15.28515625" bestFit="1" customWidth="1"/>
    <col min="23" max="23" width="12.5703125" bestFit="1" customWidth="1"/>
    <col min="24" max="24" width="10.140625" bestFit="1" customWidth="1"/>
    <col min="25" max="25" width="19.140625" bestFit="1" customWidth="1"/>
  </cols>
  <sheetData>
    <row r="1" spans="1:25" x14ac:dyDescent="0.25">
      <c r="A1" t="s">
        <v>548</v>
      </c>
    </row>
    <row r="3" spans="1:25" x14ac:dyDescent="0.25">
      <c r="B3" s="6" t="s">
        <v>50</v>
      </c>
      <c r="C3" s="4" t="s">
        <v>51</v>
      </c>
      <c r="D3" s="7" t="s">
        <v>52</v>
      </c>
      <c r="F3" s="56" t="s">
        <v>549</v>
      </c>
      <c r="G3" s="56" t="s">
        <v>550</v>
      </c>
      <c r="H3" s="57" t="s">
        <v>554</v>
      </c>
      <c r="I3" s="56" t="s">
        <v>559</v>
      </c>
      <c r="J3" s="56" t="s">
        <v>560</v>
      </c>
      <c r="K3" s="57" t="s">
        <v>561</v>
      </c>
      <c r="M3" s="56" t="s">
        <v>549</v>
      </c>
      <c r="N3" s="56" t="s">
        <v>550</v>
      </c>
      <c r="O3" s="57" t="s">
        <v>554</v>
      </c>
      <c r="P3" s="56" t="s">
        <v>559</v>
      </c>
      <c r="Q3" s="56" t="s">
        <v>560</v>
      </c>
      <c r="R3" s="57" t="s">
        <v>561</v>
      </c>
      <c r="T3" s="56" t="s">
        <v>549</v>
      </c>
      <c r="U3" s="56" t="s">
        <v>550</v>
      </c>
      <c r="V3" s="57" t="s">
        <v>554</v>
      </c>
      <c r="W3" s="56" t="s">
        <v>559</v>
      </c>
      <c r="X3" s="56" t="s">
        <v>560</v>
      </c>
      <c r="Y3" s="57" t="s">
        <v>561</v>
      </c>
    </row>
    <row r="4" spans="1:25" x14ac:dyDescent="0.25">
      <c r="A4" s="5" t="s">
        <v>261</v>
      </c>
      <c r="B4" s="1" t="e">
        <f>AVERAGE(B24:D24)</f>
        <v>#DIV/0!</v>
      </c>
      <c r="C4" s="1" t="e">
        <f>AVERAGE(E24:G24)</f>
        <v>#DIV/0!</v>
      </c>
      <c r="D4" s="1" t="e">
        <f>AVERAGE(H15:J15)</f>
        <v>#DIV/0!</v>
      </c>
      <c r="F4" s="59" t="s">
        <v>55</v>
      </c>
      <c r="M4" s="60" t="s">
        <v>53</v>
      </c>
      <c r="T4" s="61" t="s">
        <v>56</v>
      </c>
    </row>
    <row r="5" spans="1:25" x14ac:dyDescent="0.25">
      <c r="A5" s="5" t="s">
        <v>262</v>
      </c>
      <c r="B5" s="11" t="e">
        <f>STDEV(B24:D24)/SQRT(3)</f>
        <v>#DIV/0!</v>
      </c>
      <c r="C5" s="11" t="e">
        <f>STDEV(E24:G24)/SQRT(3)</f>
        <v>#DIV/0!</v>
      </c>
      <c r="D5" s="11" t="e">
        <f>STDEV(H15:J15)/SQRT(3)</f>
        <v>#DIV/0!</v>
      </c>
      <c r="F5" s="55"/>
      <c r="M5" s="55"/>
      <c r="T5" s="55"/>
    </row>
    <row r="6" spans="1:25" x14ac:dyDescent="0.25">
      <c r="F6" s="59" t="s">
        <v>568</v>
      </c>
      <c r="G6" s="62">
        <v>1</v>
      </c>
      <c r="M6" s="60"/>
      <c r="T6" s="61"/>
    </row>
    <row r="7" spans="1:25" x14ac:dyDescent="0.25">
      <c r="G7" s="62">
        <v>2</v>
      </c>
    </row>
    <row r="8" spans="1:25" x14ac:dyDescent="0.25">
      <c r="G8" s="62">
        <v>3</v>
      </c>
    </row>
    <row r="9" spans="1:25" x14ac:dyDescent="0.25">
      <c r="C9" s="56"/>
      <c r="D9" s="56"/>
      <c r="E9" s="56"/>
      <c r="S9" s="56"/>
      <c r="T9" s="56"/>
      <c r="U9" s="56"/>
    </row>
    <row r="10" spans="1:25" x14ac:dyDescent="0.25">
      <c r="C10" s="56"/>
      <c r="D10" s="56"/>
      <c r="E10" s="56"/>
      <c r="F10" s="59" t="s">
        <v>569</v>
      </c>
      <c r="L10" s="57"/>
      <c r="O10" s="57"/>
      <c r="P10" s="57"/>
      <c r="Q10" s="57"/>
      <c r="T10" s="56"/>
      <c r="U10" s="56"/>
      <c r="V10" s="57"/>
      <c r="W10" s="57"/>
      <c r="X10" s="57"/>
    </row>
    <row r="11" spans="1:25" x14ac:dyDescent="0.25">
      <c r="C11" s="58"/>
    </row>
    <row r="12" spans="1:25" x14ac:dyDescent="0.25">
      <c r="F12" s="59" t="s">
        <v>570</v>
      </c>
    </row>
    <row r="14" spans="1:25" x14ac:dyDescent="0.25">
      <c r="F14" s="59" t="s">
        <v>571</v>
      </c>
    </row>
    <row r="17" spans="6:11" x14ac:dyDescent="0.25">
      <c r="F17" s="59" t="s">
        <v>566</v>
      </c>
      <c r="G17" s="62">
        <v>1</v>
      </c>
      <c r="H17" s="62">
        <v>112.401</v>
      </c>
      <c r="I17" s="62">
        <v>74.055999999999997</v>
      </c>
      <c r="J17" s="62"/>
      <c r="K17" s="62">
        <f>SUM(I17:J17)</f>
        <v>74.055999999999997</v>
      </c>
    </row>
    <row r="18" spans="6:11" x14ac:dyDescent="0.25">
      <c r="F18" s="55"/>
      <c r="G18" s="62">
        <v>2</v>
      </c>
      <c r="H18" s="62">
        <v>72.45</v>
      </c>
      <c r="I18" s="62">
        <v>64.510999999999996</v>
      </c>
      <c r="J18" s="62"/>
      <c r="K18" s="62">
        <f>SUM(I18:J18)</f>
        <v>64.510999999999996</v>
      </c>
    </row>
    <row r="20" spans="6:11" x14ac:dyDescent="0.25">
      <c r="F20" s="59" t="s">
        <v>567</v>
      </c>
      <c r="G20" s="62">
        <v>1</v>
      </c>
      <c r="H20" s="62"/>
      <c r="I20" s="62"/>
      <c r="J20" s="62"/>
      <c r="K20" s="62"/>
    </row>
    <row r="21" spans="6:11" x14ac:dyDescent="0.25">
      <c r="F21" s="55"/>
      <c r="G21" s="62">
        <v>2</v>
      </c>
      <c r="H21" s="62"/>
      <c r="I21" s="62"/>
      <c r="J21" s="62"/>
      <c r="K21" s="62"/>
    </row>
    <row r="54" spans="1:10" x14ac:dyDescent="0.25">
      <c r="A54" t="s">
        <v>565</v>
      </c>
    </row>
    <row r="55" spans="1:10" x14ac:dyDescent="0.25">
      <c r="A55" s="63" t="s">
        <v>562</v>
      </c>
      <c r="B55" s="63" t="s">
        <v>563</v>
      </c>
      <c r="C55" s="63" t="s">
        <v>564</v>
      </c>
      <c r="D55" s="64" t="s">
        <v>551</v>
      </c>
      <c r="E55" s="64" t="s">
        <v>552</v>
      </c>
      <c r="F55" s="64" t="s">
        <v>553</v>
      </c>
      <c r="G55" s="65" t="s">
        <v>555</v>
      </c>
      <c r="H55" s="65" t="s">
        <v>556</v>
      </c>
      <c r="I55" s="65" t="s">
        <v>557</v>
      </c>
      <c r="J55" s="65" t="s">
        <v>558</v>
      </c>
    </row>
    <row r="56" spans="1:10" x14ac:dyDescent="0.25">
      <c r="A56" s="66"/>
      <c r="B56" s="66"/>
      <c r="C56" s="66"/>
      <c r="D56" s="67"/>
      <c r="E56" s="67"/>
      <c r="F56" s="67"/>
      <c r="G56" s="68"/>
      <c r="H56" s="68"/>
      <c r="I56" s="68"/>
      <c r="J56" s="6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56"/>
  <sheetViews>
    <sheetView zoomScale="70" zoomScaleNormal="70" workbookViewId="0">
      <selection activeCell="AH5" sqref="AH5:AI96"/>
    </sheetView>
  </sheetViews>
  <sheetFormatPr defaultRowHeight="15" x14ac:dyDescent="0.25"/>
  <cols>
    <col min="6" max="6" width="35.28515625" bestFit="1" customWidth="1"/>
    <col min="7" max="7" width="14.85546875" bestFit="1" customWidth="1"/>
    <col min="8" max="8" width="15.28515625" bestFit="1" customWidth="1"/>
    <col min="9" max="9" width="12.5703125" bestFit="1" customWidth="1"/>
    <col min="10" max="10" width="10.140625" bestFit="1" customWidth="1"/>
    <col min="11" max="11" width="19.140625" bestFit="1" customWidth="1"/>
    <col min="12" max="12" width="12.5703125" customWidth="1"/>
    <col min="13" max="13" width="35.28515625" bestFit="1" customWidth="1"/>
    <col min="14" max="14" width="14.85546875" bestFit="1" customWidth="1"/>
    <col min="15" max="15" width="15.28515625" bestFit="1" customWidth="1"/>
    <col min="16" max="16" width="12.5703125" bestFit="1" customWidth="1"/>
    <col min="17" max="17" width="10.140625" bestFit="1" customWidth="1"/>
    <col min="18" max="18" width="19.140625" bestFit="1" customWidth="1"/>
    <col min="19" max="19" width="20.5703125" bestFit="1" customWidth="1"/>
    <col min="20" max="20" width="35.28515625" bestFit="1" customWidth="1"/>
    <col min="21" max="21" width="14.85546875" bestFit="1" customWidth="1"/>
    <col min="22" max="22" width="15.28515625" bestFit="1" customWidth="1"/>
    <col min="23" max="23" width="12.5703125" bestFit="1" customWidth="1"/>
    <col min="24" max="24" width="10.140625" bestFit="1" customWidth="1"/>
    <col min="25" max="25" width="19.140625" bestFit="1" customWidth="1"/>
  </cols>
  <sheetData>
    <row r="1" spans="1:25" x14ac:dyDescent="0.25">
      <c r="A1" t="s">
        <v>548</v>
      </c>
    </row>
    <row r="3" spans="1:25" x14ac:dyDescent="0.25">
      <c r="B3" s="6" t="s">
        <v>50</v>
      </c>
      <c r="C3" s="4" t="s">
        <v>51</v>
      </c>
      <c r="D3" s="7" t="s">
        <v>52</v>
      </c>
      <c r="F3" s="56" t="s">
        <v>549</v>
      </c>
      <c r="G3" s="56" t="s">
        <v>550</v>
      </c>
      <c r="H3" s="57" t="s">
        <v>554</v>
      </c>
      <c r="I3" s="56" t="s">
        <v>559</v>
      </c>
      <c r="J3" s="56" t="s">
        <v>560</v>
      </c>
      <c r="K3" s="57" t="s">
        <v>561</v>
      </c>
      <c r="M3" s="56" t="s">
        <v>549</v>
      </c>
      <c r="N3" s="56" t="s">
        <v>550</v>
      </c>
      <c r="O3" s="57" t="s">
        <v>554</v>
      </c>
      <c r="P3" s="56" t="s">
        <v>559</v>
      </c>
      <c r="Q3" s="56" t="s">
        <v>560</v>
      </c>
      <c r="R3" s="57" t="s">
        <v>561</v>
      </c>
      <c r="T3" s="56" t="s">
        <v>549</v>
      </c>
      <c r="U3" s="56" t="s">
        <v>550</v>
      </c>
      <c r="V3" s="57" t="s">
        <v>554</v>
      </c>
      <c r="W3" s="56" t="s">
        <v>559</v>
      </c>
      <c r="X3" s="56" t="s">
        <v>560</v>
      </c>
      <c r="Y3" s="57" t="s">
        <v>561</v>
      </c>
    </row>
    <row r="4" spans="1:25" x14ac:dyDescent="0.25">
      <c r="A4" s="5" t="s">
        <v>261</v>
      </c>
      <c r="B4" s="1" t="e">
        <f>AVERAGE(B24:D24)</f>
        <v>#DIV/0!</v>
      </c>
      <c r="C4" s="1" t="e">
        <f>AVERAGE(E24:G24)</f>
        <v>#DIV/0!</v>
      </c>
      <c r="D4" s="1" t="e">
        <f>AVERAGE(H15:J15)</f>
        <v>#DIV/0!</v>
      </c>
      <c r="F4" s="59" t="s">
        <v>55</v>
      </c>
      <c r="M4" s="60" t="s">
        <v>53</v>
      </c>
      <c r="T4" s="61" t="s">
        <v>56</v>
      </c>
    </row>
    <row r="5" spans="1:25" x14ac:dyDescent="0.25">
      <c r="A5" s="5" t="s">
        <v>262</v>
      </c>
      <c r="B5" s="11" t="e">
        <f>STDEV(B24:D24)/SQRT(3)</f>
        <v>#DIV/0!</v>
      </c>
      <c r="C5" s="11" t="e">
        <f>STDEV(E24:G24)/SQRT(3)</f>
        <v>#DIV/0!</v>
      </c>
      <c r="D5" s="11" t="e">
        <f>STDEV(H15:J15)/SQRT(3)</f>
        <v>#DIV/0!</v>
      </c>
      <c r="F5" s="55"/>
      <c r="M5" s="55"/>
      <c r="T5" s="55"/>
    </row>
    <row r="6" spans="1:25" x14ac:dyDescent="0.25">
      <c r="F6" s="59" t="s">
        <v>568</v>
      </c>
      <c r="G6" s="62">
        <v>1</v>
      </c>
      <c r="M6" s="60"/>
      <c r="T6" s="61"/>
    </row>
    <row r="7" spans="1:25" x14ac:dyDescent="0.25">
      <c r="G7" s="62">
        <v>2</v>
      </c>
    </row>
    <row r="8" spans="1:25" x14ac:dyDescent="0.25">
      <c r="G8" s="62">
        <v>3</v>
      </c>
    </row>
    <row r="9" spans="1:25" x14ac:dyDescent="0.25">
      <c r="C9" s="56"/>
      <c r="D9" s="56"/>
      <c r="E9" s="56"/>
      <c r="S9" s="56"/>
      <c r="T9" s="56"/>
      <c r="U9" s="56"/>
    </row>
    <row r="10" spans="1:25" x14ac:dyDescent="0.25">
      <c r="C10" s="56"/>
      <c r="D10" s="56"/>
      <c r="E10" s="56"/>
      <c r="F10" s="59" t="s">
        <v>569</v>
      </c>
      <c r="L10" s="57"/>
      <c r="M10" s="57"/>
      <c r="N10" s="57"/>
      <c r="O10" s="57"/>
      <c r="P10" s="57"/>
      <c r="Q10" s="57"/>
      <c r="T10" s="56"/>
      <c r="U10" s="56"/>
      <c r="V10" s="57"/>
      <c r="W10" s="57"/>
      <c r="X10" s="57"/>
    </row>
    <row r="11" spans="1:25" x14ac:dyDescent="0.25">
      <c r="C11" s="58"/>
    </row>
    <row r="12" spans="1:25" x14ac:dyDescent="0.25">
      <c r="F12" s="59" t="s">
        <v>570</v>
      </c>
    </row>
    <row r="14" spans="1:25" x14ac:dyDescent="0.25">
      <c r="F14" s="59" t="s">
        <v>571</v>
      </c>
    </row>
    <row r="17" spans="6:11" x14ac:dyDescent="0.25">
      <c r="F17" s="59" t="s">
        <v>566</v>
      </c>
      <c r="G17" s="62">
        <v>1</v>
      </c>
      <c r="H17" s="62">
        <v>112.401</v>
      </c>
      <c r="I17" s="62">
        <v>74.055999999999997</v>
      </c>
      <c r="J17" s="62"/>
      <c r="K17" s="62">
        <f>SUM(I17:J17)</f>
        <v>74.055999999999997</v>
      </c>
    </row>
    <row r="18" spans="6:11" x14ac:dyDescent="0.25">
      <c r="F18" s="55"/>
      <c r="G18" s="62">
        <v>2</v>
      </c>
      <c r="H18" s="62">
        <v>72.45</v>
      </c>
      <c r="I18" s="62">
        <v>64.510999999999996</v>
      </c>
      <c r="J18" s="62"/>
      <c r="K18" s="62">
        <f>SUM(I18:J18)</f>
        <v>64.510999999999996</v>
      </c>
    </row>
    <row r="20" spans="6:11" x14ac:dyDescent="0.25">
      <c r="F20" s="59" t="s">
        <v>567</v>
      </c>
      <c r="G20" s="62">
        <v>1</v>
      </c>
      <c r="H20" s="62"/>
      <c r="I20" s="62"/>
      <c r="J20" s="62"/>
      <c r="K20" s="62"/>
    </row>
    <row r="21" spans="6:11" x14ac:dyDescent="0.25">
      <c r="F21" s="55"/>
      <c r="G21" s="62">
        <v>2</v>
      </c>
      <c r="H21" s="62"/>
      <c r="I21" s="62"/>
      <c r="J21" s="62"/>
      <c r="K21" s="62"/>
    </row>
    <row r="54" spans="1:10" x14ac:dyDescent="0.25">
      <c r="A54" t="s">
        <v>565</v>
      </c>
    </row>
    <row r="55" spans="1:10" x14ac:dyDescent="0.25">
      <c r="A55" s="63" t="s">
        <v>562</v>
      </c>
      <c r="B55" s="63" t="s">
        <v>563</v>
      </c>
      <c r="C55" s="63" t="s">
        <v>564</v>
      </c>
      <c r="D55" s="64" t="s">
        <v>551</v>
      </c>
      <c r="E55" s="64" t="s">
        <v>552</v>
      </c>
      <c r="F55" s="64" t="s">
        <v>553</v>
      </c>
      <c r="G55" s="65" t="s">
        <v>555</v>
      </c>
      <c r="H55" s="65" t="s">
        <v>556</v>
      </c>
      <c r="I55" s="65" t="s">
        <v>557</v>
      </c>
      <c r="J55" s="65" t="s">
        <v>558</v>
      </c>
    </row>
    <row r="56" spans="1:10" x14ac:dyDescent="0.25">
      <c r="A56" s="66"/>
      <c r="B56" s="66"/>
      <c r="C56" s="66"/>
      <c r="D56" s="67"/>
      <c r="E56" s="67"/>
      <c r="F56" s="67"/>
      <c r="G56" s="68"/>
      <c r="H56" s="68"/>
      <c r="I56" s="68"/>
      <c r="J56" s="6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39933"/>
  </sheetPr>
  <dimension ref="A1:AQ236"/>
  <sheetViews>
    <sheetView zoomScale="70" zoomScaleNormal="70" workbookViewId="0">
      <selection activeCell="AQ52" sqref="AQ7:AQ52"/>
    </sheetView>
  </sheetViews>
  <sheetFormatPr defaultRowHeight="15" x14ac:dyDescent="0.25"/>
  <cols>
    <col min="1" max="1" width="24.42578125" customWidth="1"/>
    <col min="15" max="15" width="49.85546875" style="1" customWidth="1"/>
    <col min="16" max="16" width="11" style="1" bestFit="1" customWidth="1"/>
    <col min="17" max="17" width="9.140625" style="1"/>
    <col min="20" max="20" width="30.7109375" style="1" bestFit="1" customWidth="1"/>
    <col min="21" max="21" width="11" style="1" bestFit="1" customWidth="1"/>
    <col min="22" max="22" width="9.140625" style="1"/>
    <col min="25" max="25" width="35.140625" customWidth="1"/>
    <col min="26" max="26" width="11" style="1" bestFit="1" customWidth="1"/>
    <col min="27" max="27" width="9.85546875" bestFit="1" customWidth="1"/>
    <col min="29" max="29" width="52.28515625" customWidth="1"/>
    <col min="34" max="34" width="44.85546875" customWidth="1"/>
    <col min="39" max="39" width="24.7109375" customWidth="1"/>
  </cols>
  <sheetData>
    <row r="1" spans="1:43" x14ac:dyDescent="0.25">
      <c r="A1" t="s">
        <v>54</v>
      </c>
      <c r="M1" s="1"/>
      <c r="R1" s="1"/>
    </row>
    <row r="2" spans="1:43" x14ac:dyDescent="0.25">
      <c r="M2" s="11"/>
      <c r="O2" s="11"/>
      <c r="P2" s="11"/>
      <c r="Q2" s="11"/>
      <c r="R2" s="11"/>
    </row>
    <row r="3" spans="1:43" x14ac:dyDescent="0.25">
      <c r="E3" s="1" t="s">
        <v>573</v>
      </c>
    </row>
    <row r="4" spans="1:43" x14ac:dyDescent="0.25">
      <c r="D4" s="8" t="s">
        <v>50</v>
      </c>
      <c r="E4" s="3" t="s">
        <v>1005</v>
      </c>
      <c r="F4" s="9" t="s">
        <v>1006</v>
      </c>
      <c r="R4" s="11"/>
    </row>
    <row r="5" spans="1:43" x14ac:dyDescent="0.25">
      <c r="C5" s="5" t="s">
        <v>261</v>
      </c>
      <c r="D5" s="69">
        <f>AVERAGE(B36:E36)</f>
        <v>22.947284186647046</v>
      </c>
      <c r="E5" s="69">
        <f>AVERAGE(F36:I36)</f>
        <v>20.531183233856385</v>
      </c>
      <c r="F5" s="69">
        <f>AVERAGE(J36:M36)</f>
        <v>16.677153548705945</v>
      </c>
      <c r="I5" s="87">
        <f>1-(F5/D5)</f>
        <v>0.27324064089421396</v>
      </c>
      <c r="O5" s="8" t="s">
        <v>55</v>
      </c>
      <c r="P5" s="6"/>
      <c r="T5" s="3" t="s">
        <v>53</v>
      </c>
      <c r="U5" s="4"/>
      <c r="Y5" s="9" t="s">
        <v>56</v>
      </c>
      <c r="Z5" s="7"/>
      <c r="AA5" s="1"/>
      <c r="AC5" s="8" t="s">
        <v>55</v>
      </c>
      <c r="AD5" s="6"/>
      <c r="AE5" s="1"/>
      <c r="AH5" s="3" t="s">
        <v>53</v>
      </c>
      <c r="AI5" s="4"/>
      <c r="AJ5" s="1"/>
      <c r="AM5" s="9" t="s">
        <v>56</v>
      </c>
    </row>
    <row r="6" spans="1:43" x14ac:dyDescent="0.25">
      <c r="C6" s="5" t="s">
        <v>262</v>
      </c>
      <c r="D6" s="70">
        <f>STDEV(B36:E36)/SQRT(4)</f>
        <v>1.990112806295578</v>
      </c>
      <c r="E6" s="70">
        <f>STDEV(F36:I36)/SQRT(4)</f>
        <v>1.2915723576912024</v>
      </c>
      <c r="F6" s="70">
        <f>STDEV(J36:M36)/SQRT(4)</f>
        <v>0.84443612876792329</v>
      </c>
      <c r="H6" s="13"/>
      <c r="I6" s="13"/>
      <c r="Y6" s="1"/>
    </row>
    <row r="7" spans="1:43" x14ac:dyDescent="0.25">
      <c r="D7" s="13"/>
      <c r="E7" s="13"/>
      <c r="F7" s="13"/>
      <c r="G7" s="13"/>
      <c r="H7" s="13"/>
      <c r="I7" s="13"/>
      <c r="N7">
        <f>(P7/52.0024)*100</f>
        <v>24.998846207098133</v>
      </c>
      <c r="O7" s="8" t="s">
        <v>57</v>
      </c>
      <c r="P7" s="6">
        <v>13</v>
      </c>
      <c r="Q7" s="2" t="s">
        <v>96</v>
      </c>
      <c r="T7" s="4" t="s">
        <v>0</v>
      </c>
      <c r="U7" s="4">
        <v>16</v>
      </c>
      <c r="V7" s="2" t="s">
        <v>96</v>
      </c>
      <c r="X7">
        <f>(Z7/52.002)*100</f>
        <v>21.153032575670167</v>
      </c>
      <c r="Y7" s="7" t="s">
        <v>147</v>
      </c>
      <c r="Z7" s="7">
        <v>11</v>
      </c>
      <c r="AA7" s="2" t="s">
        <v>96</v>
      </c>
      <c r="AC7" s="8" t="s">
        <v>1009</v>
      </c>
      <c r="AD7">
        <v>6</v>
      </c>
      <c r="AE7" s="2" t="s">
        <v>96</v>
      </c>
      <c r="AF7">
        <f>(AD7/44.302)*100</f>
        <v>13.543406618211367</v>
      </c>
      <c r="AH7" s="74" t="s">
        <v>1046</v>
      </c>
      <c r="AI7">
        <v>7</v>
      </c>
      <c r="AJ7" s="2" t="s">
        <v>96</v>
      </c>
      <c r="AM7" s="15" t="s">
        <v>1089</v>
      </c>
      <c r="AN7">
        <v>9</v>
      </c>
      <c r="AO7" s="2" t="s">
        <v>96</v>
      </c>
      <c r="AQ7">
        <f>(AN7/44.302)*100</f>
        <v>20.315109927317053</v>
      </c>
    </row>
    <row r="8" spans="1:43" x14ac:dyDescent="0.25">
      <c r="D8" s="13"/>
      <c r="E8" s="13"/>
      <c r="F8" s="13"/>
      <c r="G8" s="13"/>
      <c r="H8" s="13"/>
      <c r="I8" s="13"/>
      <c r="N8">
        <f t="shared" ref="N8:N71" si="0">(P8/52.0024)*100</f>
        <v>9.6149408488838972</v>
      </c>
      <c r="O8" s="8" t="s">
        <v>58</v>
      </c>
      <c r="P8" s="6">
        <v>5</v>
      </c>
      <c r="Q8" s="1">
        <f>AVERAGE(P7:P45)</f>
        <v>15</v>
      </c>
      <c r="T8" s="4" t="s">
        <v>1</v>
      </c>
      <c r="U8" s="4">
        <v>9</v>
      </c>
      <c r="V8" s="1">
        <f>AVERAGE(U7:U56)</f>
        <v>12.54</v>
      </c>
      <c r="X8">
        <f t="shared" ref="X8:X71" si="1">(Z8/52.002)*100</f>
        <v>15.384023691396484</v>
      </c>
      <c r="Y8" s="7" t="s">
        <v>148</v>
      </c>
      <c r="Z8" s="7">
        <v>8</v>
      </c>
      <c r="AA8" s="1">
        <f>AVERAGE(Z7:Z57)</f>
        <v>8.5882352941176467</v>
      </c>
      <c r="AC8" s="62"/>
      <c r="AE8" s="1">
        <f>AVERAGE(AD7:AD57)</f>
        <v>8.9729729729729737</v>
      </c>
      <c r="AH8" s="74" t="s">
        <v>1047</v>
      </c>
      <c r="AI8">
        <v>5</v>
      </c>
      <c r="AJ8" s="1">
        <f>AVERAGE(AI7:AI57)</f>
        <v>8.9743589743589745</v>
      </c>
      <c r="AM8" s="15" t="s">
        <v>1090</v>
      </c>
      <c r="AN8">
        <v>7</v>
      </c>
      <c r="AO8" s="1">
        <f>AVERAGE(AN7:AN57)</f>
        <v>8.0869565217391308</v>
      </c>
      <c r="AQ8">
        <f t="shared" ref="AQ8:AQ52" si="2">(AN8/44.302)*100</f>
        <v>15.800641054579929</v>
      </c>
    </row>
    <row r="9" spans="1:43" x14ac:dyDescent="0.25">
      <c r="D9" s="14"/>
      <c r="E9" s="14"/>
      <c r="F9" s="14"/>
      <c r="N9">
        <f t="shared" si="0"/>
        <v>21.152869867544574</v>
      </c>
      <c r="O9" s="8" t="s">
        <v>59</v>
      </c>
      <c r="P9" s="6">
        <v>11</v>
      </c>
      <c r="Q9" s="10">
        <f>STDEV(P7:P46)/SQRT(COUNTA(P7:P46))</f>
        <v>0.75643884755773017</v>
      </c>
      <c r="T9" s="4" t="s">
        <v>2</v>
      </c>
      <c r="U9" s="4">
        <v>8</v>
      </c>
      <c r="V9" s="10">
        <f>STDEV(U7:U56)/SQRT(COUNTA(U7:U56))</f>
        <v>0.44374105337345071</v>
      </c>
      <c r="X9">
        <f t="shared" si="1"/>
        <v>17.307026652821044</v>
      </c>
      <c r="Y9" s="7" t="s">
        <v>149</v>
      </c>
      <c r="Z9" s="7">
        <v>9</v>
      </c>
      <c r="AA9" s="10">
        <f>STDEV(Z7:Z57)/SQRT(COUNTA(Z7:Z57))</f>
        <v>0.39025026719990386</v>
      </c>
      <c r="AC9" s="8" t="s">
        <v>1010</v>
      </c>
      <c r="AD9">
        <v>13</v>
      </c>
      <c r="AE9" s="10">
        <f>STDEV(AD7:AD57)/SQRT(COUNTA(AD7:AD57))</f>
        <v>0.44936806894918646</v>
      </c>
      <c r="AF9">
        <f t="shared" ref="AF9:AF45" si="3">(AD9/44.302)*100</f>
        <v>29.344047672791294</v>
      </c>
      <c r="AH9" s="74" t="s">
        <v>1048</v>
      </c>
      <c r="AI9">
        <v>5</v>
      </c>
      <c r="AJ9" s="10">
        <f>STDEV(AI7:AI57)/SQRT(COUNTA(AI7:AI57))</f>
        <v>0.48525794785980148</v>
      </c>
      <c r="AM9" s="15" t="s">
        <v>1091</v>
      </c>
      <c r="AN9">
        <v>5</v>
      </c>
      <c r="AO9" s="10">
        <f>STDEV(AN7:AN57)/SQRT(COUNTA(AN7:AN57))</f>
        <v>0.35823788679154422</v>
      </c>
      <c r="AQ9">
        <f t="shared" si="2"/>
        <v>11.286172181842806</v>
      </c>
    </row>
    <row r="10" spans="1:43" x14ac:dyDescent="0.25">
      <c r="N10">
        <f t="shared" si="0"/>
        <v>36.536775225758809</v>
      </c>
      <c r="O10" s="8" t="s">
        <v>60</v>
      </c>
      <c r="P10" s="6">
        <v>19</v>
      </c>
      <c r="T10" s="4" t="s">
        <v>3</v>
      </c>
      <c r="U10" s="4">
        <v>14</v>
      </c>
      <c r="X10">
        <f t="shared" si="1"/>
        <v>11.538017768547364</v>
      </c>
      <c r="Y10" s="7" t="s">
        <v>150</v>
      </c>
      <c r="Z10" s="7">
        <v>6</v>
      </c>
      <c r="AC10" s="8" t="s">
        <v>1011</v>
      </c>
      <c r="AD10">
        <v>12</v>
      </c>
      <c r="AF10">
        <f t="shared" si="3"/>
        <v>27.086813236422735</v>
      </c>
      <c r="AH10" s="74" t="s">
        <v>1049</v>
      </c>
      <c r="AI10">
        <v>7</v>
      </c>
      <c r="AM10" s="15" t="s">
        <v>1092</v>
      </c>
      <c r="AN10">
        <v>11</v>
      </c>
      <c r="AQ10">
        <f t="shared" si="2"/>
        <v>24.829578800054176</v>
      </c>
    </row>
    <row r="11" spans="1:43" x14ac:dyDescent="0.25">
      <c r="N11">
        <f t="shared" si="0"/>
        <v>17.306893527991015</v>
      </c>
      <c r="O11" s="8" t="s">
        <v>61</v>
      </c>
      <c r="P11" s="6">
        <v>9</v>
      </c>
      <c r="T11" s="4" t="s">
        <v>4</v>
      </c>
      <c r="U11" s="4">
        <v>17</v>
      </c>
      <c r="X11">
        <f t="shared" si="1"/>
        <v>13.461020729971922</v>
      </c>
      <c r="Y11" s="7" t="s">
        <v>151</v>
      </c>
      <c r="Z11" s="7">
        <v>7</v>
      </c>
      <c r="AC11" s="8" t="s">
        <v>1012</v>
      </c>
      <c r="AD11">
        <v>8</v>
      </c>
      <c r="AF11">
        <f t="shared" si="3"/>
        <v>18.05787549094849</v>
      </c>
      <c r="AH11" s="74" t="s">
        <v>1050</v>
      </c>
      <c r="AI11">
        <v>12</v>
      </c>
      <c r="AM11" s="15" t="s">
        <v>1093</v>
      </c>
      <c r="AN11">
        <v>12</v>
      </c>
      <c r="AQ11">
        <f t="shared" si="2"/>
        <v>27.086813236422735</v>
      </c>
    </row>
    <row r="12" spans="1:43" x14ac:dyDescent="0.25">
      <c r="N12">
        <f t="shared" si="0"/>
        <v>15.383905358214237</v>
      </c>
      <c r="O12" s="8" t="s">
        <v>62</v>
      </c>
      <c r="P12" s="6">
        <v>8</v>
      </c>
      <c r="T12" s="4" t="s">
        <v>5</v>
      </c>
      <c r="U12" s="4">
        <v>11</v>
      </c>
      <c r="X12">
        <f t="shared" si="1"/>
        <v>26.922041459943845</v>
      </c>
      <c r="Y12" s="7" t="s">
        <v>152</v>
      </c>
      <c r="Z12" s="7">
        <v>14</v>
      </c>
      <c r="AC12" s="8" t="s">
        <v>1013</v>
      </c>
      <c r="AD12">
        <v>11</v>
      </c>
      <c r="AF12">
        <f t="shared" si="3"/>
        <v>24.829578800054176</v>
      </c>
      <c r="AH12" s="74" t="s">
        <v>1051</v>
      </c>
      <c r="AI12">
        <v>13</v>
      </c>
      <c r="AM12" s="15" t="s">
        <v>1094</v>
      </c>
      <c r="AN12">
        <v>6</v>
      </c>
      <c r="AQ12">
        <f t="shared" si="2"/>
        <v>13.543406618211367</v>
      </c>
    </row>
    <row r="13" spans="1:43" x14ac:dyDescent="0.25">
      <c r="N13">
        <f t="shared" si="0"/>
        <v>32.690798886205251</v>
      </c>
      <c r="O13" s="8" t="s">
        <v>63</v>
      </c>
      <c r="P13" s="6">
        <v>17</v>
      </c>
      <c r="T13" s="4" t="s">
        <v>6</v>
      </c>
      <c r="U13" s="4">
        <v>15</v>
      </c>
      <c r="X13">
        <f t="shared" si="1"/>
        <v>26.922041459943845</v>
      </c>
      <c r="Y13" s="7" t="s">
        <v>153</v>
      </c>
      <c r="Z13" s="7">
        <v>14</v>
      </c>
      <c r="AC13" s="8" t="s">
        <v>1014</v>
      </c>
      <c r="AD13">
        <v>8</v>
      </c>
      <c r="AF13">
        <f t="shared" si="3"/>
        <v>18.05787549094849</v>
      </c>
      <c r="AH13" s="74" t="s">
        <v>1052</v>
      </c>
      <c r="AI13">
        <v>6</v>
      </c>
      <c r="AM13" s="15" t="s">
        <v>1095</v>
      </c>
      <c r="AN13">
        <v>8</v>
      </c>
      <c r="AQ13">
        <f t="shared" si="2"/>
        <v>18.05787549094849</v>
      </c>
    </row>
    <row r="14" spans="1:43" x14ac:dyDescent="0.25">
      <c r="N14">
        <f t="shared" si="0"/>
        <v>13.460917188437458</v>
      </c>
      <c r="O14" s="8" t="s">
        <v>64</v>
      </c>
      <c r="P14" s="6">
        <v>7</v>
      </c>
      <c r="T14" s="4" t="s">
        <v>7</v>
      </c>
      <c r="U14" s="4">
        <v>13</v>
      </c>
      <c r="X14">
        <f t="shared" si="1"/>
        <v>13.461020729971922</v>
      </c>
      <c r="Y14" s="7" t="s">
        <v>154</v>
      </c>
      <c r="Z14" s="7">
        <v>7</v>
      </c>
      <c r="AC14" s="8" t="s">
        <v>1015</v>
      </c>
      <c r="AD14">
        <v>13</v>
      </c>
      <c r="AF14">
        <f t="shared" si="3"/>
        <v>29.344047672791294</v>
      </c>
      <c r="AH14" s="74" t="s">
        <v>1053</v>
      </c>
      <c r="AI14">
        <v>13</v>
      </c>
      <c r="AM14" s="15" t="s">
        <v>1096</v>
      </c>
      <c r="AN14">
        <v>9</v>
      </c>
      <c r="AQ14">
        <f t="shared" si="2"/>
        <v>20.315109927317053</v>
      </c>
    </row>
    <row r="15" spans="1:43" x14ac:dyDescent="0.25">
      <c r="N15">
        <f t="shared" si="0"/>
        <v>32.690798886205251</v>
      </c>
      <c r="O15" s="8" t="s">
        <v>65</v>
      </c>
      <c r="P15" s="6">
        <v>17</v>
      </c>
      <c r="T15" s="4" t="s">
        <v>8</v>
      </c>
      <c r="U15" s="4">
        <v>10</v>
      </c>
      <c r="X15">
        <f t="shared" si="1"/>
        <v>7.692011845698242</v>
      </c>
      <c r="Y15" s="7" t="s">
        <v>155</v>
      </c>
      <c r="Z15" s="7">
        <v>4</v>
      </c>
      <c r="AC15" s="8" t="s">
        <v>1016</v>
      </c>
      <c r="AD15">
        <v>6</v>
      </c>
      <c r="AF15">
        <f t="shared" si="3"/>
        <v>13.543406618211367</v>
      </c>
      <c r="AH15" s="74" t="s">
        <v>1054</v>
      </c>
      <c r="AI15">
        <v>13</v>
      </c>
      <c r="AM15" s="15" t="s">
        <v>1097</v>
      </c>
      <c r="AN15">
        <v>5</v>
      </c>
      <c r="AQ15">
        <f t="shared" si="2"/>
        <v>11.286172181842806</v>
      </c>
    </row>
    <row r="16" spans="1:43" x14ac:dyDescent="0.25">
      <c r="N16">
        <f t="shared" si="0"/>
        <v>24.998846207098133</v>
      </c>
      <c r="O16" s="8" t="s">
        <v>66</v>
      </c>
      <c r="P16" s="6">
        <v>13</v>
      </c>
      <c r="T16" s="4" t="s">
        <v>9</v>
      </c>
      <c r="U16" s="4">
        <v>14</v>
      </c>
      <c r="X16">
        <f t="shared" si="1"/>
        <v>11.538017768547364</v>
      </c>
      <c r="Y16" s="7" t="s">
        <v>156</v>
      </c>
      <c r="Z16" s="7">
        <v>6</v>
      </c>
      <c r="AC16" s="8" t="s">
        <v>1017</v>
      </c>
      <c r="AD16">
        <v>9</v>
      </c>
      <c r="AF16">
        <f t="shared" si="3"/>
        <v>20.315109927317053</v>
      </c>
      <c r="AH16" s="74" t="s">
        <v>1055</v>
      </c>
      <c r="AI16">
        <v>10</v>
      </c>
      <c r="AM16" s="15" t="s">
        <v>1098</v>
      </c>
      <c r="AN16">
        <v>8</v>
      </c>
      <c r="AQ16">
        <f t="shared" si="2"/>
        <v>18.05787549094849</v>
      </c>
    </row>
    <row r="17" spans="1:43" x14ac:dyDescent="0.25">
      <c r="N17">
        <f t="shared" si="0"/>
        <v>34.61378705598203</v>
      </c>
      <c r="O17" s="8" t="s">
        <v>67</v>
      </c>
      <c r="P17" s="6">
        <v>18</v>
      </c>
      <c r="T17" s="4" t="s">
        <v>10</v>
      </c>
      <c r="U17" s="4">
        <v>9</v>
      </c>
      <c r="X17">
        <f t="shared" si="1"/>
        <v>17.307026652821044</v>
      </c>
      <c r="Y17" s="7" t="s">
        <v>157</v>
      </c>
      <c r="Z17" s="7">
        <v>9</v>
      </c>
      <c r="AC17" s="8" t="s">
        <v>1018</v>
      </c>
      <c r="AD17">
        <v>5</v>
      </c>
      <c r="AF17">
        <f t="shared" si="3"/>
        <v>11.286172181842806</v>
      </c>
      <c r="AH17" s="74" t="s">
        <v>1056</v>
      </c>
      <c r="AI17">
        <v>7</v>
      </c>
      <c r="AM17" s="15" t="s">
        <v>1099</v>
      </c>
      <c r="AN17">
        <v>8</v>
      </c>
      <c r="AQ17">
        <f t="shared" si="2"/>
        <v>18.05787549094849</v>
      </c>
    </row>
    <row r="18" spans="1:43" x14ac:dyDescent="0.25">
      <c r="N18">
        <f t="shared" si="0"/>
        <v>38.459763395535589</v>
      </c>
      <c r="O18" s="8" t="s">
        <v>68</v>
      </c>
      <c r="P18" s="6">
        <v>20</v>
      </c>
      <c r="T18" s="4" t="s">
        <v>11</v>
      </c>
      <c r="U18" s="4">
        <v>11</v>
      </c>
      <c r="X18">
        <f t="shared" si="1"/>
        <v>11.538017768547364</v>
      </c>
      <c r="Y18" s="7" t="s">
        <v>158</v>
      </c>
      <c r="Z18" s="7">
        <v>6</v>
      </c>
      <c r="AC18" s="8" t="s">
        <v>1019</v>
      </c>
      <c r="AD18">
        <v>10</v>
      </c>
      <c r="AF18">
        <f t="shared" si="3"/>
        <v>22.572344363685612</v>
      </c>
      <c r="AH18" s="74" t="s">
        <v>1057</v>
      </c>
      <c r="AI18">
        <v>9</v>
      </c>
      <c r="AM18" s="15" t="s">
        <v>1100</v>
      </c>
      <c r="AN18">
        <v>7</v>
      </c>
      <c r="AQ18">
        <f t="shared" si="2"/>
        <v>15.800641054579929</v>
      </c>
    </row>
    <row r="19" spans="1:43" x14ac:dyDescent="0.25">
      <c r="N19">
        <f t="shared" si="0"/>
        <v>32.690798886205251</v>
      </c>
      <c r="O19" s="8" t="s">
        <v>69</v>
      </c>
      <c r="P19" s="6">
        <v>17</v>
      </c>
      <c r="T19" s="4" t="s">
        <v>12</v>
      </c>
      <c r="U19" s="4">
        <v>12</v>
      </c>
      <c r="X19">
        <f t="shared" si="1"/>
        <v>11.538017768547364</v>
      </c>
      <c r="Y19" s="7" t="s">
        <v>159</v>
      </c>
      <c r="Z19" s="7">
        <v>6</v>
      </c>
      <c r="AC19" s="8" t="s">
        <v>1020</v>
      </c>
      <c r="AD19">
        <v>8</v>
      </c>
      <c r="AF19">
        <f t="shared" si="3"/>
        <v>18.05787549094849</v>
      </c>
      <c r="AH19" s="74" t="s">
        <v>1058</v>
      </c>
      <c r="AI19">
        <v>6</v>
      </c>
      <c r="AM19" s="15" t="s">
        <v>1101</v>
      </c>
      <c r="AN19">
        <v>10</v>
      </c>
      <c r="AQ19">
        <f t="shared" si="2"/>
        <v>22.572344363685612</v>
      </c>
    </row>
    <row r="20" spans="1:43" x14ac:dyDescent="0.25">
      <c r="N20">
        <f t="shared" si="0"/>
        <v>24.998846207098133</v>
      </c>
      <c r="O20" s="8" t="s">
        <v>70</v>
      </c>
      <c r="P20" s="6">
        <v>13</v>
      </c>
      <c r="T20" s="4" t="s">
        <v>13</v>
      </c>
      <c r="U20" s="4">
        <v>11</v>
      </c>
      <c r="X20">
        <f t="shared" si="1"/>
        <v>19.230029614245606</v>
      </c>
      <c r="Y20" s="7" t="s">
        <v>160</v>
      </c>
      <c r="Z20" s="7">
        <v>10</v>
      </c>
      <c r="AC20" s="8" t="s">
        <v>1021</v>
      </c>
      <c r="AD20">
        <v>7</v>
      </c>
      <c r="AF20">
        <f t="shared" si="3"/>
        <v>15.800641054579929</v>
      </c>
      <c r="AH20" s="74" t="s">
        <v>1059</v>
      </c>
      <c r="AI20">
        <v>5</v>
      </c>
      <c r="AM20" s="15" t="s">
        <v>1102</v>
      </c>
      <c r="AN20">
        <v>9</v>
      </c>
      <c r="AQ20">
        <f t="shared" si="2"/>
        <v>20.315109927317053</v>
      </c>
    </row>
    <row r="21" spans="1:43" x14ac:dyDescent="0.25">
      <c r="A21" s="5"/>
      <c r="N21">
        <f t="shared" si="0"/>
        <v>28.844822546651695</v>
      </c>
      <c r="O21" s="8" t="s">
        <v>71</v>
      </c>
      <c r="P21" s="6">
        <v>15</v>
      </c>
      <c r="T21" s="4" t="s">
        <v>14</v>
      </c>
      <c r="U21" s="4">
        <v>13</v>
      </c>
      <c r="X21">
        <f t="shared" si="1"/>
        <v>15.384023691396484</v>
      </c>
      <c r="Y21" s="7" t="s">
        <v>161</v>
      </c>
      <c r="Z21" s="7">
        <v>8</v>
      </c>
      <c r="AC21" s="8" t="s">
        <v>1022</v>
      </c>
      <c r="AD21">
        <v>9</v>
      </c>
      <c r="AF21">
        <f t="shared" si="3"/>
        <v>20.315109927317053</v>
      </c>
      <c r="AH21" s="74" t="s">
        <v>1060</v>
      </c>
      <c r="AI21">
        <v>9</v>
      </c>
      <c r="AM21" s="15" t="s">
        <v>1103</v>
      </c>
      <c r="AN21">
        <v>12</v>
      </c>
      <c r="AQ21">
        <f t="shared" si="2"/>
        <v>27.086813236422735</v>
      </c>
    </row>
    <row r="22" spans="1:43" x14ac:dyDescent="0.25">
      <c r="N22">
        <f t="shared" si="0"/>
        <v>9.6149408488838972</v>
      </c>
      <c r="O22" s="8" t="s">
        <v>72</v>
      </c>
      <c r="P22" s="6">
        <v>5</v>
      </c>
      <c r="T22" s="4" t="s">
        <v>15</v>
      </c>
      <c r="U22" s="4">
        <v>9</v>
      </c>
      <c r="X22">
        <f t="shared" si="1"/>
        <v>21.153032575670167</v>
      </c>
      <c r="Y22" s="7" t="s">
        <v>162</v>
      </c>
      <c r="Z22" s="7">
        <v>11</v>
      </c>
      <c r="AC22" s="8" t="s">
        <v>1023</v>
      </c>
      <c r="AD22">
        <v>10</v>
      </c>
      <c r="AF22">
        <f t="shared" si="3"/>
        <v>22.572344363685612</v>
      </c>
      <c r="AH22" s="74" t="s">
        <v>1061</v>
      </c>
      <c r="AI22">
        <v>10</v>
      </c>
      <c r="AM22" s="15" t="s">
        <v>1104</v>
      </c>
      <c r="AN22">
        <v>12</v>
      </c>
      <c r="AQ22">
        <f t="shared" si="2"/>
        <v>27.086813236422735</v>
      </c>
    </row>
    <row r="23" spans="1:43" x14ac:dyDescent="0.25">
      <c r="N23">
        <f t="shared" si="0"/>
        <v>38.459763395535589</v>
      </c>
      <c r="O23" s="8" t="s">
        <v>73</v>
      </c>
      <c r="P23" s="6">
        <v>20</v>
      </c>
      <c r="T23" s="4" t="s">
        <v>16</v>
      </c>
      <c r="U23" s="4">
        <v>16</v>
      </c>
      <c r="X23">
        <f t="shared" si="1"/>
        <v>15.384023691396484</v>
      </c>
      <c r="Y23" s="7" t="s">
        <v>163</v>
      </c>
      <c r="Z23" s="7">
        <v>8</v>
      </c>
      <c r="AC23" s="8" t="s">
        <v>1024</v>
      </c>
      <c r="AD23">
        <v>9</v>
      </c>
      <c r="AF23">
        <f t="shared" si="3"/>
        <v>20.315109927317053</v>
      </c>
      <c r="AH23" s="74" t="s">
        <v>1062</v>
      </c>
      <c r="AI23">
        <v>13</v>
      </c>
      <c r="AM23" s="15" t="s">
        <v>1105</v>
      </c>
      <c r="AN23">
        <v>6</v>
      </c>
      <c r="AQ23">
        <f t="shared" si="2"/>
        <v>13.543406618211367</v>
      </c>
    </row>
    <row r="24" spans="1:43" x14ac:dyDescent="0.25">
      <c r="N24">
        <f t="shared" si="0"/>
        <v>30.767810716428475</v>
      </c>
      <c r="O24" s="8" t="s">
        <v>74</v>
      </c>
      <c r="P24" s="6">
        <v>16</v>
      </c>
      <c r="T24" s="4" t="s">
        <v>17</v>
      </c>
      <c r="U24" s="4">
        <v>8</v>
      </c>
      <c r="X24">
        <f t="shared" si="1"/>
        <v>19.230029614245606</v>
      </c>
      <c r="Y24" s="7" t="s">
        <v>164</v>
      </c>
      <c r="Z24" s="7">
        <v>10</v>
      </c>
      <c r="AC24" s="8" t="s">
        <v>1025</v>
      </c>
      <c r="AD24">
        <v>13</v>
      </c>
      <c r="AF24">
        <f t="shared" si="3"/>
        <v>29.344047672791294</v>
      </c>
      <c r="AH24" s="74" t="s">
        <v>1063</v>
      </c>
      <c r="AI24">
        <v>11</v>
      </c>
      <c r="AM24" s="15" t="s">
        <v>1106</v>
      </c>
      <c r="AN24">
        <v>9</v>
      </c>
      <c r="AQ24">
        <f t="shared" si="2"/>
        <v>20.315109927317053</v>
      </c>
    </row>
    <row r="25" spans="1:43" x14ac:dyDescent="0.25">
      <c r="N25">
        <f t="shared" si="0"/>
        <v>38.459763395535589</v>
      </c>
      <c r="O25" s="8" t="s">
        <v>75</v>
      </c>
      <c r="P25" s="6">
        <v>20</v>
      </c>
      <c r="T25" s="4" t="s">
        <v>18</v>
      </c>
      <c r="U25" s="4">
        <v>13</v>
      </c>
      <c r="X25">
        <f t="shared" si="1"/>
        <v>19.230029614245606</v>
      </c>
      <c r="Y25" s="7" t="s">
        <v>165</v>
      </c>
      <c r="Z25" s="7">
        <v>10</v>
      </c>
      <c r="AC25" s="8" t="s">
        <v>1026</v>
      </c>
      <c r="AD25">
        <v>7</v>
      </c>
      <c r="AF25">
        <f t="shared" si="3"/>
        <v>15.800641054579929</v>
      </c>
      <c r="AH25" s="74" t="s">
        <v>1064</v>
      </c>
      <c r="AI25">
        <v>9</v>
      </c>
      <c r="AM25" s="15" t="s">
        <v>1107</v>
      </c>
      <c r="AN25">
        <v>11</v>
      </c>
      <c r="AQ25">
        <f t="shared" si="2"/>
        <v>24.829578800054176</v>
      </c>
    </row>
    <row r="26" spans="1:43" x14ac:dyDescent="0.25">
      <c r="B26" s="75" t="s">
        <v>403</v>
      </c>
      <c r="N26">
        <f t="shared" si="0"/>
        <v>34.61378705598203</v>
      </c>
      <c r="O26" s="8" t="s">
        <v>76</v>
      </c>
      <c r="P26" s="6">
        <v>18</v>
      </c>
      <c r="T26" s="4" t="s">
        <v>19</v>
      </c>
      <c r="U26" s="4">
        <v>14</v>
      </c>
      <c r="X26">
        <f t="shared" si="1"/>
        <v>9.6150148071228028</v>
      </c>
      <c r="Y26" s="7" t="s">
        <v>166</v>
      </c>
      <c r="Z26" s="7">
        <v>5</v>
      </c>
      <c r="AC26" s="8" t="s">
        <v>1027</v>
      </c>
      <c r="AD26">
        <v>8</v>
      </c>
      <c r="AF26">
        <f t="shared" si="3"/>
        <v>18.05787549094849</v>
      </c>
      <c r="AH26" s="74" t="s">
        <v>1065</v>
      </c>
      <c r="AI26">
        <v>7</v>
      </c>
      <c r="AM26" s="15" t="s">
        <v>1108</v>
      </c>
      <c r="AN26">
        <v>9</v>
      </c>
      <c r="AQ26">
        <f t="shared" si="2"/>
        <v>20.315109927317053</v>
      </c>
    </row>
    <row r="27" spans="1:43" x14ac:dyDescent="0.25">
      <c r="B27" s="75">
        <f>TTEST(B36:E36,J36:M36,2,3)</f>
        <v>4.349399486603453E-2</v>
      </c>
      <c r="N27">
        <f t="shared" si="0"/>
        <v>24.998846207098133</v>
      </c>
      <c r="O27" s="8" t="s">
        <v>77</v>
      </c>
      <c r="P27" s="6">
        <v>13</v>
      </c>
      <c r="T27" s="4" t="s">
        <v>20</v>
      </c>
      <c r="U27" s="4">
        <v>14</v>
      </c>
      <c r="X27">
        <f t="shared" si="1"/>
        <v>17.307026652821044</v>
      </c>
      <c r="Y27" s="7" t="s">
        <v>167</v>
      </c>
      <c r="Z27" s="7">
        <v>9</v>
      </c>
      <c r="AC27" s="8" t="s">
        <v>1028</v>
      </c>
      <c r="AD27">
        <v>18</v>
      </c>
      <c r="AF27">
        <f t="shared" si="3"/>
        <v>40.630219854634106</v>
      </c>
      <c r="AH27" s="74" t="s">
        <v>1067</v>
      </c>
      <c r="AI27">
        <v>10</v>
      </c>
      <c r="AM27" s="15" t="s">
        <v>1109</v>
      </c>
      <c r="AN27">
        <v>7</v>
      </c>
      <c r="AQ27">
        <f t="shared" si="2"/>
        <v>15.800641054579929</v>
      </c>
    </row>
    <row r="28" spans="1:43" x14ac:dyDescent="0.25">
      <c r="N28">
        <f t="shared" si="0"/>
        <v>24.998846207098133</v>
      </c>
      <c r="O28" s="8" t="s">
        <v>78</v>
      </c>
      <c r="P28" s="6">
        <v>13</v>
      </c>
      <c r="T28" s="4" t="s">
        <v>21</v>
      </c>
      <c r="U28" s="4">
        <v>17</v>
      </c>
      <c r="X28">
        <f t="shared" si="1"/>
        <v>24.999038498519287</v>
      </c>
      <c r="Y28" s="7" t="s">
        <v>168</v>
      </c>
      <c r="Z28" s="7">
        <v>13</v>
      </c>
      <c r="AC28" s="8" t="s">
        <v>1029</v>
      </c>
      <c r="AD28">
        <v>10</v>
      </c>
      <c r="AF28">
        <f t="shared" si="3"/>
        <v>22.572344363685612</v>
      </c>
      <c r="AH28" s="74" t="s">
        <v>1068</v>
      </c>
      <c r="AI28">
        <v>4</v>
      </c>
      <c r="AM28" s="15" t="s">
        <v>1110</v>
      </c>
      <c r="AN28">
        <v>11</v>
      </c>
      <c r="AQ28">
        <f t="shared" si="2"/>
        <v>24.829578800054176</v>
      </c>
    </row>
    <row r="29" spans="1:43" x14ac:dyDescent="0.25">
      <c r="B29" s="14" t="s">
        <v>1140</v>
      </c>
      <c r="N29">
        <f t="shared" si="0"/>
        <v>24.998846207098133</v>
      </c>
      <c r="O29" s="8" t="s">
        <v>79</v>
      </c>
      <c r="P29" s="6">
        <v>13</v>
      </c>
      <c r="T29" s="4" t="s">
        <v>22</v>
      </c>
      <c r="U29" s="4">
        <v>8</v>
      </c>
      <c r="X29">
        <f t="shared" si="1"/>
        <v>13.461020729971922</v>
      </c>
      <c r="Y29" s="7" t="s">
        <v>169</v>
      </c>
      <c r="Z29" s="7">
        <v>7</v>
      </c>
      <c r="AC29" s="8" t="s">
        <v>1030</v>
      </c>
      <c r="AD29">
        <v>8</v>
      </c>
      <c r="AF29">
        <f t="shared" si="3"/>
        <v>18.05787549094849</v>
      </c>
      <c r="AH29" s="74" t="s">
        <v>1069</v>
      </c>
      <c r="AI29">
        <v>13</v>
      </c>
      <c r="AM29" s="15" t="s">
        <v>1111</v>
      </c>
      <c r="AN29">
        <v>6</v>
      </c>
      <c r="AQ29">
        <f t="shared" si="2"/>
        <v>13.543406618211367</v>
      </c>
    </row>
    <row r="30" spans="1:43" x14ac:dyDescent="0.25">
      <c r="B30" s="14">
        <f>TTEST(B36:E36,F36:I36,2,3)</f>
        <v>0.35395818889274827</v>
      </c>
      <c r="N30">
        <f t="shared" si="0"/>
        <v>32.690798886205251</v>
      </c>
      <c r="O30" s="8" t="s">
        <v>80</v>
      </c>
      <c r="P30" s="6">
        <v>17</v>
      </c>
      <c r="T30" s="4" t="s">
        <v>23</v>
      </c>
      <c r="U30" s="4">
        <v>9</v>
      </c>
      <c r="X30">
        <f t="shared" si="1"/>
        <v>17.307026652821044</v>
      </c>
      <c r="Y30" s="7" t="s">
        <v>170</v>
      </c>
      <c r="Z30" s="7">
        <v>9</v>
      </c>
      <c r="AC30" s="8" t="s">
        <v>1031</v>
      </c>
      <c r="AD30">
        <v>5</v>
      </c>
      <c r="AF30">
        <f t="shared" si="3"/>
        <v>11.286172181842806</v>
      </c>
      <c r="AH30" s="74" t="s">
        <v>1070</v>
      </c>
      <c r="AI30">
        <v>7</v>
      </c>
      <c r="AM30" s="15" t="s">
        <v>1112</v>
      </c>
      <c r="AN30">
        <v>9</v>
      </c>
      <c r="AQ30">
        <f t="shared" si="2"/>
        <v>20.315109927317053</v>
      </c>
    </row>
    <row r="31" spans="1:43" x14ac:dyDescent="0.25">
      <c r="N31">
        <f t="shared" si="0"/>
        <v>26.921834376874916</v>
      </c>
      <c r="O31" s="8" t="s">
        <v>81</v>
      </c>
      <c r="P31" s="6">
        <v>14</v>
      </c>
      <c r="T31" s="4" t="s">
        <v>24</v>
      </c>
      <c r="U31" s="4">
        <v>16</v>
      </c>
      <c r="X31">
        <f t="shared" si="1"/>
        <v>19.230029614245606</v>
      </c>
      <c r="Y31" s="7" t="s">
        <v>171</v>
      </c>
      <c r="Z31" s="7">
        <v>10</v>
      </c>
      <c r="AC31" s="8" t="s">
        <v>1032</v>
      </c>
      <c r="AD31">
        <v>7</v>
      </c>
      <c r="AF31">
        <f t="shared" si="3"/>
        <v>15.800641054579929</v>
      </c>
      <c r="AH31" s="74" t="s">
        <v>1071</v>
      </c>
      <c r="AI31">
        <v>8</v>
      </c>
      <c r="AM31" s="15" t="s">
        <v>1113</v>
      </c>
      <c r="AN31">
        <v>8</v>
      </c>
      <c r="AQ31">
        <f t="shared" si="2"/>
        <v>18.05787549094849</v>
      </c>
    </row>
    <row r="32" spans="1:43" x14ac:dyDescent="0.25">
      <c r="B32" s="14" t="s">
        <v>547</v>
      </c>
      <c r="N32">
        <f t="shared" si="0"/>
        <v>17.306893527991015</v>
      </c>
      <c r="O32" s="8" t="s">
        <v>82</v>
      </c>
      <c r="P32" s="6">
        <v>9</v>
      </c>
      <c r="T32" s="4" t="s">
        <v>25</v>
      </c>
      <c r="U32" s="4">
        <v>17</v>
      </c>
      <c r="X32">
        <f t="shared" si="1"/>
        <v>21.153032575670167</v>
      </c>
      <c r="Y32" s="7" t="s">
        <v>172</v>
      </c>
      <c r="Z32" s="7">
        <v>11</v>
      </c>
      <c r="AC32" s="8" t="s">
        <v>1033</v>
      </c>
      <c r="AD32">
        <v>8</v>
      </c>
      <c r="AF32">
        <f t="shared" si="3"/>
        <v>18.05787549094849</v>
      </c>
      <c r="AH32" s="74" t="s">
        <v>1072</v>
      </c>
      <c r="AI32">
        <v>18</v>
      </c>
      <c r="AM32" s="15" t="s">
        <v>1114</v>
      </c>
      <c r="AN32">
        <v>2</v>
      </c>
      <c r="AQ32">
        <f t="shared" si="2"/>
        <v>4.5144688727371225</v>
      </c>
    </row>
    <row r="33" spans="1:43" x14ac:dyDescent="0.25">
      <c r="B33" s="14">
        <f>TTEST(F36:I36,J36:M36,2,3)</f>
        <v>5.3077685620157168E-2</v>
      </c>
      <c r="N33">
        <f t="shared" si="0"/>
        <v>38.459763395535589</v>
      </c>
      <c r="O33" s="8" t="s">
        <v>83</v>
      </c>
      <c r="P33" s="6">
        <v>20</v>
      </c>
      <c r="T33" s="4" t="s">
        <v>26</v>
      </c>
      <c r="U33" s="4">
        <v>10</v>
      </c>
      <c r="X33">
        <f t="shared" si="1"/>
        <v>17.307026652821044</v>
      </c>
      <c r="Y33" s="7" t="s">
        <v>173</v>
      </c>
      <c r="Z33" s="7">
        <v>9</v>
      </c>
      <c r="AC33" s="8" t="s">
        <v>1034</v>
      </c>
      <c r="AD33">
        <v>8</v>
      </c>
      <c r="AF33">
        <f t="shared" si="3"/>
        <v>18.05787549094849</v>
      </c>
      <c r="AH33" s="74" t="s">
        <v>1073</v>
      </c>
      <c r="AI33">
        <v>10</v>
      </c>
      <c r="AM33" s="15" t="s">
        <v>1115</v>
      </c>
      <c r="AN33">
        <v>8</v>
      </c>
      <c r="AQ33">
        <f t="shared" si="2"/>
        <v>18.05787549094849</v>
      </c>
    </row>
    <row r="34" spans="1:43" x14ac:dyDescent="0.25">
      <c r="N34">
        <f t="shared" si="0"/>
        <v>32.690798886205251</v>
      </c>
      <c r="O34" s="8" t="s">
        <v>84</v>
      </c>
      <c r="P34" s="6">
        <v>17</v>
      </c>
      <c r="T34" s="4" t="s">
        <v>27</v>
      </c>
      <c r="U34" s="4">
        <v>14</v>
      </c>
      <c r="X34">
        <f t="shared" si="1"/>
        <v>13.461020729971922</v>
      </c>
      <c r="Y34" s="7" t="s">
        <v>174</v>
      </c>
      <c r="Z34" s="7">
        <v>7</v>
      </c>
      <c r="AC34" s="8" t="s">
        <v>1035</v>
      </c>
      <c r="AD34">
        <v>11</v>
      </c>
      <c r="AF34">
        <f t="shared" si="3"/>
        <v>24.829578800054176</v>
      </c>
      <c r="AH34" s="74" t="s">
        <v>1074</v>
      </c>
      <c r="AI34">
        <v>8</v>
      </c>
      <c r="AM34" s="15" t="s">
        <v>1116</v>
      </c>
      <c r="AN34">
        <v>9</v>
      </c>
      <c r="AQ34">
        <f t="shared" si="2"/>
        <v>20.315109927317053</v>
      </c>
    </row>
    <row r="35" spans="1:43" x14ac:dyDescent="0.25">
      <c r="A35" t="s">
        <v>574</v>
      </c>
      <c r="B35" s="6" t="s">
        <v>50</v>
      </c>
      <c r="C35" s="6" t="s">
        <v>50</v>
      </c>
      <c r="D35" s="6" t="s">
        <v>50</v>
      </c>
      <c r="E35" s="6" t="s">
        <v>50</v>
      </c>
      <c r="F35" s="4" t="s">
        <v>51</v>
      </c>
      <c r="G35" s="4" t="s">
        <v>51</v>
      </c>
      <c r="H35" s="4" t="s">
        <v>51</v>
      </c>
      <c r="I35" s="4" t="s">
        <v>51</v>
      </c>
      <c r="J35" s="7" t="s">
        <v>1006</v>
      </c>
      <c r="K35" s="7" t="s">
        <v>1006</v>
      </c>
      <c r="L35" s="7" t="s">
        <v>1006</v>
      </c>
      <c r="M35" s="7" t="s">
        <v>1006</v>
      </c>
      <c r="N35">
        <f t="shared" si="0"/>
        <v>36.536775225758809</v>
      </c>
      <c r="O35" s="8" t="s">
        <v>85</v>
      </c>
      <c r="P35" s="6">
        <v>19</v>
      </c>
      <c r="T35" s="4" t="s">
        <v>28</v>
      </c>
      <c r="U35" s="4">
        <v>12</v>
      </c>
      <c r="X35">
        <f t="shared" si="1"/>
        <v>11.538017768547364</v>
      </c>
      <c r="Y35" s="7" t="s">
        <v>175</v>
      </c>
      <c r="Z35" s="7">
        <v>6</v>
      </c>
      <c r="AC35" s="8" t="s">
        <v>1036</v>
      </c>
      <c r="AD35">
        <v>9</v>
      </c>
      <c r="AF35">
        <f t="shared" si="3"/>
        <v>20.315109927317053</v>
      </c>
      <c r="AH35" s="74" t="s">
        <v>1075</v>
      </c>
      <c r="AI35">
        <v>5</v>
      </c>
      <c r="AM35" s="15" t="s">
        <v>1117</v>
      </c>
      <c r="AN35">
        <v>7</v>
      </c>
      <c r="AQ35">
        <f t="shared" si="2"/>
        <v>15.800641054579929</v>
      </c>
    </row>
    <row r="36" spans="1:43" x14ac:dyDescent="0.25">
      <c r="B36" s="69">
        <f>B39</f>
        <v>28.84483337402343</v>
      </c>
      <c r="C36" s="69">
        <f t="shared" ref="C36:M36" si="4">C39</f>
        <v>21.768234252929688</v>
      </c>
      <c r="D36" s="69">
        <f t="shared" si="4"/>
        <v>20.922119140624996</v>
      </c>
      <c r="E36" s="69">
        <f t="shared" si="4"/>
        <v>20.253949979010077</v>
      </c>
      <c r="F36" s="69">
        <f t="shared" si="4"/>
        <v>24.114280700683587</v>
      </c>
      <c r="G36" s="69">
        <f t="shared" si="4"/>
        <v>17.974059435786032</v>
      </c>
      <c r="H36" s="69">
        <f t="shared" si="4"/>
        <v>19.779314313616069</v>
      </c>
      <c r="I36" s="69">
        <f t="shared" si="4"/>
        <v>20.257078485339857</v>
      </c>
      <c r="J36" s="69">
        <f t="shared" si="4"/>
        <v>16.515081069048708</v>
      </c>
      <c r="K36" s="69">
        <f t="shared" si="4"/>
        <v>14.381790161132809</v>
      </c>
      <c r="L36" s="69">
        <f t="shared" si="4"/>
        <v>17.557724662449044</v>
      </c>
      <c r="M36" s="69">
        <f t="shared" si="4"/>
        <v>18.254018302193209</v>
      </c>
      <c r="N36">
        <f t="shared" si="0"/>
        <v>24.998846207098133</v>
      </c>
      <c r="O36" s="8" t="s">
        <v>86</v>
      </c>
      <c r="P36" s="6">
        <v>13</v>
      </c>
      <c r="T36" s="4" t="s">
        <v>29</v>
      </c>
      <c r="U36" s="4">
        <v>5</v>
      </c>
      <c r="X36">
        <f t="shared" si="1"/>
        <v>13.461020729971922</v>
      </c>
      <c r="Y36" s="7" t="s">
        <v>176</v>
      </c>
      <c r="Z36" s="7">
        <v>7</v>
      </c>
      <c r="AC36" s="8" t="s">
        <v>1037</v>
      </c>
      <c r="AD36">
        <v>10</v>
      </c>
      <c r="AF36">
        <f t="shared" si="3"/>
        <v>22.572344363685612</v>
      </c>
      <c r="AH36" s="74" t="s">
        <v>1076</v>
      </c>
      <c r="AI36">
        <v>7</v>
      </c>
      <c r="AM36" s="15" t="s">
        <v>1118</v>
      </c>
      <c r="AN36">
        <v>12</v>
      </c>
      <c r="AQ36">
        <f t="shared" si="2"/>
        <v>27.086813236422735</v>
      </c>
    </row>
    <row r="37" spans="1:43" x14ac:dyDescent="0.25">
      <c r="B37" s="70">
        <f>B40</f>
        <v>1.4546235010294026</v>
      </c>
      <c r="C37" s="70">
        <f t="shared" ref="C37:M37" si="5">C40</f>
        <v>0.93956562387098752</v>
      </c>
      <c r="D37" s="70">
        <f t="shared" si="5"/>
        <v>0.9055357319919346</v>
      </c>
      <c r="E37" s="70">
        <f t="shared" si="5"/>
        <v>1.0143213869110344</v>
      </c>
      <c r="F37" s="70">
        <f t="shared" si="5"/>
        <v>0.85330911638472162</v>
      </c>
      <c r="G37" s="70">
        <f t="shared" si="5"/>
        <v>0.74929749874494811</v>
      </c>
      <c r="H37" s="70">
        <f t="shared" si="5"/>
        <v>0.81261112176636718</v>
      </c>
      <c r="I37" s="70">
        <f t="shared" si="5"/>
        <v>1.0953326430908779</v>
      </c>
      <c r="J37" s="70">
        <f t="shared" si="5"/>
        <v>0.75044692876995667</v>
      </c>
      <c r="K37" s="70">
        <f t="shared" si="5"/>
        <v>0.61098219784906049</v>
      </c>
      <c r="L37" s="70">
        <f t="shared" si="5"/>
        <v>0.82031845776032108</v>
      </c>
      <c r="M37" s="70">
        <f t="shared" si="5"/>
        <v>0.8086207616491019</v>
      </c>
      <c r="N37">
        <f t="shared" si="0"/>
        <v>28.844822546651695</v>
      </c>
      <c r="O37" s="8" t="s">
        <v>87</v>
      </c>
      <c r="P37" s="6">
        <v>15</v>
      </c>
      <c r="T37" s="4" t="s">
        <v>30</v>
      </c>
      <c r="U37" s="4">
        <v>9</v>
      </c>
      <c r="X37">
        <f t="shared" si="1"/>
        <v>15.384023691396484</v>
      </c>
      <c r="Y37" s="7" t="s">
        <v>177</v>
      </c>
      <c r="Z37" s="7">
        <v>8</v>
      </c>
      <c r="AC37" s="8" t="s">
        <v>1038</v>
      </c>
      <c r="AD37">
        <v>6</v>
      </c>
      <c r="AF37">
        <f t="shared" si="3"/>
        <v>13.543406618211367</v>
      </c>
      <c r="AH37" s="74" t="s">
        <v>1077</v>
      </c>
      <c r="AI37">
        <v>8</v>
      </c>
      <c r="AM37" s="15" t="s">
        <v>1119</v>
      </c>
      <c r="AN37">
        <v>8</v>
      </c>
      <c r="AQ37">
        <f t="shared" si="2"/>
        <v>18.05787549094849</v>
      </c>
    </row>
    <row r="38" spans="1:43" x14ac:dyDescent="0.25">
      <c r="N38">
        <f t="shared" si="0"/>
        <v>32.690798886205251</v>
      </c>
      <c r="O38" s="8" t="s">
        <v>88</v>
      </c>
      <c r="P38" s="6">
        <v>17</v>
      </c>
      <c r="T38" s="4" t="s">
        <v>31</v>
      </c>
      <c r="U38" s="4">
        <v>10</v>
      </c>
      <c r="X38">
        <f t="shared" si="1"/>
        <v>17.307026652821044</v>
      </c>
      <c r="Y38" s="7" t="s">
        <v>178</v>
      </c>
      <c r="Z38" s="7">
        <v>9</v>
      </c>
      <c r="AC38" s="8" t="s">
        <v>1039</v>
      </c>
      <c r="AD38">
        <v>12</v>
      </c>
      <c r="AF38">
        <f t="shared" si="3"/>
        <v>27.086813236422735</v>
      </c>
      <c r="AH38" s="74" t="s">
        <v>1078</v>
      </c>
      <c r="AI38">
        <v>8</v>
      </c>
      <c r="AM38" s="15" t="s">
        <v>1120</v>
      </c>
      <c r="AN38">
        <v>13</v>
      </c>
      <c r="AQ38">
        <f t="shared" si="2"/>
        <v>29.344047672791294</v>
      </c>
    </row>
    <row r="39" spans="1:43" x14ac:dyDescent="0.25">
      <c r="A39" t="s">
        <v>1137</v>
      </c>
      <c r="B39">
        <f>B51/B41*100</f>
        <v>28.84483337402343</v>
      </c>
      <c r="C39">
        <f t="shared" ref="C39:M39" si="6">C51/C41*100</f>
        <v>21.768234252929688</v>
      </c>
      <c r="D39">
        <f t="shared" si="6"/>
        <v>20.922119140624996</v>
      </c>
      <c r="E39">
        <f t="shared" si="6"/>
        <v>20.253949979010077</v>
      </c>
      <c r="F39">
        <f t="shared" si="6"/>
        <v>24.114280700683587</v>
      </c>
      <c r="G39">
        <f t="shared" si="6"/>
        <v>17.974059435786032</v>
      </c>
      <c r="H39">
        <f t="shared" si="6"/>
        <v>19.779314313616069</v>
      </c>
      <c r="I39">
        <f t="shared" si="6"/>
        <v>20.257078485339857</v>
      </c>
      <c r="J39">
        <f t="shared" si="6"/>
        <v>16.515081069048708</v>
      </c>
      <c r="K39">
        <f t="shared" si="6"/>
        <v>14.381790161132809</v>
      </c>
      <c r="L39">
        <f t="shared" si="6"/>
        <v>17.557724662449044</v>
      </c>
      <c r="M39">
        <f t="shared" si="6"/>
        <v>18.254018302193209</v>
      </c>
      <c r="N39">
        <f t="shared" si="0"/>
        <v>23.075858037321353</v>
      </c>
      <c r="O39" s="8" t="s">
        <v>89</v>
      </c>
      <c r="P39" s="6">
        <v>12</v>
      </c>
      <c r="T39" s="4" t="s">
        <v>32</v>
      </c>
      <c r="U39" s="4">
        <v>11</v>
      </c>
      <c r="X39">
        <f t="shared" si="1"/>
        <v>15.384023691396484</v>
      </c>
      <c r="Y39" s="7" t="s">
        <v>179</v>
      </c>
      <c r="Z39" s="7">
        <v>8</v>
      </c>
      <c r="AC39" s="62"/>
      <c r="AF39">
        <f t="shared" si="3"/>
        <v>0</v>
      </c>
      <c r="AH39" s="74" t="s">
        <v>1079</v>
      </c>
      <c r="AI39">
        <v>11</v>
      </c>
      <c r="AM39" s="15" t="s">
        <v>1121</v>
      </c>
      <c r="AN39">
        <v>5</v>
      </c>
      <c r="AQ39">
        <f t="shared" si="2"/>
        <v>11.286172181842806</v>
      </c>
    </row>
    <row r="40" spans="1:43" x14ac:dyDescent="0.25">
      <c r="B40" s="14">
        <f>B52/B41*100</f>
        <v>1.4546235010294026</v>
      </c>
      <c r="C40" s="14">
        <f t="shared" ref="C40:M40" si="7">C52/C41*100</f>
        <v>0.93956562387098752</v>
      </c>
      <c r="D40" s="14">
        <f t="shared" si="7"/>
        <v>0.9055357319919346</v>
      </c>
      <c r="E40" s="14">
        <f t="shared" si="7"/>
        <v>1.0143213869110344</v>
      </c>
      <c r="F40" s="14">
        <f t="shared" si="7"/>
        <v>0.85330911638472162</v>
      </c>
      <c r="G40" s="14">
        <f t="shared" si="7"/>
        <v>0.74929749874494811</v>
      </c>
      <c r="H40" s="14">
        <f t="shared" si="7"/>
        <v>0.81261112176636718</v>
      </c>
      <c r="I40" s="14">
        <f t="shared" si="7"/>
        <v>1.0953326430908779</v>
      </c>
      <c r="J40" s="14">
        <f t="shared" si="7"/>
        <v>0.75044692876995667</v>
      </c>
      <c r="K40" s="14">
        <f t="shared" si="7"/>
        <v>0.61098219784906049</v>
      </c>
      <c r="L40" s="14">
        <f t="shared" si="7"/>
        <v>0.82031845776032108</v>
      </c>
      <c r="M40" s="14">
        <f t="shared" si="7"/>
        <v>0.8086207616491019</v>
      </c>
      <c r="N40">
        <f t="shared" si="0"/>
        <v>46.151716074642707</v>
      </c>
      <c r="O40" s="8" t="s">
        <v>90</v>
      </c>
      <c r="P40" s="6">
        <v>24</v>
      </c>
      <c r="T40" s="4" t="s">
        <v>33</v>
      </c>
      <c r="U40" s="4">
        <v>13</v>
      </c>
      <c r="X40">
        <f t="shared" si="1"/>
        <v>7.692011845698242</v>
      </c>
      <c r="Y40" s="7" t="s">
        <v>180</v>
      </c>
      <c r="Z40" s="7">
        <v>4</v>
      </c>
      <c r="AC40" s="8" t="s">
        <v>1040</v>
      </c>
      <c r="AD40">
        <v>7</v>
      </c>
      <c r="AF40">
        <f t="shared" si="3"/>
        <v>15.800641054579929</v>
      </c>
      <c r="AH40" s="74" t="s">
        <v>1080</v>
      </c>
      <c r="AI40">
        <v>9</v>
      </c>
      <c r="AM40" s="15" t="s">
        <v>1122</v>
      </c>
      <c r="AN40">
        <v>12</v>
      </c>
      <c r="AQ40">
        <f t="shared" si="2"/>
        <v>27.086813236422735</v>
      </c>
    </row>
    <row r="41" spans="1:43" x14ac:dyDescent="0.25">
      <c r="A41" t="s">
        <v>1139</v>
      </c>
      <c r="B41">
        <f>B43/1000000</f>
        <v>52.002380480063486</v>
      </c>
      <c r="C41">
        <f t="shared" ref="C41:M41" si="8">C43/1000000</f>
        <v>52.002380480063486</v>
      </c>
      <c r="D41">
        <f t="shared" si="8"/>
        <v>52.002380480063486</v>
      </c>
      <c r="E41">
        <f t="shared" si="8"/>
        <v>44.302335999999997</v>
      </c>
      <c r="F41">
        <f t="shared" si="8"/>
        <v>52.002380480063486</v>
      </c>
      <c r="G41">
        <f t="shared" si="8"/>
        <v>52.002380480063486</v>
      </c>
      <c r="H41">
        <f t="shared" si="8"/>
        <v>52.002380480063486</v>
      </c>
      <c r="I41">
        <f t="shared" si="8"/>
        <v>44.302335999999997</v>
      </c>
      <c r="J41">
        <f t="shared" si="8"/>
        <v>52.002380480063486</v>
      </c>
      <c r="K41">
        <f t="shared" si="8"/>
        <v>52.002380480063486</v>
      </c>
      <c r="L41">
        <f t="shared" si="8"/>
        <v>52.002380480063486</v>
      </c>
      <c r="M41">
        <f t="shared" si="8"/>
        <v>44.302335999999997</v>
      </c>
      <c r="N41">
        <f t="shared" si="0"/>
        <v>24.998846207098133</v>
      </c>
      <c r="O41" s="8" t="s">
        <v>91</v>
      </c>
      <c r="P41" s="6">
        <v>13</v>
      </c>
      <c r="T41" s="4" t="s">
        <v>34</v>
      </c>
      <c r="U41" s="4">
        <v>15</v>
      </c>
      <c r="X41">
        <f t="shared" si="1"/>
        <v>13.461020729971922</v>
      </c>
      <c r="Y41" s="7" t="s">
        <v>181</v>
      </c>
      <c r="Z41" s="7">
        <v>7</v>
      </c>
      <c r="AC41" s="8" t="s">
        <v>1041</v>
      </c>
      <c r="AD41">
        <v>8</v>
      </c>
      <c r="AF41">
        <f t="shared" si="3"/>
        <v>18.05787549094849</v>
      </c>
      <c r="AH41" s="74" t="s">
        <v>1081</v>
      </c>
      <c r="AI41">
        <v>10</v>
      </c>
      <c r="AM41" s="15" t="s">
        <v>1123</v>
      </c>
      <c r="AN41">
        <v>8</v>
      </c>
      <c r="AQ41">
        <f t="shared" si="2"/>
        <v>18.05787549094849</v>
      </c>
    </row>
    <row r="42" spans="1:43" x14ac:dyDescent="0.25">
      <c r="N42">
        <f t="shared" si="0"/>
        <v>32.690798886205251</v>
      </c>
      <c r="O42" s="8" t="s">
        <v>92</v>
      </c>
      <c r="P42" s="6">
        <v>17</v>
      </c>
      <c r="T42" s="4" t="s">
        <v>35</v>
      </c>
      <c r="U42" s="4">
        <v>15</v>
      </c>
      <c r="X42">
        <f t="shared" si="1"/>
        <v>15.384023691396484</v>
      </c>
      <c r="Y42" s="7" t="s">
        <v>182</v>
      </c>
      <c r="Z42" s="7">
        <v>8</v>
      </c>
      <c r="AC42" s="8" t="s">
        <v>1042</v>
      </c>
      <c r="AD42">
        <v>12</v>
      </c>
      <c r="AF42">
        <f t="shared" si="3"/>
        <v>27.086813236422735</v>
      </c>
      <c r="AH42" s="74" t="s">
        <v>1082</v>
      </c>
      <c r="AI42">
        <v>6</v>
      </c>
      <c r="AM42" s="15" t="s">
        <v>1124</v>
      </c>
      <c r="AN42">
        <v>10</v>
      </c>
      <c r="AQ42">
        <f t="shared" si="2"/>
        <v>22.572344363685612</v>
      </c>
    </row>
    <row r="43" spans="1:43" x14ac:dyDescent="0.25">
      <c r="A43" t="s">
        <v>1138</v>
      </c>
      <c r="B43">
        <f>(B47*B45)*(B47*B45)</f>
        <v>52002380.480063483</v>
      </c>
      <c r="C43">
        <f t="shared" ref="C43:M43" si="9">(C47*C45)*(C47*C45)</f>
        <v>52002380.480063483</v>
      </c>
      <c r="D43">
        <f t="shared" si="9"/>
        <v>52002380.480063483</v>
      </c>
      <c r="E43">
        <f t="shared" si="9"/>
        <v>44302336</v>
      </c>
      <c r="F43">
        <f t="shared" si="9"/>
        <v>52002380.480063483</v>
      </c>
      <c r="G43">
        <f t="shared" si="9"/>
        <v>52002380.480063483</v>
      </c>
      <c r="H43">
        <f t="shared" si="9"/>
        <v>52002380.480063483</v>
      </c>
      <c r="I43">
        <f t="shared" si="9"/>
        <v>44302336</v>
      </c>
      <c r="J43">
        <f t="shared" si="9"/>
        <v>52002380.480063483</v>
      </c>
      <c r="K43">
        <f t="shared" si="9"/>
        <v>52002380.480063483</v>
      </c>
      <c r="L43">
        <f t="shared" si="9"/>
        <v>52002380.480063483</v>
      </c>
      <c r="M43">
        <f t="shared" si="9"/>
        <v>44302336</v>
      </c>
      <c r="N43">
        <f t="shared" si="0"/>
        <v>48.074704244419486</v>
      </c>
      <c r="O43" s="8" t="s">
        <v>93</v>
      </c>
      <c r="P43" s="6">
        <v>25</v>
      </c>
      <c r="T43" s="4" t="s">
        <v>36</v>
      </c>
      <c r="U43" s="4">
        <v>16</v>
      </c>
      <c r="X43">
        <f t="shared" si="1"/>
        <v>11.538017768547364</v>
      </c>
      <c r="Y43" s="7" t="s">
        <v>183</v>
      </c>
      <c r="Z43" s="7">
        <v>6</v>
      </c>
      <c r="AC43" s="8" t="s">
        <v>1043</v>
      </c>
      <c r="AD43">
        <v>8</v>
      </c>
      <c r="AF43">
        <f t="shared" si="3"/>
        <v>18.05787549094849</v>
      </c>
      <c r="AH43" s="74" t="s">
        <v>1083</v>
      </c>
      <c r="AI43">
        <v>12</v>
      </c>
      <c r="AM43" s="15" t="s">
        <v>1125</v>
      </c>
      <c r="AN43">
        <v>6</v>
      </c>
      <c r="AQ43">
        <f t="shared" si="2"/>
        <v>13.543406618211367</v>
      </c>
    </row>
    <row r="44" spans="1:43" x14ac:dyDescent="0.25">
      <c r="N44">
        <f t="shared" si="0"/>
        <v>23.075858037321353</v>
      </c>
      <c r="O44" s="8" t="s">
        <v>94</v>
      </c>
      <c r="P44" s="6">
        <v>12</v>
      </c>
      <c r="T44" s="4" t="s">
        <v>37</v>
      </c>
      <c r="U44" s="4">
        <v>13</v>
      </c>
      <c r="X44">
        <f t="shared" si="1"/>
        <v>19.230029614245606</v>
      </c>
      <c r="Y44" s="7" t="s">
        <v>184</v>
      </c>
      <c r="Z44" s="7">
        <v>10</v>
      </c>
      <c r="AC44" s="8" t="s">
        <v>1044</v>
      </c>
      <c r="AD44">
        <v>8</v>
      </c>
      <c r="AF44">
        <f t="shared" si="3"/>
        <v>18.05787549094849</v>
      </c>
      <c r="AH44" s="74" t="s">
        <v>1084</v>
      </c>
      <c r="AI44">
        <v>7</v>
      </c>
      <c r="AM44" s="15" t="s">
        <v>1126</v>
      </c>
      <c r="AN44">
        <v>6</v>
      </c>
      <c r="AQ44">
        <f t="shared" si="2"/>
        <v>13.543406618211367</v>
      </c>
    </row>
    <row r="45" spans="1:43" x14ac:dyDescent="0.25">
      <c r="A45" t="s">
        <v>1141</v>
      </c>
      <c r="B45" s="71">
        <v>7.042253521126761</v>
      </c>
      <c r="C45" s="71">
        <v>7.042253521126761</v>
      </c>
      <c r="D45" s="71">
        <v>7.042253521126761</v>
      </c>
      <c r="E45" s="71">
        <v>6.5</v>
      </c>
      <c r="F45">
        <f>B45</f>
        <v>7.042253521126761</v>
      </c>
      <c r="G45">
        <f t="shared" ref="G45:M45" si="10">C45</f>
        <v>7.042253521126761</v>
      </c>
      <c r="H45">
        <f t="shared" si="10"/>
        <v>7.042253521126761</v>
      </c>
      <c r="I45">
        <f t="shared" si="10"/>
        <v>6.5</v>
      </c>
      <c r="J45">
        <f t="shared" si="10"/>
        <v>7.042253521126761</v>
      </c>
      <c r="K45">
        <f t="shared" si="10"/>
        <v>7.042253521126761</v>
      </c>
      <c r="L45">
        <f t="shared" si="10"/>
        <v>7.042253521126761</v>
      </c>
      <c r="M45">
        <f t="shared" si="10"/>
        <v>6.5</v>
      </c>
      <c r="N45">
        <f t="shared" si="0"/>
        <v>40.382751565312368</v>
      </c>
      <c r="O45" s="8" t="s">
        <v>95</v>
      </c>
      <c r="P45" s="6">
        <v>21</v>
      </c>
      <c r="T45" s="4" t="s">
        <v>38</v>
      </c>
      <c r="U45" s="4">
        <v>13</v>
      </c>
      <c r="X45">
        <f t="shared" si="1"/>
        <v>30.768047382792968</v>
      </c>
      <c r="Y45" s="7" t="s">
        <v>185</v>
      </c>
      <c r="Z45" s="7">
        <v>16</v>
      </c>
      <c r="AC45" s="8" t="s">
        <v>1045</v>
      </c>
      <c r="AD45">
        <v>5</v>
      </c>
      <c r="AF45">
        <f t="shared" si="3"/>
        <v>11.286172181842806</v>
      </c>
      <c r="AH45" s="74" t="s">
        <v>1085</v>
      </c>
      <c r="AI45">
        <v>12</v>
      </c>
      <c r="AM45" s="15" t="s">
        <v>1127</v>
      </c>
      <c r="AN45">
        <v>8</v>
      </c>
      <c r="AQ45">
        <f t="shared" si="2"/>
        <v>18.05787549094849</v>
      </c>
    </row>
    <row r="46" spans="1:43" x14ac:dyDescent="0.25">
      <c r="N46">
        <f t="shared" si="0"/>
        <v>0</v>
      </c>
      <c r="O46"/>
      <c r="P46"/>
      <c r="T46" s="4" t="s">
        <v>39</v>
      </c>
      <c r="U46" s="4">
        <v>8</v>
      </c>
      <c r="X46">
        <f t="shared" si="1"/>
        <v>28.84504442136841</v>
      </c>
      <c r="Y46" s="7" t="s">
        <v>186</v>
      </c>
      <c r="Z46" s="7">
        <v>15</v>
      </c>
      <c r="AM46" s="15" t="s">
        <v>1128</v>
      </c>
      <c r="AN46">
        <v>8</v>
      </c>
      <c r="AQ46">
        <f t="shared" si="2"/>
        <v>18.05787549094849</v>
      </c>
    </row>
    <row r="47" spans="1:43" x14ac:dyDescent="0.25">
      <c r="A47" t="s">
        <v>1136</v>
      </c>
      <c r="B47">
        <v>1024</v>
      </c>
      <c r="C47">
        <v>1024</v>
      </c>
      <c r="D47">
        <v>1024</v>
      </c>
      <c r="E47">
        <v>1024</v>
      </c>
      <c r="F47">
        <v>1024</v>
      </c>
      <c r="G47">
        <v>1024</v>
      </c>
      <c r="H47">
        <v>1024</v>
      </c>
      <c r="I47">
        <v>1024</v>
      </c>
      <c r="J47">
        <v>1024</v>
      </c>
      <c r="K47">
        <v>1024</v>
      </c>
      <c r="L47">
        <v>1024</v>
      </c>
      <c r="M47">
        <v>1024</v>
      </c>
      <c r="N47">
        <f t="shared" si="0"/>
        <v>23.075858037321353</v>
      </c>
      <c r="O47" s="8" t="s">
        <v>97</v>
      </c>
      <c r="P47" s="6">
        <v>12</v>
      </c>
      <c r="Q47" s="2" t="s">
        <v>96</v>
      </c>
      <c r="T47" s="4" t="s">
        <v>40</v>
      </c>
      <c r="U47" s="4">
        <v>10</v>
      </c>
      <c r="X47">
        <f t="shared" si="1"/>
        <v>21.153032575670167</v>
      </c>
      <c r="Y47" s="7" t="s">
        <v>187</v>
      </c>
      <c r="Z47" s="7">
        <v>11</v>
      </c>
      <c r="AM47" s="15" t="s">
        <v>1129</v>
      </c>
      <c r="AN47">
        <v>7</v>
      </c>
      <c r="AQ47">
        <f t="shared" si="2"/>
        <v>15.800641054579929</v>
      </c>
    </row>
    <row r="48" spans="1:43" x14ac:dyDescent="0.25">
      <c r="A48" t="s">
        <v>1135</v>
      </c>
      <c r="B48">
        <v>1024</v>
      </c>
      <c r="C48">
        <v>1024</v>
      </c>
      <c r="D48">
        <v>1024</v>
      </c>
      <c r="E48">
        <v>1024</v>
      </c>
      <c r="F48">
        <v>1024</v>
      </c>
      <c r="G48">
        <v>1024</v>
      </c>
      <c r="H48">
        <v>1024</v>
      </c>
      <c r="I48">
        <v>1024</v>
      </c>
      <c r="J48">
        <v>1024</v>
      </c>
      <c r="K48">
        <v>1024</v>
      </c>
      <c r="L48">
        <v>1024</v>
      </c>
      <c r="M48">
        <v>1024</v>
      </c>
      <c r="N48">
        <f t="shared" si="0"/>
        <v>28.844822546651695</v>
      </c>
      <c r="O48" s="8" t="s">
        <v>98</v>
      </c>
      <c r="P48" s="6">
        <v>15</v>
      </c>
      <c r="Q48" s="1">
        <f>AVERAGE(P47:P96)</f>
        <v>11.32</v>
      </c>
      <c r="T48" s="4" t="s">
        <v>41</v>
      </c>
      <c r="U48" s="4">
        <v>11</v>
      </c>
      <c r="X48">
        <f t="shared" si="1"/>
        <v>15.384023691396484</v>
      </c>
      <c r="Y48" s="7" t="s">
        <v>188</v>
      </c>
      <c r="Z48" s="7">
        <v>8</v>
      </c>
      <c r="AM48" s="15" t="s">
        <v>1130</v>
      </c>
      <c r="AN48">
        <v>6</v>
      </c>
      <c r="AQ48">
        <f t="shared" si="2"/>
        <v>13.543406618211367</v>
      </c>
    </row>
    <row r="49" spans="1:43" x14ac:dyDescent="0.25">
      <c r="N49">
        <f t="shared" si="0"/>
        <v>19.229881697767794</v>
      </c>
      <c r="O49" s="8" t="s">
        <v>99</v>
      </c>
      <c r="P49" s="6">
        <v>10</v>
      </c>
      <c r="Q49" s="10">
        <f>STDEV(P47:P96)/SQRT(COUNTA(P47:P96))</f>
        <v>0.4885964905852731</v>
      </c>
      <c r="T49" s="4" t="s">
        <v>42</v>
      </c>
      <c r="U49" s="4">
        <v>13</v>
      </c>
      <c r="X49">
        <f t="shared" si="1"/>
        <v>23.076035537094729</v>
      </c>
      <c r="Y49" s="7" t="s">
        <v>189</v>
      </c>
      <c r="Z49" s="7">
        <v>12</v>
      </c>
      <c r="AM49" s="15" t="s">
        <v>1131</v>
      </c>
      <c r="AN49">
        <v>7</v>
      </c>
      <c r="AQ49">
        <f t="shared" si="2"/>
        <v>15.800641054579929</v>
      </c>
    </row>
    <row r="50" spans="1:43" x14ac:dyDescent="0.25">
      <c r="B50" s="6" t="s">
        <v>50</v>
      </c>
      <c r="C50" s="6" t="s">
        <v>50</v>
      </c>
      <c r="D50" s="6" t="s">
        <v>50</v>
      </c>
      <c r="E50" s="88" t="s">
        <v>50</v>
      </c>
      <c r="F50" s="4" t="s">
        <v>51</v>
      </c>
      <c r="G50" s="4" t="s">
        <v>51</v>
      </c>
      <c r="H50" s="4" t="s">
        <v>51</v>
      </c>
      <c r="I50" s="91" t="s">
        <v>51</v>
      </c>
      <c r="J50" s="7" t="s">
        <v>1006</v>
      </c>
      <c r="K50" s="7" t="s">
        <v>1006</v>
      </c>
      <c r="L50" s="7" t="s">
        <v>1006</v>
      </c>
      <c r="M50" s="7" t="s">
        <v>1006</v>
      </c>
      <c r="N50">
        <f t="shared" si="0"/>
        <v>19.229881697767794</v>
      </c>
      <c r="O50" s="8" t="s">
        <v>100</v>
      </c>
      <c r="P50" s="6">
        <v>10</v>
      </c>
      <c r="T50" s="4" t="s">
        <v>43</v>
      </c>
      <c r="U50" s="4">
        <v>12</v>
      </c>
      <c r="X50">
        <f t="shared" si="1"/>
        <v>17.307026652821044</v>
      </c>
      <c r="Y50" s="7" t="s">
        <v>190</v>
      </c>
      <c r="Z50" s="7">
        <v>9</v>
      </c>
      <c r="AM50" s="15" t="s">
        <v>1132</v>
      </c>
      <c r="AN50">
        <v>4</v>
      </c>
      <c r="AQ50">
        <f t="shared" si="2"/>
        <v>9.028937745474245</v>
      </c>
    </row>
    <row r="51" spans="1:43" x14ac:dyDescent="0.25">
      <c r="A51" t="s">
        <v>575</v>
      </c>
      <c r="B51" s="1">
        <f>Q8</f>
        <v>15</v>
      </c>
      <c r="C51" s="1">
        <f>Q48</f>
        <v>11.32</v>
      </c>
      <c r="D51" s="1">
        <f>Q99</f>
        <v>10.88</v>
      </c>
      <c r="E51" s="89">
        <f>AE8</f>
        <v>8.9729729729729737</v>
      </c>
      <c r="F51" s="1">
        <f>V8</f>
        <v>12.54</v>
      </c>
      <c r="G51" s="1">
        <f>V59</f>
        <v>9.3469387755102034</v>
      </c>
      <c r="H51" s="1">
        <f>V110</f>
        <v>10.285714285714286</v>
      </c>
      <c r="I51" s="89">
        <f>AJ8</f>
        <v>8.9743589743589745</v>
      </c>
      <c r="J51" s="1">
        <f>AA8</f>
        <v>8.5882352941176467</v>
      </c>
      <c r="K51" s="1">
        <f>AA60</f>
        <v>7.47887323943662</v>
      </c>
      <c r="L51" s="1">
        <f>AA132</f>
        <v>9.1304347826086953</v>
      </c>
      <c r="M51" s="92">
        <f>AO8</f>
        <v>8.0869565217391308</v>
      </c>
      <c r="N51">
        <f t="shared" si="0"/>
        <v>15.383905358214237</v>
      </c>
      <c r="O51" s="8" t="s">
        <v>101</v>
      </c>
      <c r="P51" s="6">
        <v>8</v>
      </c>
      <c r="T51" s="4" t="s">
        <v>44</v>
      </c>
      <c r="U51" s="4">
        <v>10</v>
      </c>
      <c r="X51">
        <f t="shared" si="1"/>
        <v>5.7690088842736822</v>
      </c>
      <c r="Y51" s="7" t="s">
        <v>191</v>
      </c>
      <c r="Z51" s="7">
        <v>3</v>
      </c>
      <c r="AM51" s="15" t="s">
        <v>1133</v>
      </c>
      <c r="AN51">
        <v>7</v>
      </c>
      <c r="AQ51">
        <f t="shared" si="2"/>
        <v>15.800641054579929</v>
      </c>
    </row>
    <row r="52" spans="1:43" x14ac:dyDescent="0.25">
      <c r="B52" s="11">
        <f>Q9</f>
        <v>0.75643884755773017</v>
      </c>
      <c r="C52" s="11">
        <f>Q49</f>
        <v>0.4885964905852731</v>
      </c>
      <c r="D52" s="11">
        <f>Q100</f>
        <v>0.47090013673337378</v>
      </c>
      <c r="E52" s="90">
        <f>AE9</f>
        <v>0.44936806894918646</v>
      </c>
      <c r="F52" s="11">
        <f>V9</f>
        <v>0.44374105337345071</v>
      </c>
      <c r="G52" s="11">
        <f>V60</f>
        <v>0.38965253622494683</v>
      </c>
      <c r="H52" s="11">
        <f>V111</f>
        <v>0.42257712736425829</v>
      </c>
      <c r="I52" s="90">
        <f>AJ9</f>
        <v>0.48525794785980148</v>
      </c>
      <c r="J52" s="11">
        <f>AA9</f>
        <v>0.39025026719990386</v>
      </c>
      <c r="K52" s="11">
        <f>AA61</f>
        <v>0.31772528719092269</v>
      </c>
      <c r="L52" s="11">
        <f>AA133</f>
        <v>0.42658512555271105</v>
      </c>
      <c r="M52" s="93">
        <f>AO9</f>
        <v>0.35823788679154422</v>
      </c>
      <c r="N52">
        <f t="shared" si="0"/>
        <v>15.383905358214237</v>
      </c>
      <c r="O52" s="8" t="s">
        <v>102</v>
      </c>
      <c r="P52" s="6">
        <v>8</v>
      </c>
      <c r="T52" s="4" t="s">
        <v>45</v>
      </c>
      <c r="U52" s="4">
        <v>16</v>
      </c>
      <c r="X52">
        <f t="shared" si="1"/>
        <v>13.461020729971922</v>
      </c>
      <c r="Y52" s="7" t="s">
        <v>192</v>
      </c>
      <c r="Z52" s="7">
        <v>7</v>
      </c>
      <c r="AM52" s="15" t="s">
        <v>1134</v>
      </c>
      <c r="AN52">
        <v>5</v>
      </c>
      <c r="AQ52">
        <f t="shared" si="2"/>
        <v>11.286172181842806</v>
      </c>
    </row>
    <row r="53" spans="1:43" x14ac:dyDescent="0.25">
      <c r="N53">
        <f t="shared" si="0"/>
        <v>17.306893527991015</v>
      </c>
      <c r="O53" s="8" t="s">
        <v>103</v>
      </c>
      <c r="P53" s="6">
        <v>9</v>
      </c>
      <c r="T53" s="4" t="s">
        <v>46</v>
      </c>
      <c r="U53" s="4">
        <v>16</v>
      </c>
      <c r="X53">
        <f t="shared" si="1"/>
        <v>17.307026652821044</v>
      </c>
      <c r="Y53" s="7" t="s">
        <v>193</v>
      </c>
      <c r="Z53" s="7">
        <v>9</v>
      </c>
    </row>
    <row r="54" spans="1:43" x14ac:dyDescent="0.25">
      <c r="C54" s="1" t="s">
        <v>572</v>
      </c>
      <c r="N54">
        <f t="shared" si="0"/>
        <v>21.152869867544574</v>
      </c>
      <c r="O54" s="8" t="s">
        <v>104</v>
      </c>
      <c r="P54" s="6">
        <v>11</v>
      </c>
      <c r="T54" s="4" t="s">
        <v>47</v>
      </c>
      <c r="U54" s="4">
        <v>15</v>
      </c>
      <c r="X54">
        <f t="shared" si="1"/>
        <v>13.461020729971922</v>
      </c>
      <c r="Y54" s="7" t="s">
        <v>194</v>
      </c>
      <c r="Z54" s="7">
        <v>7</v>
      </c>
    </row>
    <row r="55" spans="1:43" x14ac:dyDescent="0.25">
      <c r="B55" s="8" t="s">
        <v>50</v>
      </c>
      <c r="C55" s="3" t="s">
        <v>1005</v>
      </c>
      <c r="D55" s="9" t="s">
        <v>1006</v>
      </c>
      <c r="E55" s="9"/>
      <c r="N55">
        <f t="shared" si="0"/>
        <v>23.075858037321353</v>
      </c>
      <c r="O55" s="8" t="s">
        <v>105</v>
      </c>
      <c r="P55" s="6">
        <v>12</v>
      </c>
      <c r="T55" s="4" t="s">
        <v>48</v>
      </c>
      <c r="U55" s="4">
        <v>16</v>
      </c>
      <c r="X55">
        <f t="shared" si="1"/>
        <v>21.153032575670167</v>
      </c>
      <c r="Y55" s="7" t="s">
        <v>195</v>
      </c>
      <c r="Z55" s="7">
        <v>11</v>
      </c>
    </row>
    <row r="56" spans="1:43" x14ac:dyDescent="0.25">
      <c r="A56" s="5" t="s">
        <v>261</v>
      </c>
      <c r="B56" s="1">
        <f>AVERAGE(B51:E51)</f>
        <v>11.543243243243245</v>
      </c>
      <c r="C56" s="1">
        <f>AVERAGE(F51:I51)</f>
        <v>10.286753008895865</v>
      </c>
      <c r="D56" s="1">
        <f>AVERAGE(J51:M51)</f>
        <v>8.3211249594755241</v>
      </c>
      <c r="E56" s="87">
        <f>1-(D56/B56)</f>
        <v>0.2791345738688964</v>
      </c>
      <c r="N56">
        <f t="shared" si="0"/>
        <v>23.075858037321353</v>
      </c>
      <c r="O56" s="8" t="s">
        <v>106</v>
      </c>
      <c r="P56" s="6">
        <v>12</v>
      </c>
      <c r="T56" s="4" t="s">
        <v>49</v>
      </c>
      <c r="U56" s="4">
        <v>20</v>
      </c>
      <c r="X56">
        <f t="shared" si="1"/>
        <v>15.384023691396484</v>
      </c>
      <c r="Y56" s="7" t="s">
        <v>196</v>
      </c>
      <c r="Z56" s="7">
        <v>8</v>
      </c>
    </row>
    <row r="57" spans="1:43" x14ac:dyDescent="0.25">
      <c r="A57" s="5" t="s">
        <v>262</v>
      </c>
      <c r="B57" s="11">
        <f>STDEV(B51:D51)/SQRT(3)</f>
        <v>1.3061903893894398</v>
      </c>
      <c r="C57" s="11">
        <f>STDEV(F51:H51)/SQRT(3)</f>
        <v>0.94747452394750886</v>
      </c>
      <c r="D57" s="11">
        <f>STDEV(J51:L51)/SQRT(3)</f>
        <v>0.48604526449995672</v>
      </c>
      <c r="E57" s="11"/>
      <c r="N57">
        <f t="shared" si="0"/>
        <v>15.383905358214237</v>
      </c>
      <c r="O57" s="8" t="s">
        <v>107</v>
      </c>
      <c r="P57" s="6">
        <v>8</v>
      </c>
      <c r="X57">
        <f t="shared" si="1"/>
        <v>9.6150148071228028</v>
      </c>
      <c r="Y57" s="7" t="s">
        <v>197</v>
      </c>
      <c r="Z57" s="7">
        <v>5</v>
      </c>
    </row>
    <row r="58" spans="1:43" x14ac:dyDescent="0.25">
      <c r="N58">
        <f t="shared" si="0"/>
        <v>15.383905358214237</v>
      </c>
      <c r="O58" s="8" t="s">
        <v>108</v>
      </c>
      <c r="P58" s="6">
        <v>8</v>
      </c>
      <c r="T58" s="4" t="s">
        <v>404</v>
      </c>
      <c r="U58" s="4">
        <v>5</v>
      </c>
      <c r="V58" s="2" t="s">
        <v>96</v>
      </c>
    </row>
    <row r="59" spans="1:43" x14ac:dyDescent="0.25">
      <c r="N59">
        <f t="shared" si="0"/>
        <v>13.460917188437458</v>
      </c>
      <c r="O59" s="8" t="s">
        <v>109</v>
      </c>
      <c r="P59" s="6">
        <v>7</v>
      </c>
      <c r="T59" s="4" t="s">
        <v>405</v>
      </c>
      <c r="U59" s="4">
        <v>11</v>
      </c>
      <c r="V59" s="1">
        <f>AVERAGE(U58:U107)</f>
        <v>9.3469387755102034</v>
      </c>
      <c r="X59">
        <f t="shared" si="1"/>
        <v>21.153032575670167</v>
      </c>
      <c r="Y59" s="15" t="s">
        <v>263</v>
      </c>
      <c r="Z59" s="7">
        <v>11</v>
      </c>
      <c r="AA59" s="2" t="s">
        <v>96</v>
      </c>
    </row>
    <row r="60" spans="1:43" x14ac:dyDescent="0.25">
      <c r="N60">
        <f t="shared" si="0"/>
        <v>23.075858037321353</v>
      </c>
      <c r="O60" s="8" t="s">
        <v>110</v>
      </c>
      <c r="P60" s="6">
        <v>12</v>
      </c>
      <c r="T60" s="4" t="s">
        <v>406</v>
      </c>
      <c r="U60" s="4">
        <v>10</v>
      </c>
      <c r="V60" s="10">
        <f>STDEV(U58:U107)/SQRT(COUNTA(U58:U107))</f>
        <v>0.38965253622494683</v>
      </c>
      <c r="X60">
        <f t="shared" si="1"/>
        <v>21.153032575670167</v>
      </c>
      <c r="Y60" s="15" t="s">
        <v>264</v>
      </c>
      <c r="Z60" s="7">
        <v>11</v>
      </c>
      <c r="AA60" s="1">
        <f>AVERAGE(Z59:Z129)</f>
        <v>7.47887323943662</v>
      </c>
    </row>
    <row r="61" spans="1:43" x14ac:dyDescent="0.25">
      <c r="N61">
        <f t="shared" si="0"/>
        <v>26.921834376874916</v>
      </c>
      <c r="O61" s="8" t="s">
        <v>111</v>
      </c>
      <c r="P61" s="6">
        <v>14</v>
      </c>
      <c r="T61" s="4" t="s">
        <v>407</v>
      </c>
      <c r="U61" s="4">
        <v>12</v>
      </c>
      <c r="X61">
        <f t="shared" si="1"/>
        <v>17.307026652821044</v>
      </c>
      <c r="Y61" s="15" t="s">
        <v>265</v>
      </c>
      <c r="Z61" s="7">
        <v>9</v>
      </c>
      <c r="AA61" s="10">
        <f>STDEV(Z59:Z129)/SQRT(COUNTA(Z59:Z129))</f>
        <v>0.31772528719092269</v>
      </c>
    </row>
    <row r="62" spans="1:43" x14ac:dyDescent="0.25">
      <c r="N62">
        <f t="shared" si="0"/>
        <v>26.921834376874916</v>
      </c>
      <c r="O62" s="8" t="s">
        <v>112</v>
      </c>
      <c r="P62" s="6">
        <v>14</v>
      </c>
      <c r="T62" s="4" t="s">
        <v>408</v>
      </c>
      <c r="U62" s="4">
        <v>4</v>
      </c>
      <c r="X62">
        <f t="shared" si="1"/>
        <v>21.153032575670167</v>
      </c>
      <c r="Y62" s="15" t="s">
        <v>266</v>
      </c>
      <c r="Z62" s="7">
        <v>11</v>
      </c>
    </row>
    <row r="63" spans="1:43" x14ac:dyDescent="0.25">
      <c r="N63">
        <f t="shared" si="0"/>
        <v>34.61378705598203</v>
      </c>
      <c r="O63" s="8" t="s">
        <v>113</v>
      </c>
      <c r="P63" s="6">
        <v>18</v>
      </c>
      <c r="T63" s="4" t="s">
        <v>409</v>
      </c>
      <c r="U63" s="4">
        <v>9</v>
      </c>
      <c r="X63">
        <f t="shared" si="1"/>
        <v>15.384023691396484</v>
      </c>
      <c r="Y63" s="15" t="s">
        <v>267</v>
      </c>
      <c r="Z63" s="7">
        <v>8</v>
      </c>
    </row>
    <row r="64" spans="1:43" x14ac:dyDescent="0.25">
      <c r="N64">
        <f t="shared" si="0"/>
        <v>19.229881697767794</v>
      </c>
      <c r="O64" s="8" t="s">
        <v>114</v>
      </c>
      <c r="P64" s="6">
        <v>10</v>
      </c>
      <c r="T64" s="4" t="s">
        <v>410</v>
      </c>
      <c r="U64" s="4">
        <v>7</v>
      </c>
      <c r="X64">
        <f t="shared" si="1"/>
        <v>13.461020729971922</v>
      </c>
      <c r="Y64" s="15" t="s">
        <v>268</v>
      </c>
      <c r="Z64" s="7">
        <v>7</v>
      </c>
    </row>
    <row r="65" spans="1:26" x14ac:dyDescent="0.25">
      <c r="N65">
        <f t="shared" si="0"/>
        <v>19.229881697767794</v>
      </c>
      <c r="O65" s="8" t="s">
        <v>115</v>
      </c>
      <c r="P65" s="6">
        <v>10</v>
      </c>
      <c r="T65" s="4" t="s">
        <v>411</v>
      </c>
      <c r="U65" s="4">
        <v>10</v>
      </c>
      <c r="X65">
        <f t="shared" si="1"/>
        <v>7.692011845698242</v>
      </c>
      <c r="Y65" s="15" t="s">
        <v>269</v>
      </c>
      <c r="Z65" s="7">
        <v>4</v>
      </c>
    </row>
    <row r="66" spans="1:26" x14ac:dyDescent="0.25">
      <c r="N66">
        <f t="shared" si="0"/>
        <v>19.229881697767794</v>
      </c>
      <c r="O66" s="8" t="s">
        <v>116</v>
      </c>
      <c r="P66" s="6">
        <v>10</v>
      </c>
      <c r="T66" s="4" t="s">
        <v>412</v>
      </c>
      <c r="U66" s="4">
        <v>9</v>
      </c>
      <c r="X66">
        <f t="shared" si="1"/>
        <v>15.384023691396484</v>
      </c>
      <c r="Y66" s="15" t="s">
        <v>270</v>
      </c>
      <c r="Z66" s="7">
        <v>8</v>
      </c>
    </row>
    <row r="67" spans="1:26" x14ac:dyDescent="0.25">
      <c r="N67">
        <f t="shared" si="0"/>
        <v>11.537929018660677</v>
      </c>
      <c r="O67" s="8" t="s">
        <v>117</v>
      </c>
      <c r="P67" s="6">
        <v>6</v>
      </c>
      <c r="T67" s="4" t="s">
        <v>413</v>
      </c>
      <c r="U67" s="4">
        <v>12</v>
      </c>
      <c r="X67">
        <f t="shared" si="1"/>
        <v>23.076035537094729</v>
      </c>
      <c r="Y67" s="15" t="s">
        <v>271</v>
      </c>
      <c r="Z67" s="7">
        <v>12</v>
      </c>
    </row>
    <row r="68" spans="1:26" x14ac:dyDescent="0.25">
      <c r="N68">
        <f t="shared" si="0"/>
        <v>24.998846207098133</v>
      </c>
      <c r="O68" s="8" t="s">
        <v>118</v>
      </c>
      <c r="P68" s="6">
        <v>13</v>
      </c>
      <c r="T68" s="4" t="s">
        <v>414</v>
      </c>
      <c r="U68" s="4">
        <v>8</v>
      </c>
      <c r="X68">
        <f t="shared" si="1"/>
        <v>17.307026652821044</v>
      </c>
      <c r="Y68" s="15" t="s">
        <v>272</v>
      </c>
      <c r="Z68" s="7">
        <v>9</v>
      </c>
    </row>
    <row r="69" spans="1:26" x14ac:dyDescent="0.25">
      <c r="B69" s="8" t="s">
        <v>50</v>
      </c>
      <c r="C69" s="3" t="s">
        <v>1005</v>
      </c>
      <c r="D69" s="9" t="s">
        <v>1006</v>
      </c>
      <c r="E69" s="9"/>
      <c r="N69">
        <f t="shared" si="0"/>
        <v>21.152869867544574</v>
      </c>
      <c r="O69" s="8" t="s">
        <v>119</v>
      </c>
      <c r="P69" s="6">
        <v>11</v>
      </c>
      <c r="T69" s="4" t="s">
        <v>415</v>
      </c>
      <c r="U69" s="4">
        <v>11</v>
      </c>
      <c r="X69">
        <f t="shared" si="1"/>
        <v>5.7690088842736822</v>
      </c>
      <c r="Y69" s="15" t="s">
        <v>273</v>
      </c>
      <c r="Z69" s="7">
        <v>3</v>
      </c>
    </row>
    <row r="70" spans="1:26" x14ac:dyDescent="0.25">
      <c r="A70" s="5" t="s">
        <v>260</v>
      </c>
      <c r="B70" s="1">
        <f>AVERAGE(P:P)</f>
        <v>12.224489795918368</v>
      </c>
      <c r="C70" s="1">
        <f>AVERAGE(U:U)</f>
        <v>10.736486486486486</v>
      </c>
      <c r="D70" s="1">
        <f>AVERAGE(Z:Z)</f>
        <v>8.3717277486911001</v>
      </c>
      <c r="E70" s="1"/>
      <c r="N70">
        <f t="shared" si="0"/>
        <v>13.460917188437458</v>
      </c>
      <c r="O70" s="8" t="s">
        <v>120</v>
      </c>
      <c r="P70" s="6">
        <v>7</v>
      </c>
      <c r="T70" s="4" t="s">
        <v>416</v>
      </c>
      <c r="U70" s="4">
        <v>7</v>
      </c>
      <c r="X70">
        <f t="shared" si="1"/>
        <v>11.538017768547364</v>
      </c>
      <c r="Y70" s="15" t="s">
        <v>274</v>
      </c>
      <c r="Z70" s="7">
        <v>6</v>
      </c>
    </row>
    <row r="71" spans="1:26" x14ac:dyDescent="0.25">
      <c r="A71" s="5" t="s">
        <v>200</v>
      </c>
      <c r="B71" s="11">
        <f>STDEV(P:P)/SQRT(COUNTA(P:P))</f>
        <v>0.34615126571710986</v>
      </c>
      <c r="C71" s="11">
        <f>STDEV(U:U)/SQRT(COUNTA(U:U))</f>
        <v>0.26490526818297627</v>
      </c>
      <c r="D71" s="11">
        <f>STDEV(Z:Z)/SQRT(COUNTA(Z:Z))</f>
        <v>0.22533202163391525</v>
      </c>
      <c r="E71" s="11"/>
      <c r="N71">
        <f t="shared" si="0"/>
        <v>17.306893527991015</v>
      </c>
      <c r="O71" s="8" t="s">
        <v>121</v>
      </c>
      <c r="P71" s="6">
        <v>9</v>
      </c>
      <c r="T71" s="4" t="s">
        <v>417</v>
      </c>
      <c r="U71" s="4">
        <v>10</v>
      </c>
      <c r="X71">
        <f t="shared" si="1"/>
        <v>15.384023691396484</v>
      </c>
      <c r="Y71" s="15" t="s">
        <v>275</v>
      </c>
      <c r="Z71" s="7">
        <v>8</v>
      </c>
    </row>
    <row r="72" spans="1:26" x14ac:dyDescent="0.25">
      <c r="D72">
        <f>D70/B70</f>
        <v>0.68483248695469767</v>
      </c>
      <c r="N72">
        <f t="shared" ref="N72:N135" si="11">(P72/52.0024)*100</f>
        <v>36.536775225758809</v>
      </c>
      <c r="O72" s="8" t="s">
        <v>122</v>
      </c>
      <c r="P72" s="6">
        <v>19</v>
      </c>
      <c r="T72" s="4" t="s">
        <v>418</v>
      </c>
      <c r="U72" s="4">
        <v>12</v>
      </c>
      <c r="X72">
        <f t="shared" ref="X72:X135" si="12">(Z72/52.002)*100</f>
        <v>21.153032575670167</v>
      </c>
      <c r="Y72" s="15" t="s">
        <v>276</v>
      </c>
      <c r="Z72" s="7">
        <v>11</v>
      </c>
    </row>
    <row r="73" spans="1:26" x14ac:dyDescent="0.25">
      <c r="A73" s="5" t="s">
        <v>201</v>
      </c>
      <c r="B73" s="12">
        <v>3</v>
      </c>
      <c r="C73" s="12">
        <v>3</v>
      </c>
      <c r="D73" s="12">
        <v>3</v>
      </c>
      <c r="E73" s="12"/>
      <c r="F73" s="13">
        <f>SUM(B73:D73)</f>
        <v>9</v>
      </c>
      <c r="G73" s="13"/>
      <c r="N73">
        <f t="shared" si="11"/>
        <v>24.998846207098133</v>
      </c>
      <c r="O73" s="8" t="s">
        <v>123</v>
      </c>
      <c r="P73" s="6">
        <v>13</v>
      </c>
      <c r="T73" s="4" t="s">
        <v>419</v>
      </c>
      <c r="U73" s="4">
        <v>12</v>
      </c>
      <c r="X73">
        <f t="shared" si="12"/>
        <v>11.538017768547364</v>
      </c>
      <c r="Y73" s="15" t="s">
        <v>277</v>
      </c>
      <c r="Z73" s="7">
        <v>6</v>
      </c>
    </row>
    <row r="74" spans="1:26" x14ac:dyDescent="0.25">
      <c r="A74" s="5" t="s">
        <v>199</v>
      </c>
      <c r="B74" s="1">
        <f>COUNTA(P:P)</f>
        <v>147</v>
      </c>
      <c r="C74" s="1">
        <f>COUNTA(U:U)</f>
        <v>148</v>
      </c>
      <c r="D74" s="1">
        <f>COUNTA(Z:Z)</f>
        <v>191</v>
      </c>
      <c r="E74" s="1"/>
      <c r="F74" s="13">
        <f>SUM(B74:D74)</f>
        <v>486</v>
      </c>
      <c r="G74" s="13"/>
      <c r="N74">
        <f t="shared" si="11"/>
        <v>13.460917188437458</v>
      </c>
      <c r="O74" s="8" t="s">
        <v>124</v>
      </c>
      <c r="P74" s="6">
        <v>7</v>
      </c>
      <c r="T74" s="4" t="s">
        <v>420</v>
      </c>
      <c r="U74" s="4">
        <v>10</v>
      </c>
      <c r="X74">
        <f t="shared" si="12"/>
        <v>11.538017768547364</v>
      </c>
      <c r="Y74" s="15" t="s">
        <v>278</v>
      </c>
      <c r="Z74" s="7">
        <v>6</v>
      </c>
    </row>
    <row r="75" spans="1:26" x14ac:dyDescent="0.25">
      <c r="A75" s="5" t="s">
        <v>198</v>
      </c>
      <c r="B75" s="1">
        <f>SUM(P:P)</f>
        <v>1797</v>
      </c>
      <c r="C75" s="1">
        <f>SUM(U:U)</f>
        <v>1589</v>
      </c>
      <c r="D75" s="1">
        <f>SUM(Z:Z)</f>
        <v>1599</v>
      </c>
      <c r="E75" s="1"/>
      <c r="F75" s="13">
        <f t="shared" ref="F75" si="13">SUM(B75:D75)</f>
        <v>4985</v>
      </c>
      <c r="G75" s="13"/>
      <c r="N75">
        <f t="shared" si="11"/>
        <v>28.844822546651695</v>
      </c>
      <c r="O75" s="8" t="s">
        <v>125</v>
      </c>
      <c r="P75" s="6">
        <v>15</v>
      </c>
      <c r="T75" s="4" t="s">
        <v>421</v>
      </c>
      <c r="U75" s="4">
        <v>13</v>
      </c>
      <c r="X75">
        <f t="shared" si="12"/>
        <v>7.692011845698242</v>
      </c>
      <c r="Y75" s="15" t="s">
        <v>279</v>
      </c>
      <c r="Z75" s="7">
        <v>4</v>
      </c>
    </row>
    <row r="76" spans="1:26" x14ac:dyDescent="0.25">
      <c r="N76">
        <f t="shared" si="11"/>
        <v>32.690798886205251</v>
      </c>
      <c r="O76" s="8" t="s">
        <v>126</v>
      </c>
      <c r="P76" s="6">
        <v>17</v>
      </c>
      <c r="T76" s="4" t="s">
        <v>422</v>
      </c>
      <c r="U76" s="4">
        <v>6</v>
      </c>
      <c r="X76">
        <f t="shared" si="12"/>
        <v>5.7690088842736822</v>
      </c>
      <c r="Y76" s="15" t="s">
        <v>280</v>
      </c>
      <c r="Z76" s="7">
        <v>3</v>
      </c>
    </row>
    <row r="77" spans="1:26" x14ac:dyDescent="0.25">
      <c r="N77">
        <f t="shared" si="11"/>
        <v>21.152869867544574</v>
      </c>
      <c r="O77" s="8" t="s">
        <v>127</v>
      </c>
      <c r="P77" s="6">
        <v>11</v>
      </c>
      <c r="T77" s="4" t="s">
        <v>423</v>
      </c>
      <c r="U77" s="4">
        <v>11</v>
      </c>
      <c r="X77">
        <f t="shared" si="12"/>
        <v>13.461020729971922</v>
      </c>
      <c r="Y77" s="15" t="s">
        <v>281</v>
      </c>
      <c r="Z77" s="7">
        <v>7</v>
      </c>
    </row>
    <row r="78" spans="1:26" x14ac:dyDescent="0.25">
      <c r="N78">
        <f t="shared" si="11"/>
        <v>17.306893527991015</v>
      </c>
      <c r="O78" s="8" t="s">
        <v>128</v>
      </c>
      <c r="P78" s="6">
        <v>9</v>
      </c>
      <c r="T78" s="4" t="s">
        <v>424</v>
      </c>
      <c r="U78" s="4">
        <v>5</v>
      </c>
      <c r="X78">
        <f t="shared" si="12"/>
        <v>13.461020729971922</v>
      </c>
      <c r="Y78" s="15" t="s">
        <v>282</v>
      </c>
      <c r="Z78" s="7">
        <v>7</v>
      </c>
    </row>
    <row r="79" spans="1:26" x14ac:dyDescent="0.25">
      <c r="N79">
        <f t="shared" si="11"/>
        <v>23.075858037321353</v>
      </c>
      <c r="O79" s="8" t="s">
        <v>129</v>
      </c>
      <c r="P79" s="6">
        <v>12</v>
      </c>
      <c r="T79" s="4" t="s">
        <v>425</v>
      </c>
      <c r="U79" s="4">
        <v>11</v>
      </c>
      <c r="X79">
        <f t="shared" si="12"/>
        <v>23.076035537094729</v>
      </c>
      <c r="Y79" s="15" t="s">
        <v>283</v>
      </c>
      <c r="Z79" s="7">
        <v>12</v>
      </c>
    </row>
    <row r="80" spans="1:26" x14ac:dyDescent="0.25">
      <c r="N80">
        <f t="shared" si="11"/>
        <v>15.383905358214237</v>
      </c>
      <c r="O80" s="8" t="s">
        <v>130</v>
      </c>
      <c r="P80" s="6">
        <v>8</v>
      </c>
      <c r="T80" s="4" t="s">
        <v>426</v>
      </c>
      <c r="U80" s="4">
        <v>15</v>
      </c>
      <c r="X80">
        <f t="shared" si="12"/>
        <v>17.307026652821044</v>
      </c>
      <c r="Y80" s="15" t="s">
        <v>284</v>
      </c>
      <c r="Z80" s="7">
        <v>9</v>
      </c>
    </row>
    <row r="81" spans="14:26" x14ac:dyDescent="0.25">
      <c r="N81">
        <f t="shared" si="11"/>
        <v>17.306893527991015</v>
      </c>
      <c r="O81" s="8" t="s">
        <v>131</v>
      </c>
      <c r="P81" s="6">
        <v>9</v>
      </c>
      <c r="T81" s="4" t="s">
        <v>427</v>
      </c>
      <c r="U81" s="4">
        <v>7</v>
      </c>
      <c r="X81">
        <f t="shared" si="12"/>
        <v>15.384023691396484</v>
      </c>
      <c r="Y81" s="15" t="s">
        <v>285</v>
      </c>
      <c r="Z81" s="7">
        <v>8</v>
      </c>
    </row>
    <row r="82" spans="14:26" x14ac:dyDescent="0.25">
      <c r="N82">
        <f t="shared" si="11"/>
        <v>13.460917188437458</v>
      </c>
      <c r="O82" s="8" t="s">
        <v>132</v>
      </c>
      <c r="P82" s="6">
        <v>7</v>
      </c>
      <c r="T82" s="4" t="s">
        <v>428</v>
      </c>
      <c r="U82" s="4">
        <v>9</v>
      </c>
      <c r="X82">
        <f t="shared" si="12"/>
        <v>13.461020729971922</v>
      </c>
      <c r="Y82" s="15" t="s">
        <v>286</v>
      </c>
      <c r="Z82" s="7">
        <v>7</v>
      </c>
    </row>
    <row r="83" spans="14:26" x14ac:dyDescent="0.25">
      <c r="N83">
        <f t="shared" si="11"/>
        <v>13.460917188437458</v>
      </c>
      <c r="O83" s="8" t="s">
        <v>133</v>
      </c>
      <c r="P83" s="6">
        <v>7</v>
      </c>
      <c r="T83" s="4" t="s">
        <v>429</v>
      </c>
      <c r="U83" s="4">
        <v>13</v>
      </c>
      <c r="X83">
        <f t="shared" si="12"/>
        <v>11.538017768547364</v>
      </c>
      <c r="Y83" s="15" t="s">
        <v>287</v>
      </c>
      <c r="Z83" s="7">
        <v>6</v>
      </c>
    </row>
    <row r="84" spans="14:26" x14ac:dyDescent="0.25">
      <c r="N84">
        <f t="shared" si="11"/>
        <v>19.229881697767794</v>
      </c>
      <c r="O84" s="8" t="s">
        <v>134</v>
      </c>
      <c r="P84" s="6">
        <v>10</v>
      </c>
      <c r="T84" s="4" t="s">
        <v>430</v>
      </c>
      <c r="U84" s="4">
        <v>6</v>
      </c>
      <c r="X84">
        <f t="shared" si="12"/>
        <v>11.538017768547364</v>
      </c>
      <c r="Y84" s="15" t="s">
        <v>288</v>
      </c>
      <c r="Z84" s="7">
        <v>6</v>
      </c>
    </row>
    <row r="85" spans="14:26" x14ac:dyDescent="0.25">
      <c r="N85">
        <f t="shared" si="11"/>
        <v>40.382751565312368</v>
      </c>
      <c r="O85" s="8" t="s">
        <v>135</v>
      </c>
      <c r="P85" s="6">
        <v>21</v>
      </c>
      <c r="T85" s="4" t="s">
        <v>431</v>
      </c>
      <c r="U85" s="4">
        <v>9</v>
      </c>
      <c r="X85">
        <f t="shared" si="12"/>
        <v>11.538017768547364</v>
      </c>
      <c r="Y85" s="15" t="s">
        <v>289</v>
      </c>
      <c r="Z85" s="7">
        <v>6</v>
      </c>
    </row>
    <row r="86" spans="14:26" x14ac:dyDescent="0.25">
      <c r="N86">
        <f t="shared" si="11"/>
        <v>24.998846207098133</v>
      </c>
      <c r="O86" s="8" t="s">
        <v>136</v>
      </c>
      <c r="P86" s="6">
        <v>13</v>
      </c>
      <c r="T86" s="4" t="s">
        <v>432</v>
      </c>
      <c r="U86" s="4">
        <v>10</v>
      </c>
      <c r="X86">
        <f t="shared" si="12"/>
        <v>11.538017768547364</v>
      </c>
      <c r="Y86" s="15" t="s">
        <v>290</v>
      </c>
      <c r="Z86" s="7">
        <v>6</v>
      </c>
    </row>
    <row r="87" spans="14:26" x14ac:dyDescent="0.25">
      <c r="N87">
        <f t="shared" si="11"/>
        <v>17.306893527991015</v>
      </c>
      <c r="O87" s="8" t="s">
        <v>137</v>
      </c>
      <c r="P87" s="6">
        <v>9</v>
      </c>
      <c r="T87" s="4" t="s">
        <v>433</v>
      </c>
      <c r="U87" s="4">
        <v>9</v>
      </c>
      <c r="X87">
        <f t="shared" si="12"/>
        <v>15.384023691396484</v>
      </c>
      <c r="Y87" s="15" t="s">
        <v>291</v>
      </c>
      <c r="Z87" s="7">
        <v>8</v>
      </c>
    </row>
    <row r="88" spans="14:26" x14ac:dyDescent="0.25">
      <c r="N88">
        <f t="shared" si="11"/>
        <v>26.921834376874916</v>
      </c>
      <c r="O88" s="8" t="s">
        <v>138</v>
      </c>
      <c r="P88" s="6">
        <v>14</v>
      </c>
      <c r="T88" s="4" t="s">
        <v>434</v>
      </c>
      <c r="U88" s="4">
        <v>5</v>
      </c>
      <c r="X88">
        <f t="shared" si="12"/>
        <v>7.692011845698242</v>
      </c>
      <c r="Y88" s="15" t="s">
        <v>292</v>
      </c>
      <c r="Z88" s="7">
        <v>4</v>
      </c>
    </row>
    <row r="89" spans="14:26" x14ac:dyDescent="0.25">
      <c r="N89">
        <f t="shared" si="11"/>
        <v>19.229881697767794</v>
      </c>
      <c r="O89" s="8" t="s">
        <v>139</v>
      </c>
      <c r="P89" s="6">
        <v>10</v>
      </c>
      <c r="T89" s="4" t="s">
        <v>435</v>
      </c>
      <c r="U89" s="4">
        <v>8</v>
      </c>
      <c r="X89">
        <f t="shared" si="12"/>
        <v>15.384023691396484</v>
      </c>
      <c r="Y89" s="15" t="s">
        <v>293</v>
      </c>
      <c r="Z89" s="7">
        <v>8</v>
      </c>
    </row>
    <row r="90" spans="14:26" x14ac:dyDescent="0.25">
      <c r="N90">
        <f t="shared" si="11"/>
        <v>30.767810716428475</v>
      </c>
      <c r="O90" s="8" t="s">
        <v>140</v>
      </c>
      <c r="P90" s="6">
        <v>16</v>
      </c>
      <c r="T90" s="4" t="s">
        <v>436</v>
      </c>
      <c r="U90" s="4">
        <v>11</v>
      </c>
      <c r="X90">
        <f t="shared" si="12"/>
        <v>21.153032575670167</v>
      </c>
      <c r="Y90" s="15" t="s">
        <v>294</v>
      </c>
      <c r="Z90" s="7">
        <v>11</v>
      </c>
    </row>
    <row r="91" spans="14:26" x14ac:dyDescent="0.25">
      <c r="N91">
        <f t="shared" si="11"/>
        <v>13.460917188437458</v>
      </c>
      <c r="O91" s="8" t="s">
        <v>141</v>
      </c>
      <c r="P91" s="6">
        <v>7</v>
      </c>
      <c r="T91" s="4" t="s">
        <v>437</v>
      </c>
      <c r="U91" s="4">
        <v>7</v>
      </c>
      <c r="X91">
        <f t="shared" si="12"/>
        <v>11.538017768547364</v>
      </c>
      <c r="Y91" s="15" t="s">
        <v>295</v>
      </c>
      <c r="Z91" s="7">
        <v>6</v>
      </c>
    </row>
    <row r="92" spans="14:26" x14ac:dyDescent="0.25">
      <c r="N92">
        <f t="shared" si="11"/>
        <v>30.767810716428475</v>
      </c>
      <c r="O92" s="8" t="s">
        <v>142</v>
      </c>
      <c r="P92" s="6">
        <v>16</v>
      </c>
      <c r="T92" s="4" t="s">
        <v>438</v>
      </c>
      <c r="U92" s="4">
        <v>10</v>
      </c>
      <c r="X92">
        <f t="shared" si="12"/>
        <v>17.307026652821044</v>
      </c>
      <c r="Y92" s="15" t="s">
        <v>296</v>
      </c>
      <c r="Z92" s="7">
        <v>9</v>
      </c>
    </row>
    <row r="93" spans="14:26" x14ac:dyDescent="0.25">
      <c r="N93">
        <f t="shared" si="11"/>
        <v>26.921834376874916</v>
      </c>
      <c r="O93" s="8" t="s">
        <v>143</v>
      </c>
      <c r="P93" s="6">
        <v>14</v>
      </c>
      <c r="T93" s="4" t="s">
        <v>439</v>
      </c>
      <c r="U93" s="4">
        <v>7</v>
      </c>
      <c r="X93">
        <f t="shared" si="12"/>
        <v>7.692011845698242</v>
      </c>
      <c r="Y93" s="15" t="s">
        <v>297</v>
      </c>
      <c r="Z93" s="7">
        <v>4</v>
      </c>
    </row>
    <row r="94" spans="14:26" x14ac:dyDescent="0.25">
      <c r="N94">
        <f t="shared" si="11"/>
        <v>26.921834376874916</v>
      </c>
      <c r="O94" s="8" t="s">
        <v>144</v>
      </c>
      <c r="P94" s="6">
        <v>14</v>
      </c>
      <c r="T94" s="4" t="s">
        <v>440</v>
      </c>
      <c r="U94" s="4">
        <v>11</v>
      </c>
      <c r="X94">
        <f t="shared" si="12"/>
        <v>15.384023691396484</v>
      </c>
      <c r="Y94" s="15" t="s">
        <v>298</v>
      </c>
      <c r="Z94" s="7">
        <v>8</v>
      </c>
    </row>
    <row r="95" spans="14:26" x14ac:dyDescent="0.25">
      <c r="N95">
        <f t="shared" si="11"/>
        <v>24.998846207098133</v>
      </c>
      <c r="O95" s="8" t="s">
        <v>145</v>
      </c>
      <c r="P95" s="6">
        <v>13</v>
      </c>
      <c r="T95" s="4" t="s">
        <v>441</v>
      </c>
      <c r="U95" s="4">
        <v>9</v>
      </c>
      <c r="X95">
        <f t="shared" si="12"/>
        <v>11.538017768547364</v>
      </c>
      <c r="Y95" s="15" t="s">
        <v>299</v>
      </c>
      <c r="Z95" s="7">
        <v>6</v>
      </c>
    </row>
    <row r="96" spans="14:26" x14ac:dyDescent="0.25">
      <c r="N96">
        <f t="shared" si="11"/>
        <v>21.152869867544574</v>
      </c>
      <c r="O96" s="8" t="s">
        <v>146</v>
      </c>
      <c r="P96" s="6">
        <v>11</v>
      </c>
      <c r="T96" s="4" t="s">
        <v>442</v>
      </c>
      <c r="U96" s="4">
        <v>10</v>
      </c>
      <c r="X96">
        <f t="shared" si="12"/>
        <v>11.538017768547364</v>
      </c>
      <c r="Y96" s="15" t="s">
        <v>300</v>
      </c>
      <c r="Z96" s="7">
        <v>6</v>
      </c>
    </row>
    <row r="97" spans="14:26" x14ac:dyDescent="0.25">
      <c r="N97">
        <f t="shared" si="11"/>
        <v>0</v>
      </c>
      <c r="T97" s="4" t="s">
        <v>443</v>
      </c>
      <c r="U97" s="4">
        <v>12</v>
      </c>
      <c r="X97">
        <f t="shared" si="12"/>
        <v>9.6150148071228028</v>
      </c>
      <c r="Y97" s="15" t="s">
        <v>301</v>
      </c>
      <c r="Z97" s="7">
        <v>5</v>
      </c>
    </row>
    <row r="98" spans="14:26" x14ac:dyDescent="0.25">
      <c r="N98">
        <f t="shared" si="11"/>
        <v>30.767810716428475</v>
      </c>
      <c r="O98" s="6" t="s">
        <v>202</v>
      </c>
      <c r="P98" s="6">
        <v>16</v>
      </c>
      <c r="Q98" s="2" t="s">
        <v>96</v>
      </c>
      <c r="T98" s="4" t="s">
        <v>444</v>
      </c>
      <c r="U98" s="4">
        <v>12</v>
      </c>
      <c r="X98">
        <f t="shared" si="12"/>
        <v>5.7690088842736822</v>
      </c>
      <c r="Y98" s="15" t="s">
        <v>302</v>
      </c>
      <c r="Z98" s="7">
        <v>3</v>
      </c>
    </row>
    <row r="99" spans="14:26" x14ac:dyDescent="0.25">
      <c r="N99">
        <f t="shared" si="11"/>
        <v>19.229881697767794</v>
      </c>
      <c r="O99" s="6" t="s">
        <v>203</v>
      </c>
      <c r="P99" s="6">
        <v>10</v>
      </c>
      <c r="Q99" s="1">
        <f>AVERAGE(P98:P147)</f>
        <v>10.88</v>
      </c>
      <c r="T99" s="4" t="s">
        <v>445</v>
      </c>
      <c r="U99" s="4">
        <v>5</v>
      </c>
      <c r="X99">
        <f t="shared" si="12"/>
        <v>9.6150148071228028</v>
      </c>
      <c r="Y99" s="15" t="s">
        <v>303</v>
      </c>
      <c r="Z99" s="7">
        <v>5</v>
      </c>
    </row>
    <row r="100" spans="14:26" x14ac:dyDescent="0.25">
      <c r="N100">
        <f t="shared" si="11"/>
        <v>19.229881697767794</v>
      </c>
      <c r="O100" s="6" t="s">
        <v>204</v>
      </c>
      <c r="P100" s="6">
        <v>10</v>
      </c>
      <c r="Q100" s="10">
        <f>STDEV(P98:P147)/SQRT(COUNTA(P98:P147))</f>
        <v>0.47090013673337378</v>
      </c>
      <c r="T100" s="4" t="s">
        <v>446</v>
      </c>
      <c r="U100" s="4">
        <v>11</v>
      </c>
      <c r="X100">
        <f t="shared" si="12"/>
        <v>15.384023691396484</v>
      </c>
      <c r="Y100" s="15" t="s">
        <v>304</v>
      </c>
      <c r="Z100" s="7">
        <v>8</v>
      </c>
    </row>
    <row r="101" spans="14:26" x14ac:dyDescent="0.25">
      <c r="N101">
        <f t="shared" si="11"/>
        <v>15.383905358214237</v>
      </c>
      <c r="O101" s="6" t="s">
        <v>205</v>
      </c>
      <c r="P101" s="6">
        <v>8</v>
      </c>
      <c r="T101" s="4" t="s">
        <v>447</v>
      </c>
      <c r="U101" s="4">
        <v>4</v>
      </c>
      <c r="X101">
        <f t="shared" si="12"/>
        <v>21.153032575670167</v>
      </c>
      <c r="Y101" s="15" t="s">
        <v>305</v>
      </c>
      <c r="Z101" s="7">
        <v>11</v>
      </c>
    </row>
    <row r="102" spans="14:26" x14ac:dyDescent="0.25">
      <c r="N102">
        <f t="shared" si="11"/>
        <v>28.844822546651695</v>
      </c>
      <c r="O102" s="6" t="s">
        <v>206</v>
      </c>
      <c r="P102" s="6">
        <v>15</v>
      </c>
      <c r="T102" s="4" t="s">
        <v>448</v>
      </c>
      <c r="U102" s="4">
        <v>6</v>
      </c>
      <c r="X102">
        <f t="shared" si="12"/>
        <v>15.384023691396484</v>
      </c>
      <c r="Y102" s="15" t="s">
        <v>306</v>
      </c>
      <c r="Z102" s="7">
        <v>8</v>
      </c>
    </row>
    <row r="103" spans="14:26" x14ac:dyDescent="0.25">
      <c r="N103">
        <f t="shared" si="11"/>
        <v>15.383905358214237</v>
      </c>
      <c r="O103" s="6" t="s">
        <v>207</v>
      </c>
      <c r="P103" s="6">
        <v>8</v>
      </c>
      <c r="T103" s="4" t="s">
        <v>449</v>
      </c>
      <c r="U103" s="4">
        <v>14</v>
      </c>
      <c r="X103">
        <f t="shared" si="12"/>
        <v>17.307026652821044</v>
      </c>
      <c r="Y103" s="15" t="s">
        <v>307</v>
      </c>
      <c r="Z103" s="7">
        <v>9</v>
      </c>
    </row>
    <row r="104" spans="14:26" x14ac:dyDescent="0.25">
      <c r="N104">
        <f t="shared" si="11"/>
        <v>24.998846207098133</v>
      </c>
      <c r="O104" s="6" t="s">
        <v>208</v>
      </c>
      <c r="P104" s="6">
        <v>13</v>
      </c>
      <c r="T104" s="4" t="s">
        <v>450</v>
      </c>
      <c r="U104" s="4">
        <v>12</v>
      </c>
      <c r="X104">
        <f t="shared" si="12"/>
        <v>15.384023691396484</v>
      </c>
      <c r="Y104" s="15" t="s">
        <v>308</v>
      </c>
      <c r="Z104" s="7">
        <v>8</v>
      </c>
    </row>
    <row r="105" spans="14:26" x14ac:dyDescent="0.25">
      <c r="N105">
        <f t="shared" si="11"/>
        <v>15.383905358214237</v>
      </c>
      <c r="O105" s="6" t="s">
        <v>209</v>
      </c>
      <c r="P105" s="6">
        <v>8</v>
      </c>
      <c r="T105" s="4" t="s">
        <v>451</v>
      </c>
      <c r="U105" s="4">
        <v>12</v>
      </c>
      <c r="X105">
        <f t="shared" si="12"/>
        <v>17.307026652821044</v>
      </c>
      <c r="Y105" s="15" t="s">
        <v>309</v>
      </c>
      <c r="Z105" s="7">
        <v>9</v>
      </c>
    </row>
    <row r="106" spans="14:26" x14ac:dyDescent="0.25">
      <c r="N106">
        <f t="shared" si="11"/>
        <v>15.383905358214237</v>
      </c>
      <c r="O106" s="6" t="s">
        <v>210</v>
      </c>
      <c r="P106" s="6">
        <v>8</v>
      </c>
      <c r="T106" s="4" t="s">
        <v>452</v>
      </c>
      <c r="U106" s="4"/>
      <c r="X106">
        <f t="shared" si="12"/>
        <v>13.461020729971922</v>
      </c>
      <c r="Y106" s="15" t="s">
        <v>310</v>
      </c>
      <c r="Z106" s="7">
        <v>7</v>
      </c>
    </row>
    <row r="107" spans="14:26" x14ac:dyDescent="0.25">
      <c r="N107">
        <f t="shared" si="11"/>
        <v>13.460917188437458</v>
      </c>
      <c r="O107" s="6" t="s">
        <v>211</v>
      </c>
      <c r="P107" s="6">
        <v>7</v>
      </c>
      <c r="T107" s="4" t="s">
        <v>453</v>
      </c>
      <c r="U107" s="4">
        <v>9</v>
      </c>
      <c r="X107">
        <f t="shared" si="12"/>
        <v>11.538017768547364</v>
      </c>
      <c r="Y107" s="15" t="s">
        <v>311</v>
      </c>
      <c r="Z107" s="7">
        <v>6</v>
      </c>
    </row>
    <row r="108" spans="14:26" x14ac:dyDescent="0.25">
      <c r="N108">
        <f t="shared" si="11"/>
        <v>26.921834376874916</v>
      </c>
      <c r="O108" s="6" t="s">
        <v>212</v>
      </c>
      <c r="P108" s="6">
        <v>14</v>
      </c>
      <c r="S108" s="1"/>
      <c r="X108">
        <f t="shared" si="12"/>
        <v>9.6150148071228028</v>
      </c>
      <c r="Y108" s="15" t="s">
        <v>312</v>
      </c>
      <c r="Z108" s="7">
        <v>5</v>
      </c>
    </row>
    <row r="109" spans="14:26" x14ac:dyDescent="0.25">
      <c r="N109">
        <f t="shared" si="11"/>
        <v>23.075858037321353</v>
      </c>
      <c r="O109" s="6" t="s">
        <v>213</v>
      </c>
      <c r="P109" s="6">
        <v>12</v>
      </c>
      <c r="S109" s="1"/>
      <c r="T109" s="4" t="s">
        <v>497</v>
      </c>
      <c r="U109" s="4">
        <v>10</v>
      </c>
      <c r="V109" s="2" t="s">
        <v>96</v>
      </c>
      <c r="W109" s="1"/>
      <c r="X109">
        <f t="shared" si="12"/>
        <v>15.384023691396484</v>
      </c>
      <c r="Y109" s="15" t="s">
        <v>313</v>
      </c>
      <c r="Z109" s="7">
        <v>8</v>
      </c>
    </row>
    <row r="110" spans="14:26" x14ac:dyDescent="0.25">
      <c r="N110">
        <f t="shared" si="11"/>
        <v>26.921834376874916</v>
      </c>
      <c r="O110" s="6" t="s">
        <v>214</v>
      </c>
      <c r="P110" s="6">
        <v>14</v>
      </c>
      <c r="S110" s="1"/>
      <c r="T110" s="4" t="s">
        <v>498</v>
      </c>
      <c r="U110" s="4">
        <v>9</v>
      </c>
      <c r="V110" s="1">
        <f>AVERAGE(U109:U157)</f>
        <v>10.285714285714286</v>
      </c>
      <c r="W110" s="1"/>
      <c r="X110">
        <f t="shared" si="12"/>
        <v>26.922041459943845</v>
      </c>
      <c r="Y110" s="15" t="s">
        <v>314</v>
      </c>
      <c r="Z110" s="7">
        <v>14</v>
      </c>
    </row>
    <row r="111" spans="14:26" x14ac:dyDescent="0.25">
      <c r="N111">
        <f t="shared" si="11"/>
        <v>23.075858037321353</v>
      </c>
      <c r="O111" s="6" t="s">
        <v>215</v>
      </c>
      <c r="P111" s="6">
        <v>12</v>
      </c>
      <c r="S111" s="1"/>
      <c r="T111" s="4" t="s">
        <v>499</v>
      </c>
      <c r="U111" s="4">
        <v>13</v>
      </c>
      <c r="V111" s="10">
        <f>STDEV(U109:U157)/SQRT(COUNTA(U109:U157))</f>
        <v>0.42257712736425829</v>
      </c>
      <c r="W111" s="1"/>
      <c r="X111">
        <f t="shared" si="12"/>
        <v>21.153032575670167</v>
      </c>
      <c r="Y111" s="15" t="s">
        <v>315</v>
      </c>
      <c r="Z111" s="7">
        <v>11</v>
      </c>
    </row>
    <row r="112" spans="14:26" x14ac:dyDescent="0.25">
      <c r="N112">
        <f t="shared" si="11"/>
        <v>15.383905358214237</v>
      </c>
      <c r="O112" s="6" t="s">
        <v>216</v>
      </c>
      <c r="P112" s="6">
        <v>8</v>
      </c>
      <c r="S112" s="1"/>
      <c r="T112" s="4" t="s">
        <v>500</v>
      </c>
      <c r="U112" s="4">
        <v>12</v>
      </c>
      <c r="W112" s="1"/>
      <c r="X112">
        <f t="shared" si="12"/>
        <v>5.7690088842736822</v>
      </c>
      <c r="Y112" s="15" t="s">
        <v>316</v>
      </c>
      <c r="Z112" s="7">
        <v>3</v>
      </c>
    </row>
    <row r="113" spans="14:26" x14ac:dyDescent="0.25">
      <c r="N113">
        <f t="shared" si="11"/>
        <v>11.537929018660677</v>
      </c>
      <c r="O113" s="6" t="s">
        <v>217</v>
      </c>
      <c r="P113" s="6">
        <v>6</v>
      </c>
      <c r="S113" s="1"/>
      <c r="T113" s="4" t="s">
        <v>501</v>
      </c>
      <c r="U113" s="4">
        <v>10</v>
      </c>
      <c r="W113" s="1"/>
      <c r="X113">
        <f t="shared" si="12"/>
        <v>26.922041459943845</v>
      </c>
      <c r="Y113" s="15" t="s">
        <v>317</v>
      </c>
      <c r="Z113" s="7">
        <v>14</v>
      </c>
    </row>
    <row r="114" spans="14:26" x14ac:dyDescent="0.25">
      <c r="N114">
        <f t="shared" si="11"/>
        <v>26.921834376874916</v>
      </c>
      <c r="O114" s="6" t="s">
        <v>218</v>
      </c>
      <c r="P114" s="6">
        <v>14</v>
      </c>
      <c r="S114" s="1"/>
      <c r="T114" s="4" t="s">
        <v>502</v>
      </c>
      <c r="U114" s="4">
        <v>4</v>
      </c>
      <c r="W114" s="1"/>
      <c r="X114">
        <f t="shared" si="12"/>
        <v>19.230029614245606</v>
      </c>
      <c r="Y114" s="15" t="s">
        <v>318</v>
      </c>
      <c r="Z114" s="7">
        <v>10</v>
      </c>
    </row>
    <row r="115" spans="14:26" x14ac:dyDescent="0.25">
      <c r="N115">
        <f t="shared" si="11"/>
        <v>23.075858037321353</v>
      </c>
      <c r="O115" s="6" t="s">
        <v>219</v>
      </c>
      <c r="P115" s="6">
        <v>12</v>
      </c>
      <c r="S115" s="1"/>
      <c r="T115" s="4" t="s">
        <v>503</v>
      </c>
      <c r="U115" s="4">
        <v>7</v>
      </c>
      <c r="X115">
        <f t="shared" si="12"/>
        <v>13.461020729971922</v>
      </c>
      <c r="Y115" s="15" t="s">
        <v>319</v>
      </c>
      <c r="Z115" s="7">
        <v>7</v>
      </c>
    </row>
    <row r="116" spans="14:26" x14ac:dyDescent="0.25">
      <c r="N116">
        <f t="shared" si="11"/>
        <v>13.460917188437458</v>
      </c>
      <c r="O116" s="6" t="s">
        <v>220</v>
      </c>
      <c r="P116" s="6">
        <v>7</v>
      </c>
      <c r="S116" s="1"/>
      <c r="T116" s="4" t="s">
        <v>504</v>
      </c>
      <c r="U116" s="4">
        <v>12</v>
      </c>
      <c r="X116">
        <f t="shared" si="12"/>
        <v>21.153032575670167</v>
      </c>
      <c r="Y116" s="15" t="s">
        <v>320</v>
      </c>
      <c r="Z116" s="7">
        <v>11</v>
      </c>
    </row>
    <row r="117" spans="14:26" x14ac:dyDescent="0.25">
      <c r="N117">
        <f t="shared" si="11"/>
        <v>13.460917188437458</v>
      </c>
      <c r="O117" s="6" t="s">
        <v>221</v>
      </c>
      <c r="P117" s="6">
        <v>7</v>
      </c>
      <c r="S117" s="1"/>
      <c r="T117" s="4" t="s">
        <v>505</v>
      </c>
      <c r="U117" s="4">
        <v>7</v>
      </c>
      <c r="X117">
        <f t="shared" si="12"/>
        <v>13.461020729971922</v>
      </c>
      <c r="Y117" s="15" t="s">
        <v>321</v>
      </c>
      <c r="Z117" s="7">
        <v>7</v>
      </c>
    </row>
    <row r="118" spans="14:26" x14ac:dyDescent="0.25">
      <c r="N118">
        <f t="shared" si="11"/>
        <v>21.152869867544574</v>
      </c>
      <c r="O118" s="6" t="s">
        <v>222</v>
      </c>
      <c r="P118" s="6">
        <v>11</v>
      </c>
      <c r="S118" s="1"/>
      <c r="T118" s="4" t="s">
        <v>506</v>
      </c>
      <c r="U118" s="4">
        <v>9</v>
      </c>
      <c r="X118">
        <f t="shared" si="12"/>
        <v>3.846005922849121</v>
      </c>
      <c r="Y118" s="15" t="s">
        <v>322</v>
      </c>
      <c r="Z118" s="7">
        <v>2</v>
      </c>
    </row>
    <row r="119" spans="14:26" x14ac:dyDescent="0.25">
      <c r="N119">
        <f t="shared" si="11"/>
        <v>15.383905358214237</v>
      </c>
      <c r="O119" s="6" t="s">
        <v>223</v>
      </c>
      <c r="P119" s="6">
        <v>8</v>
      </c>
      <c r="S119" s="1"/>
      <c r="T119" s="4" t="s">
        <v>507</v>
      </c>
      <c r="U119" s="4">
        <v>14</v>
      </c>
      <c r="X119">
        <f t="shared" si="12"/>
        <v>17.307026652821044</v>
      </c>
      <c r="Y119" s="15" t="s">
        <v>323</v>
      </c>
      <c r="Z119" s="7">
        <v>9</v>
      </c>
    </row>
    <row r="120" spans="14:26" x14ac:dyDescent="0.25">
      <c r="N120">
        <f t="shared" si="11"/>
        <v>9.6149408488838972</v>
      </c>
      <c r="O120" s="6" t="s">
        <v>224</v>
      </c>
      <c r="P120" s="6">
        <v>5</v>
      </c>
      <c r="S120" s="1"/>
      <c r="T120" s="4" t="s">
        <v>508</v>
      </c>
      <c r="U120" s="4">
        <v>12</v>
      </c>
      <c r="X120">
        <f t="shared" si="12"/>
        <v>17.307026652821044</v>
      </c>
      <c r="Y120" s="15" t="s">
        <v>324</v>
      </c>
      <c r="Z120" s="7">
        <v>9</v>
      </c>
    </row>
    <row r="121" spans="14:26" x14ac:dyDescent="0.25">
      <c r="N121">
        <f t="shared" si="11"/>
        <v>15.383905358214237</v>
      </c>
      <c r="O121" s="6" t="s">
        <v>225</v>
      </c>
      <c r="P121" s="6">
        <v>8</v>
      </c>
      <c r="S121" s="1"/>
      <c r="T121" s="4" t="s">
        <v>509</v>
      </c>
      <c r="U121" s="4">
        <v>12</v>
      </c>
      <c r="X121">
        <f t="shared" si="12"/>
        <v>7.692011845698242</v>
      </c>
      <c r="Y121" s="15" t="s">
        <v>325</v>
      </c>
      <c r="Z121" s="7">
        <v>4</v>
      </c>
    </row>
    <row r="122" spans="14:26" x14ac:dyDescent="0.25">
      <c r="N122">
        <f t="shared" si="11"/>
        <v>9.6149408488838972</v>
      </c>
      <c r="O122" s="6" t="s">
        <v>226</v>
      </c>
      <c r="P122" s="6">
        <v>5</v>
      </c>
      <c r="S122" s="1"/>
      <c r="T122" s="4" t="s">
        <v>510</v>
      </c>
      <c r="U122" s="4">
        <v>11</v>
      </c>
      <c r="X122">
        <f t="shared" si="12"/>
        <v>11.538017768547364</v>
      </c>
      <c r="Y122" s="15" t="s">
        <v>326</v>
      </c>
      <c r="Z122" s="7">
        <v>6</v>
      </c>
    </row>
    <row r="123" spans="14:26" x14ac:dyDescent="0.25">
      <c r="N123">
        <f t="shared" si="11"/>
        <v>17.306893527991015</v>
      </c>
      <c r="O123" s="6" t="s">
        <v>227</v>
      </c>
      <c r="P123" s="6">
        <v>9</v>
      </c>
      <c r="S123" s="1"/>
      <c r="T123" s="4" t="s">
        <v>511</v>
      </c>
      <c r="U123" s="4">
        <v>7</v>
      </c>
      <c r="X123">
        <f t="shared" si="12"/>
        <v>17.307026652821044</v>
      </c>
      <c r="Y123" s="15" t="s">
        <v>327</v>
      </c>
      <c r="Z123" s="7">
        <v>9</v>
      </c>
    </row>
    <row r="124" spans="14:26" x14ac:dyDescent="0.25">
      <c r="N124">
        <f t="shared" si="11"/>
        <v>17.306893527991015</v>
      </c>
      <c r="O124" s="6" t="s">
        <v>228</v>
      </c>
      <c r="P124" s="6">
        <v>9</v>
      </c>
      <c r="S124" s="1"/>
      <c r="T124" s="4" t="s">
        <v>512</v>
      </c>
      <c r="U124" s="4">
        <v>10</v>
      </c>
      <c r="X124">
        <f t="shared" si="12"/>
        <v>9.6150148071228028</v>
      </c>
      <c r="Y124" s="15" t="s">
        <v>328</v>
      </c>
      <c r="Z124" s="7">
        <v>5</v>
      </c>
    </row>
    <row r="125" spans="14:26" x14ac:dyDescent="0.25">
      <c r="N125">
        <f t="shared" si="11"/>
        <v>23.075858037321353</v>
      </c>
      <c r="O125" s="6" t="s">
        <v>229</v>
      </c>
      <c r="P125" s="6">
        <v>12</v>
      </c>
      <c r="S125" s="1"/>
      <c r="T125" s="4" t="s">
        <v>513</v>
      </c>
      <c r="U125" s="4">
        <v>6</v>
      </c>
      <c r="X125">
        <f t="shared" si="12"/>
        <v>15.384023691396484</v>
      </c>
      <c r="Y125" s="15" t="s">
        <v>329</v>
      </c>
      <c r="Z125" s="7">
        <v>8</v>
      </c>
    </row>
    <row r="126" spans="14:26" x14ac:dyDescent="0.25">
      <c r="N126">
        <f t="shared" si="11"/>
        <v>34.61378705598203</v>
      </c>
      <c r="O126" s="6" t="s">
        <v>230</v>
      </c>
      <c r="P126" s="6">
        <v>18</v>
      </c>
      <c r="S126" s="1"/>
      <c r="T126" s="4" t="s">
        <v>514</v>
      </c>
      <c r="U126" s="4">
        <v>7</v>
      </c>
      <c r="X126">
        <f t="shared" si="12"/>
        <v>17.307026652821044</v>
      </c>
      <c r="Y126" s="15" t="s">
        <v>330</v>
      </c>
      <c r="Z126" s="7">
        <v>9</v>
      </c>
    </row>
    <row r="127" spans="14:26" x14ac:dyDescent="0.25">
      <c r="N127">
        <f t="shared" si="11"/>
        <v>17.306893527991015</v>
      </c>
      <c r="O127" s="6" t="s">
        <v>231</v>
      </c>
      <c r="P127" s="6">
        <v>9</v>
      </c>
      <c r="S127" s="1"/>
      <c r="T127" s="4" t="s">
        <v>515</v>
      </c>
      <c r="U127" s="4">
        <v>8</v>
      </c>
      <c r="X127">
        <f t="shared" si="12"/>
        <v>11.538017768547364</v>
      </c>
      <c r="Y127" s="15" t="s">
        <v>331</v>
      </c>
      <c r="Z127" s="7">
        <v>6</v>
      </c>
    </row>
    <row r="128" spans="14:26" x14ac:dyDescent="0.25">
      <c r="N128">
        <f t="shared" si="11"/>
        <v>26.921834376874916</v>
      </c>
      <c r="O128" s="6" t="s">
        <v>232</v>
      </c>
      <c r="P128" s="6">
        <v>14</v>
      </c>
      <c r="S128" s="1"/>
      <c r="T128" s="4" t="s">
        <v>516</v>
      </c>
      <c r="U128" s="4">
        <v>7</v>
      </c>
      <c r="X128">
        <f t="shared" si="12"/>
        <v>19.230029614245606</v>
      </c>
      <c r="Y128" s="15" t="s">
        <v>332</v>
      </c>
      <c r="Z128" s="7">
        <v>10</v>
      </c>
    </row>
    <row r="129" spans="14:27" x14ac:dyDescent="0.25">
      <c r="N129">
        <f t="shared" si="11"/>
        <v>26.921834376874916</v>
      </c>
      <c r="O129" s="6" t="s">
        <v>233</v>
      </c>
      <c r="P129" s="6">
        <v>14</v>
      </c>
      <c r="S129" s="1"/>
      <c r="T129" s="4" t="s">
        <v>517</v>
      </c>
      <c r="U129" s="4">
        <v>10</v>
      </c>
      <c r="X129">
        <f t="shared" si="12"/>
        <v>7.692011845698242</v>
      </c>
      <c r="Y129" s="15" t="s">
        <v>333</v>
      </c>
      <c r="Z129" s="7">
        <v>4</v>
      </c>
    </row>
    <row r="130" spans="14:27" x14ac:dyDescent="0.25">
      <c r="N130">
        <f t="shared" si="11"/>
        <v>21.152869867544574</v>
      </c>
      <c r="O130" s="6" t="s">
        <v>234</v>
      </c>
      <c r="P130" s="6">
        <v>11</v>
      </c>
      <c r="S130" s="1"/>
      <c r="T130" s="4" t="s">
        <v>518</v>
      </c>
      <c r="U130" s="4">
        <v>13</v>
      </c>
    </row>
    <row r="131" spans="14:27" x14ac:dyDescent="0.25">
      <c r="N131">
        <f t="shared" si="11"/>
        <v>17.306893527991015</v>
      </c>
      <c r="O131" s="6" t="s">
        <v>235</v>
      </c>
      <c r="P131" s="6">
        <v>9</v>
      </c>
      <c r="S131" s="1"/>
      <c r="T131" s="4" t="s">
        <v>519</v>
      </c>
      <c r="U131" s="4">
        <v>16</v>
      </c>
      <c r="X131">
        <f t="shared" si="12"/>
        <v>15.384023691396484</v>
      </c>
      <c r="Y131" s="15" t="s">
        <v>334</v>
      </c>
      <c r="Z131" s="7">
        <v>8</v>
      </c>
      <c r="AA131" s="2" t="s">
        <v>96</v>
      </c>
    </row>
    <row r="132" spans="14:27" x14ac:dyDescent="0.25">
      <c r="N132">
        <f t="shared" si="11"/>
        <v>26.921834376874916</v>
      </c>
      <c r="O132" s="6" t="s">
        <v>236</v>
      </c>
      <c r="P132" s="6">
        <v>14</v>
      </c>
      <c r="S132" s="1"/>
      <c r="T132" s="4" t="s">
        <v>520</v>
      </c>
      <c r="U132" s="4">
        <v>10</v>
      </c>
      <c r="X132">
        <f t="shared" si="12"/>
        <v>21.153032575670167</v>
      </c>
      <c r="Y132" s="15" t="s">
        <v>335</v>
      </c>
      <c r="Z132" s="7">
        <v>11</v>
      </c>
      <c r="AA132" s="1">
        <f>AVERAGE(Z131:Z199)</f>
        <v>9.1304347826086953</v>
      </c>
    </row>
    <row r="133" spans="14:27" x14ac:dyDescent="0.25">
      <c r="N133">
        <f t="shared" si="11"/>
        <v>13.460917188437458</v>
      </c>
      <c r="O133" s="6" t="s">
        <v>237</v>
      </c>
      <c r="P133" s="6">
        <v>7</v>
      </c>
      <c r="S133" s="1"/>
      <c r="T133" s="4" t="s">
        <v>521</v>
      </c>
      <c r="U133" s="4">
        <v>12</v>
      </c>
      <c r="X133">
        <f t="shared" si="12"/>
        <v>19.230029614245606</v>
      </c>
      <c r="Y133" s="15" t="s">
        <v>336</v>
      </c>
      <c r="Z133" s="7">
        <v>10</v>
      </c>
      <c r="AA133" s="10">
        <f>STDEV(Z131:Z199)/SQRT(COUNTA(Z131:Z199))</f>
        <v>0.42658512555271105</v>
      </c>
    </row>
    <row r="134" spans="14:27" x14ac:dyDescent="0.25">
      <c r="N134">
        <f t="shared" si="11"/>
        <v>15.383905358214237</v>
      </c>
      <c r="O134" s="6" t="s">
        <v>238</v>
      </c>
      <c r="P134" s="6">
        <v>8</v>
      </c>
      <c r="S134" s="1"/>
      <c r="T134" s="4" t="s">
        <v>522</v>
      </c>
      <c r="U134" s="4">
        <v>9</v>
      </c>
      <c r="X134">
        <f t="shared" si="12"/>
        <v>19.230029614245606</v>
      </c>
      <c r="Y134" s="15" t="s">
        <v>337</v>
      </c>
      <c r="Z134" s="7">
        <v>10</v>
      </c>
    </row>
    <row r="135" spans="14:27" x14ac:dyDescent="0.25">
      <c r="N135">
        <f t="shared" si="11"/>
        <v>23.075858037321353</v>
      </c>
      <c r="O135" s="6" t="s">
        <v>239</v>
      </c>
      <c r="P135" s="6">
        <v>12</v>
      </c>
      <c r="S135" s="1"/>
      <c r="T135" s="4" t="s">
        <v>523</v>
      </c>
      <c r="U135" s="4">
        <v>13</v>
      </c>
      <c r="X135">
        <f t="shared" si="12"/>
        <v>11.538017768547364</v>
      </c>
      <c r="Y135" s="15" t="s">
        <v>338</v>
      </c>
      <c r="Z135" s="7">
        <v>6</v>
      </c>
    </row>
    <row r="136" spans="14:27" x14ac:dyDescent="0.25">
      <c r="N136">
        <f t="shared" ref="N136:N155" si="14">(P136/52.0024)*100</f>
        <v>30.767810716428475</v>
      </c>
      <c r="O136" s="6" t="s">
        <v>240</v>
      </c>
      <c r="P136" s="6">
        <v>16</v>
      </c>
      <c r="S136" s="1"/>
      <c r="T136" s="4" t="s">
        <v>524</v>
      </c>
      <c r="U136" s="4">
        <v>11</v>
      </c>
      <c r="X136">
        <f t="shared" ref="X136:X199" si="15">(Z136/52.002)*100</f>
        <v>24.999038498519287</v>
      </c>
      <c r="Y136" s="15" t="s">
        <v>339</v>
      </c>
      <c r="Z136" s="7">
        <v>13</v>
      </c>
    </row>
    <row r="137" spans="14:27" x14ac:dyDescent="0.25">
      <c r="N137">
        <f t="shared" si="14"/>
        <v>24.998846207098133</v>
      </c>
      <c r="O137" s="6" t="s">
        <v>241</v>
      </c>
      <c r="P137" s="6">
        <v>13</v>
      </c>
      <c r="S137" s="1"/>
      <c r="T137" s="4" t="s">
        <v>525</v>
      </c>
      <c r="U137" s="4">
        <v>11</v>
      </c>
      <c r="X137">
        <f t="shared" si="15"/>
        <v>23.076035537094729</v>
      </c>
      <c r="Y137" s="15" t="s">
        <v>340</v>
      </c>
      <c r="Z137" s="7">
        <v>12</v>
      </c>
    </row>
    <row r="138" spans="14:27" x14ac:dyDescent="0.25">
      <c r="N138">
        <f t="shared" si="14"/>
        <v>24.998846207098133</v>
      </c>
      <c r="O138" s="6" t="s">
        <v>242</v>
      </c>
      <c r="P138" s="6">
        <v>13</v>
      </c>
      <c r="S138" s="1"/>
      <c r="T138" s="4" t="s">
        <v>526</v>
      </c>
      <c r="U138" s="4">
        <v>16</v>
      </c>
      <c r="X138">
        <f t="shared" si="15"/>
        <v>19.230029614245606</v>
      </c>
      <c r="Y138" s="15" t="s">
        <v>341</v>
      </c>
      <c r="Z138" s="7">
        <v>10</v>
      </c>
    </row>
    <row r="139" spans="14:27" x14ac:dyDescent="0.25">
      <c r="N139">
        <f t="shared" si="14"/>
        <v>30.767810716428475</v>
      </c>
      <c r="O139" s="6" t="s">
        <v>243</v>
      </c>
      <c r="P139" s="6">
        <v>16</v>
      </c>
      <c r="S139" s="1"/>
      <c r="T139" s="4" t="s">
        <v>527</v>
      </c>
      <c r="U139" s="4">
        <v>11</v>
      </c>
      <c r="X139">
        <f t="shared" si="15"/>
        <v>23.076035537094729</v>
      </c>
      <c r="Y139" s="15" t="s">
        <v>342</v>
      </c>
      <c r="Z139" s="7">
        <v>12</v>
      </c>
    </row>
    <row r="140" spans="14:27" x14ac:dyDescent="0.25">
      <c r="N140">
        <f t="shared" si="14"/>
        <v>17.306893527991015</v>
      </c>
      <c r="O140" s="6" t="s">
        <v>244</v>
      </c>
      <c r="P140" s="6">
        <v>9</v>
      </c>
      <c r="S140" s="1"/>
      <c r="T140" s="4" t="s">
        <v>528</v>
      </c>
      <c r="U140" s="4">
        <v>9</v>
      </c>
      <c r="X140">
        <f t="shared" si="15"/>
        <v>23.076035537094729</v>
      </c>
      <c r="Y140" s="15" t="s">
        <v>343</v>
      </c>
      <c r="Z140" s="7">
        <v>12</v>
      </c>
    </row>
    <row r="141" spans="14:27" x14ac:dyDescent="0.25">
      <c r="N141">
        <f t="shared" si="14"/>
        <v>21.152869867544574</v>
      </c>
      <c r="O141" s="6" t="s">
        <v>245</v>
      </c>
      <c r="P141" s="6">
        <v>11</v>
      </c>
      <c r="S141" s="1"/>
      <c r="T141" s="4" t="s">
        <v>529</v>
      </c>
      <c r="U141" s="4">
        <v>5</v>
      </c>
      <c r="X141">
        <f t="shared" si="15"/>
        <v>26.922041459943845</v>
      </c>
      <c r="Y141" s="15" t="s">
        <v>344</v>
      </c>
      <c r="Z141" s="7">
        <v>14</v>
      </c>
    </row>
    <row r="142" spans="14:27" x14ac:dyDescent="0.25">
      <c r="N142">
        <f t="shared" si="14"/>
        <v>26.921834376874916</v>
      </c>
      <c r="O142" s="6" t="s">
        <v>246</v>
      </c>
      <c r="P142" s="6">
        <v>14</v>
      </c>
      <c r="S142" s="1"/>
      <c r="T142" s="4" t="s">
        <v>530</v>
      </c>
      <c r="U142" s="4">
        <v>8</v>
      </c>
      <c r="X142">
        <f t="shared" si="15"/>
        <v>21.153032575670167</v>
      </c>
      <c r="Y142" s="15" t="s">
        <v>345</v>
      </c>
      <c r="Z142" s="7">
        <v>11</v>
      </c>
    </row>
    <row r="143" spans="14:27" x14ac:dyDescent="0.25">
      <c r="N143">
        <f t="shared" si="14"/>
        <v>26.921834376874916</v>
      </c>
      <c r="O143" s="6" t="s">
        <v>247</v>
      </c>
      <c r="P143" s="6">
        <v>14</v>
      </c>
      <c r="S143" s="1"/>
      <c r="T143" s="4" t="s">
        <v>531</v>
      </c>
      <c r="U143" s="4">
        <v>13</v>
      </c>
      <c r="X143">
        <f t="shared" si="15"/>
        <v>30.768047382792968</v>
      </c>
      <c r="Y143" s="15" t="s">
        <v>346</v>
      </c>
      <c r="Z143" s="7">
        <v>16</v>
      </c>
    </row>
    <row r="144" spans="14:27" x14ac:dyDescent="0.25">
      <c r="N144">
        <f t="shared" si="14"/>
        <v>30.767810716428475</v>
      </c>
      <c r="O144" s="6" t="s">
        <v>248</v>
      </c>
      <c r="P144" s="6">
        <v>16</v>
      </c>
      <c r="S144" s="1"/>
      <c r="T144" s="4" t="s">
        <v>532</v>
      </c>
      <c r="U144" s="4">
        <v>13</v>
      </c>
      <c r="X144">
        <f t="shared" si="15"/>
        <v>23.076035537094729</v>
      </c>
      <c r="Y144" s="15" t="s">
        <v>347</v>
      </c>
      <c r="Z144" s="7">
        <v>12</v>
      </c>
    </row>
    <row r="145" spans="14:26" x14ac:dyDescent="0.25">
      <c r="N145">
        <f t="shared" si="14"/>
        <v>26.921834376874916</v>
      </c>
      <c r="O145" s="6" t="s">
        <v>249</v>
      </c>
      <c r="P145" s="6">
        <v>14</v>
      </c>
      <c r="S145" s="1"/>
      <c r="T145" s="4" t="s">
        <v>533</v>
      </c>
      <c r="U145" s="4">
        <v>14</v>
      </c>
      <c r="W145" t="s">
        <v>546</v>
      </c>
      <c r="X145">
        <f t="shared" si="15"/>
        <v>19.230029614245606</v>
      </c>
      <c r="Y145" s="15" t="s">
        <v>348</v>
      </c>
      <c r="Z145" s="7">
        <v>10</v>
      </c>
    </row>
    <row r="146" spans="14:26" x14ac:dyDescent="0.25">
      <c r="N146">
        <f t="shared" si="14"/>
        <v>19.229881697767794</v>
      </c>
      <c r="O146" s="6" t="s">
        <v>250</v>
      </c>
      <c r="P146" s="6">
        <v>10</v>
      </c>
      <c r="S146" s="1"/>
      <c r="T146" s="4" t="s">
        <v>534</v>
      </c>
      <c r="U146" s="4">
        <v>9</v>
      </c>
      <c r="X146">
        <f t="shared" si="15"/>
        <v>17.307026652821044</v>
      </c>
      <c r="Y146" s="15" t="s">
        <v>349</v>
      </c>
      <c r="Z146" s="7">
        <v>9</v>
      </c>
    </row>
    <row r="147" spans="14:26" x14ac:dyDescent="0.25">
      <c r="N147">
        <f t="shared" si="14"/>
        <v>11.537929018660677</v>
      </c>
      <c r="O147" s="6" t="s">
        <v>251</v>
      </c>
      <c r="P147" s="6">
        <v>6</v>
      </c>
      <c r="S147" s="1"/>
      <c r="T147" s="4" t="s">
        <v>535</v>
      </c>
      <c r="U147" s="4">
        <v>9</v>
      </c>
      <c r="X147">
        <f t="shared" si="15"/>
        <v>15.384023691396484</v>
      </c>
      <c r="Y147" s="15" t="s">
        <v>350</v>
      </c>
      <c r="Z147" s="7">
        <v>8</v>
      </c>
    </row>
    <row r="148" spans="14:26" x14ac:dyDescent="0.25">
      <c r="N148">
        <f t="shared" si="14"/>
        <v>19.229881697767794</v>
      </c>
      <c r="O148" s="6" t="s">
        <v>252</v>
      </c>
      <c r="P148" s="6">
        <v>10</v>
      </c>
      <c r="S148" s="1"/>
      <c r="T148" s="4" t="s">
        <v>536</v>
      </c>
      <c r="U148" s="4">
        <v>14</v>
      </c>
      <c r="X148">
        <f t="shared" si="15"/>
        <v>7.692011845698242</v>
      </c>
      <c r="Y148" s="15" t="s">
        <v>351</v>
      </c>
      <c r="Z148" s="7">
        <v>4</v>
      </c>
    </row>
    <row r="149" spans="14:26" x14ac:dyDescent="0.25">
      <c r="N149">
        <f t="shared" si="14"/>
        <v>24.998846207098133</v>
      </c>
      <c r="O149" s="6" t="s">
        <v>253</v>
      </c>
      <c r="P149" s="6">
        <v>13</v>
      </c>
      <c r="S149" s="1"/>
      <c r="T149" s="4" t="s">
        <v>537</v>
      </c>
      <c r="U149" s="4">
        <v>11</v>
      </c>
      <c r="X149">
        <f t="shared" si="15"/>
        <v>13.461020729971922</v>
      </c>
      <c r="Y149" s="15" t="s">
        <v>352</v>
      </c>
      <c r="Z149" s="7">
        <v>7</v>
      </c>
    </row>
    <row r="150" spans="14:26" x14ac:dyDescent="0.25">
      <c r="N150">
        <f t="shared" si="14"/>
        <v>24.998846207098133</v>
      </c>
      <c r="O150" s="6" t="s">
        <v>254</v>
      </c>
      <c r="P150" s="6">
        <v>13</v>
      </c>
      <c r="S150" s="1"/>
      <c r="T150" s="4" t="s">
        <v>538</v>
      </c>
      <c r="U150" s="4">
        <v>5</v>
      </c>
      <c r="X150">
        <f t="shared" si="15"/>
        <v>23.076035537094729</v>
      </c>
      <c r="Y150" s="15" t="s">
        <v>353</v>
      </c>
      <c r="Z150" s="7">
        <v>12</v>
      </c>
    </row>
    <row r="151" spans="14:26" x14ac:dyDescent="0.25">
      <c r="N151">
        <f t="shared" si="14"/>
        <v>24.998846207098133</v>
      </c>
      <c r="O151" s="6" t="s">
        <v>255</v>
      </c>
      <c r="P151" s="6">
        <v>13</v>
      </c>
      <c r="S151" s="1"/>
      <c r="T151" s="4" t="s">
        <v>539</v>
      </c>
      <c r="U151" s="4">
        <v>15</v>
      </c>
      <c r="X151">
        <f t="shared" si="15"/>
        <v>19.230029614245606</v>
      </c>
      <c r="Y151" s="15" t="s">
        <v>354</v>
      </c>
      <c r="Z151" s="7">
        <v>10</v>
      </c>
    </row>
    <row r="152" spans="14:26" x14ac:dyDescent="0.25">
      <c r="N152">
        <f t="shared" si="14"/>
        <v>26.921834376874916</v>
      </c>
      <c r="O152" s="6" t="s">
        <v>256</v>
      </c>
      <c r="P152" s="6">
        <v>14</v>
      </c>
      <c r="S152" s="1"/>
      <c r="T152" s="4" t="s">
        <v>540</v>
      </c>
      <c r="U152" s="4">
        <v>7</v>
      </c>
      <c r="X152">
        <f t="shared" si="15"/>
        <v>21.153032575670167</v>
      </c>
      <c r="Y152" s="15" t="s">
        <v>355</v>
      </c>
      <c r="Z152" s="7">
        <v>11</v>
      </c>
    </row>
    <row r="153" spans="14:26" x14ac:dyDescent="0.25">
      <c r="N153">
        <f t="shared" si="14"/>
        <v>13.460917188437458</v>
      </c>
      <c r="O153" s="6" t="s">
        <v>257</v>
      </c>
      <c r="P153" s="6">
        <v>7</v>
      </c>
      <c r="S153" s="1"/>
      <c r="T153" s="4" t="s">
        <v>541</v>
      </c>
      <c r="U153" s="4">
        <v>13</v>
      </c>
      <c r="X153">
        <f t="shared" si="15"/>
        <v>15.384023691396484</v>
      </c>
      <c r="Y153" s="15" t="s">
        <v>356</v>
      </c>
      <c r="Z153" s="7">
        <v>8</v>
      </c>
    </row>
    <row r="154" spans="14:26" x14ac:dyDescent="0.25">
      <c r="N154">
        <f t="shared" si="14"/>
        <v>44.228727904865927</v>
      </c>
      <c r="O154" s="6" t="s">
        <v>258</v>
      </c>
      <c r="P154" s="6">
        <v>23</v>
      </c>
      <c r="S154" s="1"/>
      <c r="T154" s="4" t="s">
        <v>542</v>
      </c>
      <c r="U154" s="4">
        <v>14</v>
      </c>
      <c r="X154">
        <f t="shared" si="15"/>
        <v>9.6150148071228028</v>
      </c>
      <c r="Y154" s="15" t="s">
        <v>357</v>
      </c>
      <c r="Z154" s="7">
        <v>5</v>
      </c>
    </row>
    <row r="155" spans="14:26" x14ac:dyDescent="0.25">
      <c r="N155">
        <f t="shared" si="14"/>
        <v>17.306893527991015</v>
      </c>
      <c r="O155" s="6" t="s">
        <v>259</v>
      </c>
      <c r="P155" s="6">
        <v>9</v>
      </c>
      <c r="S155" s="1"/>
      <c r="T155" s="4" t="s">
        <v>543</v>
      </c>
      <c r="U155" s="4">
        <v>8</v>
      </c>
      <c r="X155">
        <f t="shared" si="15"/>
        <v>9.6150148071228028</v>
      </c>
      <c r="Y155" s="15" t="s">
        <v>358</v>
      </c>
      <c r="Z155" s="7">
        <v>5</v>
      </c>
    </row>
    <row r="156" spans="14:26" x14ac:dyDescent="0.25">
      <c r="N156" s="1"/>
      <c r="S156" s="1"/>
      <c r="T156" s="4" t="s">
        <v>544</v>
      </c>
      <c r="U156" s="4">
        <v>11</v>
      </c>
      <c r="X156">
        <f t="shared" si="15"/>
        <v>15.384023691396484</v>
      </c>
      <c r="Y156" s="15" t="s">
        <v>359</v>
      </c>
      <c r="Z156" s="7">
        <v>8</v>
      </c>
    </row>
    <row r="157" spans="14:26" x14ac:dyDescent="0.25">
      <c r="N157" s="1"/>
      <c r="S157" s="1"/>
      <c r="T157" s="4" t="s">
        <v>545</v>
      </c>
      <c r="U157" s="4">
        <v>7</v>
      </c>
      <c r="X157">
        <f t="shared" si="15"/>
        <v>17.307026652821044</v>
      </c>
      <c r="Y157" s="15" t="s">
        <v>360</v>
      </c>
      <c r="Z157" s="7">
        <v>9</v>
      </c>
    </row>
    <row r="158" spans="14:26" x14ac:dyDescent="0.25">
      <c r="N158" s="1"/>
      <c r="S158" s="1"/>
      <c r="X158">
        <f t="shared" si="15"/>
        <v>13.461020729971922</v>
      </c>
      <c r="Y158" s="15" t="s">
        <v>361</v>
      </c>
      <c r="Z158" s="7">
        <v>7</v>
      </c>
    </row>
    <row r="159" spans="14:26" x14ac:dyDescent="0.25">
      <c r="N159" s="1"/>
      <c r="S159" s="1"/>
      <c r="X159">
        <f t="shared" si="15"/>
        <v>15.384023691396484</v>
      </c>
      <c r="Y159" s="15" t="s">
        <v>362</v>
      </c>
      <c r="Z159" s="7">
        <v>8</v>
      </c>
    </row>
    <row r="160" spans="14:26" x14ac:dyDescent="0.25">
      <c r="N160" s="1"/>
      <c r="S160" s="1"/>
      <c r="X160">
        <f t="shared" si="15"/>
        <v>13.461020729971922</v>
      </c>
      <c r="Y160" s="15" t="s">
        <v>363</v>
      </c>
      <c r="Z160" s="7">
        <v>7</v>
      </c>
    </row>
    <row r="161" spans="14:26" x14ac:dyDescent="0.25">
      <c r="N161" s="1"/>
      <c r="S161" s="1"/>
      <c r="X161">
        <f t="shared" si="15"/>
        <v>30.768047382792968</v>
      </c>
      <c r="Y161" s="15" t="s">
        <v>364</v>
      </c>
      <c r="Z161" s="7">
        <v>16</v>
      </c>
    </row>
    <row r="162" spans="14:26" x14ac:dyDescent="0.25">
      <c r="N162" s="1"/>
      <c r="S162" s="1"/>
      <c r="X162">
        <f t="shared" si="15"/>
        <v>21.153032575670167</v>
      </c>
      <c r="Y162" s="15" t="s">
        <v>365</v>
      </c>
      <c r="Z162" s="7">
        <v>11</v>
      </c>
    </row>
    <row r="163" spans="14:26" x14ac:dyDescent="0.25">
      <c r="N163" s="1"/>
      <c r="S163" s="1"/>
      <c r="X163">
        <f t="shared" si="15"/>
        <v>11.538017768547364</v>
      </c>
      <c r="Y163" s="15" t="s">
        <v>366</v>
      </c>
      <c r="Z163" s="7">
        <v>6</v>
      </c>
    </row>
    <row r="164" spans="14:26" x14ac:dyDescent="0.25">
      <c r="N164" s="1"/>
      <c r="S164" s="1"/>
      <c r="X164">
        <f t="shared" si="15"/>
        <v>17.307026652821044</v>
      </c>
      <c r="Y164" s="15" t="s">
        <v>367</v>
      </c>
      <c r="Z164" s="7">
        <v>9</v>
      </c>
    </row>
    <row r="165" spans="14:26" x14ac:dyDescent="0.25">
      <c r="N165" s="1"/>
      <c r="S165" s="1"/>
      <c r="X165">
        <f t="shared" si="15"/>
        <v>11.538017768547364</v>
      </c>
      <c r="Y165" s="15" t="s">
        <v>368</v>
      </c>
      <c r="Z165" s="7">
        <v>6</v>
      </c>
    </row>
    <row r="166" spans="14:26" x14ac:dyDescent="0.25">
      <c r="N166" s="1"/>
      <c r="S166" s="1"/>
      <c r="X166">
        <f t="shared" si="15"/>
        <v>5.7690088842736822</v>
      </c>
      <c r="Y166" s="15" t="s">
        <v>369</v>
      </c>
      <c r="Z166" s="7">
        <v>3</v>
      </c>
    </row>
    <row r="167" spans="14:26" x14ac:dyDescent="0.25">
      <c r="N167" s="1"/>
      <c r="S167" s="1"/>
      <c r="X167">
        <f t="shared" si="15"/>
        <v>19.230029614245606</v>
      </c>
      <c r="Y167" s="15" t="s">
        <v>370</v>
      </c>
      <c r="Z167" s="7">
        <v>10</v>
      </c>
    </row>
    <row r="168" spans="14:26" x14ac:dyDescent="0.25">
      <c r="N168" s="1"/>
      <c r="S168" s="1"/>
      <c r="X168">
        <f t="shared" si="15"/>
        <v>3.846005922849121</v>
      </c>
      <c r="Y168" s="15" t="s">
        <v>371</v>
      </c>
      <c r="Z168" s="7">
        <v>2</v>
      </c>
    </row>
    <row r="169" spans="14:26" x14ac:dyDescent="0.25">
      <c r="N169" s="1"/>
      <c r="S169" s="1"/>
      <c r="X169">
        <f t="shared" si="15"/>
        <v>5.7690088842736822</v>
      </c>
      <c r="Y169" s="15" t="s">
        <v>372</v>
      </c>
      <c r="Z169" s="7">
        <v>3</v>
      </c>
    </row>
    <row r="170" spans="14:26" x14ac:dyDescent="0.25">
      <c r="N170" s="1"/>
      <c r="S170" s="1"/>
      <c r="X170">
        <f t="shared" si="15"/>
        <v>7.692011845698242</v>
      </c>
      <c r="Y170" s="15" t="s">
        <v>373</v>
      </c>
      <c r="Z170" s="7">
        <v>4</v>
      </c>
    </row>
    <row r="171" spans="14:26" x14ac:dyDescent="0.25">
      <c r="N171" s="1"/>
      <c r="S171" s="1"/>
      <c r="X171">
        <f t="shared" si="15"/>
        <v>21.153032575670167</v>
      </c>
      <c r="Y171" s="15" t="s">
        <v>374</v>
      </c>
      <c r="Z171" s="7">
        <v>11</v>
      </c>
    </row>
    <row r="172" spans="14:26" x14ac:dyDescent="0.25">
      <c r="N172" s="1"/>
      <c r="S172" s="1"/>
      <c r="X172">
        <f t="shared" si="15"/>
        <v>13.461020729971922</v>
      </c>
      <c r="Y172" s="15" t="s">
        <v>375</v>
      </c>
      <c r="Z172" s="7">
        <v>7</v>
      </c>
    </row>
    <row r="173" spans="14:26" x14ac:dyDescent="0.25">
      <c r="N173" s="1"/>
      <c r="S173" s="1"/>
      <c r="X173">
        <f t="shared" si="15"/>
        <v>15.384023691396484</v>
      </c>
      <c r="Y173" s="15" t="s">
        <v>376</v>
      </c>
      <c r="Z173" s="7">
        <v>8</v>
      </c>
    </row>
    <row r="174" spans="14:26" x14ac:dyDescent="0.25">
      <c r="N174" s="1"/>
      <c r="S174" s="1"/>
      <c r="X174">
        <f t="shared" si="15"/>
        <v>26.922041459943845</v>
      </c>
      <c r="Y174" s="15" t="s">
        <v>377</v>
      </c>
      <c r="Z174" s="7">
        <v>14</v>
      </c>
    </row>
    <row r="175" spans="14:26" x14ac:dyDescent="0.25">
      <c r="N175" s="1"/>
      <c r="S175" s="1"/>
      <c r="X175">
        <f t="shared" si="15"/>
        <v>21.153032575670167</v>
      </c>
      <c r="Y175" s="15" t="s">
        <v>378</v>
      </c>
      <c r="Z175" s="7">
        <v>11</v>
      </c>
    </row>
    <row r="176" spans="14:26" x14ac:dyDescent="0.25">
      <c r="N176" s="1"/>
      <c r="S176" s="1"/>
      <c r="X176">
        <f t="shared" si="15"/>
        <v>21.153032575670167</v>
      </c>
      <c r="Y176" s="15" t="s">
        <v>379</v>
      </c>
      <c r="Z176" s="7">
        <v>11</v>
      </c>
    </row>
    <row r="177" spans="14:26" x14ac:dyDescent="0.25">
      <c r="N177" s="1"/>
      <c r="S177" s="1"/>
      <c r="X177">
        <f t="shared" si="15"/>
        <v>19.230029614245606</v>
      </c>
      <c r="Y177" s="15" t="s">
        <v>380</v>
      </c>
      <c r="Z177" s="7">
        <v>10</v>
      </c>
    </row>
    <row r="178" spans="14:26" x14ac:dyDescent="0.25">
      <c r="N178" s="1"/>
      <c r="S178" s="1"/>
      <c r="X178">
        <f t="shared" si="15"/>
        <v>15.384023691396484</v>
      </c>
      <c r="Y178" s="15" t="s">
        <v>381</v>
      </c>
      <c r="Z178" s="7">
        <v>8</v>
      </c>
    </row>
    <row r="179" spans="14:26" x14ac:dyDescent="0.25">
      <c r="N179" s="1"/>
      <c r="S179" s="1"/>
      <c r="X179">
        <f t="shared" si="15"/>
        <v>13.461020729971922</v>
      </c>
      <c r="Y179" s="15" t="s">
        <v>382</v>
      </c>
      <c r="Z179" s="7">
        <v>7</v>
      </c>
    </row>
    <row r="180" spans="14:26" x14ac:dyDescent="0.25">
      <c r="N180" s="1"/>
      <c r="S180" s="1"/>
      <c r="X180">
        <f t="shared" si="15"/>
        <v>17.307026652821044</v>
      </c>
      <c r="Y180" s="15" t="s">
        <v>383</v>
      </c>
      <c r="Z180" s="7">
        <v>9</v>
      </c>
    </row>
    <row r="181" spans="14:26" x14ac:dyDescent="0.25">
      <c r="N181" s="1"/>
      <c r="S181" s="1"/>
      <c r="X181">
        <f t="shared" si="15"/>
        <v>32.691050344217523</v>
      </c>
      <c r="Y181" s="15" t="s">
        <v>384</v>
      </c>
      <c r="Z181" s="7">
        <v>17</v>
      </c>
    </row>
    <row r="182" spans="14:26" x14ac:dyDescent="0.25">
      <c r="N182" s="1"/>
      <c r="S182" s="1"/>
      <c r="X182">
        <f t="shared" si="15"/>
        <v>19.230029614245606</v>
      </c>
      <c r="Y182" s="15" t="s">
        <v>385</v>
      </c>
      <c r="Z182" s="7">
        <v>10</v>
      </c>
    </row>
    <row r="183" spans="14:26" x14ac:dyDescent="0.25">
      <c r="N183" s="1"/>
      <c r="S183" s="1"/>
      <c r="X183">
        <f t="shared" si="15"/>
        <v>11.538017768547364</v>
      </c>
      <c r="Y183" s="15" t="s">
        <v>386</v>
      </c>
      <c r="Z183" s="7">
        <v>6</v>
      </c>
    </row>
    <row r="184" spans="14:26" x14ac:dyDescent="0.25">
      <c r="N184" s="1"/>
      <c r="S184" s="1"/>
      <c r="X184">
        <f t="shared" si="15"/>
        <v>21.153032575670167</v>
      </c>
      <c r="Y184" s="15" t="s">
        <v>387</v>
      </c>
      <c r="Z184" s="7">
        <v>11</v>
      </c>
    </row>
    <row r="185" spans="14:26" x14ac:dyDescent="0.25">
      <c r="N185" s="1"/>
      <c r="S185" s="1"/>
      <c r="X185">
        <f t="shared" si="15"/>
        <v>7.692011845698242</v>
      </c>
      <c r="Y185" s="15" t="s">
        <v>388</v>
      </c>
      <c r="Z185" s="7">
        <v>4</v>
      </c>
    </row>
    <row r="186" spans="14:26" x14ac:dyDescent="0.25">
      <c r="N186" s="1"/>
      <c r="S186" s="1"/>
      <c r="X186">
        <f t="shared" si="15"/>
        <v>3.846005922849121</v>
      </c>
      <c r="Y186" s="15" t="s">
        <v>389</v>
      </c>
      <c r="Z186" s="7">
        <v>2</v>
      </c>
    </row>
    <row r="187" spans="14:26" x14ac:dyDescent="0.25">
      <c r="N187" s="1"/>
      <c r="S187" s="1"/>
      <c r="X187">
        <f t="shared" si="15"/>
        <v>17.307026652821044</v>
      </c>
      <c r="Y187" s="15" t="s">
        <v>390</v>
      </c>
      <c r="Z187" s="7">
        <v>9</v>
      </c>
    </row>
    <row r="188" spans="14:26" x14ac:dyDescent="0.25">
      <c r="N188" s="1"/>
      <c r="S188" s="1"/>
      <c r="X188">
        <f t="shared" si="15"/>
        <v>17.307026652821044</v>
      </c>
      <c r="Y188" s="15" t="s">
        <v>391</v>
      </c>
      <c r="Z188" s="7">
        <v>9</v>
      </c>
    </row>
    <row r="189" spans="14:26" x14ac:dyDescent="0.25">
      <c r="N189" s="1"/>
      <c r="S189" s="1"/>
      <c r="X189">
        <f t="shared" si="15"/>
        <v>17.307026652821044</v>
      </c>
      <c r="Y189" s="15" t="s">
        <v>392</v>
      </c>
      <c r="Z189" s="7">
        <v>9</v>
      </c>
    </row>
    <row r="190" spans="14:26" x14ac:dyDescent="0.25">
      <c r="N190" s="1"/>
      <c r="S190" s="1"/>
      <c r="X190">
        <f t="shared" si="15"/>
        <v>32.691050344217523</v>
      </c>
      <c r="Y190" s="15" t="s">
        <v>393</v>
      </c>
      <c r="Z190" s="7">
        <v>17</v>
      </c>
    </row>
    <row r="191" spans="14:26" x14ac:dyDescent="0.25">
      <c r="N191" s="1"/>
      <c r="S191" s="1"/>
      <c r="X191">
        <f t="shared" si="15"/>
        <v>36.537056267066646</v>
      </c>
      <c r="Y191" s="15" t="s">
        <v>394</v>
      </c>
      <c r="Z191" s="7">
        <v>19</v>
      </c>
    </row>
    <row r="192" spans="14:26" x14ac:dyDescent="0.25">
      <c r="N192" s="1"/>
      <c r="S192" s="1"/>
      <c r="X192">
        <f t="shared" si="15"/>
        <v>13.461020729971922</v>
      </c>
      <c r="Y192" s="15" t="s">
        <v>395</v>
      </c>
      <c r="Z192" s="7">
        <v>7</v>
      </c>
    </row>
    <row r="193" spans="14:26" x14ac:dyDescent="0.25">
      <c r="N193" s="1"/>
      <c r="S193" s="1"/>
      <c r="X193">
        <f t="shared" si="15"/>
        <v>23.076035537094729</v>
      </c>
      <c r="Y193" s="15" t="s">
        <v>396</v>
      </c>
      <c r="Z193" s="7">
        <v>12</v>
      </c>
    </row>
    <row r="194" spans="14:26" x14ac:dyDescent="0.25">
      <c r="N194" s="1"/>
      <c r="S194" s="1"/>
      <c r="X194">
        <f t="shared" si="15"/>
        <v>11.538017768547364</v>
      </c>
      <c r="Y194" s="15" t="s">
        <v>397</v>
      </c>
      <c r="Z194" s="7">
        <v>6</v>
      </c>
    </row>
    <row r="195" spans="14:26" x14ac:dyDescent="0.25">
      <c r="N195" s="1"/>
      <c r="S195" s="1"/>
      <c r="X195">
        <f t="shared" si="15"/>
        <v>13.461020729971922</v>
      </c>
      <c r="Y195" s="15" t="s">
        <v>398</v>
      </c>
      <c r="Z195" s="7">
        <v>7</v>
      </c>
    </row>
    <row r="196" spans="14:26" x14ac:dyDescent="0.25">
      <c r="N196" s="1"/>
      <c r="S196" s="1"/>
      <c r="X196">
        <f t="shared" si="15"/>
        <v>13.461020729971922</v>
      </c>
      <c r="Y196" s="15" t="s">
        <v>399</v>
      </c>
      <c r="Z196" s="7">
        <v>7</v>
      </c>
    </row>
    <row r="197" spans="14:26" x14ac:dyDescent="0.25">
      <c r="N197" s="1"/>
      <c r="S197" s="1"/>
      <c r="X197">
        <f t="shared" si="15"/>
        <v>13.461020729971922</v>
      </c>
      <c r="Y197" s="15" t="s">
        <v>400</v>
      </c>
      <c r="Z197" s="7">
        <v>7</v>
      </c>
    </row>
    <row r="198" spans="14:26" x14ac:dyDescent="0.25">
      <c r="N198" s="1"/>
      <c r="S198" s="1"/>
      <c r="X198">
        <f t="shared" si="15"/>
        <v>21.153032575670167</v>
      </c>
      <c r="Y198" s="15" t="s">
        <v>401</v>
      </c>
      <c r="Z198" s="7">
        <v>11</v>
      </c>
    </row>
    <row r="199" spans="14:26" x14ac:dyDescent="0.25">
      <c r="N199" s="1"/>
      <c r="S199" s="1"/>
      <c r="X199">
        <f t="shared" si="15"/>
        <v>17.307026652821044</v>
      </c>
      <c r="Y199" s="15" t="s">
        <v>402</v>
      </c>
      <c r="Z199" s="7">
        <v>9</v>
      </c>
    </row>
    <row r="200" spans="14:26" x14ac:dyDescent="0.25">
      <c r="N200" s="1"/>
      <c r="S200" s="1"/>
    </row>
    <row r="201" spans="14:26" x14ac:dyDescent="0.25">
      <c r="N201" s="1"/>
      <c r="S201" s="1"/>
    </row>
    <row r="202" spans="14:26" x14ac:dyDescent="0.25">
      <c r="N202" s="1"/>
      <c r="S202" s="1"/>
    </row>
    <row r="203" spans="14:26" x14ac:dyDescent="0.25">
      <c r="N203" s="1"/>
      <c r="S203" s="1"/>
    </row>
    <row r="204" spans="14:26" x14ac:dyDescent="0.25">
      <c r="N204" s="1"/>
      <c r="S204" s="1"/>
    </row>
    <row r="205" spans="14:26" x14ac:dyDescent="0.25">
      <c r="N205" s="1"/>
      <c r="S205" s="1"/>
    </row>
    <row r="206" spans="14:26" x14ac:dyDescent="0.25">
      <c r="N206" s="1"/>
      <c r="S206" s="1"/>
    </row>
    <row r="207" spans="14:26" x14ac:dyDescent="0.25">
      <c r="N207" s="1"/>
      <c r="S207" s="1"/>
    </row>
    <row r="208" spans="14:26" x14ac:dyDescent="0.25">
      <c r="N208" s="1"/>
      <c r="S208" s="1"/>
    </row>
    <row r="209" spans="14:14" x14ac:dyDescent="0.25">
      <c r="N209" s="1"/>
    </row>
    <row r="210" spans="14:14" x14ac:dyDescent="0.25">
      <c r="N210" s="1"/>
    </row>
    <row r="211" spans="14:14" x14ac:dyDescent="0.25">
      <c r="N211" s="1"/>
    </row>
    <row r="212" spans="14:14" x14ac:dyDescent="0.25">
      <c r="N212" s="1"/>
    </row>
    <row r="213" spans="14:14" x14ac:dyDescent="0.25">
      <c r="N213" s="1"/>
    </row>
    <row r="214" spans="14:14" x14ac:dyDescent="0.25">
      <c r="N214" s="1"/>
    </row>
    <row r="215" spans="14:14" x14ac:dyDescent="0.25">
      <c r="N215" s="1"/>
    </row>
    <row r="216" spans="14:14" x14ac:dyDescent="0.25">
      <c r="N216" s="1"/>
    </row>
    <row r="217" spans="14:14" x14ac:dyDescent="0.25">
      <c r="N217" s="1"/>
    </row>
    <row r="218" spans="14:14" x14ac:dyDescent="0.25">
      <c r="N218" s="1"/>
    </row>
    <row r="219" spans="14:14" x14ac:dyDescent="0.25">
      <c r="N219" s="1"/>
    </row>
    <row r="220" spans="14:14" x14ac:dyDescent="0.25">
      <c r="N220" s="1"/>
    </row>
    <row r="221" spans="14:14" x14ac:dyDescent="0.25">
      <c r="N221" s="1"/>
    </row>
    <row r="222" spans="14:14" x14ac:dyDescent="0.25">
      <c r="N222" s="1"/>
    </row>
    <row r="223" spans="14:14" x14ac:dyDescent="0.25">
      <c r="N223" s="1"/>
    </row>
    <row r="224" spans="14:14" x14ac:dyDescent="0.25">
      <c r="N224" s="1"/>
    </row>
    <row r="225" spans="14:14" x14ac:dyDescent="0.25">
      <c r="N225" s="1"/>
    </row>
    <row r="226" spans="14:14" x14ac:dyDescent="0.25">
      <c r="N226" s="1"/>
    </row>
    <row r="227" spans="14:14" x14ac:dyDescent="0.25">
      <c r="N227" s="1"/>
    </row>
    <row r="228" spans="14:14" x14ac:dyDescent="0.25">
      <c r="N228" s="1"/>
    </row>
    <row r="229" spans="14:14" x14ac:dyDescent="0.25">
      <c r="N229" s="1"/>
    </row>
    <row r="230" spans="14:14" x14ac:dyDescent="0.25">
      <c r="N230" s="1"/>
    </row>
    <row r="231" spans="14:14" x14ac:dyDescent="0.25">
      <c r="N231" s="1"/>
    </row>
    <row r="232" spans="14:14" x14ac:dyDescent="0.25">
      <c r="N232" s="1"/>
    </row>
    <row r="233" spans="14:14" x14ac:dyDescent="0.25">
      <c r="N233" s="1"/>
    </row>
    <row r="234" spans="14:14" x14ac:dyDescent="0.25">
      <c r="N234" s="1"/>
    </row>
    <row r="235" spans="14:14" x14ac:dyDescent="0.25">
      <c r="N235" s="1"/>
    </row>
    <row r="236" spans="14:14" x14ac:dyDescent="0.25">
      <c r="N236" s="1"/>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8:AQ942"/>
  <sheetViews>
    <sheetView tabSelected="1" topLeftCell="A928" zoomScale="80" zoomScaleNormal="80" workbookViewId="0">
      <selection activeCell="H32" sqref="H32"/>
    </sheetView>
  </sheetViews>
  <sheetFormatPr defaultRowHeight="15" x14ac:dyDescent="0.25"/>
  <cols>
    <col min="1" max="1" width="15.140625" customWidth="1"/>
    <col min="10" max="10" width="9.5703125" bestFit="1" customWidth="1"/>
    <col min="16" max="16" width="35.28515625" bestFit="1" customWidth="1"/>
    <col min="19" max="19" width="13.28515625" customWidth="1"/>
    <col min="23" max="23" width="35.28515625" bestFit="1" customWidth="1"/>
    <col min="24" max="24" width="10.140625" customWidth="1"/>
    <col min="26" max="26" width="18.7109375" style="95" customWidth="1"/>
    <col min="32" max="32" width="33.85546875" bestFit="1" customWidth="1"/>
    <col min="37" max="37" width="9.140625" style="80"/>
  </cols>
  <sheetData>
    <row r="8" spans="1:43" x14ac:dyDescent="0.25">
      <c r="P8" s="58" t="s">
        <v>673</v>
      </c>
      <c r="Q8" s="58" t="s">
        <v>674</v>
      </c>
      <c r="R8" s="58" t="s">
        <v>675</v>
      </c>
      <c r="S8" s="58" t="s">
        <v>1218</v>
      </c>
      <c r="T8" s="58"/>
      <c r="W8" s="58" t="s">
        <v>673</v>
      </c>
      <c r="X8" s="58" t="s">
        <v>674</v>
      </c>
      <c r="Y8" s="58" t="s">
        <v>675</v>
      </c>
      <c r="Z8" s="96" t="s">
        <v>1218</v>
      </c>
      <c r="AA8" s="58"/>
      <c r="AF8" s="58" t="s">
        <v>673</v>
      </c>
      <c r="AG8" s="58" t="s">
        <v>674</v>
      </c>
      <c r="AH8" s="58" t="s">
        <v>675</v>
      </c>
      <c r="AI8" s="58" t="s">
        <v>1218</v>
      </c>
      <c r="AJ8" s="58"/>
    </row>
    <row r="9" spans="1:43" x14ac:dyDescent="0.25">
      <c r="P9" s="62" t="s">
        <v>647</v>
      </c>
      <c r="Q9">
        <v>2</v>
      </c>
      <c r="R9" s="71">
        <v>1</v>
      </c>
      <c r="S9">
        <v>156.27199999999999</v>
      </c>
      <c r="W9" s="74" t="s">
        <v>576</v>
      </c>
      <c r="X9">
        <v>2</v>
      </c>
      <c r="Y9">
        <v>1</v>
      </c>
      <c r="Z9" s="95">
        <v>289.17099999999999</v>
      </c>
      <c r="AF9" s="15" t="s">
        <v>598</v>
      </c>
      <c r="AG9">
        <v>3</v>
      </c>
      <c r="AH9" s="71">
        <v>1</v>
      </c>
      <c r="AI9">
        <v>113.437</v>
      </c>
      <c r="AO9" s="14"/>
    </row>
    <row r="10" spans="1:43" x14ac:dyDescent="0.25">
      <c r="R10" s="71">
        <v>2</v>
      </c>
      <c r="S10">
        <v>212.96</v>
      </c>
      <c r="Y10">
        <v>2</v>
      </c>
      <c r="Z10" s="97" t="s">
        <v>671</v>
      </c>
      <c r="AH10" s="71">
        <v>2</v>
      </c>
      <c r="AI10">
        <v>190.56</v>
      </c>
      <c r="AO10" s="14"/>
    </row>
    <row r="11" spans="1:43" x14ac:dyDescent="0.25">
      <c r="AH11" s="71">
        <v>3</v>
      </c>
      <c r="AI11">
        <v>110.218</v>
      </c>
      <c r="AO11" s="14"/>
    </row>
    <row r="12" spans="1:43" x14ac:dyDescent="0.25">
      <c r="P12" s="62" t="s">
        <v>648</v>
      </c>
      <c r="Q12">
        <v>2</v>
      </c>
      <c r="R12" s="71">
        <v>1</v>
      </c>
      <c r="S12">
        <v>175.35400000000001</v>
      </c>
      <c r="W12" s="74" t="s">
        <v>577</v>
      </c>
      <c r="X12">
        <v>4</v>
      </c>
      <c r="Y12">
        <v>1</v>
      </c>
      <c r="Z12" s="98">
        <v>212.85</v>
      </c>
      <c r="AH12" s="71"/>
      <c r="AO12" s="14"/>
    </row>
    <row r="13" spans="1:43" x14ac:dyDescent="0.25">
      <c r="R13" s="71">
        <v>2</v>
      </c>
      <c r="S13">
        <v>136.821</v>
      </c>
      <c r="Y13">
        <v>2</v>
      </c>
      <c r="Z13" s="98">
        <v>111.158</v>
      </c>
      <c r="AF13" s="15" t="s">
        <v>599</v>
      </c>
      <c r="AG13">
        <v>3</v>
      </c>
      <c r="AH13" s="71">
        <v>1</v>
      </c>
      <c r="AI13">
        <v>105.56100000000001</v>
      </c>
      <c r="AO13" s="14"/>
    </row>
    <row r="14" spans="1:43" x14ac:dyDescent="0.25">
      <c r="Y14">
        <v>3</v>
      </c>
      <c r="Z14" s="95">
        <v>196.54</v>
      </c>
      <c r="AH14" s="71">
        <v>2</v>
      </c>
      <c r="AI14">
        <v>351.21600000000001</v>
      </c>
      <c r="AO14" s="14"/>
    </row>
    <row r="15" spans="1:43" s="71" customFormat="1" x14ac:dyDescent="0.25">
      <c r="P15" s="62" t="s">
        <v>649</v>
      </c>
      <c r="Q15">
        <v>1</v>
      </c>
      <c r="R15" s="71">
        <v>1</v>
      </c>
      <c r="S15">
        <v>177.13300000000001</v>
      </c>
      <c r="T15"/>
      <c r="U15"/>
      <c r="V15"/>
      <c r="W15"/>
      <c r="Y15" s="71">
        <v>4</v>
      </c>
      <c r="Z15" s="95">
        <v>199.40199999999999</v>
      </c>
      <c r="AF15"/>
      <c r="AG15"/>
      <c r="AH15" s="71">
        <v>3</v>
      </c>
      <c r="AI15">
        <v>253.18</v>
      </c>
      <c r="AJ15"/>
      <c r="AK15" s="81"/>
      <c r="AN15"/>
      <c r="AO15"/>
      <c r="AP15"/>
      <c r="AQ15"/>
    </row>
    <row r="16" spans="1:43" s="71" customFormat="1" x14ac:dyDescent="0.25">
      <c r="A16"/>
      <c r="B16"/>
      <c r="C16"/>
      <c r="D16"/>
      <c r="E16"/>
      <c r="F16"/>
      <c r="G16"/>
      <c r="H16"/>
      <c r="I16"/>
      <c r="J16"/>
      <c r="K16"/>
      <c r="L16"/>
      <c r="M16"/>
      <c r="P16"/>
      <c r="Q16"/>
      <c r="R16"/>
      <c r="S16"/>
      <c r="T16"/>
      <c r="U16"/>
      <c r="V16"/>
      <c r="W16"/>
      <c r="Z16" s="98"/>
      <c r="AF16"/>
      <c r="AG16"/>
      <c r="AI16"/>
      <c r="AJ16"/>
      <c r="AK16" s="81"/>
      <c r="AN16"/>
      <c r="AO16"/>
      <c r="AP16"/>
      <c r="AQ16"/>
    </row>
    <row r="17" spans="1:41" x14ac:dyDescent="0.25">
      <c r="P17" s="62" t="s">
        <v>650</v>
      </c>
      <c r="Q17">
        <v>2</v>
      </c>
      <c r="R17" s="71">
        <v>1</v>
      </c>
      <c r="S17">
        <v>168.80799999999999</v>
      </c>
      <c r="W17" s="74" t="s">
        <v>578</v>
      </c>
      <c r="X17">
        <v>3</v>
      </c>
      <c r="Y17" s="71">
        <v>1</v>
      </c>
      <c r="Z17" s="95">
        <v>136.00399999999999</v>
      </c>
      <c r="AF17" s="15" t="s">
        <v>600</v>
      </c>
      <c r="AG17">
        <v>1</v>
      </c>
      <c r="AH17" s="71">
        <v>1</v>
      </c>
      <c r="AI17">
        <v>211.89599999999999</v>
      </c>
      <c r="AJ17">
        <v>44.688000000000002</v>
      </c>
      <c r="AO17" s="14"/>
    </row>
    <row r="18" spans="1:41" x14ac:dyDescent="0.25">
      <c r="A18" t="s">
        <v>1088</v>
      </c>
      <c r="R18" s="71">
        <v>2</v>
      </c>
      <c r="S18" s="72" t="s">
        <v>671</v>
      </c>
      <c r="Y18" s="71">
        <v>2</v>
      </c>
      <c r="AA18">
        <v>48.177</v>
      </c>
      <c r="AH18" s="71"/>
      <c r="AO18" s="14"/>
    </row>
    <row r="19" spans="1:41" x14ac:dyDescent="0.25">
      <c r="B19" s="99" t="s">
        <v>50</v>
      </c>
      <c r="C19" s="99" t="s">
        <v>50</v>
      </c>
      <c r="D19" s="99" t="s">
        <v>50</v>
      </c>
      <c r="E19" s="99" t="s">
        <v>50</v>
      </c>
      <c r="F19" s="100" t="s">
        <v>51</v>
      </c>
      <c r="G19" s="100" t="s">
        <v>51</v>
      </c>
      <c r="H19" s="100" t="s">
        <v>51</v>
      </c>
      <c r="I19" s="100" t="s">
        <v>51</v>
      </c>
      <c r="J19" s="101" t="s">
        <v>1006</v>
      </c>
      <c r="K19" s="101" t="s">
        <v>1006</v>
      </c>
      <c r="L19" s="101" t="s">
        <v>1006</v>
      </c>
      <c r="M19" s="101" t="s">
        <v>1006</v>
      </c>
      <c r="Y19" s="71">
        <v>3</v>
      </c>
      <c r="Z19" s="95">
        <v>80.055999999999997</v>
      </c>
      <c r="AF19" s="15" t="s">
        <v>601</v>
      </c>
      <c r="AG19">
        <v>2</v>
      </c>
      <c r="AH19" s="71">
        <v>1</v>
      </c>
      <c r="AI19">
        <v>74.673000000000002</v>
      </c>
      <c r="AO19" s="14"/>
    </row>
    <row r="20" spans="1:41" x14ac:dyDescent="0.25">
      <c r="B20">
        <v>620.72778747663563</v>
      </c>
      <c r="C20">
        <v>606.48124038805929</v>
      </c>
      <c r="D20">
        <v>589.75252547169828</v>
      </c>
      <c r="E20">
        <v>554.01892993630565</v>
      </c>
      <c r="F20">
        <v>592.42493297479007</v>
      </c>
      <c r="G20">
        <v>610.63913377777783</v>
      </c>
      <c r="H20">
        <v>648.89399952941187</v>
      </c>
      <c r="I20">
        <v>569.11274369747923</v>
      </c>
      <c r="J20">
        <v>580.44437600000037</v>
      </c>
      <c r="K20">
        <v>664.81728998019832</v>
      </c>
      <c r="L20">
        <v>596.53628471794877</v>
      </c>
      <c r="M20">
        <v>591.21097807017532</v>
      </c>
      <c r="P20" s="62" t="s">
        <v>651</v>
      </c>
      <c r="Q20">
        <v>4</v>
      </c>
      <c r="R20" s="71">
        <v>1</v>
      </c>
      <c r="S20">
        <v>124.61499999999999</v>
      </c>
      <c r="Y20" s="71"/>
      <c r="AH20" s="71">
        <v>2</v>
      </c>
      <c r="AI20">
        <v>157.851</v>
      </c>
      <c r="AO20" s="14"/>
    </row>
    <row r="21" spans="1:41" x14ac:dyDescent="0.25">
      <c r="R21" s="71">
        <v>2</v>
      </c>
      <c r="S21">
        <v>188.322</v>
      </c>
      <c r="W21" s="74" t="s">
        <v>579</v>
      </c>
      <c r="X21">
        <v>1</v>
      </c>
      <c r="Y21" s="71">
        <v>1</v>
      </c>
      <c r="Z21" s="95">
        <v>157.61000000000001</v>
      </c>
      <c r="AH21" s="71"/>
      <c r="AO21" s="14"/>
    </row>
    <row r="22" spans="1:41" x14ac:dyDescent="0.25">
      <c r="A22" t="s">
        <v>1142</v>
      </c>
      <c r="N22" s="71"/>
      <c r="R22" s="71">
        <v>3</v>
      </c>
      <c r="S22">
        <v>103.247</v>
      </c>
      <c r="Y22" s="71"/>
      <c r="AF22" s="15" t="s">
        <v>602</v>
      </c>
      <c r="AG22">
        <v>2</v>
      </c>
      <c r="AH22" s="71">
        <v>1</v>
      </c>
      <c r="AI22">
        <v>93.536000000000001</v>
      </c>
      <c r="AO22" s="14"/>
    </row>
    <row r="23" spans="1:41" x14ac:dyDescent="0.25">
      <c r="B23" s="99" t="s">
        <v>50</v>
      </c>
      <c r="C23" s="99" t="s">
        <v>50</v>
      </c>
      <c r="D23" s="99" t="s">
        <v>50</v>
      </c>
      <c r="E23" s="99" t="s">
        <v>50</v>
      </c>
      <c r="F23" s="100" t="s">
        <v>51</v>
      </c>
      <c r="G23" s="100" t="s">
        <v>51</v>
      </c>
      <c r="H23" s="100" t="s">
        <v>51</v>
      </c>
      <c r="I23" s="100" t="s">
        <v>51</v>
      </c>
      <c r="J23" s="101" t="s">
        <v>1006</v>
      </c>
      <c r="K23" s="101" t="s">
        <v>1006</v>
      </c>
      <c r="L23" s="101" t="s">
        <v>1006</v>
      </c>
      <c r="M23" s="101" t="s">
        <v>1006</v>
      </c>
      <c r="N23" s="71"/>
      <c r="R23" s="71">
        <v>4</v>
      </c>
      <c r="S23">
        <v>143.126</v>
      </c>
      <c r="W23" s="74" t="s">
        <v>580</v>
      </c>
      <c r="X23">
        <v>4</v>
      </c>
      <c r="Y23" s="71">
        <v>1</v>
      </c>
      <c r="Z23" s="95">
        <v>168.68</v>
      </c>
      <c r="AH23" s="71">
        <v>2</v>
      </c>
      <c r="AI23">
        <v>121.495</v>
      </c>
    </row>
    <row r="24" spans="1:41" x14ac:dyDescent="0.25">
      <c r="B24">
        <v>177.55371495327105</v>
      </c>
      <c r="C24">
        <v>173.47861567164168</v>
      </c>
      <c r="D24">
        <v>168.69351415094343</v>
      </c>
      <c r="E24">
        <v>85.233681528662416</v>
      </c>
      <c r="F24">
        <v>169.45793277310929</v>
      </c>
      <c r="G24">
        <v>174.66794444444446</v>
      </c>
      <c r="H24">
        <v>185.6104117647059</v>
      </c>
      <c r="I24">
        <v>87.555806722689113</v>
      </c>
      <c r="J24">
        <v>166.03100000000012</v>
      </c>
      <c r="K24">
        <v>190.16512871287136</v>
      </c>
      <c r="L24">
        <v>170.63394871794873</v>
      </c>
      <c r="M24">
        <v>90.955535087719284</v>
      </c>
      <c r="Y24" s="71">
        <v>2</v>
      </c>
      <c r="Z24" s="95">
        <v>147.55699999999999</v>
      </c>
      <c r="AH24" s="71"/>
      <c r="AO24" s="14"/>
    </row>
    <row r="25" spans="1:41" x14ac:dyDescent="0.25">
      <c r="P25" s="62" t="s">
        <v>652</v>
      </c>
      <c r="Q25">
        <v>5</v>
      </c>
      <c r="R25" s="71">
        <v>1</v>
      </c>
      <c r="S25">
        <v>154.029</v>
      </c>
      <c r="Y25" s="71">
        <v>3</v>
      </c>
      <c r="Z25" s="95">
        <v>344.30799999999999</v>
      </c>
      <c r="AF25" s="15" t="s">
        <v>603</v>
      </c>
      <c r="AG25">
        <v>2</v>
      </c>
      <c r="AH25" s="71">
        <v>1</v>
      </c>
      <c r="AI25">
        <v>277.21800000000002</v>
      </c>
      <c r="AO25" s="14"/>
    </row>
    <row r="26" spans="1:41" x14ac:dyDescent="0.25">
      <c r="R26" s="71">
        <v>2</v>
      </c>
      <c r="S26">
        <v>143.40199999999999</v>
      </c>
      <c r="Y26" s="71">
        <v>4</v>
      </c>
      <c r="Z26" s="95">
        <v>257.59699999999998</v>
      </c>
      <c r="AH26" s="71">
        <v>2</v>
      </c>
      <c r="AI26">
        <v>305.71199999999999</v>
      </c>
      <c r="AJ26">
        <v>96.355999999999995</v>
      </c>
      <c r="AO26" s="14"/>
    </row>
    <row r="27" spans="1:41" x14ac:dyDescent="0.25">
      <c r="R27" s="71">
        <v>3</v>
      </c>
      <c r="S27" s="72" t="s">
        <v>671</v>
      </c>
      <c r="Y27" s="71"/>
      <c r="AH27" s="71"/>
      <c r="AO27" s="14"/>
    </row>
    <row r="28" spans="1:41" x14ac:dyDescent="0.25">
      <c r="R28" s="71">
        <v>4</v>
      </c>
      <c r="S28">
        <v>111.79</v>
      </c>
      <c r="W28" s="74" t="s">
        <v>581</v>
      </c>
      <c r="X28">
        <v>4</v>
      </c>
      <c r="Y28" s="71">
        <v>1</v>
      </c>
      <c r="Z28" s="95">
        <v>222.928</v>
      </c>
      <c r="AF28" s="15" t="s">
        <v>604</v>
      </c>
      <c r="AG28">
        <v>3</v>
      </c>
      <c r="AH28" s="71">
        <v>1</v>
      </c>
      <c r="AI28">
        <v>134.792</v>
      </c>
      <c r="AO28" s="14"/>
    </row>
    <row r="29" spans="1:41" x14ac:dyDescent="0.25">
      <c r="R29" s="71">
        <v>5</v>
      </c>
      <c r="S29" s="72" t="s">
        <v>671</v>
      </c>
      <c r="Y29" s="71">
        <v>2</v>
      </c>
      <c r="Z29" s="95">
        <v>103.01900000000001</v>
      </c>
      <c r="AH29" s="71">
        <v>2</v>
      </c>
      <c r="AI29">
        <v>268.88099999999997</v>
      </c>
      <c r="AO29" s="14"/>
    </row>
    <row r="30" spans="1:41" x14ac:dyDescent="0.25">
      <c r="Y30" s="71">
        <v>3</v>
      </c>
      <c r="Z30" s="95">
        <v>76.058999999999997</v>
      </c>
      <c r="AH30" s="71">
        <v>3</v>
      </c>
      <c r="AI30">
        <v>126.05200000000001</v>
      </c>
    </row>
    <row r="31" spans="1:41" x14ac:dyDescent="0.25">
      <c r="P31" s="62" t="s">
        <v>653</v>
      </c>
      <c r="Q31">
        <v>4</v>
      </c>
      <c r="R31" s="71">
        <v>1</v>
      </c>
      <c r="S31">
        <v>199.46199999999999</v>
      </c>
      <c r="Y31" s="71">
        <v>4</v>
      </c>
      <c r="Z31" s="95">
        <v>224.083</v>
      </c>
      <c r="AH31" s="71"/>
      <c r="AO31" s="14"/>
    </row>
    <row r="32" spans="1:41" x14ac:dyDescent="0.25">
      <c r="R32" s="71">
        <v>2</v>
      </c>
      <c r="S32">
        <v>118.533</v>
      </c>
      <c r="Y32" s="71"/>
      <c r="AF32" s="15" t="s">
        <v>605</v>
      </c>
      <c r="AG32">
        <v>3</v>
      </c>
      <c r="AH32" s="71">
        <v>1</v>
      </c>
      <c r="AI32">
        <v>108.724</v>
      </c>
      <c r="AO32" s="14"/>
    </row>
    <row r="33" spans="16:41" x14ac:dyDescent="0.25">
      <c r="R33" s="71">
        <v>3</v>
      </c>
      <c r="S33">
        <v>148.03</v>
      </c>
      <c r="W33" s="74" t="s">
        <v>582</v>
      </c>
      <c r="X33">
        <v>5</v>
      </c>
      <c r="Y33" s="71">
        <v>1</v>
      </c>
      <c r="Z33" s="95">
        <v>152.00299999999999</v>
      </c>
      <c r="AH33" s="71">
        <v>2</v>
      </c>
      <c r="AI33">
        <v>204.02199999999999</v>
      </c>
      <c r="AO33" s="14"/>
    </row>
    <row r="34" spans="16:41" x14ac:dyDescent="0.25">
      <c r="R34" s="71">
        <v>4</v>
      </c>
      <c r="S34">
        <v>118.068</v>
      </c>
      <c r="Y34" s="71">
        <v>2</v>
      </c>
      <c r="Z34" s="95">
        <v>176.13900000000001</v>
      </c>
      <c r="AH34" s="71">
        <v>3</v>
      </c>
      <c r="AI34">
        <v>215.53899999999999</v>
      </c>
      <c r="AO34" s="14"/>
    </row>
    <row r="35" spans="16:41" x14ac:dyDescent="0.25">
      <c r="Y35" s="71">
        <v>3</v>
      </c>
      <c r="Z35" s="95">
        <v>64.938000000000002</v>
      </c>
      <c r="AH35" s="71"/>
      <c r="AO35" s="14"/>
    </row>
    <row r="36" spans="16:41" x14ac:dyDescent="0.25">
      <c r="P36" s="62" t="s">
        <v>654</v>
      </c>
      <c r="Q36">
        <v>2</v>
      </c>
      <c r="R36" s="71">
        <v>1</v>
      </c>
      <c r="S36">
        <v>272.54700000000003</v>
      </c>
      <c r="Y36" s="71">
        <v>4</v>
      </c>
      <c r="Z36" s="95">
        <v>242.86600000000001</v>
      </c>
      <c r="AF36" s="15" t="s">
        <v>606</v>
      </c>
      <c r="AG36">
        <v>4</v>
      </c>
      <c r="AH36" s="71">
        <v>1</v>
      </c>
      <c r="AI36">
        <v>147.363</v>
      </c>
      <c r="AO36" s="14"/>
    </row>
    <row r="37" spans="16:41" x14ac:dyDescent="0.25">
      <c r="R37" s="71">
        <v>2</v>
      </c>
      <c r="S37">
        <v>127.53400000000001</v>
      </c>
      <c r="Y37" s="71">
        <v>5</v>
      </c>
      <c r="Z37" s="95">
        <v>165.74700000000001</v>
      </c>
      <c r="AH37" s="71">
        <v>2</v>
      </c>
      <c r="AI37">
        <v>123.32899999999999</v>
      </c>
      <c r="AO37" s="14"/>
    </row>
    <row r="38" spans="16:41" x14ac:dyDescent="0.25">
      <c r="Y38" s="71"/>
      <c r="AH38" s="71">
        <v>3</v>
      </c>
      <c r="AI38">
        <v>201.10900000000001</v>
      </c>
      <c r="AO38" s="14"/>
    </row>
    <row r="39" spans="16:41" x14ac:dyDescent="0.25">
      <c r="P39" s="62" t="s">
        <v>655</v>
      </c>
      <c r="Q39">
        <v>5</v>
      </c>
      <c r="R39" s="71">
        <v>1</v>
      </c>
      <c r="S39">
        <v>212.078</v>
      </c>
      <c r="W39" s="74" t="s">
        <v>583</v>
      </c>
      <c r="X39">
        <v>3</v>
      </c>
      <c r="Y39" s="71">
        <v>1</v>
      </c>
      <c r="Z39" s="95">
        <v>185.00299999999999</v>
      </c>
      <c r="AH39" s="71">
        <v>4</v>
      </c>
      <c r="AI39">
        <v>132.07599999999999</v>
      </c>
      <c r="AO39" s="14"/>
    </row>
    <row r="40" spans="16:41" x14ac:dyDescent="0.25">
      <c r="R40" s="71">
        <v>2</v>
      </c>
      <c r="S40">
        <v>201.636</v>
      </c>
      <c r="Y40" s="71">
        <v>2</v>
      </c>
      <c r="Z40" s="95">
        <v>211.78299999999999</v>
      </c>
      <c r="AH40" s="71"/>
      <c r="AO40" s="14"/>
    </row>
    <row r="41" spans="16:41" x14ac:dyDescent="0.25">
      <c r="R41" s="71">
        <v>3</v>
      </c>
      <c r="S41">
        <v>171.23699999999999</v>
      </c>
      <c r="Y41" s="71">
        <v>3</v>
      </c>
      <c r="Z41" s="95">
        <v>414.84500000000003</v>
      </c>
      <c r="AF41" s="15" t="s">
        <v>607</v>
      </c>
      <c r="AG41">
        <v>2</v>
      </c>
      <c r="AH41" s="71">
        <v>1</v>
      </c>
      <c r="AI41">
        <v>102.176</v>
      </c>
      <c r="AO41" s="14"/>
    </row>
    <row r="42" spans="16:41" x14ac:dyDescent="0.25">
      <c r="R42" s="71">
        <v>4</v>
      </c>
      <c r="S42">
        <v>93.15</v>
      </c>
      <c r="Y42" s="71"/>
      <c r="AH42" s="71">
        <v>2</v>
      </c>
      <c r="AI42">
        <v>119.57</v>
      </c>
      <c r="AO42" s="14"/>
    </row>
    <row r="43" spans="16:41" x14ac:dyDescent="0.25">
      <c r="R43" s="71">
        <v>5</v>
      </c>
      <c r="S43">
        <v>129.869</v>
      </c>
      <c r="W43" s="74" t="s">
        <v>584</v>
      </c>
      <c r="X43">
        <v>6</v>
      </c>
      <c r="Y43" s="71">
        <v>1</v>
      </c>
      <c r="Z43" s="95">
        <v>322.59100000000001</v>
      </c>
      <c r="AO43" s="14"/>
    </row>
    <row r="44" spans="16:41" x14ac:dyDescent="0.25">
      <c r="Y44" s="71">
        <v>2</v>
      </c>
      <c r="Z44" s="95">
        <v>81.344999999999999</v>
      </c>
      <c r="AF44" s="15" t="s">
        <v>690</v>
      </c>
      <c r="AG44">
        <v>3</v>
      </c>
      <c r="AH44">
        <v>1</v>
      </c>
      <c r="AI44">
        <v>176.81899999999999</v>
      </c>
      <c r="AO44" s="14"/>
    </row>
    <row r="45" spans="16:41" x14ac:dyDescent="0.25">
      <c r="P45" s="62" t="s">
        <v>656</v>
      </c>
      <c r="Q45">
        <v>4</v>
      </c>
      <c r="R45" s="71">
        <v>1</v>
      </c>
      <c r="S45">
        <v>237.697</v>
      </c>
      <c r="Y45" s="71">
        <v>3</v>
      </c>
      <c r="Z45" s="95">
        <v>265.39800000000002</v>
      </c>
      <c r="AH45">
        <v>2</v>
      </c>
      <c r="AI45">
        <v>191.06299999999999</v>
      </c>
      <c r="AO45" s="14"/>
    </row>
    <row r="46" spans="16:41" x14ac:dyDescent="0.25">
      <c r="R46" s="71">
        <v>2</v>
      </c>
      <c r="S46">
        <v>149.833</v>
      </c>
      <c r="Y46" s="71">
        <v>4</v>
      </c>
      <c r="Z46" s="95">
        <v>173.358</v>
      </c>
      <c r="AG46" s="71"/>
      <c r="AH46" s="71">
        <v>3</v>
      </c>
      <c r="AI46">
        <v>213.70099999999999</v>
      </c>
      <c r="AO46" s="14"/>
    </row>
    <row r="47" spans="16:41" x14ac:dyDescent="0.25">
      <c r="R47" s="71">
        <v>3</v>
      </c>
      <c r="S47">
        <v>145.602</v>
      </c>
      <c r="Y47" s="71">
        <v>5</v>
      </c>
      <c r="Z47" s="95">
        <v>257.78300000000002</v>
      </c>
      <c r="AO47" s="14"/>
    </row>
    <row r="48" spans="16:41" x14ac:dyDescent="0.25">
      <c r="R48" s="71">
        <v>4</v>
      </c>
      <c r="S48" s="72" t="s">
        <v>671</v>
      </c>
      <c r="Y48" s="71">
        <v>6</v>
      </c>
      <c r="Z48" s="95">
        <v>106.85</v>
      </c>
      <c r="AF48" s="15" t="s">
        <v>691</v>
      </c>
      <c r="AG48">
        <v>5</v>
      </c>
      <c r="AH48" s="71">
        <v>1</v>
      </c>
      <c r="AI48">
        <v>104.31699999999999</v>
      </c>
      <c r="AO48" s="14"/>
    </row>
    <row r="49" spans="16:41" x14ac:dyDescent="0.25">
      <c r="Y49" s="71"/>
      <c r="AH49" s="71">
        <v>2</v>
      </c>
      <c r="AI49">
        <v>272.80900000000003</v>
      </c>
      <c r="AO49" s="14"/>
    </row>
    <row r="50" spans="16:41" x14ac:dyDescent="0.25">
      <c r="P50" s="62" t="s">
        <v>742</v>
      </c>
      <c r="Q50">
        <v>3</v>
      </c>
      <c r="R50">
        <v>1</v>
      </c>
      <c r="S50">
        <v>123.065</v>
      </c>
      <c r="W50" s="74" t="s">
        <v>585</v>
      </c>
      <c r="X50">
        <v>6</v>
      </c>
      <c r="Y50" s="71">
        <v>1</v>
      </c>
      <c r="Z50" s="95">
        <v>121.696</v>
      </c>
      <c r="AH50" s="71">
        <v>3</v>
      </c>
      <c r="AI50">
        <v>126.14700000000001</v>
      </c>
      <c r="AO50" s="14"/>
    </row>
    <row r="51" spans="16:41" x14ac:dyDescent="0.25">
      <c r="R51">
        <v>2</v>
      </c>
      <c r="Y51" s="71">
        <v>2</v>
      </c>
      <c r="Z51" s="95">
        <v>99.724999999999994</v>
      </c>
      <c r="AH51" s="71">
        <v>4</v>
      </c>
      <c r="AI51">
        <v>148.489</v>
      </c>
      <c r="AO51" s="14"/>
    </row>
    <row r="52" spans="16:41" x14ac:dyDescent="0.25">
      <c r="R52">
        <v>3</v>
      </c>
      <c r="S52">
        <v>243.01599999999999</v>
      </c>
      <c r="Y52" s="71">
        <v>3</v>
      </c>
      <c r="Z52" s="95">
        <v>136.31200000000001</v>
      </c>
      <c r="AH52" s="71">
        <v>5</v>
      </c>
      <c r="AI52">
        <v>146.01400000000001</v>
      </c>
      <c r="AO52" s="14"/>
    </row>
    <row r="53" spans="16:41" x14ac:dyDescent="0.25">
      <c r="Y53" s="71">
        <v>4</v>
      </c>
      <c r="Z53" s="95">
        <v>131.643</v>
      </c>
      <c r="AO53" s="14"/>
    </row>
    <row r="54" spans="16:41" x14ac:dyDescent="0.25">
      <c r="P54" s="62" t="s">
        <v>743</v>
      </c>
      <c r="Q54">
        <v>4</v>
      </c>
      <c r="R54">
        <v>1</v>
      </c>
      <c r="S54">
        <v>64.885000000000005</v>
      </c>
      <c r="Y54" s="71">
        <v>5</v>
      </c>
      <c r="Z54" s="95">
        <v>258.58800000000002</v>
      </c>
      <c r="AF54" s="15" t="s">
        <v>692</v>
      </c>
      <c r="AG54">
        <v>4</v>
      </c>
      <c r="AH54">
        <v>1</v>
      </c>
      <c r="AI54" s="71">
        <v>168.12200000000001</v>
      </c>
      <c r="AO54" s="14"/>
    </row>
    <row r="55" spans="16:41" x14ac:dyDescent="0.25">
      <c r="R55">
        <v>2</v>
      </c>
      <c r="S55">
        <v>106.32</v>
      </c>
      <c r="Y55" s="71">
        <v>6</v>
      </c>
      <c r="Z55" s="95">
        <v>204.00200000000001</v>
      </c>
      <c r="AH55">
        <v>2</v>
      </c>
      <c r="AI55" s="71">
        <v>150.685</v>
      </c>
      <c r="AO55" s="14"/>
    </row>
    <row r="56" spans="16:41" x14ac:dyDescent="0.25">
      <c r="R56">
        <v>3</v>
      </c>
      <c r="S56">
        <v>110.16800000000001</v>
      </c>
      <c r="Y56" s="71"/>
      <c r="AH56">
        <v>3</v>
      </c>
      <c r="AI56">
        <v>182.858</v>
      </c>
      <c r="AO56" s="14"/>
    </row>
    <row r="57" spans="16:41" x14ac:dyDescent="0.25">
      <c r="R57">
        <v>4</v>
      </c>
      <c r="S57">
        <v>116.43</v>
      </c>
      <c r="W57" s="74" t="s">
        <v>586</v>
      </c>
      <c r="X57">
        <v>5</v>
      </c>
      <c r="Y57" s="71">
        <v>1</v>
      </c>
      <c r="Z57" s="95">
        <v>126.194</v>
      </c>
      <c r="AB57" s="71"/>
      <c r="AH57">
        <v>4</v>
      </c>
      <c r="AI57">
        <v>108.66500000000001</v>
      </c>
      <c r="AO57" s="14"/>
    </row>
    <row r="58" spans="16:41" x14ac:dyDescent="0.25">
      <c r="Y58" s="71">
        <v>2</v>
      </c>
      <c r="Z58" s="95">
        <v>157.43299999999999</v>
      </c>
      <c r="AB58" s="71"/>
      <c r="AK58" s="81"/>
      <c r="AO58" s="14"/>
    </row>
    <row r="59" spans="16:41" x14ac:dyDescent="0.25">
      <c r="P59" s="62" t="s">
        <v>744</v>
      </c>
      <c r="Q59">
        <v>3</v>
      </c>
      <c r="R59">
        <v>1</v>
      </c>
      <c r="S59">
        <v>142.01400000000001</v>
      </c>
      <c r="Y59" s="71">
        <v>3</v>
      </c>
      <c r="Z59" s="95">
        <v>157.762</v>
      </c>
      <c r="AF59" s="15" t="s">
        <v>693</v>
      </c>
      <c r="AG59">
        <v>3</v>
      </c>
      <c r="AH59">
        <v>1</v>
      </c>
      <c r="AK59" s="81"/>
      <c r="AO59" s="14"/>
    </row>
    <row r="60" spans="16:41" x14ac:dyDescent="0.25">
      <c r="R60">
        <v>2</v>
      </c>
      <c r="S60">
        <v>145.05500000000001</v>
      </c>
      <c r="Y60" s="71">
        <v>4</v>
      </c>
      <c r="Z60" s="95">
        <v>146.45500000000001</v>
      </c>
      <c r="AH60">
        <v>2</v>
      </c>
      <c r="AO60" s="14"/>
    </row>
    <row r="61" spans="16:41" x14ac:dyDescent="0.25">
      <c r="R61">
        <v>3</v>
      </c>
      <c r="S61">
        <v>126.036</v>
      </c>
      <c r="Y61" s="71">
        <v>5</v>
      </c>
      <c r="Z61" s="95">
        <v>236.37299999999999</v>
      </c>
      <c r="AH61">
        <v>3</v>
      </c>
      <c r="AO61" s="14"/>
    </row>
    <row r="62" spans="16:41" x14ac:dyDescent="0.25">
      <c r="Y62" s="71"/>
      <c r="AO62" s="14"/>
    </row>
    <row r="63" spans="16:41" x14ac:dyDescent="0.25">
      <c r="P63" s="62" t="s">
        <v>745</v>
      </c>
      <c r="Q63">
        <v>3</v>
      </c>
      <c r="R63">
        <v>1</v>
      </c>
      <c r="S63">
        <v>143.892</v>
      </c>
      <c r="W63" s="74" t="s">
        <v>587</v>
      </c>
      <c r="X63">
        <v>6</v>
      </c>
      <c r="Y63" s="71">
        <v>1</v>
      </c>
      <c r="Z63" s="95">
        <v>106.005</v>
      </c>
      <c r="AF63" s="15" t="s">
        <v>694</v>
      </c>
      <c r="AG63">
        <v>2</v>
      </c>
      <c r="AH63">
        <v>1</v>
      </c>
      <c r="AO63" s="14"/>
    </row>
    <row r="64" spans="16:41" x14ac:dyDescent="0.25">
      <c r="R64">
        <v>2</v>
      </c>
      <c r="S64">
        <v>136.059</v>
      </c>
      <c r="Y64" s="71">
        <v>2</v>
      </c>
      <c r="Z64" s="95">
        <v>135.66499999999999</v>
      </c>
      <c r="AH64">
        <v>2</v>
      </c>
      <c r="AO64" s="14"/>
    </row>
    <row r="65" spans="16:41" x14ac:dyDescent="0.25">
      <c r="R65">
        <v>3</v>
      </c>
      <c r="S65">
        <v>99.085999999999999</v>
      </c>
      <c r="Y65" s="71">
        <v>3</v>
      </c>
      <c r="Z65" s="95">
        <v>97.652000000000001</v>
      </c>
      <c r="AO65" s="14"/>
    </row>
    <row r="66" spans="16:41" x14ac:dyDescent="0.25">
      <c r="Y66" s="71">
        <v>4</v>
      </c>
      <c r="Z66" s="95">
        <v>81.302000000000007</v>
      </c>
      <c r="AF66" s="15" t="s">
        <v>695</v>
      </c>
      <c r="AG66">
        <v>5</v>
      </c>
      <c r="AH66">
        <v>1</v>
      </c>
      <c r="AO66" s="14"/>
    </row>
    <row r="67" spans="16:41" x14ac:dyDescent="0.25">
      <c r="P67" s="62" t="s">
        <v>746</v>
      </c>
      <c r="Q67">
        <v>3</v>
      </c>
      <c r="R67">
        <v>1</v>
      </c>
      <c r="S67">
        <v>150.58600000000001</v>
      </c>
      <c r="Y67" s="71">
        <v>5</v>
      </c>
      <c r="Z67" s="95">
        <v>133.417</v>
      </c>
      <c r="AH67">
        <v>2</v>
      </c>
      <c r="AO67" s="14"/>
    </row>
    <row r="68" spans="16:41" x14ac:dyDescent="0.25">
      <c r="R68">
        <v>2</v>
      </c>
      <c r="Y68" s="71">
        <v>6</v>
      </c>
      <c r="Z68" s="95">
        <v>134.38</v>
      </c>
      <c r="AH68">
        <v>3</v>
      </c>
      <c r="AO68" s="14"/>
    </row>
    <row r="69" spans="16:41" x14ac:dyDescent="0.25">
      <c r="R69">
        <v>3</v>
      </c>
      <c r="S69">
        <v>319.03800000000001</v>
      </c>
      <c r="Y69" s="71"/>
      <c r="AH69">
        <v>4</v>
      </c>
      <c r="AO69" s="14"/>
    </row>
    <row r="70" spans="16:41" x14ac:dyDescent="0.25">
      <c r="W70" s="74" t="s">
        <v>1143</v>
      </c>
      <c r="Y70">
        <v>5</v>
      </c>
      <c r="Z70" s="95">
        <v>153.584</v>
      </c>
      <c r="AA70">
        <v>1</v>
      </c>
      <c r="AH70">
        <v>5</v>
      </c>
      <c r="AO70" s="14"/>
    </row>
    <row r="71" spans="16:41" x14ac:dyDescent="0.25">
      <c r="P71" s="62" t="s">
        <v>747</v>
      </c>
      <c r="Q71">
        <v>3</v>
      </c>
      <c r="R71">
        <v>1</v>
      </c>
      <c r="S71">
        <v>233.33500000000001</v>
      </c>
      <c r="Y71">
        <v>6</v>
      </c>
      <c r="Z71" s="95">
        <v>113.77200000000001</v>
      </c>
      <c r="AA71">
        <v>2</v>
      </c>
      <c r="AO71" s="14"/>
    </row>
    <row r="72" spans="16:41" x14ac:dyDescent="0.25">
      <c r="R72">
        <v>2</v>
      </c>
      <c r="S72">
        <v>138.13399999999999</v>
      </c>
      <c r="Y72">
        <v>7</v>
      </c>
      <c r="Z72" s="95">
        <v>272.96899999999999</v>
      </c>
      <c r="AA72">
        <v>3</v>
      </c>
      <c r="AF72" s="15" t="s">
        <v>696</v>
      </c>
      <c r="AG72">
        <v>4</v>
      </c>
      <c r="AH72">
        <v>1</v>
      </c>
      <c r="AO72" s="14"/>
    </row>
    <row r="73" spans="16:41" x14ac:dyDescent="0.25">
      <c r="R73">
        <v>3</v>
      </c>
      <c r="S73">
        <v>226.51499999999999</v>
      </c>
      <c r="Y73">
        <v>8</v>
      </c>
      <c r="Z73" s="95">
        <v>165.84899999999999</v>
      </c>
      <c r="AA73">
        <v>4</v>
      </c>
      <c r="AH73">
        <v>2</v>
      </c>
      <c r="AO73" s="14"/>
    </row>
    <row r="74" spans="16:41" x14ac:dyDescent="0.25">
      <c r="AH74">
        <v>3</v>
      </c>
      <c r="AO74" s="14"/>
    </row>
    <row r="75" spans="16:41" x14ac:dyDescent="0.25">
      <c r="P75" s="62" t="s">
        <v>748</v>
      </c>
      <c r="Q75">
        <v>3</v>
      </c>
      <c r="R75">
        <v>1</v>
      </c>
      <c r="S75">
        <v>177.11600000000001</v>
      </c>
      <c r="W75" s="74" t="s">
        <v>1144</v>
      </c>
      <c r="Y75">
        <v>5</v>
      </c>
      <c r="Z75" s="73">
        <v>244.346</v>
      </c>
      <c r="AA75">
        <v>1</v>
      </c>
      <c r="AH75">
        <v>4</v>
      </c>
      <c r="AO75" s="14"/>
    </row>
    <row r="76" spans="16:41" x14ac:dyDescent="0.25">
      <c r="R76">
        <v>2</v>
      </c>
      <c r="S76">
        <v>115.352</v>
      </c>
      <c r="Y76">
        <v>6</v>
      </c>
      <c r="Z76" s="73">
        <v>271.88400000000001</v>
      </c>
      <c r="AA76">
        <v>2</v>
      </c>
      <c r="AO76" s="14"/>
    </row>
    <row r="77" spans="16:41" x14ac:dyDescent="0.25">
      <c r="R77">
        <v>3</v>
      </c>
      <c r="S77">
        <v>233.84800000000001</v>
      </c>
      <c r="Y77">
        <v>7</v>
      </c>
      <c r="Z77" s="73">
        <v>256.267</v>
      </c>
      <c r="AA77">
        <v>3</v>
      </c>
      <c r="AF77" s="15" t="s">
        <v>697</v>
      </c>
      <c r="AG77">
        <v>4</v>
      </c>
      <c r="AH77">
        <v>1</v>
      </c>
      <c r="AO77" s="14"/>
    </row>
    <row r="78" spans="16:41" x14ac:dyDescent="0.25">
      <c r="AA78">
        <v>4</v>
      </c>
      <c r="AH78">
        <v>2</v>
      </c>
      <c r="AO78" s="14"/>
    </row>
    <row r="79" spans="16:41" x14ac:dyDescent="0.25">
      <c r="AH79">
        <v>3</v>
      </c>
      <c r="AO79" s="14"/>
    </row>
    <row r="80" spans="16:41" x14ac:dyDescent="0.25">
      <c r="P80" s="62" t="s">
        <v>749</v>
      </c>
      <c r="Q80">
        <v>2</v>
      </c>
      <c r="R80">
        <v>1</v>
      </c>
      <c r="S80">
        <v>174.65700000000001</v>
      </c>
      <c r="W80" s="74" t="s">
        <v>1145</v>
      </c>
      <c r="Y80">
        <v>5</v>
      </c>
      <c r="Z80">
        <v>352.27800000000002</v>
      </c>
      <c r="AA80">
        <v>46.524000000000001</v>
      </c>
      <c r="AH80">
        <v>4</v>
      </c>
      <c r="AO80" s="14"/>
    </row>
    <row r="81" spans="16:43" x14ac:dyDescent="0.25">
      <c r="R81">
        <v>2</v>
      </c>
      <c r="S81">
        <v>193.80699999999999</v>
      </c>
      <c r="Y81">
        <v>6</v>
      </c>
      <c r="Z81">
        <v>305.565</v>
      </c>
      <c r="AA81">
        <v>40.389000000000003</v>
      </c>
    </row>
    <row r="82" spans="16:43" x14ac:dyDescent="0.25">
      <c r="AF82" s="15" t="s">
        <v>698</v>
      </c>
      <c r="AG82">
        <v>4</v>
      </c>
      <c r="AH82">
        <v>1</v>
      </c>
      <c r="AI82" s="71"/>
    </row>
    <row r="83" spans="16:43" x14ac:dyDescent="0.25">
      <c r="P83" s="62" t="s">
        <v>750</v>
      </c>
      <c r="Q83">
        <v>4</v>
      </c>
      <c r="R83">
        <v>1</v>
      </c>
      <c r="S83">
        <v>117.42700000000001</v>
      </c>
      <c r="W83" s="74" t="s">
        <v>1146</v>
      </c>
      <c r="Y83">
        <v>5</v>
      </c>
      <c r="Z83" s="73">
        <v>371.214</v>
      </c>
      <c r="AA83">
        <v>1</v>
      </c>
      <c r="AH83">
        <v>2</v>
      </c>
    </row>
    <row r="84" spans="16:43" x14ac:dyDescent="0.25">
      <c r="R84">
        <v>2</v>
      </c>
      <c r="S84">
        <v>131.59399999999999</v>
      </c>
      <c r="Y84">
        <v>6</v>
      </c>
      <c r="Z84" s="73">
        <v>138.19200000000001</v>
      </c>
      <c r="AA84">
        <v>2</v>
      </c>
      <c r="AH84">
        <v>3</v>
      </c>
      <c r="AO84" s="84"/>
      <c r="AP84" s="84"/>
      <c r="AQ84" s="84"/>
    </row>
    <row r="85" spans="16:43" x14ac:dyDescent="0.25">
      <c r="R85">
        <v>3</v>
      </c>
      <c r="S85">
        <v>113.78</v>
      </c>
      <c r="Y85">
        <v>7</v>
      </c>
      <c r="Z85" s="73">
        <v>142.05600000000001</v>
      </c>
      <c r="AA85">
        <v>3</v>
      </c>
      <c r="AH85">
        <v>4</v>
      </c>
      <c r="AO85" s="84"/>
      <c r="AP85" s="84"/>
      <c r="AQ85" s="84"/>
    </row>
    <row r="86" spans="16:43" x14ac:dyDescent="0.25">
      <c r="R86">
        <v>4</v>
      </c>
      <c r="S86">
        <v>94.031999999999996</v>
      </c>
      <c r="Y86">
        <v>8</v>
      </c>
      <c r="Z86" s="73">
        <v>140.40700000000001</v>
      </c>
      <c r="AA86">
        <v>4</v>
      </c>
      <c r="AO86" s="84"/>
      <c r="AP86" s="84"/>
      <c r="AQ86" s="84"/>
    </row>
    <row r="87" spans="16:43" x14ac:dyDescent="0.25">
      <c r="R87">
        <v>5</v>
      </c>
      <c r="S87">
        <v>135.857</v>
      </c>
      <c r="AF87" s="15" t="s">
        <v>699</v>
      </c>
      <c r="AG87">
        <v>6</v>
      </c>
      <c r="AH87">
        <v>1</v>
      </c>
    </row>
    <row r="88" spans="16:43" x14ac:dyDescent="0.25">
      <c r="W88" s="74" t="s">
        <v>1147</v>
      </c>
      <c r="Y88">
        <v>4</v>
      </c>
      <c r="Z88" s="73">
        <v>133.821</v>
      </c>
      <c r="AA88">
        <v>1</v>
      </c>
      <c r="AH88">
        <v>2</v>
      </c>
    </row>
    <row r="89" spans="16:43" x14ac:dyDescent="0.25">
      <c r="P89" s="62" t="s">
        <v>751</v>
      </c>
      <c r="Q89">
        <v>5</v>
      </c>
      <c r="R89">
        <v>1</v>
      </c>
      <c r="S89">
        <v>310.59500000000003</v>
      </c>
      <c r="Y89">
        <v>5</v>
      </c>
      <c r="Z89" s="73">
        <v>117.154</v>
      </c>
      <c r="AA89">
        <v>2</v>
      </c>
      <c r="AH89">
        <v>3</v>
      </c>
    </row>
    <row r="90" spans="16:43" x14ac:dyDescent="0.25">
      <c r="R90">
        <v>2</v>
      </c>
      <c r="S90">
        <v>118.20699999999999</v>
      </c>
      <c r="Y90">
        <v>6</v>
      </c>
      <c r="Z90" s="73">
        <v>108.074</v>
      </c>
      <c r="AA90">
        <v>3</v>
      </c>
      <c r="AH90">
        <v>4</v>
      </c>
    </row>
    <row r="91" spans="16:43" x14ac:dyDescent="0.25">
      <c r="R91">
        <v>3</v>
      </c>
      <c r="S91">
        <v>220.411</v>
      </c>
      <c r="T91">
        <v>65.436999999999998</v>
      </c>
      <c r="AH91">
        <v>5</v>
      </c>
    </row>
    <row r="92" spans="16:43" x14ac:dyDescent="0.25">
      <c r="R92">
        <v>4</v>
      </c>
      <c r="S92">
        <v>218</v>
      </c>
      <c r="W92" s="74" t="s">
        <v>1148</v>
      </c>
      <c r="Y92">
        <v>8</v>
      </c>
      <c r="Z92" s="73">
        <v>144.941</v>
      </c>
      <c r="AA92">
        <v>1</v>
      </c>
      <c r="AH92">
        <v>6</v>
      </c>
    </row>
    <row r="93" spans="16:43" x14ac:dyDescent="0.25">
      <c r="R93">
        <v>5</v>
      </c>
      <c r="S93">
        <v>162.38800000000001</v>
      </c>
      <c r="Y93">
        <v>9</v>
      </c>
      <c r="Z93" s="73">
        <v>202.54900000000001</v>
      </c>
      <c r="AA93">
        <v>2</v>
      </c>
    </row>
    <row r="94" spans="16:43" x14ac:dyDescent="0.25">
      <c r="Y94">
        <v>10</v>
      </c>
      <c r="Z94" s="73">
        <v>126.71599999999999</v>
      </c>
      <c r="AA94">
        <v>3</v>
      </c>
    </row>
    <row r="95" spans="16:43" x14ac:dyDescent="0.25">
      <c r="P95" s="62" t="s">
        <v>752</v>
      </c>
      <c r="Q95">
        <v>4</v>
      </c>
      <c r="R95">
        <v>1</v>
      </c>
      <c r="S95">
        <v>162.49600000000001</v>
      </c>
      <c r="Y95">
        <v>11</v>
      </c>
      <c r="Z95" s="73">
        <v>95.21</v>
      </c>
      <c r="AA95">
        <v>4</v>
      </c>
      <c r="AF95" s="15" t="s">
        <v>700</v>
      </c>
      <c r="AG95">
        <v>3</v>
      </c>
      <c r="AH95" s="71">
        <v>1</v>
      </c>
    </row>
    <row r="96" spans="16:43" x14ac:dyDescent="0.25">
      <c r="R96">
        <v>2</v>
      </c>
      <c r="S96">
        <v>196.47399999999999</v>
      </c>
      <c r="Y96">
        <v>12</v>
      </c>
      <c r="Z96" s="73">
        <v>154.46700000000001</v>
      </c>
      <c r="AA96">
        <v>5</v>
      </c>
      <c r="AH96" s="71">
        <v>2</v>
      </c>
    </row>
    <row r="97" spans="16:34" x14ac:dyDescent="0.25">
      <c r="R97">
        <v>3</v>
      </c>
      <c r="S97">
        <v>124.619</v>
      </c>
      <c r="Y97">
        <v>13</v>
      </c>
      <c r="Z97" s="73">
        <v>156.01300000000001</v>
      </c>
      <c r="AA97">
        <v>6</v>
      </c>
      <c r="AH97" s="71">
        <v>3</v>
      </c>
    </row>
    <row r="98" spans="16:34" x14ac:dyDescent="0.25">
      <c r="R98">
        <v>4</v>
      </c>
      <c r="S98">
        <v>78.790999999999997</v>
      </c>
      <c r="Y98">
        <v>14</v>
      </c>
      <c r="Z98" s="73">
        <v>123.065</v>
      </c>
      <c r="AA98">
        <v>7</v>
      </c>
    </row>
    <row r="99" spans="16:34" x14ac:dyDescent="0.25">
      <c r="AF99" s="15" t="s">
        <v>701</v>
      </c>
      <c r="AG99">
        <v>5</v>
      </c>
      <c r="AH99" s="71">
        <v>1</v>
      </c>
    </row>
    <row r="100" spans="16:34" x14ac:dyDescent="0.25">
      <c r="P100" s="62" t="s">
        <v>753</v>
      </c>
      <c r="Q100">
        <v>4</v>
      </c>
      <c r="R100">
        <v>1</v>
      </c>
      <c r="S100">
        <v>136.65299999999999</v>
      </c>
      <c r="W100" s="74" t="s">
        <v>1149</v>
      </c>
      <c r="Y100">
        <v>5</v>
      </c>
      <c r="Z100" s="73">
        <v>123.988</v>
      </c>
      <c r="AA100">
        <v>1</v>
      </c>
      <c r="AH100" s="71">
        <v>2</v>
      </c>
    </row>
    <row r="101" spans="16:34" x14ac:dyDescent="0.25">
      <c r="R101">
        <v>2</v>
      </c>
      <c r="S101">
        <v>126.099</v>
      </c>
      <c r="Y101">
        <v>6</v>
      </c>
      <c r="Z101" s="73">
        <v>96.834999999999994</v>
      </c>
      <c r="AA101">
        <v>2</v>
      </c>
      <c r="AH101" s="71">
        <v>3</v>
      </c>
    </row>
    <row r="102" spans="16:34" x14ac:dyDescent="0.25">
      <c r="R102">
        <v>3</v>
      </c>
      <c r="S102">
        <v>259.40899999999999</v>
      </c>
      <c r="Y102">
        <v>7</v>
      </c>
      <c r="Z102" s="73">
        <v>153.88300000000001</v>
      </c>
      <c r="AA102">
        <v>3</v>
      </c>
      <c r="AH102" s="71">
        <v>4</v>
      </c>
    </row>
    <row r="103" spans="16:34" x14ac:dyDescent="0.25">
      <c r="R103">
        <v>4</v>
      </c>
      <c r="S103">
        <v>303.81700000000001</v>
      </c>
      <c r="Y103">
        <v>8</v>
      </c>
      <c r="Z103" s="73">
        <v>141.428</v>
      </c>
      <c r="AA103">
        <v>4</v>
      </c>
      <c r="AH103" s="71">
        <v>5</v>
      </c>
    </row>
    <row r="105" spans="16:34" x14ac:dyDescent="0.25">
      <c r="P105" s="62" t="s">
        <v>754</v>
      </c>
      <c r="Q105">
        <v>4</v>
      </c>
      <c r="R105">
        <v>1</v>
      </c>
      <c r="S105">
        <v>278.36799999999999</v>
      </c>
      <c r="W105" s="74" t="s">
        <v>1150</v>
      </c>
      <c r="Y105">
        <v>4</v>
      </c>
      <c r="Z105" s="73">
        <v>117.414</v>
      </c>
      <c r="AA105">
        <v>1</v>
      </c>
      <c r="AF105" s="15" t="s">
        <v>702</v>
      </c>
      <c r="AG105">
        <v>2</v>
      </c>
      <c r="AH105">
        <v>1</v>
      </c>
    </row>
    <row r="106" spans="16:34" x14ac:dyDescent="0.25">
      <c r="R106">
        <v>2</v>
      </c>
      <c r="S106">
        <v>173.934</v>
      </c>
      <c r="Y106">
        <v>5</v>
      </c>
      <c r="Z106" s="73">
        <v>231.173</v>
      </c>
      <c r="AA106">
        <v>2</v>
      </c>
      <c r="AH106">
        <v>2</v>
      </c>
    </row>
    <row r="107" spans="16:34" x14ac:dyDescent="0.25">
      <c r="R107">
        <v>3</v>
      </c>
      <c r="S107">
        <v>312.70600000000002</v>
      </c>
      <c r="Y107">
        <v>6</v>
      </c>
      <c r="Z107" s="73">
        <v>238.399</v>
      </c>
      <c r="AA107">
        <v>3</v>
      </c>
    </row>
    <row r="108" spans="16:34" x14ac:dyDescent="0.25">
      <c r="R108">
        <v>4</v>
      </c>
      <c r="S108">
        <v>168.12200000000001</v>
      </c>
      <c r="AF108" s="15" t="s">
        <v>703</v>
      </c>
      <c r="AG108" s="71">
        <v>4</v>
      </c>
      <c r="AH108">
        <v>1</v>
      </c>
    </row>
    <row r="109" spans="16:34" x14ac:dyDescent="0.25">
      <c r="W109" s="74" t="s">
        <v>1151</v>
      </c>
      <c r="Y109">
        <v>6</v>
      </c>
      <c r="Z109" s="73">
        <v>86.533000000000001</v>
      </c>
      <c r="AA109">
        <v>1</v>
      </c>
      <c r="AH109">
        <v>2</v>
      </c>
    </row>
    <row r="110" spans="16:34" x14ac:dyDescent="0.25">
      <c r="P110" s="62" t="s">
        <v>755</v>
      </c>
      <c r="Q110">
        <v>4</v>
      </c>
      <c r="R110">
        <v>1</v>
      </c>
      <c r="S110">
        <v>165.19399999999999</v>
      </c>
      <c r="Y110">
        <v>7</v>
      </c>
      <c r="Z110" s="73">
        <v>309.04000000000002</v>
      </c>
      <c r="AA110" s="73">
        <v>59.828000000000003</v>
      </c>
      <c r="AH110">
        <v>3</v>
      </c>
    </row>
    <row r="111" spans="16:34" x14ac:dyDescent="0.25">
      <c r="R111">
        <v>2</v>
      </c>
      <c r="S111">
        <v>307.56599999999997</v>
      </c>
      <c r="Y111">
        <v>8</v>
      </c>
      <c r="Z111" s="73">
        <v>113.71899999999999</v>
      </c>
      <c r="AA111">
        <v>3</v>
      </c>
      <c r="AH111">
        <v>4</v>
      </c>
    </row>
    <row r="112" spans="16:34" x14ac:dyDescent="0.25">
      <c r="R112">
        <v>3</v>
      </c>
      <c r="S112">
        <v>186.947</v>
      </c>
      <c r="Y112">
        <v>9</v>
      </c>
      <c r="Z112" s="73">
        <v>274.37200000000001</v>
      </c>
      <c r="AA112">
        <v>4</v>
      </c>
    </row>
    <row r="113" spans="16:34" x14ac:dyDescent="0.25">
      <c r="R113">
        <v>4</v>
      </c>
      <c r="S113">
        <v>119.474</v>
      </c>
      <c r="AA113">
        <v>5</v>
      </c>
      <c r="AF113" s="15" t="s">
        <v>704</v>
      </c>
      <c r="AG113" s="71">
        <v>2</v>
      </c>
      <c r="AH113">
        <v>1</v>
      </c>
    </row>
    <row r="114" spans="16:34" x14ac:dyDescent="0.25">
      <c r="AH114">
        <v>2</v>
      </c>
    </row>
    <row r="115" spans="16:34" x14ac:dyDescent="0.25">
      <c r="P115" s="62" t="s">
        <v>756</v>
      </c>
      <c r="Q115">
        <v>3</v>
      </c>
      <c r="R115">
        <v>1</v>
      </c>
      <c r="S115">
        <v>108.75700000000001</v>
      </c>
      <c r="W115" s="74" t="s">
        <v>1152</v>
      </c>
      <c r="Y115">
        <v>4</v>
      </c>
      <c r="Z115" s="73">
        <v>165.19399999999999</v>
      </c>
      <c r="AA115">
        <v>1</v>
      </c>
    </row>
    <row r="116" spans="16:34" x14ac:dyDescent="0.25">
      <c r="R116">
        <v>2</v>
      </c>
      <c r="S116">
        <v>145.12100000000001</v>
      </c>
      <c r="Y116">
        <v>5</v>
      </c>
      <c r="Z116" s="73">
        <v>109.371</v>
      </c>
      <c r="AA116">
        <v>2</v>
      </c>
      <c r="AF116" s="15" t="s">
        <v>705</v>
      </c>
      <c r="AG116" s="71">
        <v>4</v>
      </c>
      <c r="AH116">
        <v>1</v>
      </c>
    </row>
    <row r="117" spans="16:34" x14ac:dyDescent="0.25">
      <c r="R117">
        <v>3</v>
      </c>
      <c r="S117">
        <v>268.745</v>
      </c>
      <c r="Y117">
        <v>6</v>
      </c>
      <c r="Z117" s="73">
        <v>152.453</v>
      </c>
      <c r="AA117">
        <v>3</v>
      </c>
      <c r="AH117">
        <v>2</v>
      </c>
    </row>
    <row r="118" spans="16:34" x14ac:dyDescent="0.25">
      <c r="AH118">
        <v>3</v>
      </c>
    </row>
    <row r="119" spans="16:34" x14ac:dyDescent="0.25">
      <c r="P119" s="62" t="s">
        <v>757</v>
      </c>
      <c r="Q119">
        <v>2</v>
      </c>
      <c r="R119">
        <v>1</v>
      </c>
      <c r="S119">
        <v>84.528000000000006</v>
      </c>
      <c r="W119" s="74" t="s">
        <v>1153</v>
      </c>
      <c r="Y119">
        <v>5</v>
      </c>
      <c r="Z119" s="73">
        <v>178.017</v>
      </c>
      <c r="AA119">
        <v>1</v>
      </c>
      <c r="AH119">
        <v>4</v>
      </c>
    </row>
    <row r="120" spans="16:34" x14ac:dyDescent="0.25">
      <c r="R120">
        <v>2</v>
      </c>
      <c r="S120">
        <v>197.626</v>
      </c>
      <c r="Y120">
        <v>6</v>
      </c>
      <c r="Z120" s="73">
        <v>106.23099999999999</v>
      </c>
      <c r="AA120">
        <v>2</v>
      </c>
    </row>
    <row r="121" spans="16:34" x14ac:dyDescent="0.25">
      <c r="Y121">
        <v>7</v>
      </c>
      <c r="Z121" s="73">
        <v>152.21</v>
      </c>
      <c r="AA121">
        <v>3</v>
      </c>
      <c r="AF121" s="15" t="s">
        <v>706</v>
      </c>
      <c r="AG121" s="71">
        <v>3</v>
      </c>
      <c r="AH121">
        <v>1</v>
      </c>
    </row>
    <row r="122" spans="16:34" x14ac:dyDescent="0.25">
      <c r="P122" s="62" t="s">
        <v>758</v>
      </c>
      <c r="Q122">
        <v>3</v>
      </c>
      <c r="R122">
        <v>1</v>
      </c>
      <c r="S122">
        <v>230.86799999999999</v>
      </c>
      <c r="Y122">
        <v>8</v>
      </c>
      <c r="Z122" s="73">
        <v>180.31399999999999</v>
      </c>
      <c r="AA122">
        <v>4</v>
      </c>
      <c r="AH122">
        <v>2</v>
      </c>
    </row>
    <row r="123" spans="16:34" x14ac:dyDescent="0.25">
      <c r="R123">
        <v>2</v>
      </c>
      <c r="S123">
        <v>91.081999999999994</v>
      </c>
      <c r="AH123">
        <v>3</v>
      </c>
    </row>
    <row r="124" spans="16:34" x14ac:dyDescent="0.25">
      <c r="R124">
        <v>3</v>
      </c>
      <c r="S124">
        <v>92.778999999999996</v>
      </c>
      <c r="W124" s="74" t="s">
        <v>1154</v>
      </c>
      <c r="Y124">
        <v>6</v>
      </c>
      <c r="Z124" s="73">
        <v>113.63500000000001</v>
      </c>
      <c r="AA124">
        <v>1</v>
      </c>
    </row>
    <row r="125" spans="16:34" x14ac:dyDescent="0.25">
      <c r="Y125">
        <v>7</v>
      </c>
      <c r="Z125" s="73">
        <v>156.208</v>
      </c>
      <c r="AA125">
        <v>2</v>
      </c>
      <c r="AF125" s="15" t="s">
        <v>707</v>
      </c>
      <c r="AG125" s="71">
        <v>2</v>
      </c>
      <c r="AH125">
        <v>1</v>
      </c>
    </row>
    <row r="126" spans="16:34" x14ac:dyDescent="0.25">
      <c r="P126" s="62" t="s">
        <v>759</v>
      </c>
      <c r="Q126">
        <v>7</v>
      </c>
      <c r="R126">
        <v>1</v>
      </c>
      <c r="S126">
        <v>148.38499999999999</v>
      </c>
      <c r="Y126">
        <v>8</v>
      </c>
      <c r="Z126" s="73">
        <v>214.61099999999999</v>
      </c>
      <c r="AA126">
        <v>3</v>
      </c>
      <c r="AH126">
        <v>2</v>
      </c>
    </row>
    <row r="127" spans="16:34" x14ac:dyDescent="0.25">
      <c r="R127">
        <v>2</v>
      </c>
      <c r="S127">
        <v>181.4</v>
      </c>
      <c r="Y127">
        <v>9</v>
      </c>
      <c r="Z127" s="73">
        <v>178.62</v>
      </c>
      <c r="AA127">
        <v>4</v>
      </c>
    </row>
    <row r="128" spans="16:34" x14ac:dyDescent="0.25">
      <c r="R128">
        <v>3</v>
      </c>
      <c r="S128">
        <v>244.66300000000001</v>
      </c>
      <c r="Y128">
        <v>10</v>
      </c>
      <c r="Z128" s="73">
        <v>127.44</v>
      </c>
      <c r="AA128">
        <v>5</v>
      </c>
      <c r="AF128" s="15" t="s">
        <v>708</v>
      </c>
      <c r="AG128" s="71">
        <v>3</v>
      </c>
      <c r="AH128">
        <v>1</v>
      </c>
    </row>
    <row r="129" spans="16:34" x14ac:dyDescent="0.25">
      <c r="R129">
        <v>4</v>
      </c>
      <c r="S129">
        <v>216.62200000000001</v>
      </c>
      <c r="AH129">
        <v>2</v>
      </c>
    </row>
    <row r="130" spans="16:34" x14ac:dyDescent="0.25">
      <c r="R130">
        <v>5</v>
      </c>
      <c r="S130">
        <v>138.196</v>
      </c>
      <c r="W130" s="74" t="s">
        <v>1155</v>
      </c>
      <c r="Y130">
        <v>7</v>
      </c>
      <c r="Z130" s="73">
        <v>117.648</v>
      </c>
      <c r="AA130">
        <v>1</v>
      </c>
      <c r="AH130">
        <v>3</v>
      </c>
    </row>
    <row r="131" spans="16:34" x14ac:dyDescent="0.25">
      <c r="R131">
        <v>6</v>
      </c>
      <c r="S131">
        <v>220.49299999999999</v>
      </c>
      <c r="Y131">
        <v>8</v>
      </c>
      <c r="Z131" s="73">
        <v>98.350999999999999</v>
      </c>
      <c r="AA131">
        <v>2</v>
      </c>
    </row>
    <row r="132" spans="16:34" x14ac:dyDescent="0.25">
      <c r="R132">
        <v>7</v>
      </c>
      <c r="S132">
        <v>149</v>
      </c>
      <c r="Y132">
        <v>9</v>
      </c>
      <c r="Z132" s="73">
        <v>112.009</v>
      </c>
      <c r="AA132">
        <v>3</v>
      </c>
      <c r="AF132" s="15" t="s">
        <v>709</v>
      </c>
      <c r="AG132" s="71">
        <v>1</v>
      </c>
      <c r="AH132">
        <v>1</v>
      </c>
    </row>
    <row r="133" spans="16:34" x14ac:dyDescent="0.25">
      <c r="Y133">
        <v>10</v>
      </c>
      <c r="Z133" s="73">
        <v>153.44399999999999</v>
      </c>
      <c r="AA133">
        <v>4</v>
      </c>
    </row>
    <row r="134" spans="16:34" x14ac:dyDescent="0.25">
      <c r="P134" s="62" t="s">
        <v>760</v>
      </c>
      <c r="Q134">
        <v>5</v>
      </c>
      <c r="R134">
        <v>1</v>
      </c>
      <c r="S134">
        <v>99.201999999999998</v>
      </c>
      <c r="AA134">
        <v>5</v>
      </c>
      <c r="AF134" s="15" t="s">
        <v>710</v>
      </c>
      <c r="AG134" s="71">
        <v>1</v>
      </c>
      <c r="AH134">
        <v>1</v>
      </c>
    </row>
    <row r="135" spans="16:34" x14ac:dyDescent="0.25">
      <c r="R135">
        <v>2</v>
      </c>
      <c r="S135">
        <v>193.50700000000001</v>
      </c>
      <c r="AA135">
        <v>6</v>
      </c>
    </row>
    <row r="136" spans="16:34" x14ac:dyDescent="0.25">
      <c r="R136">
        <v>3</v>
      </c>
      <c r="S136">
        <v>103.238</v>
      </c>
      <c r="AF136" s="15" t="s">
        <v>711</v>
      </c>
      <c r="AG136" s="71">
        <v>2</v>
      </c>
      <c r="AH136">
        <v>1</v>
      </c>
    </row>
    <row r="137" spans="16:34" x14ac:dyDescent="0.25">
      <c r="R137">
        <v>4</v>
      </c>
      <c r="S137">
        <v>206.495</v>
      </c>
      <c r="W137" s="74" t="s">
        <v>1156</v>
      </c>
      <c r="Y137">
        <v>8</v>
      </c>
      <c r="Z137" s="73">
        <v>160.37799999999999</v>
      </c>
      <c r="AA137">
        <v>1</v>
      </c>
      <c r="AH137">
        <v>2</v>
      </c>
    </row>
    <row r="138" spans="16:34" x14ac:dyDescent="0.25">
      <c r="R138">
        <v>5</v>
      </c>
      <c r="S138">
        <v>190.53899999999999</v>
      </c>
      <c r="Y138">
        <v>9</v>
      </c>
      <c r="Z138" s="73">
        <v>119.854</v>
      </c>
      <c r="AA138">
        <v>2</v>
      </c>
    </row>
    <row r="139" spans="16:34" x14ac:dyDescent="0.25">
      <c r="Y139">
        <v>10</v>
      </c>
      <c r="Z139" s="73">
        <v>169.80600000000001</v>
      </c>
      <c r="AA139">
        <v>3</v>
      </c>
      <c r="AF139" s="15" t="s">
        <v>712</v>
      </c>
      <c r="AG139" s="71">
        <v>2</v>
      </c>
      <c r="AH139">
        <v>1</v>
      </c>
    </row>
    <row r="140" spans="16:34" x14ac:dyDescent="0.25">
      <c r="P140" s="62" t="s">
        <v>761</v>
      </c>
      <c r="Q140">
        <v>2</v>
      </c>
      <c r="R140">
        <v>1</v>
      </c>
      <c r="S140">
        <v>120.88</v>
      </c>
      <c r="Y140">
        <v>11</v>
      </c>
      <c r="Z140" s="73">
        <v>192.333</v>
      </c>
      <c r="AA140">
        <v>4</v>
      </c>
      <c r="AH140">
        <v>2</v>
      </c>
    </row>
    <row r="141" spans="16:34" x14ac:dyDescent="0.25">
      <c r="R141">
        <v>2</v>
      </c>
      <c r="S141">
        <v>229.68700000000001</v>
      </c>
      <c r="Y141">
        <v>12</v>
      </c>
      <c r="Z141" s="73">
        <v>184.20099999999999</v>
      </c>
      <c r="AA141">
        <v>5</v>
      </c>
    </row>
    <row r="142" spans="16:34" x14ac:dyDescent="0.25">
      <c r="Y142">
        <v>13</v>
      </c>
      <c r="Z142" s="73">
        <v>250</v>
      </c>
      <c r="AA142">
        <v>6</v>
      </c>
      <c r="AF142" s="15" t="s">
        <v>713</v>
      </c>
      <c r="AG142" s="71">
        <v>5</v>
      </c>
      <c r="AH142">
        <v>1</v>
      </c>
    </row>
    <row r="143" spans="16:34" x14ac:dyDescent="0.25">
      <c r="P143" s="62" t="s">
        <v>762</v>
      </c>
      <c r="Q143">
        <v>6</v>
      </c>
      <c r="R143">
        <v>1</v>
      </c>
      <c r="S143">
        <v>420.07299999999998</v>
      </c>
      <c r="Y143">
        <v>14</v>
      </c>
      <c r="Z143" s="73">
        <v>100.34399999999999</v>
      </c>
      <c r="AA143">
        <v>7</v>
      </c>
      <c r="AH143">
        <v>2</v>
      </c>
    </row>
    <row r="144" spans="16:34" x14ac:dyDescent="0.25">
      <c r="R144">
        <v>2</v>
      </c>
      <c r="S144">
        <v>301.68200000000002</v>
      </c>
      <c r="AH144">
        <v>3</v>
      </c>
    </row>
    <row r="145" spans="16:34" x14ac:dyDescent="0.25">
      <c r="R145">
        <v>3</v>
      </c>
      <c r="S145">
        <v>213.17099999999999</v>
      </c>
      <c r="W145" s="74" t="s">
        <v>1157</v>
      </c>
      <c r="Y145">
        <v>5</v>
      </c>
      <c r="Z145" s="73">
        <v>153.76900000000001</v>
      </c>
      <c r="AA145">
        <v>1</v>
      </c>
      <c r="AH145">
        <v>4</v>
      </c>
    </row>
    <row r="146" spans="16:34" x14ac:dyDescent="0.25">
      <c r="R146">
        <v>4</v>
      </c>
      <c r="S146">
        <v>102.108</v>
      </c>
      <c r="Y146">
        <v>6</v>
      </c>
      <c r="Z146" s="73">
        <v>99.085999999999999</v>
      </c>
      <c r="AA146">
        <v>2</v>
      </c>
      <c r="AH146">
        <v>5</v>
      </c>
    </row>
    <row r="147" spans="16:34" x14ac:dyDescent="0.25">
      <c r="R147">
        <v>5</v>
      </c>
      <c r="S147">
        <v>166.43299999999999</v>
      </c>
      <c r="Y147">
        <v>7</v>
      </c>
      <c r="Z147" s="73">
        <v>144.80699999999999</v>
      </c>
      <c r="AA147">
        <v>3</v>
      </c>
    </row>
    <row r="148" spans="16:34" x14ac:dyDescent="0.25">
      <c r="R148">
        <v>6</v>
      </c>
      <c r="S148" s="14" t="s">
        <v>799</v>
      </c>
      <c r="Y148">
        <v>8</v>
      </c>
      <c r="Z148" s="73">
        <v>193.494</v>
      </c>
      <c r="AA148">
        <v>4</v>
      </c>
      <c r="AF148" s="15" t="s">
        <v>714</v>
      </c>
      <c r="AG148" s="71">
        <v>3</v>
      </c>
      <c r="AH148">
        <v>1</v>
      </c>
    </row>
    <row r="149" spans="16:34" x14ac:dyDescent="0.25">
      <c r="AH149">
        <v>2</v>
      </c>
    </row>
    <row r="150" spans="16:34" x14ac:dyDescent="0.25">
      <c r="P150" s="62" t="s">
        <v>763</v>
      </c>
      <c r="Q150">
        <v>3</v>
      </c>
      <c r="R150">
        <v>1</v>
      </c>
      <c r="S150">
        <v>193.59800000000001</v>
      </c>
      <c r="W150" s="74" t="s">
        <v>1158</v>
      </c>
      <c r="Y150">
        <v>7</v>
      </c>
      <c r="Z150" s="73">
        <v>106.099</v>
      </c>
      <c r="AA150">
        <v>1</v>
      </c>
      <c r="AH150">
        <v>3</v>
      </c>
    </row>
    <row r="151" spans="16:34" x14ac:dyDescent="0.25">
      <c r="R151">
        <v>2</v>
      </c>
      <c r="S151">
        <v>120.075</v>
      </c>
      <c r="Y151">
        <v>8</v>
      </c>
      <c r="Z151" s="73">
        <v>110.43600000000001</v>
      </c>
      <c r="AA151">
        <v>2</v>
      </c>
    </row>
    <row r="152" spans="16:34" x14ac:dyDescent="0.25">
      <c r="R152">
        <v>3</v>
      </c>
      <c r="S152">
        <v>115.27800000000001</v>
      </c>
      <c r="Y152">
        <v>9</v>
      </c>
      <c r="Z152" s="73">
        <v>146.864</v>
      </c>
      <c r="AA152">
        <v>3</v>
      </c>
      <c r="AF152" s="15" t="s">
        <v>715</v>
      </c>
      <c r="AG152" s="71">
        <v>4</v>
      </c>
      <c r="AH152">
        <v>1</v>
      </c>
    </row>
    <row r="153" spans="16:34" x14ac:dyDescent="0.25">
      <c r="Y153">
        <v>10</v>
      </c>
      <c r="Z153" s="73">
        <v>179.524</v>
      </c>
      <c r="AA153">
        <v>4</v>
      </c>
      <c r="AH153">
        <v>2</v>
      </c>
    </row>
    <row r="154" spans="16:34" x14ac:dyDescent="0.25">
      <c r="P154" s="62" t="s">
        <v>764</v>
      </c>
      <c r="Q154">
        <v>3</v>
      </c>
      <c r="R154">
        <v>1</v>
      </c>
      <c r="S154">
        <v>133.81</v>
      </c>
      <c r="Y154">
        <v>11</v>
      </c>
      <c r="Z154" s="73">
        <v>216.17099999999999</v>
      </c>
      <c r="AA154">
        <v>5</v>
      </c>
      <c r="AH154">
        <v>3</v>
      </c>
    </row>
    <row r="155" spans="16:34" x14ac:dyDescent="0.25">
      <c r="R155">
        <v>2</v>
      </c>
      <c r="S155">
        <v>81.302000000000007</v>
      </c>
      <c r="Y155">
        <v>12</v>
      </c>
      <c r="Z155" s="73">
        <v>112.61</v>
      </c>
      <c r="AA155">
        <v>6</v>
      </c>
      <c r="AH155">
        <v>4</v>
      </c>
    </row>
    <row r="156" spans="16:34" x14ac:dyDescent="0.25">
      <c r="R156">
        <v>3</v>
      </c>
      <c r="S156">
        <v>211.4</v>
      </c>
    </row>
    <row r="157" spans="16:34" x14ac:dyDescent="0.25">
      <c r="W157" s="74" t="s">
        <v>1159</v>
      </c>
      <c r="Y157">
        <v>6</v>
      </c>
      <c r="Z157" s="73">
        <v>159.87799999999999</v>
      </c>
      <c r="AA157">
        <v>1</v>
      </c>
      <c r="AF157" s="15" t="s">
        <v>716</v>
      </c>
      <c r="AG157" s="71">
        <v>3</v>
      </c>
      <c r="AH157">
        <v>1</v>
      </c>
    </row>
    <row r="158" spans="16:34" x14ac:dyDescent="0.25">
      <c r="P158" s="62" t="s">
        <v>765</v>
      </c>
      <c r="Q158">
        <v>4</v>
      </c>
      <c r="R158">
        <v>1</v>
      </c>
      <c r="S158">
        <v>194.87899999999999</v>
      </c>
      <c r="Y158">
        <v>7</v>
      </c>
      <c r="Z158" s="73">
        <v>108.812</v>
      </c>
      <c r="AA158">
        <v>2</v>
      </c>
      <c r="AH158">
        <v>2</v>
      </c>
    </row>
    <row r="159" spans="16:34" x14ac:dyDescent="0.25">
      <c r="R159">
        <v>2</v>
      </c>
      <c r="S159">
        <v>109.895</v>
      </c>
      <c r="Y159">
        <v>8</v>
      </c>
      <c r="Z159" s="73">
        <v>112.57899999999999</v>
      </c>
      <c r="AA159">
        <v>3</v>
      </c>
      <c r="AH159">
        <v>3</v>
      </c>
    </row>
    <row r="160" spans="16:34" x14ac:dyDescent="0.25">
      <c r="R160">
        <v>3</v>
      </c>
      <c r="S160">
        <v>54.588999999999999</v>
      </c>
      <c r="Y160">
        <v>9</v>
      </c>
      <c r="Z160" s="73">
        <v>176.173</v>
      </c>
      <c r="AA160">
        <v>4</v>
      </c>
    </row>
    <row r="161" spans="16:34" x14ac:dyDescent="0.25">
      <c r="R161">
        <v>4</v>
      </c>
      <c r="S161">
        <v>136.624</v>
      </c>
      <c r="Y161">
        <v>10</v>
      </c>
      <c r="Z161" s="73">
        <v>263.06799999999998</v>
      </c>
      <c r="AA161">
        <v>5</v>
      </c>
      <c r="AF161" s="15" t="s">
        <v>717</v>
      </c>
      <c r="AG161" s="71">
        <v>2</v>
      </c>
      <c r="AH161">
        <v>1</v>
      </c>
    </row>
    <row r="162" spans="16:34" x14ac:dyDescent="0.25">
      <c r="AH162">
        <v>2</v>
      </c>
    </row>
    <row r="163" spans="16:34" x14ac:dyDescent="0.25">
      <c r="P163" s="62" t="s">
        <v>766</v>
      </c>
      <c r="Q163">
        <v>3</v>
      </c>
      <c r="R163">
        <v>1</v>
      </c>
      <c r="S163">
        <v>118.794</v>
      </c>
    </row>
    <row r="164" spans="16:34" x14ac:dyDescent="0.25">
      <c r="R164">
        <v>2</v>
      </c>
      <c r="S164">
        <v>244.387</v>
      </c>
      <c r="AF164" s="15" t="s">
        <v>718</v>
      </c>
      <c r="AG164" s="71">
        <v>4</v>
      </c>
      <c r="AH164">
        <v>1</v>
      </c>
    </row>
    <row r="165" spans="16:34" x14ac:dyDescent="0.25">
      <c r="R165">
        <v>3</v>
      </c>
      <c r="S165">
        <v>306.589</v>
      </c>
      <c r="AH165">
        <v>2</v>
      </c>
    </row>
    <row r="166" spans="16:34" x14ac:dyDescent="0.25">
      <c r="AH166">
        <v>3</v>
      </c>
    </row>
    <row r="167" spans="16:34" x14ac:dyDescent="0.25">
      <c r="P167" s="62" t="s">
        <v>767</v>
      </c>
      <c r="Q167">
        <v>3</v>
      </c>
      <c r="R167">
        <v>1</v>
      </c>
      <c r="S167">
        <v>142.274</v>
      </c>
      <c r="AH167">
        <v>4</v>
      </c>
    </row>
    <row r="168" spans="16:34" x14ac:dyDescent="0.25">
      <c r="R168">
        <v>2</v>
      </c>
      <c r="S168">
        <v>119.52</v>
      </c>
    </row>
    <row r="169" spans="16:34" x14ac:dyDescent="0.25">
      <c r="R169">
        <v>3</v>
      </c>
      <c r="S169">
        <v>358.80399999999997</v>
      </c>
      <c r="AF169" s="15" t="s">
        <v>719</v>
      </c>
      <c r="AG169" s="71">
        <v>2</v>
      </c>
      <c r="AH169">
        <v>1</v>
      </c>
    </row>
    <row r="170" spans="16:34" x14ac:dyDescent="0.25">
      <c r="AH170">
        <v>2</v>
      </c>
    </row>
    <row r="171" spans="16:34" x14ac:dyDescent="0.25">
      <c r="P171" s="62" t="s">
        <v>768</v>
      </c>
      <c r="Q171">
        <v>4</v>
      </c>
      <c r="R171">
        <v>1</v>
      </c>
      <c r="S171">
        <v>199.09</v>
      </c>
    </row>
    <row r="172" spans="16:34" x14ac:dyDescent="0.25">
      <c r="R172">
        <v>2</v>
      </c>
      <c r="S172">
        <v>144.392</v>
      </c>
      <c r="AF172" s="15" t="s">
        <v>720</v>
      </c>
      <c r="AG172" s="71">
        <v>5</v>
      </c>
      <c r="AH172">
        <v>1</v>
      </c>
    </row>
    <row r="173" spans="16:34" x14ac:dyDescent="0.25">
      <c r="R173">
        <v>3</v>
      </c>
      <c r="S173" s="72" t="s">
        <v>671</v>
      </c>
      <c r="AH173">
        <v>2</v>
      </c>
    </row>
    <row r="174" spans="16:34" x14ac:dyDescent="0.25">
      <c r="R174">
        <v>4</v>
      </c>
      <c r="S174" s="72" t="s">
        <v>671</v>
      </c>
      <c r="AH174">
        <v>3</v>
      </c>
    </row>
    <row r="175" spans="16:34" x14ac:dyDescent="0.25">
      <c r="AH175">
        <v>4</v>
      </c>
    </row>
    <row r="176" spans="16:34" x14ac:dyDescent="0.25">
      <c r="P176" s="62" t="s">
        <v>769</v>
      </c>
      <c r="Q176">
        <v>5</v>
      </c>
      <c r="R176">
        <v>1</v>
      </c>
      <c r="S176" s="72" t="s">
        <v>671</v>
      </c>
      <c r="AH176">
        <v>5</v>
      </c>
    </row>
    <row r="177" spans="16:36" x14ac:dyDescent="0.25">
      <c r="R177">
        <v>2</v>
      </c>
      <c r="S177" s="72" t="s">
        <v>671</v>
      </c>
    </row>
    <row r="178" spans="16:36" x14ac:dyDescent="0.25">
      <c r="R178">
        <v>3</v>
      </c>
      <c r="S178">
        <v>241.232</v>
      </c>
      <c r="X178" s="83"/>
      <c r="Y178" s="83"/>
      <c r="AA178" s="83"/>
      <c r="AB178" s="83"/>
      <c r="AC178" s="83"/>
      <c r="AF178" s="15" t="s">
        <v>721</v>
      </c>
      <c r="AG178" s="71">
        <v>5</v>
      </c>
      <c r="AH178">
        <v>1</v>
      </c>
    </row>
    <row r="179" spans="16:36" x14ac:dyDescent="0.25">
      <c r="R179">
        <v>4</v>
      </c>
      <c r="S179">
        <v>131.488</v>
      </c>
      <c r="AH179">
        <v>2</v>
      </c>
    </row>
    <row r="180" spans="16:36" x14ac:dyDescent="0.25">
      <c r="R180">
        <v>5</v>
      </c>
      <c r="S180">
        <v>89.286000000000001</v>
      </c>
      <c r="W180" s="74" t="s">
        <v>588</v>
      </c>
      <c r="X180">
        <v>4</v>
      </c>
      <c r="Y180" s="71">
        <v>1</v>
      </c>
      <c r="Z180" s="95">
        <v>177.00299999999999</v>
      </c>
      <c r="AH180">
        <v>3</v>
      </c>
    </row>
    <row r="181" spans="16:36" x14ac:dyDescent="0.25">
      <c r="Y181" s="71">
        <v>2</v>
      </c>
      <c r="Z181" s="97" t="s">
        <v>810</v>
      </c>
      <c r="AH181">
        <v>4</v>
      </c>
    </row>
    <row r="182" spans="16:36" x14ac:dyDescent="0.25">
      <c r="P182" s="62" t="s">
        <v>770</v>
      </c>
      <c r="Q182">
        <v>3</v>
      </c>
      <c r="R182">
        <v>1</v>
      </c>
      <c r="S182">
        <v>91.837000000000003</v>
      </c>
      <c r="Y182" s="71">
        <v>3</v>
      </c>
      <c r="Z182" s="97" t="s">
        <v>810</v>
      </c>
      <c r="AH182">
        <v>5</v>
      </c>
    </row>
    <row r="183" spans="16:36" x14ac:dyDescent="0.25">
      <c r="R183">
        <v>2</v>
      </c>
      <c r="S183">
        <v>111.866</v>
      </c>
      <c r="Y183" s="71">
        <v>4</v>
      </c>
      <c r="Z183" s="95">
        <v>132.96600000000001</v>
      </c>
    </row>
    <row r="184" spans="16:36" x14ac:dyDescent="0.25">
      <c r="R184">
        <v>3</v>
      </c>
      <c r="S184" s="72" t="s">
        <v>671</v>
      </c>
      <c r="Y184" s="71"/>
      <c r="AF184" s="15" t="s">
        <v>722</v>
      </c>
      <c r="AG184" s="71">
        <v>3</v>
      </c>
      <c r="AH184">
        <v>1</v>
      </c>
    </row>
    <row r="185" spans="16:36" x14ac:dyDescent="0.25">
      <c r="W185" s="74" t="s">
        <v>589</v>
      </c>
      <c r="X185">
        <v>2</v>
      </c>
      <c r="Y185" s="71">
        <v>1</v>
      </c>
      <c r="Z185" s="95">
        <v>233.90799999999999</v>
      </c>
      <c r="AH185">
        <v>2</v>
      </c>
      <c r="AJ185">
        <v>56.677</v>
      </c>
    </row>
    <row r="186" spans="16:36" x14ac:dyDescent="0.25">
      <c r="P186" s="62" t="s">
        <v>771</v>
      </c>
      <c r="Q186">
        <v>3</v>
      </c>
      <c r="R186">
        <v>1</v>
      </c>
      <c r="S186">
        <v>252.446</v>
      </c>
      <c r="Y186" s="71">
        <v>2</v>
      </c>
      <c r="Z186" s="95">
        <v>236.172</v>
      </c>
      <c r="AH186">
        <v>3</v>
      </c>
    </row>
    <row r="187" spans="16:36" x14ac:dyDescent="0.25">
      <c r="R187">
        <v>2</v>
      </c>
      <c r="S187">
        <v>41.975999999999999</v>
      </c>
      <c r="Y187" s="71"/>
    </row>
    <row r="188" spans="16:36" x14ac:dyDescent="0.25">
      <c r="R188">
        <v>3</v>
      </c>
      <c r="S188">
        <v>288.14100000000002</v>
      </c>
      <c r="W188" s="74" t="s">
        <v>590</v>
      </c>
      <c r="X188">
        <v>2</v>
      </c>
      <c r="Y188" s="71">
        <v>1</v>
      </c>
      <c r="Z188" s="95">
        <v>213.02600000000001</v>
      </c>
      <c r="AF188" s="15" t="s">
        <v>723</v>
      </c>
      <c r="AG188" s="71">
        <v>2</v>
      </c>
      <c r="AH188">
        <v>1</v>
      </c>
    </row>
    <row r="189" spans="16:36" x14ac:dyDescent="0.25">
      <c r="Y189" s="71">
        <v>2</v>
      </c>
      <c r="Z189" s="95">
        <v>215.28100000000001</v>
      </c>
      <c r="AH189">
        <v>2</v>
      </c>
    </row>
    <row r="190" spans="16:36" x14ac:dyDescent="0.25">
      <c r="P190" s="62" t="s">
        <v>772</v>
      </c>
      <c r="Q190">
        <v>3</v>
      </c>
      <c r="R190">
        <v>1</v>
      </c>
      <c r="S190">
        <v>174.79400000000001</v>
      </c>
      <c r="Y190" s="71"/>
    </row>
    <row r="191" spans="16:36" x14ac:dyDescent="0.25">
      <c r="R191">
        <v>2</v>
      </c>
      <c r="S191">
        <v>103.31</v>
      </c>
      <c r="W191" s="74" t="s">
        <v>591</v>
      </c>
      <c r="X191">
        <v>5</v>
      </c>
      <c r="Y191" s="71">
        <v>1</v>
      </c>
      <c r="Z191" s="95">
        <v>219.893</v>
      </c>
      <c r="AF191" s="15" t="s">
        <v>724</v>
      </c>
      <c r="AG191" s="71">
        <v>2</v>
      </c>
      <c r="AH191">
        <v>1</v>
      </c>
    </row>
    <row r="192" spans="16:36" x14ac:dyDescent="0.25">
      <c r="R192">
        <v>3</v>
      </c>
      <c r="S192">
        <v>220.518</v>
      </c>
      <c r="Y192" s="71">
        <v>2</v>
      </c>
      <c r="Z192" s="95">
        <v>242.00200000000001</v>
      </c>
      <c r="AH192">
        <v>2</v>
      </c>
    </row>
    <row r="193" spans="16:35" x14ac:dyDescent="0.25">
      <c r="Y193" s="71">
        <v>3</v>
      </c>
      <c r="Z193" s="95">
        <v>189.85499999999999</v>
      </c>
    </row>
    <row r="194" spans="16:35" x14ac:dyDescent="0.25">
      <c r="P194" s="62" t="s">
        <v>773</v>
      </c>
      <c r="Q194">
        <v>2</v>
      </c>
      <c r="R194">
        <v>1</v>
      </c>
      <c r="S194">
        <v>144.22200000000001</v>
      </c>
      <c r="Y194" s="71">
        <v>4</v>
      </c>
      <c r="Z194" s="95">
        <v>157.892</v>
      </c>
      <c r="AF194" s="15" t="s">
        <v>725</v>
      </c>
      <c r="AG194" s="71">
        <v>2</v>
      </c>
      <c r="AH194">
        <v>1</v>
      </c>
    </row>
    <row r="195" spans="16:35" x14ac:dyDescent="0.25">
      <c r="R195">
        <v>2</v>
      </c>
      <c r="S195">
        <v>156.84700000000001</v>
      </c>
      <c r="Y195" s="71">
        <v>5</v>
      </c>
      <c r="Z195" s="95">
        <v>103.233</v>
      </c>
      <c r="AH195">
        <v>2</v>
      </c>
    </row>
    <row r="196" spans="16:35" x14ac:dyDescent="0.25">
      <c r="Y196" s="71"/>
    </row>
    <row r="197" spans="16:35" x14ac:dyDescent="0.25">
      <c r="P197" s="62" t="s">
        <v>774</v>
      </c>
      <c r="Q197">
        <v>6</v>
      </c>
      <c r="R197">
        <v>1</v>
      </c>
      <c r="S197">
        <v>115.10899999999999</v>
      </c>
      <c r="W197" s="74" t="s">
        <v>592</v>
      </c>
      <c r="X197">
        <v>2</v>
      </c>
      <c r="Y197" s="71">
        <v>1</v>
      </c>
      <c r="Z197" s="95">
        <v>238.75700000000001</v>
      </c>
      <c r="AF197" s="15" t="s">
        <v>726</v>
      </c>
      <c r="AG197" s="71">
        <v>2</v>
      </c>
      <c r="AH197">
        <v>1</v>
      </c>
    </row>
    <row r="198" spans="16:35" x14ac:dyDescent="0.25">
      <c r="R198">
        <v>2</v>
      </c>
      <c r="S198">
        <v>105.119</v>
      </c>
      <c r="Y198" s="71">
        <v>2</v>
      </c>
      <c r="Z198" s="95">
        <v>131.69999999999999</v>
      </c>
      <c r="AH198">
        <v>2</v>
      </c>
    </row>
    <row r="199" spans="16:35" x14ac:dyDescent="0.25">
      <c r="R199">
        <v>3</v>
      </c>
      <c r="S199">
        <v>115.741</v>
      </c>
      <c r="Y199" s="71"/>
    </row>
    <row r="200" spans="16:35" x14ac:dyDescent="0.25">
      <c r="R200">
        <v>4</v>
      </c>
      <c r="S200">
        <v>114.28</v>
      </c>
      <c r="W200" s="74" t="s">
        <v>593</v>
      </c>
      <c r="X200">
        <v>3</v>
      </c>
      <c r="Y200" s="71">
        <v>1</v>
      </c>
      <c r="Z200" s="95">
        <v>46.4</v>
      </c>
      <c r="AF200" s="15" t="s">
        <v>727</v>
      </c>
      <c r="AG200" s="71">
        <v>3</v>
      </c>
      <c r="AH200">
        <v>1</v>
      </c>
    </row>
    <row r="201" spans="16:35" x14ac:dyDescent="0.25">
      <c r="R201">
        <v>5</v>
      </c>
      <c r="S201">
        <v>136.89400000000001</v>
      </c>
      <c r="Y201" s="71">
        <v>2</v>
      </c>
      <c r="Z201" s="95">
        <v>113.071</v>
      </c>
      <c r="AH201">
        <v>2</v>
      </c>
    </row>
    <row r="202" spans="16:35" x14ac:dyDescent="0.25">
      <c r="R202">
        <v>6</v>
      </c>
      <c r="S202">
        <v>253.61799999999999</v>
      </c>
      <c r="Y202" s="71">
        <v>3</v>
      </c>
      <c r="Z202" s="95">
        <v>137.59399999999999</v>
      </c>
      <c r="AH202">
        <v>3</v>
      </c>
    </row>
    <row r="203" spans="16:35" x14ac:dyDescent="0.25">
      <c r="Y203" s="71"/>
    </row>
    <row r="204" spans="16:35" x14ac:dyDescent="0.25">
      <c r="P204" s="62" t="s">
        <v>775</v>
      </c>
      <c r="Q204">
        <v>4</v>
      </c>
      <c r="R204">
        <v>1</v>
      </c>
      <c r="S204">
        <v>313.26799999999997</v>
      </c>
      <c r="W204" s="74" t="s">
        <v>594</v>
      </c>
      <c r="X204">
        <v>3</v>
      </c>
      <c r="Y204" s="71">
        <v>1</v>
      </c>
      <c r="Z204" s="95">
        <v>265.096</v>
      </c>
      <c r="AF204" s="15" t="s">
        <v>728</v>
      </c>
      <c r="AG204">
        <v>4</v>
      </c>
      <c r="AH204">
        <v>1</v>
      </c>
      <c r="AI204">
        <v>127.47199999999999</v>
      </c>
    </row>
    <row r="205" spans="16:35" x14ac:dyDescent="0.25">
      <c r="R205">
        <v>2</v>
      </c>
      <c r="S205">
        <v>177.22900000000001</v>
      </c>
      <c r="Y205" s="71">
        <v>2</v>
      </c>
      <c r="Z205" s="95">
        <v>133.73500000000001</v>
      </c>
      <c r="AH205">
        <v>2</v>
      </c>
      <c r="AI205">
        <v>232.46700000000001</v>
      </c>
    </row>
    <row r="206" spans="16:35" x14ac:dyDescent="0.25">
      <c r="R206">
        <v>3</v>
      </c>
      <c r="S206">
        <v>158.398</v>
      </c>
      <c r="Y206" s="71">
        <v>3</v>
      </c>
      <c r="Z206" s="95">
        <v>144.25</v>
      </c>
      <c r="AH206">
        <v>3</v>
      </c>
      <c r="AI206">
        <v>127.413</v>
      </c>
    </row>
    <row r="207" spans="16:35" x14ac:dyDescent="0.25">
      <c r="R207">
        <v>4</v>
      </c>
      <c r="S207">
        <v>149.40199999999999</v>
      </c>
      <c r="AH207">
        <v>4</v>
      </c>
      <c r="AI207">
        <v>163.68299999999999</v>
      </c>
    </row>
    <row r="208" spans="16:35" x14ac:dyDescent="0.25">
      <c r="W208" s="74" t="s">
        <v>595</v>
      </c>
      <c r="X208">
        <v>2</v>
      </c>
      <c r="Y208" s="71">
        <v>1</v>
      </c>
      <c r="Z208" s="95">
        <v>124.101</v>
      </c>
    </row>
    <row r="209" spans="16:36" x14ac:dyDescent="0.25">
      <c r="P209" s="62" t="s">
        <v>776</v>
      </c>
      <c r="Q209">
        <v>4</v>
      </c>
      <c r="R209">
        <v>1</v>
      </c>
      <c r="S209" s="72" t="s">
        <v>671</v>
      </c>
      <c r="Y209" s="71">
        <v>2</v>
      </c>
      <c r="Z209" s="95">
        <v>87.801000000000002</v>
      </c>
      <c r="AF209" s="15" t="s">
        <v>729</v>
      </c>
      <c r="AG209">
        <v>1</v>
      </c>
      <c r="AH209">
        <v>1</v>
      </c>
      <c r="AI209">
        <v>281.75299999999999</v>
      </c>
    </row>
    <row r="210" spans="16:36" x14ac:dyDescent="0.25">
      <c r="R210">
        <v>2</v>
      </c>
      <c r="S210">
        <v>388.495</v>
      </c>
    </row>
    <row r="211" spans="16:36" x14ac:dyDescent="0.25">
      <c r="R211">
        <v>3</v>
      </c>
      <c r="S211">
        <v>181.739</v>
      </c>
      <c r="W211" s="74" t="s">
        <v>596</v>
      </c>
      <c r="X211">
        <v>2</v>
      </c>
      <c r="Y211" s="71">
        <v>1</v>
      </c>
      <c r="Z211" s="95">
        <v>164.34399999999999</v>
      </c>
      <c r="AF211" s="15" t="s">
        <v>730</v>
      </c>
      <c r="AG211">
        <v>2</v>
      </c>
      <c r="AH211">
        <v>1</v>
      </c>
      <c r="AI211">
        <v>329.86200000000002</v>
      </c>
      <c r="AJ211">
        <v>262.36399999999998</v>
      </c>
    </row>
    <row r="212" spans="16:36" x14ac:dyDescent="0.25">
      <c r="R212">
        <v>4</v>
      </c>
      <c r="S212">
        <v>396.29399999999998</v>
      </c>
      <c r="Y212" s="71">
        <v>2</v>
      </c>
      <c r="Z212" s="95">
        <v>277.87200000000001</v>
      </c>
      <c r="AH212">
        <v>2</v>
      </c>
      <c r="AI212">
        <v>106.042</v>
      </c>
    </row>
    <row r="214" spans="16:36" x14ac:dyDescent="0.25">
      <c r="P214" s="62" t="s">
        <v>777</v>
      </c>
      <c r="Q214">
        <v>5</v>
      </c>
      <c r="R214">
        <v>1</v>
      </c>
      <c r="S214">
        <v>132.25700000000001</v>
      </c>
      <c r="W214" s="74" t="s">
        <v>597</v>
      </c>
      <c r="X214">
        <v>4</v>
      </c>
      <c r="Y214" s="71">
        <v>1</v>
      </c>
      <c r="Z214" s="95">
        <v>114.477</v>
      </c>
      <c r="AF214" s="15" t="s">
        <v>731</v>
      </c>
      <c r="AG214">
        <v>5</v>
      </c>
      <c r="AH214">
        <v>1</v>
      </c>
      <c r="AI214">
        <v>104.077</v>
      </c>
    </row>
    <row r="215" spans="16:36" x14ac:dyDescent="0.25">
      <c r="R215">
        <v>2</v>
      </c>
      <c r="S215">
        <v>254.50299999999999</v>
      </c>
      <c r="Y215" s="71">
        <v>2</v>
      </c>
      <c r="Z215" s="97" t="s">
        <v>810</v>
      </c>
      <c r="AH215">
        <v>2</v>
      </c>
      <c r="AI215">
        <v>153.63900000000001</v>
      </c>
    </row>
    <row r="216" spans="16:36" x14ac:dyDescent="0.25">
      <c r="R216">
        <v>3</v>
      </c>
      <c r="S216">
        <v>229.45599999999999</v>
      </c>
      <c r="Y216" s="71">
        <v>3</v>
      </c>
      <c r="Z216" s="95">
        <v>101.134</v>
      </c>
      <c r="AH216">
        <v>3</v>
      </c>
      <c r="AI216">
        <v>136.971</v>
      </c>
    </row>
    <row r="217" spans="16:36" x14ac:dyDescent="0.25">
      <c r="R217">
        <v>4</v>
      </c>
      <c r="S217">
        <v>84.480999999999995</v>
      </c>
      <c r="Y217" s="71">
        <v>4</v>
      </c>
      <c r="Z217" s="95">
        <v>256.846</v>
      </c>
      <c r="AH217">
        <v>4</v>
      </c>
      <c r="AI217">
        <v>119.407</v>
      </c>
    </row>
    <row r="218" spans="16:36" x14ac:dyDescent="0.25">
      <c r="R218">
        <v>5</v>
      </c>
      <c r="S218">
        <v>172.00299999999999</v>
      </c>
      <c r="Y218" s="71"/>
      <c r="AH218">
        <v>5</v>
      </c>
      <c r="AI218">
        <v>270.49</v>
      </c>
    </row>
    <row r="219" spans="16:36" x14ac:dyDescent="0.25">
      <c r="W219" s="74" t="s">
        <v>1160</v>
      </c>
      <c r="Y219">
        <v>5</v>
      </c>
      <c r="Z219" s="73">
        <v>111.879</v>
      </c>
      <c r="AA219">
        <v>1</v>
      </c>
    </row>
    <row r="220" spans="16:36" x14ac:dyDescent="0.25">
      <c r="P220" s="62" t="s">
        <v>778</v>
      </c>
      <c r="Q220">
        <v>2</v>
      </c>
      <c r="R220">
        <v>1</v>
      </c>
      <c r="S220">
        <v>190.12899999999999</v>
      </c>
      <c r="Y220">
        <v>6</v>
      </c>
      <c r="Z220" s="73">
        <v>308.47399999999999</v>
      </c>
      <c r="AA220">
        <v>2</v>
      </c>
      <c r="AF220" s="15" t="s">
        <v>732</v>
      </c>
      <c r="AG220">
        <v>3</v>
      </c>
      <c r="AH220">
        <v>1</v>
      </c>
      <c r="AI220">
        <v>106.705</v>
      </c>
    </row>
    <row r="221" spans="16:36" x14ac:dyDescent="0.25">
      <c r="R221">
        <v>2</v>
      </c>
      <c r="S221">
        <v>293.88600000000002</v>
      </c>
      <c r="Y221">
        <v>7</v>
      </c>
      <c r="Z221" s="73">
        <v>105.361</v>
      </c>
      <c r="AA221">
        <v>3</v>
      </c>
      <c r="AH221">
        <v>2</v>
      </c>
      <c r="AI221">
        <v>172.45599999999999</v>
      </c>
    </row>
    <row r="222" spans="16:36" x14ac:dyDescent="0.25">
      <c r="Y222">
        <v>8</v>
      </c>
      <c r="Z222" s="73">
        <v>149.21799999999999</v>
      </c>
      <c r="AA222">
        <v>4</v>
      </c>
      <c r="AH222">
        <v>3</v>
      </c>
      <c r="AI222">
        <v>233.75399999999999</v>
      </c>
    </row>
    <row r="223" spans="16:36" x14ac:dyDescent="0.25">
      <c r="P223" s="62" t="s">
        <v>779</v>
      </c>
      <c r="Q223">
        <v>3</v>
      </c>
      <c r="R223">
        <v>1</v>
      </c>
      <c r="S223">
        <v>233.54900000000001</v>
      </c>
    </row>
    <row r="224" spans="16:36" x14ac:dyDescent="0.25">
      <c r="R224">
        <v>2</v>
      </c>
      <c r="S224">
        <v>177.04499999999999</v>
      </c>
      <c r="W224" s="74" t="s">
        <v>1161</v>
      </c>
      <c r="Y224">
        <v>4</v>
      </c>
      <c r="Z224" s="73">
        <v>238.137</v>
      </c>
      <c r="AA224">
        <v>1</v>
      </c>
      <c r="AF224" s="15" t="s">
        <v>733</v>
      </c>
      <c r="AG224">
        <v>1</v>
      </c>
      <c r="AH224">
        <v>1</v>
      </c>
      <c r="AI224">
        <v>201.405</v>
      </c>
    </row>
    <row r="225" spans="16:35" x14ac:dyDescent="0.25">
      <c r="R225">
        <v>3</v>
      </c>
      <c r="S225">
        <v>241.20500000000001</v>
      </c>
      <c r="Y225">
        <v>5</v>
      </c>
      <c r="Z225" s="73">
        <v>132.96600000000001</v>
      </c>
      <c r="AA225">
        <v>2</v>
      </c>
      <c r="AH225">
        <v>2</v>
      </c>
      <c r="AI225">
        <v>89.944000000000003</v>
      </c>
    </row>
    <row r="226" spans="16:35" x14ac:dyDescent="0.25">
      <c r="Y226">
        <v>6</v>
      </c>
      <c r="Z226" s="73">
        <v>318.29700000000003</v>
      </c>
      <c r="AA226">
        <v>3</v>
      </c>
      <c r="AH226">
        <v>3</v>
      </c>
      <c r="AI226">
        <v>168.07400000000001</v>
      </c>
    </row>
    <row r="227" spans="16:35" x14ac:dyDescent="0.25">
      <c r="P227" s="62" t="s">
        <v>780</v>
      </c>
      <c r="Q227">
        <v>2</v>
      </c>
      <c r="R227">
        <v>1</v>
      </c>
      <c r="S227">
        <v>300.73399999999998</v>
      </c>
      <c r="T227">
        <v>32.756999999999998</v>
      </c>
      <c r="AH227">
        <v>4</v>
      </c>
      <c r="AI227">
        <v>121.413</v>
      </c>
    </row>
    <row r="228" spans="16:35" x14ac:dyDescent="0.25">
      <c r="R228">
        <v>2</v>
      </c>
      <c r="S228">
        <v>107.49</v>
      </c>
      <c r="W228" s="74" t="s">
        <v>1162</v>
      </c>
      <c r="Y228">
        <v>6</v>
      </c>
      <c r="Z228" s="73">
        <v>328.01400000000001</v>
      </c>
      <c r="AA228">
        <v>1</v>
      </c>
    </row>
    <row r="229" spans="16:35" x14ac:dyDescent="0.25">
      <c r="Y229">
        <v>7</v>
      </c>
      <c r="Z229" s="73">
        <v>218.56299999999999</v>
      </c>
      <c r="AA229">
        <v>2</v>
      </c>
      <c r="AF229" s="15" t="s">
        <v>734</v>
      </c>
      <c r="AG229">
        <v>4</v>
      </c>
      <c r="AH229">
        <v>1</v>
      </c>
      <c r="AI229">
        <v>240.25200000000001</v>
      </c>
    </row>
    <row r="230" spans="16:35" x14ac:dyDescent="0.25">
      <c r="P230" s="62" t="s">
        <v>781</v>
      </c>
      <c r="Q230">
        <v>4</v>
      </c>
      <c r="R230">
        <v>1</v>
      </c>
      <c r="S230">
        <v>106.104</v>
      </c>
      <c r="Y230">
        <v>8</v>
      </c>
      <c r="Z230" s="73">
        <v>72.471000000000004</v>
      </c>
      <c r="AA230">
        <v>3</v>
      </c>
      <c r="AH230">
        <v>2</v>
      </c>
      <c r="AI230">
        <v>303.00200000000001</v>
      </c>
    </row>
    <row r="231" spans="16:35" x14ac:dyDescent="0.25">
      <c r="R231">
        <v>2</v>
      </c>
      <c r="S231">
        <v>364.19799999999998</v>
      </c>
      <c r="Y231">
        <v>9</v>
      </c>
      <c r="Z231" s="73">
        <v>105.60299999999999</v>
      </c>
      <c r="AA231">
        <v>4</v>
      </c>
      <c r="AH231">
        <v>3</v>
      </c>
      <c r="AI231">
        <v>126.396</v>
      </c>
    </row>
    <row r="232" spans="16:35" x14ac:dyDescent="0.25">
      <c r="R232">
        <v>3</v>
      </c>
      <c r="S232">
        <v>168.00299999999999</v>
      </c>
      <c r="Y232">
        <v>10</v>
      </c>
      <c r="Z232" s="73">
        <v>288.10599999999999</v>
      </c>
      <c r="AA232">
        <v>5</v>
      </c>
      <c r="AH232">
        <v>4</v>
      </c>
      <c r="AI232">
        <v>116.482</v>
      </c>
    </row>
    <row r="233" spans="16:35" x14ac:dyDescent="0.25">
      <c r="R233">
        <v>4</v>
      </c>
      <c r="S233">
        <v>159.20099999999999</v>
      </c>
    </row>
    <row r="234" spans="16:35" x14ac:dyDescent="0.25">
      <c r="W234" s="74" t="s">
        <v>1163</v>
      </c>
      <c r="Y234">
        <v>3</v>
      </c>
      <c r="Z234" s="73">
        <v>194.25800000000001</v>
      </c>
      <c r="AA234">
        <v>1</v>
      </c>
      <c r="AF234" s="15" t="s">
        <v>735</v>
      </c>
      <c r="AG234">
        <v>3</v>
      </c>
      <c r="AH234">
        <v>1</v>
      </c>
      <c r="AI234">
        <v>116.36199999999999</v>
      </c>
    </row>
    <row r="235" spans="16:35" x14ac:dyDescent="0.25">
      <c r="P235" s="62" t="s">
        <v>782</v>
      </c>
      <c r="Q235">
        <v>4</v>
      </c>
      <c r="R235">
        <v>1</v>
      </c>
      <c r="S235">
        <v>128.08199999999999</v>
      </c>
      <c r="Y235">
        <v>4</v>
      </c>
      <c r="Z235" s="73">
        <v>193.21700000000001</v>
      </c>
      <c r="AA235">
        <v>2</v>
      </c>
      <c r="AH235">
        <v>2</v>
      </c>
      <c r="AI235">
        <v>90.244</v>
      </c>
    </row>
    <row r="236" spans="16:35" x14ac:dyDescent="0.25">
      <c r="R236">
        <v>2</v>
      </c>
      <c r="S236">
        <v>173.11799999999999</v>
      </c>
      <c r="AH236">
        <v>3</v>
      </c>
      <c r="AI236">
        <v>121.491</v>
      </c>
    </row>
    <row r="237" spans="16:35" x14ac:dyDescent="0.25">
      <c r="R237">
        <v>3</v>
      </c>
      <c r="S237">
        <v>192.58500000000001</v>
      </c>
      <c r="W237" s="74" t="s">
        <v>1164</v>
      </c>
      <c r="Y237">
        <v>3</v>
      </c>
      <c r="Z237" s="73">
        <v>91.180999999999997</v>
      </c>
      <c r="AA237">
        <v>1</v>
      </c>
    </row>
    <row r="238" spans="16:35" x14ac:dyDescent="0.25">
      <c r="R238">
        <v>4</v>
      </c>
      <c r="Y238">
        <v>4</v>
      </c>
      <c r="Z238" s="73">
        <v>145</v>
      </c>
      <c r="AA238">
        <v>2</v>
      </c>
      <c r="AF238" s="15" t="s">
        <v>736</v>
      </c>
      <c r="AG238">
        <v>4</v>
      </c>
      <c r="AH238">
        <v>1</v>
      </c>
      <c r="AI238">
        <v>111.288</v>
      </c>
    </row>
    <row r="239" spans="16:35" x14ac:dyDescent="0.25">
      <c r="AH239">
        <v>2</v>
      </c>
      <c r="AI239">
        <v>243.74199999999999</v>
      </c>
    </row>
    <row r="240" spans="16:35" x14ac:dyDescent="0.25">
      <c r="P240" s="62" t="s">
        <v>783</v>
      </c>
      <c r="Q240">
        <v>2</v>
      </c>
      <c r="R240">
        <v>1</v>
      </c>
      <c r="S240">
        <v>158.43299999999999</v>
      </c>
      <c r="W240" s="74" t="s">
        <v>1165</v>
      </c>
      <c r="Y240">
        <v>4</v>
      </c>
      <c r="Z240" s="73">
        <v>161.80500000000001</v>
      </c>
      <c r="AA240">
        <v>1</v>
      </c>
      <c r="AH240">
        <v>3</v>
      </c>
      <c r="AI240">
        <v>88.566000000000003</v>
      </c>
    </row>
    <row r="241" spans="16:35" x14ac:dyDescent="0.25">
      <c r="R241">
        <v>2</v>
      </c>
      <c r="S241">
        <v>159.76499999999999</v>
      </c>
      <c r="Y241">
        <v>5</v>
      </c>
      <c r="Z241" s="73">
        <v>239.309</v>
      </c>
      <c r="AA241">
        <v>2</v>
      </c>
      <c r="AH241">
        <v>4</v>
      </c>
      <c r="AI241">
        <v>114.63</v>
      </c>
    </row>
    <row r="242" spans="16:35" x14ac:dyDescent="0.25">
      <c r="Y242">
        <v>6</v>
      </c>
      <c r="Z242" s="73">
        <v>234.25200000000001</v>
      </c>
      <c r="AA242">
        <v>3</v>
      </c>
    </row>
    <row r="243" spans="16:35" x14ac:dyDescent="0.25">
      <c r="P243" s="62" t="s">
        <v>784</v>
      </c>
      <c r="Q243">
        <v>3</v>
      </c>
      <c r="R243">
        <v>1</v>
      </c>
      <c r="S243">
        <v>181.24</v>
      </c>
      <c r="AF243" s="15" t="s">
        <v>737</v>
      </c>
      <c r="AG243">
        <v>2</v>
      </c>
      <c r="AH243">
        <v>1</v>
      </c>
      <c r="AI243">
        <v>198.43600000000001</v>
      </c>
    </row>
    <row r="244" spans="16:35" x14ac:dyDescent="0.25">
      <c r="R244">
        <v>2</v>
      </c>
      <c r="S244">
        <v>176.20400000000001</v>
      </c>
      <c r="W244" s="74" t="s">
        <v>1166</v>
      </c>
      <c r="Y244">
        <v>7</v>
      </c>
      <c r="Z244" s="73">
        <v>218.9</v>
      </c>
      <c r="AA244">
        <v>1</v>
      </c>
      <c r="AH244">
        <v>2</v>
      </c>
      <c r="AI244">
        <v>96.664000000000001</v>
      </c>
    </row>
    <row r="245" spans="16:35" x14ac:dyDescent="0.25">
      <c r="R245">
        <v>3</v>
      </c>
      <c r="S245">
        <v>275.94400000000002</v>
      </c>
      <c r="Y245">
        <v>8</v>
      </c>
      <c r="Z245" s="73">
        <v>239.30099999999999</v>
      </c>
      <c r="AA245">
        <v>2</v>
      </c>
    </row>
    <row r="246" spans="16:35" x14ac:dyDescent="0.25">
      <c r="Y246">
        <v>9</v>
      </c>
      <c r="Z246" s="73">
        <v>179.10900000000001</v>
      </c>
      <c r="AA246">
        <v>3</v>
      </c>
      <c r="AF246" s="15" t="s">
        <v>738</v>
      </c>
      <c r="AG246">
        <v>2</v>
      </c>
      <c r="AH246">
        <v>1</v>
      </c>
      <c r="AI246">
        <v>166.86500000000001</v>
      </c>
    </row>
    <row r="247" spans="16:35" x14ac:dyDescent="0.25">
      <c r="P247" s="62" t="s">
        <v>785</v>
      </c>
      <c r="Q247">
        <v>3</v>
      </c>
      <c r="R247">
        <v>1</v>
      </c>
      <c r="S247">
        <v>180.51</v>
      </c>
      <c r="Y247">
        <v>10</v>
      </c>
      <c r="Z247" s="73">
        <v>119.57</v>
      </c>
      <c r="AA247">
        <v>4</v>
      </c>
      <c r="AH247">
        <v>2</v>
      </c>
      <c r="AI247">
        <v>186.59299999999999</v>
      </c>
    </row>
    <row r="248" spans="16:35" x14ac:dyDescent="0.25">
      <c r="R248">
        <v>2</v>
      </c>
      <c r="S248">
        <v>123</v>
      </c>
      <c r="Y248">
        <v>11</v>
      </c>
      <c r="Z248" s="73">
        <v>151.727</v>
      </c>
      <c r="AA248">
        <v>5</v>
      </c>
    </row>
    <row r="249" spans="16:35" x14ac:dyDescent="0.25">
      <c r="R249">
        <v>3</v>
      </c>
      <c r="S249">
        <v>185.084</v>
      </c>
      <c r="AA249">
        <v>6</v>
      </c>
      <c r="AF249" s="15" t="s">
        <v>739</v>
      </c>
      <c r="AG249">
        <v>3</v>
      </c>
      <c r="AH249">
        <v>1</v>
      </c>
      <c r="AI249">
        <v>201.42699999999999</v>
      </c>
    </row>
    <row r="250" spans="16:35" x14ac:dyDescent="0.25">
      <c r="AH250">
        <v>2</v>
      </c>
      <c r="AI250">
        <v>148.977</v>
      </c>
    </row>
    <row r="251" spans="16:35" x14ac:dyDescent="0.25">
      <c r="P251" s="62" t="s">
        <v>786</v>
      </c>
      <c r="Q251">
        <v>2</v>
      </c>
      <c r="R251">
        <v>1</v>
      </c>
      <c r="S251">
        <v>139.81800000000001</v>
      </c>
      <c r="W251" s="74" t="s">
        <v>1167</v>
      </c>
      <c r="Y251">
        <v>4</v>
      </c>
      <c r="Z251" s="73">
        <v>162.15100000000001</v>
      </c>
      <c r="AA251">
        <v>1</v>
      </c>
      <c r="AH251">
        <v>3</v>
      </c>
      <c r="AI251">
        <v>93.477000000000004</v>
      </c>
    </row>
    <row r="252" spans="16:35" x14ac:dyDescent="0.25">
      <c r="R252">
        <v>2</v>
      </c>
      <c r="S252">
        <v>115.91800000000001</v>
      </c>
      <c r="Y252">
        <v>5</v>
      </c>
      <c r="Z252" s="73">
        <v>345.87900000000002</v>
      </c>
      <c r="AA252">
        <v>2</v>
      </c>
    </row>
    <row r="253" spans="16:35" x14ac:dyDescent="0.25">
      <c r="Y253">
        <v>6</v>
      </c>
      <c r="Z253" s="73">
        <v>166.148</v>
      </c>
      <c r="AA253">
        <v>3</v>
      </c>
      <c r="AF253" s="15" t="s">
        <v>740</v>
      </c>
      <c r="AG253">
        <v>2</v>
      </c>
      <c r="AH253">
        <v>1</v>
      </c>
      <c r="AI253">
        <v>187.75399999999999</v>
      </c>
    </row>
    <row r="254" spans="16:35" x14ac:dyDescent="0.25">
      <c r="P254" s="62" t="s">
        <v>787</v>
      </c>
      <c r="Q254">
        <v>5</v>
      </c>
      <c r="R254">
        <v>1</v>
      </c>
      <c r="S254">
        <v>176.77699999999999</v>
      </c>
      <c r="AH254">
        <v>2</v>
      </c>
      <c r="AI254">
        <v>261.88499999999999</v>
      </c>
    </row>
    <row r="255" spans="16:35" x14ac:dyDescent="0.25">
      <c r="R255">
        <v>2</v>
      </c>
      <c r="S255">
        <v>220.77099999999999</v>
      </c>
      <c r="W255" s="74" t="s">
        <v>1168</v>
      </c>
      <c r="Y255">
        <v>6</v>
      </c>
      <c r="Z255" s="73">
        <v>107.005</v>
      </c>
      <c r="AA255">
        <v>1</v>
      </c>
    </row>
    <row r="256" spans="16:35" x14ac:dyDescent="0.25">
      <c r="R256">
        <v>3</v>
      </c>
      <c r="S256">
        <v>94.366</v>
      </c>
      <c r="Y256">
        <v>7</v>
      </c>
      <c r="Z256" s="73">
        <v>127.76900000000001</v>
      </c>
      <c r="AA256">
        <v>2</v>
      </c>
      <c r="AF256" s="15" t="s">
        <v>741</v>
      </c>
      <c r="AG256">
        <v>3</v>
      </c>
      <c r="AH256">
        <v>1</v>
      </c>
      <c r="AI256">
        <v>116.825</v>
      </c>
    </row>
    <row r="257" spans="16:38" x14ac:dyDescent="0.25">
      <c r="R257">
        <v>4</v>
      </c>
      <c r="S257">
        <v>114.49</v>
      </c>
      <c r="Y257">
        <v>8</v>
      </c>
      <c r="Z257" s="73">
        <v>163.11000000000001</v>
      </c>
      <c r="AA257">
        <v>3</v>
      </c>
      <c r="AH257">
        <v>2</v>
      </c>
      <c r="AI257">
        <v>214.18899999999999</v>
      </c>
    </row>
    <row r="258" spans="16:38" x14ac:dyDescent="0.25">
      <c r="R258">
        <v>5</v>
      </c>
      <c r="S258" s="72" t="s">
        <v>671</v>
      </c>
      <c r="Y258">
        <v>9</v>
      </c>
      <c r="Z258" s="73">
        <v>212</v>
      </c>
      <c r="AA258">
        <v>4</v>
      </c>
      <c r="AH258">
        <v>3</v>
      </c>
      <c r="AI258">
        <v>84</v>
      </c>
    </row>
    <row r="259" spans="16:38" x14ac:dyDescent="0.25">
      <c r="Y259">
        <v>10</v>
      </c>
      <c r="Z259" s="73">
        <v>76.216999999999999</v>
      </c>
      <c r="AA259">
        <v>5</v>
      </c>
      <c r="AK259"/>
    </row>
    <row r="260" spans="16:38" x14ac:dyDescent="0.25">
      <c r="P260" s="62" t="s">
        <v>788</v>
      </c>
      <c r="Q260">
        <v>4</v>
      </c>
      <c r="R260">
        <v>1</v>
      </c>
      <c r="S260">
        <v>296.62400000000002</v>
      </c>
      <c r="W260" s="74" t="s">
        <v>1169</v>
      </c>
      <c r="AG260" s="83"/>
      <c r="AH260" s="83"/>
      <c r="AI260" s="83"/>
      <c r="AJ260" s="83"/>
      <c r="AK260" s="83"/>
      <c r="AL260" s="83"/>
    </row>
    <row r="261" spans="16:38" x14ac:dyDescent="0.25">
      <c r="R261">
        <v>2</v>
      </c>
      <c r="S261">
        <v>150.083</v>
      </c>
      <c r="Y261">
        <v>4</v>
      </c>
      <c r="Z261" s="73">
        <v>160.90100000000001</v>
      </c>
      <c r="AA261">
        <v>1</v>
      </c>
      <c r="AK261"/>
    </row>
    <row r="262" spans="16:38" x14ac:dyDescent="0.25">
      <c r="R262">
        <v>3</v>
      </c>
      <c r="S262">
        <v>183.935</v>
      </c>
      <c r="Y262">
        <v>5</v>
      </c>
      <c r="Z262" s="73">
        <v>254.804</v>
      </c>
      <c r="AA262">
        <v>2</v>
      </c>
      <c r="AF262" s="15" t="s">
        <v>568</v>
      </c>
      <c r="AH262">
        <v>1</v>
      </c>
      <c r="AI262">
        <v>110.80200000000001</v>
      </c>
    </row>
    <row r="263" spans="16:38" x14ac:dyDescent="0.25">
      <c r="R263">
        <v>4</v>
      </c>
      <c r="S263">
        <v>349.464</v>
      </c>
      <c r="T263">
        <v>59.386000000000003</v>
      </c>
      <c r="Y263">
        <v>6</v>
      </c>
      <c r="Z263" s="73">
        <v>276.00200000000001</v>
      </c>
      <c r="AA263">
        <v>3</v>
      </c>
      <c r="AH263">
        <v>2</v>
      </c>
    </row>
    <row r="264" spans="16:38" x14ac:dyDescent="0.25">
      <c r="AH264">
        <v>3</v>
      </c>
      <c r="AI264">
        <v>162.04900000000001</v>
      </c>
    </row>
    <row r="265" spans="16:38" x14ac:dyDescent="0.25">
      <c r="P265" s="62" t="s">
        <v>789</v>
      </c>
      <c r="Q265">
        <v>5</v>
      </c>
      <c r="R265">
        <v>1</v>
      </c>
      <c r="S265">
        <v>157.28</v>
      </c>
      <c r="W265" s="74" t="s">
        <v>1170</v>
      </c>
      <c r="Y265">
        <v>5</v>
      </c>
      <c r="Z265" s="73">
        <v>256.23599999999999</v>
      </c>
      <c r="AA265">
        <v>1</v>
      </c>
    </row>
    <row r="266" spans="16:38" x14ac:dyDescent="0.25">
      <c r="R266">
        <v>2</v>
      </c>
      <c r="S266">
        <v>233.10499999999999</v>
      </c>
      <c r="Y266">
        <v>6</v>
      </c>
      <c r="Z266" s="73">
        <v>119.616</v>
      </c>
      <c r="AA266">
        <v>2</v>
      </c>
      <c r="AF266" s="15" t="s">
        <v>569</v>
      </c>
      <c r="AH266">
        <v>1</v>
      </c>
      <c r="AI266">
        <v>86.492999999999995</v>
      </c>
    </row>
    <row r="267" spans="16:38" x14ac:dyDescent="0.25">
      <c r="R267">
        <v>3</v>
      </c>
      <c r="S267">
        <v>83.546000000000006</v>
      </c>
      <c r="Y267">
        <v>7</v>
      </c>
      <c r="Z267" s="73">
        <v>210.09800000000001</v>
      </c>
      <c r="AA267">
        <v>3</v>
      </c>
      <c r="AH267">
        <v>2</v>
      </c>
      <c r="AI267">
        <v>239.30099999999999</v>
      </c>
    </row>
    <row r="268" spans="16:38" x14ac:dyDescent="0.25">
      <c r="R268">
        <v>4</v>
      </c>
      <c r="S268">
        <v>235.76499999999999</v>
      </c>
      <c r="Y268">
        <v>8</v>
      </c>
      <c r="Z268" s="73">
        <v>179.494</v>
      </c>
      <c r="AA268">
        <v>4</v>
      </c>
      <c r="AH268">
        <v>3</v>
      </c>
      <c r="AI268">
        <v>199.81200000000001</v>
      </c>
    </row>
    <row r="269" spans="16:38" x14ac:dyDescent="0.25">
      <c r="R269">
        <v>5</v>
      </c>
      <c r="S269">
        <v>153.22200000000001</v>
      </c>
    </row>
    <row r="270" spans="16:38" x14ac:dyDescent="0.25">
      <c r="W270" s="74" t="s">
        <v>1171</v>
      </c>
      <c r="Y270">
        <v>3</v>
      </c>
      <c r="Z270" s="73">
        <v>152</v>
      </c>
      <c r="AA270">
        <v>1</v>
      </c>
      <c r="AF270" s="15" t="s">
        <v>570</v>
      </c>
      <c r="AH270">
        <v>1</v>
      </c>
      <c r="AI270">
        <v>258.80500000000001</v>
      </c>
    </row>
    <row r="271" spans="16:38" x14ac:dyDescent="0.25">
      <c r="P271" s="62" t="s">
        <v>790</v>
      </c>
      <c r="Q271">
        <v>3</v>
      </c>
      <c r="R271">
        <v>1</v>
      </c>
      <c r="S271">
        <v>158.685</v>
      </c>
      <c r="Y271">
        <v>4</v>
      </c>
      <c r="Z271" s="73">
        <v>230.97200000000001</v>
      </c>
      <c r="AA271">
        <v>2</v>
      </c>
    </row>
    <row r="272" spans="16:38" x14ac:dyDescent="0.25">
      <c r="R272">
        <v>2</v>
      </c>
      <c r="S272">
        <v>244.13499999999999</v>
      </c>
      <c r="AF272" s="15" t="s">
        <v>571</v>
      </c>
      <c r="AH272">
        <v>1</v>
      </c>
      <c r="AI272">
        <v>124.471</v>
      </c>
    </row>
    <row r="273" spans="16:35" x14ac:dyDescent="0.25">
      <c r="R273">
        <v>3</v>
      </c>
      <c r="S273">
        <v>160.22800000000001</v>
      </c>
      <c r="W273" s="74" t="s">
        <v>1172</v>
      </c>
      <c r="Y273">
        <v>8</v>
      </c>
      <c r="Z273" s="73">
        <v>172.965</v>
      </c>
      <c r="AA273">
        <v>1</v>
      </c>
    </row>
    <row r="274" spans="16:35" x14ac:dyDescent="0.25">
      <c r="Y274">
        <v>9</v>
      </c>
      <c r="Z274" s="73">
        <v>162.542</v>
      </c>
      <c r="AA274">
        <v>2</v>
      </c>
      <c r="AF274" s="15" t="s">
        <v>566</v>
      </c>
      <c r="AH274">
        <v>1</v>
      </c>
      <c r="AI274">
        <v>106.33</v>
      </c>
    </row>
    <row r="275" spans="16:35" x14ac:dyDescent="0.25">
      <c r="P275" s="62" t="s">
        <v>791</v>
      </c>
      <c r="Q275">
        <v>4</v>
      </c>
      <c r="R275">
        <v>1</v>
      </c>
      <c r="S275">
        <v>427.85</v>
      </c>
      <c r="Y275">
        <v>10</v>
      </c>
      <c r="Z275" s="73">
        <v>207.06800000000001</v>
      </c>
      <c r="AA275">
        <v>3</v>
      </c>
      <c r="AH275">
        <v>2</v>
      </c>
      <c r="AI275">
        <v>79.63</v>
      </c>
    </row>
    <row r="276" spans="16:35" x14ac:dyDescent="0.25">
      <c r="R276">
        <v>2</v>
      </c>
      <c r="S276">
        <v>283.73399999999998</v>
      </c>
      <c r="Y276">
        <v>11</v>
      </c>
      <c r="Z276" s="73">
        <v>102.303</v>
      </c>
      <c r="AA276">
        <v>4</v>
      </c>
    </row>
    <row r="277" spans="16:35" x14ac:dyDescent="0.25">
      <c r="R277">
        <v>3</v>
      </c>
      <c r="S277">
        <v>241.76</v>
      </c>
      <c r="Y277">
        <v>12</v>
      </c>
      <c r="Z277" s="73">
        <v>66.007999999999996</v>
      </c>
      <c r="AA277">
        <v>5</v>
      </c>
      <c r="AF277" s="15" t="s">
        <v>567</v>
      </c>
      <c r="AG277">
        <v>4</v>
      </c>
      <c r="AH277" s="71">
        <v>1</v>
      </c>
      <c r="AI277" s="14" t="s">
        <v>672</v>
      </c>
    </row>
    <row r="278" spans="16:35" x14ac:dyDescent="0.25">
      <c r="R278">
        <v>4</v>
      </c>
      <c r="S278">
        <v>110.422</v>
      </c>
      <c r="AA278">
        <v>6</v>
      </c>
      <c r="AH278" s="71">
        <v>2</v>
      </c>
      <c r="AI278">
        <v>194.25800000000001</v>
      </c>
    </row>
    <row r="279" spans="16:35" x14ac:dyDescent="0.25">
      <c r="AA279">
        <v>7</v>
      </c>
      <c r="AH279" s="71">
        <v>3</v>
      </c>
      <c r="AI279">
        <v>80.055999999999997</v>
      </c>
    </row>
    <row r="280" spans="16:35" x14ac:dyDescent="0.25">
      <c r="P280" s="62" t="s">
        <v>792</v>
      </c>
      <c r="Q280">
        <v>4</v>
      </c>
      <c r="R280">
        <v>1</v>
      </c>
      <c r="S280">
        <v>116.46899999999999</v>
      </c>
      <c r="AH280" s="71">
        <v>4</v>
      </c>
      <c r="AI280">
        <v>184.024</v>
      </c>
    </row>
    <row r="281" spans="16:35" x14ac:dyDescent="0.25">
      <c r="R281">
        <v>2</v>
      </c>
      <c r="S281">
        <v>76.058999999999997</v>
      </c>
      <c r="W281" s="74" t="s">
        <v>1173</v>
      </c>
      <c r="Y281">
        <v>4</v>
      </c>
      <c r="Z281" s="73">
        <v>234.43799999999999</v>
      </c>
      <c r="AA281">
        <v>1</v>
      </c>
      <c r="AH281" s="71"/>
    </row>
    <row r="282" spans="16:35" x14ac:dyDescent="0.25">
      <c r="R282">
        <v>3</v>
      </c>
      <c r="S282">
        <v>210.238</v>
      </c>
      <c r="Y282">
        <v>5</v>
      </c>
      <c r="Z282" s="73">
        <v>164.012</v>
      </c>
      <c r="AA282">
        <v>2</v>
      </c>
      <c r="AF282" s="15" t="s">
        <v>628</v>
      </c>
      <c r="AG282">
        <v>4</v>
      </c>
      <c r="AH282" s="71">
        <v>1</v>
      </c>
      <c r="AI282">
        <v>260.61799999999999</v>
      </c>
    </row>
    <row r="283" spans="16:35" x14ac:dyDescent="0.25">
      <c r="R283">
        <v>4</v>
      </c>
      <c r="S283">
        <v>127.224</v>
      </c>
      <c r="Y283">
        <v>6</v>
      </c>
      <c r="Z283" s="73">
        <v>96.772999999999996</v>
      </c>
      <c r="AA283">
        <v>3</v>
      </c>
      <c r="AH283" s="71">
        <v>2</v>
      </c>
      <c r="AI283" s="14" t="s">
        <v>672</v>
      </c>
    </row>
    <row r="284" spans="16:35" x14ac:dyDescent="0.25">
      <c r="AH284" s="71">
        <v>3</v>
      </c>
      <c r="AI284">
        <v>89.32</v>
      </c>
    </row>
    <row r="285" spans="16:35" x14ac:dyDescent="0.25">
      <c r="P285" s="62" t="s">
        <v>793</v>
      </c>
      <c r="Q285">
        <v>2</v>
      </c>
      <c r="R285">
        <v>1</v>
      </c>
      <c r="S285">
        <v>154.56399999999999</v>
      </c>
      <c r="W285" s="74" t="s">
        <v>1174</v>
      </c>
      <c r="Y285">
        <v>5</v>
      </c>
      <c r="Z285" s="73">
        <v>218.32300000000001</v>
      </c>
      <c r="AA285">
        <v>1</v>
      </c>
      <c r="AH285" s="71">
        <v>4</v>
      </c>
      <c r="AI285">
        <v>287.58699999999999</v>
      </c>
    </row>
    <row r="286" spans="16:35" x14ac:dyDescent="0.25">
      <c r="R286">
        <v>2</v>
      </c>
      <c r="S286">
        <v>230.339</v>
      </c>
      <c r="Y286">
        <v>6</v>
      </c>
      <c r="Z286" s="73">
        <v>146.84</v>
      </c>
      <c r="AA286">
        <v>2</v>
      </c>
      <c r="AH286" s="71"/>
    </row>
    <row r="287" spans="16:35" x14ac:dyDescent="0.25">
      <c r="Y287">
        <v>7</v>
      </c>
      <c r="Z287" s="73">
        <v>178.751</v>
      </c>
      <c r="AA287">
        <v>3</v>
      </c>
      <c r="AF287" s="15" t="s">
        <v>629</v>
      </c>
      <c r="AG287">
        <v>4</v>
      </c>
      <c r="AH287" s="71">
        <v>1</v>
      </c>
      <c r="AI287">
        <v>121.655</v>
      </c>
    </row>
    <row r="288" spans="16:35" x14ac:dyDescent="0.25">
      <c r="P288" s="62" t="s">
        <v>794</v>
      </c>
      <c r="Q288">
        <v>2</v>
      </c>
      <c r="R288">
        <v>1</v>
      </c>
      <c r="S288">
        <v>187.21100000000001</v>
      </c>
      <c r="AA288">
        <v>4</v>
      </c>
      <c r="AH288" s="71">
        <v>2</v>
      </c>
      <c r="AI288">
        <v>305.197</v>
      </c>
    </row>
    <row r="289" spans="16:35" x14ac:dyDescent="0.25">
      <c r="R289">
        <v>2</v>
      </c>
      <c r="S289">
        <v>133.959</v>
      </c>
      <c r="AH289" s="71">
        <v>3</v>
      </c>
      <c r="AI289">
        <v>96.26</v>
      </c>
    </row>
    <row r="290" spans="16:35" x14ac:dyDescent="0.25">
      <c r="W290" s="74" t="s">
        <v>1175</v>
      </c>
      <c r="Y290">
        <v>3</v>
      </c>
      <c r="Z290" s="73">
        <v>263.02999999999997</v>
      </c>
      <c r="AA290">
        <v>1</v>
      </c>
      <c r="AH290" s="71">
        <v>4</v>
      </c>
      <c r="AI290">
        <v>147.46199999999999</v>
      </c>
    </row>
    <row r="291" spans="16:35" x14ac:dyDescent="0.25">
      <c r="P291" s="62" t="s">
        <v>795</v>
      </c>
      <c r="Q291">
        <v>4</v>
      </c>
      <c r="R291">
        <v>1</v>
      </c>
      <c r="S291">
        <v>143.59</v>
      </c>
      <c r="Y291">
        <v>4</v>
      </c>
      <c r="Z291" s="73">
        <v>248.16900000000001</v>
      </c>
      <c r="AA291">
        <v>2</v>
      </c>
      <c r="AH291" s="71"/>
    </row>
    <row r="292" spans="16:35" x14ac:dyDescent="0.25">
      <c r="R292">
        <v>2</v>
      </c>
      <c r="S292" s="72" t="s">
        <v>671</v>
      </c>
      <c r="AF292" s="15" t="s">
        <v>630</v>
      </c>
      <c r="AG292">
        <v>6</v>
      </c>
      <c r="AH292" s="71">
        <v>1</v>
      </c>
      <c r="AI292" s="14" t="s">
        <v>672</v>
      </c>
    </row>
    <row r="293" spans="16:35" x14ac:dyDescent="0.25">
      <c r="R293">
        <v>3</v>
      </c>
      <c r="S293" s="72" t="s">
        <v>671</v>
      </c>
      <c r="W293" s="74" t="s">
        <v>1176</v>
      </c>
      <c r="Y293">
        <v>4</v>
      </c>
      <c r="Z293" s="73">
        <v>255.721</v>
      </c>
      <c r="AA293">
        <v>1</v>
      </c>
      <c r="AH293" s="71">
        <v>2</v>
      </c>
      <c r="AI293">
        <v>164.43799999999999</v>
      </c>
    </row>
    <row r="294" spans="16:35" x14ac:dyDescent="0.25">
      <c r="R294">
        <v>4</v>
      </c>
      <c r="S294">
        <v>385.38900000000001</v>
      </c>
      <c r="T294">
        <v>89.361000000000004</v>
      </c>
      <c r="Y294">
        <v>5</v>
      </c>
      <c r="Z294" s="73">
        <v>51.351999999999997</v>
      </c>
      <c r="AA294">
        <v>2</v>
      </c>
      <c r="AH294" s="71">
        <v>3</v>
      </c>
      <c r="AI294">
        <v>122.483</v>
      </c>
    </row>
    <row r="295" spans="16:35" x14ac:dyDescent="0.25">
      <c r="Y295">
        <v>6</v>
      </c>
      <c r="Z295" s="73">
        <v>240.74100000000001</v>
      </c>
      <c r="AA295">
        <v>3</v>
      </c>
      <c r="AH295" s="71">
        <v>4</v>
      </c>
      <c r="AI295">
        <v>211.08500000000001</v>
      </c>
    </row>
    <row r="296" spans="16:35" x14ac:dyDescent="0.25">
      <c r="P296" s="62" t="s">
        <v>796</v>
      </c>
      <c r="Q296">
        <v>5</v>
      </c>
      <c r="R296">
        <v>1</v>
      </c>
      <c r="S296">
        <v>305.16399999999999</v>
      </c>
      <c r="AH296" s="71">
        <v>5</v>
      </c>
      <c r="AI296">
        <v>124.32599999999999</v>
      </c>
    </row>
    <row r="297" spans="16:35" x14ac:dyDescent="0.25">
      <c r="R297">
        <v>2</v>
      </c>
      <c r="S297" s="72" t="s">
        <v>671</v>
      </c>
      <c r="W297" s="74" t="s">
        <v>1177</v>
      </c>
      <c r="Y297">
        <v>5</v>
      </c>
      <c r="Z297" s="73">
        <v>225.887</v>
      </c>
      <c r="AA297">
        <v>1</v>
      </c>
      <c r="AH297" s="71">
        <v>6</v>
      </c>
      <c r="AI297">
        <v>173.61199999999999</v>
      </c>
    </row>
    <row r="298" spans="16:35" x14ac:dyDescent="0.25">
      <c r="R298">
        <v>3</v>
      </c>
      <c r="S298">
        <v>80.409000000000006</v>
      </c>
      <c r="Y298">
        <v>6</v>
      </c>
      <c r="Z298" s="73">
        <v>145.24799999999999</v>
      </c>
      <c r="AA298">
        <v>2</v>
      </c>
      <c r="AH298" s="71"/>
    </row>
    <row r="299" spans="16:35" x14ac:dyDescent="0.25">
      <c r="R299">
        <v>4</v>
      </c>
      <c r="S299" s="72" t="s">
        <v>671</v>
      </c>
      <c r="Y299">
        <v>7</v>
      </c>
      <c r="Z299" s="73">
        <v>119.08</v>
      </c>
      <c r="AA299">
        <v>3</v>
      </c>
      <c r="AF299" s="15" t="s">
        <v>631</v>
      </c>
      <c r="AG299">
        <v>1</v>
      </c>
      <c r="AH299" s="71">
        <v>1</v>
      </c>
      <c r="AI299">
        <v>169.36600000000001</v>
      </c>
    </row>
    <row r="300" spans="16:35" x14ac:dyDescent="0.25">
      <c r="R300">
        <v>5</v>
      </c>
      <c r="S300">
        <v>169.70599999999999</v>
      </c>
      <c r="Y300">
        <v>8</v>
      </c>
      <c r="Z300" s="73">
        <v>195.13300000000001</v>
      </c>
      <c r="AA300">
        <v>4</v>
      </c>
      <c r="AH300" s="71"/>
    </row>
    <row r="301" spans="16:35" x14ac:dyDescent="0.25">
      <c r="AF301" s="15" t="s">
        <v>632</v>
      </c>
      <c r="AG301">
        <v>5</v>
      </c>
      <c r="AH301" s="71">
        <v>1</v>
      </c>
      <c r="AI301">
        <v>114.495</v>
      </c>
    </row>
    <row r="302" spans="16:35" x14ac:dyDescent="0.25">
      <c r="P302" s="62" t="s">
        <v>797</v>
      </c>
      <c r="Q302">
        <v>3</v>
      </c>
      <c r="R302">
        <v>1</v>
      </c>
      <c r="S302">
        <v>142.39400000000001</v>
      </c>
      <c r="W302" s="74" t="s">
        <v>1178</v>
      </c>
      <c r="Y302">
        <v>6</v>
      </c>
      <c r="Z302" s="73">
        <v>108.04600000000001</v>
      </c>
      <c r="AA302">
        <v>1</v>
      </c>
      <c r="AH302" s="71">
        <v>2</v>
      </c>
      <c r="AI302" s="14" t="s">
        <v>672</v>
      </c>
    </row>
    <row r="303" spans="16:35" x14ac:dyDescent="0.25">
      <c r="R303">
        <v>2</v>
      </c>
      <c r="S303">
        <v>198.517</v>
      </c>
      <c r="Y303">
        <v>7</v>
      </c>
      <c r="Z303" s="73">
        <v>137.20099999999999</v>
      </c>
      <c r="AA303">
        <v>2</v>
      </c>
      <c r="AH303" s="71">
        <v>3</v>
      </c>
      <c r="AI303">
        <v>112.64100000000001</v>
      </c>
    </row>
    <row r="304" spans="16:35" x14ac:dyDescent="0.25">
      <c r="R304">
        <v>3</v>
      </c>
      <c r="S304">
        <v>127.252</v>
      </c>
      <c r="Y304">
        <v>8</v>
      </c>
      <c r="Z304" s="73">
        <v>173.78700000000001</v>
      </c>
      <c r="AA304">
        <v>3</v>
      </c>
      <c r="AH304" s="71">
        <v>4</v>
      </c>
      <c r="AI304">
        <v>53.6</v>
      </c>
    </row>
    <row r="305" spans="16:36" x14ac:dyDescent="0.25">
      <c r="Y305">
        <v>9</v>
      </c>
      <c r="Z305" s="73">
        <v>128.22200000000001</v>
      </c>
      <c r="AA305">
        <v>4</v>
      </c>
      <c r="AH305" s="71">
        <v>5</v>
      </c>
      <c r="AI305">
        <v>364.726</v>
      </c>
      <c r="AJ305">
        <v>82.751999999999995</v>
      </c>
    </row>
    <row r="306" spans="16:36" x14ac:dyDescent="0.25">
      <c r="P306" s="62" t="s">
        <v>798</v>
      </c>
      <c r="Q306">
        <v>3</v>
      </c>
      <c r="R306">
        <v>1</v>
      </c>
      <c r="S306">
        <v>323.50099999999998</v>
      </c>
      <c r="Y306">
        <v>10</v>
      </c>
      <c r="Z306" s="73">
        <v>83.241</v>
      </c>
      <c r="AA306">
        <v>5</v>
      </c>
      <c r="AH306" s="71"/>
    </row>
    <row r="307" spans="16:36" x14ac:dyDescent="0.25">
      <c r="R307">
        <v>2</v>
      </c>
      <c r="S307">
        <v>131.488</v>
      </c>
      <c r="AF307" s="15" t="s">
        <v>633</v>
      </c>
      <c r="AG307">
        <v>3</v>
      </c>
      <c r="AH307" s="71">
        <v>1</v>
      </c>
      <c r="AI307">
        <v>234.196</v>
      </c>
    </row>
    <row r="308" spans="16:36" x14ac:dyDescent="0.25">
      <c r="R308">
        <v>3</v>
      </c>
      <c r="S308">
        <v>206.17699999999999</v>
      </c>
      <c r="W308" s="74" t="s">
        <v>1179</v>
      </c>
      <c r="Y308">
        <v>4</v>
      </c>
      <c r="Z308" s="73">
        <v>64.405000000000001</v>
      </c>
      <c r="AA308">
        <v>1</v>
      </c>
      <c r="AH308" s="71">
        <v>2</v>
      </c>
      <c r="AI308">
        <v>146</v>
      </c>
    </row>
    <row r="309" spans="16:36" x14ac:dyDescent="0.25">
      <c r="Y309">
        <v>5</v>
      </c>
      <c r="Z309" s="73">
        <v>269.29500000000002</v>
      </c>
      <c r="AA309">
        <v>2</v>
      </c>
      <c r="AH309" s="71">
        <v>3</v>
      </c>
      <c r="AI309">
        <v>263.32100000000003</v>
      </c>
    </row>
    <row r="310" spans="16:36" x14ac:dyDescent="0.25">
      <c r="Q310" s="83"/>
      <c r="R310" s="83"/>
      <c r="S310" s="83"/>
      <c r="T310" s="83"/>
      <c r="U310" s="83"/>
      <c r="Y310">
        <v>6</v>
      </c>
      <c r="Z310" s="73">
        <v>286.149</v>
      </c>
      <c r="AA310">
        <v>3</v>
      </c>
      <c r="AH310" s="71"/>
    </row>
    <row r="311" spans="16:36" x14ac:dyDescent="0.25">
      <c r="AF311" s="15" t="s">
        <v>634</v>
      </c>
      <c r="AG311">
        <v>0</v>
      </c>
      <c r="AH311" s="71">
        <v>0</v>
      </c>
    </row>
    <row r="312" spans="16:36" x14ac:dyDescent="0.25">
      <c r="W312" s="74" t="s">
        <v>1180</v>
      </c>
      <c r="Y312">
        <v>3</v>
      </c>
      <c r="Z312" s="73">
        <v>116.039</v>
      </c>
      <c r="AA312">
        <v>1</v>
      </c>
      <c r="AH312" s="71"/>
    </row>
    <row r="313" spans="16:36" x14ac:dyDescent="0.25">
      <c r="P313" s="62" t="s">
        <v>657</v>
      </c>
      <c r="Q313">
        <v>2</v>
      </c>
      <c r="R313" s="71">
        <v>1</v>
      </c>
      <c r="S313">
        <v>192.666</v>
      </c>
      <c r="Y313">
        <v>4</v>
      </c>
      <c r="Z313" s="73">
        <v>223.607</v>
      </c>
      <c r="AA313">
        <v>2</v>
      </c>
      <c r="AF313" s="15" t="s">
        <v>635</v>
      </c>
      <c r="AG313">
        <v>3</v>
      </c>
      <c r="AH313" s="71">
        <v>1</v>
      </c>
      <c r="AI313">
        <v>102.72799999999999</v>
      </c>
    </row>
    <row r="314" spans="16:36" x14ac:dyDescent="0.25">
      <c r="R314" s="71">
        <v>2</v>
      </c>
      <c r="S314">
        <v>279.94600000000003</v>
      </c>
      <c r="AH314" s="71">
        <v>2</v>
      </c>
      <c r="AI314" s="14" t="s">
        <v>672</v>
      </c>
    </row>
    <row r="315" spans="16:36" x14ac:dyDescent="0.25">
      <c r="W315" s="74" t="s">
        <v>1181</v>
      </c>
      <c r="Y315">
        <v>3</v>
      </c>
      <c r="Z315" s="73">
        <v>144.22200000000001</v>
      </c>
      <c r="AA315">
        <v>1</v>
      </c>
      <c r="AH315" s="71">
        <v>3</v>
      </c>
      <c r="AI315">
        <v>270.27600000000001</v>
      </c>
    </row>
    <row r="316" spans="16:36" x14ac:dyDescent="0.25">
      <c r="P316" s="62" t="s">
        <v>658</v>
      </c>
      <c r="Q316">
        <v>1</v>
      </c>
      <c r="R316" s="71">
        <v>1</v>
      </c>
      <c r="S316">
        <v>121.803</v>
      </c>
      <c r="Y316">
        <v>4</v>
      </c>
      <c r="Z316" s="73">
        <v>128.81</v>
      </c>
      <c r="AA316">
        <v>2</v>
      </c>
      <c r="AH316" s="71"/>
    </row>
    <row r="317" spans="16:36" x14ac:dyDescent="0.25">
      <c r="AF317" s="15" t="s">
        <v>636</v>
      </c>
      <c r="AG317">
        <v>3</v>
      </c>
      <c r="AH317" s="71">
        <v>1</v>
      </c>
      <c r="AI317">
        <v>175.55500000000001</v>
      </c>
    </row>
    <row r="318" spans="16:36" x14ac:dyDescent="0.25">
      <c r="P318" s="62" t="s">
        <v>659</v>
      </c>
      <c r="Q318">
        <v>5</v>
      </c>
      <c r="R318" s="71">
        <v>1</v>
      </c>
      <c r="S318">
        <v>104.29300000000001</v>
      </c>
      <c r="W318" s="74" t="s">
        <v>1182</v>
      </c>
      <c r="Y318">
        <v>5</v>
      </c>
      <c r="Z318" s="73">
        <v>225.61</v>
      </c>
      <c r="AA318">
        <v>1</v>
      </c>
      <c r="AH318" s="71">
        <v>2</v>
      </c>
      <c r="AI318" s="14" t="s">
        <v>672</v>
      </c>
    </row>
    <row r="319" spans="16:36" x14ac:dyDescent="0.25">
      <c r="R319" s="71">
        <v>2</v>
      </c>
      <c r="S319">
        <v>135.71799999999999</v>
      </c>
      <c r="Y319">
        <v>6</v>
      </c>
      <c r="Z319" s="73">
        <v>160</v>
      </c>
      <c r="AA319">
        <v>2</v>
      </c>
      <c r="AH319" s="71">
        <v>3</v>
      </c>
      <c r="AI319">
        <v>351.81400000000002</v>
      </c>
    </row>
    <row r="320" spans="16:36" x14ac:dyDescent="0.25">
      <c r="R320" s="71">
        <v>3</v>
      </c>
      <c r="S320">
        <v>295.70299999999997</v>
      </c>
      <c r="Y320">
        <v>7</v>
      </c>
      <c r="Z320" s="73">
        <v>95.635000000000005</v>
      </c>
      <c r="AA320">
        <v>3</v>
      </c>
      <c r="AH320" s="71"/>
    </row>
    <row r="321" spans="16:35" x14ac:dyDescent="0.25">
      <c r="R321" s="71">
        <v>4</v>
      </c>
      <c r="S321">
        <v>198.595</v>
      </c>
      <c r="Y321">
        <v>8</v>
      </c>
      <c r="Z321" s="73">
        <v>87.641000000000005</v>
      </c>
      <c r="AA321">
        <v>4</v>
      </c>
    </row>
    <row r="322" spans="16:35" x14ac:dyDescent="0.25">
      <c r="R322" s="71">
        <v>5</v>
      </c>
      <c r="S322">
        <v>168.66800000000001</v>
      </c>
      <c r="AF322" s="15" t="s">
        <v>636</v>
      </c>
      <c r="AG322">
        <v>3</v>
      </c>
      <c r="AH322">
        <v>1</v>
      </c>
      <c r="AI322">
        <v>151.53899999999999</v>
      </c>
    </row>
    <row r="323" spans="16:35" x14ac:dyDescent="0.25">
      <c r="W323" s="74" t="s">
        <v>1183</v>
      </c>
      <c r="Y323">
        <v>2</v>
      </c>
      <c r="Z323" s="73">
        <v>219.18</v>
      </c>
      <c r="AA323">
        <v>1</v>
      </c>
      <c r="AH323">
        <v>2</v>
      </c>
    </row>
    <row r="324" spans="16:35" x14ac:dyDescent="0.25">
      <c r="P324" s="62" t="s">
        <v>660</v>
      </c>
      <c r="Q324">
        <v>5</v>
      </c>
      <c r="R324" s="71">
        <v>1</v>
      </c>
      <c r="S324">
        <v>97.739000000000004</v>
      </c>
      <c r="AH324">
        <v>3</v>
      </c>
      <c r="AI324">
        <v>154.208</v>
      </c>
    </row>
    <row r="325" spans="16:35" x14ac:dyDescent="0.25">
      <c r="R325" s="71">
        <v>2</v>
      </c>
      <c r="S325">
        <v>84.722999999999999</v>
      </c>
      <c r="W325" s="74" t="s">
        <v>1184</v>
      </c>
      <c r="Y325">
        <v>5</v>
      </c>
      <c r="Z325" s="73">
        <v>110.68</v>
      </c>
      <c r="AA325">
        <v>1</v>
      </c>
    </row>
    <row r="326" spans="16:35" x14ac:dyDescent="0.25">
      <c r="R326" s="71">
        <v>3</v>
      </c>
      <c r="S326">
        <v>240.01900000000001</v>
      </c>
      <c r="Y326">
        <v>6</v>
      </c>
      <c r="Z326" s="73">
        <v>179.17599999999999</v>
      </c>
      <c r="AA326">
        <v>2</v>
      </c>
      <c r="AF326" s="15" t="s">
        <v>680</v>
      </c>
      <c r="AG326">
        <v>2</v>
      </c>
      <c r="AH326">
        <v>1</v>
      </c>
      <c r="AI326">
        <v>263.63799999999998</v>
      </c>
    </row>
    <row r="327" spans="16:35" x14ac:dyDescent="0.25">
      <c r="R327" s="71">
        <v>4</v>
      </c>
      <c r="S327">
        <v>276.66899999999998</v>
      </c>
      <c r="Y327">
        <v>7</v>
      </c>
      <c r="Z327" s="73">
        <v>82</v>
      </c>
      <c r="AA327">
        <v>3</v>
      </c>
      <c r="AH327">
        <v>2</v>
      </c>
      <c r="AI327" s="14" t="s">
        <v>672</v>
      </c>
    </row>
    <row r="328" spans="16:35" x14ac:dyDescent="0.25">
      <c r="R328" s="71">
        <v>5</v>
      </c>
      <c r="S328">
        <v>199.06</v>
      </c>
      <c r="Y328">
        <v>8</v>
      </c>
      <c r="Z328" s="73">
        <v>143.279</v>
      </c>
      <c r="AA328">
        <v>4</v>
      </c>
    </row>
    <row r="329" spans="16:35" x14ac:dyDescent="0.25">
      <c r="AF329" s="15" t="s">
        <v>681</v>
      </c>
      <c r="AG329">
        <v>6</v>
      </c>
      <c r="AH329">
        <v>1</v>
      </c>
      <c r="AI329">
        <v>107.331</v>
      </c>
    </row>
    <row r="330" spans="16:35" x14ac:dyDescent="0.25">
      <c r="P330" s="62" t="s">
        <v>661</v>
      </c>
      <c r="Q330">
        <v>3</v>
      </c>
      <c r="R330" s="71">
        <v>1</v>
      </c>
      <c r="S330">
        <v>348.17399999999998</v>
      </c>
      <c r="AH330">
        <v>2</v>
      </c>
      <c r="AI330">
        <v>252.35300000000001</v>
      </c>
    </row>
    <row r="331" spans="16:35" x14ac:dyDescent="0.25">
      <c r="R331" s="71">
        <v>2</v>
      </c>
      <c r="S331">
        <v>131.59399999999999</v>
      </c>
      <c r="AH331">
        <v>3</v>
      </c>
      <c r="AI331">
        <v>130.41900000000001</v>
      </c>
    </row>
    <row r="332" spans="16:35" x14ac:dyDescent="0.25">
      <c r="R332" s="71">
        <v>3</v>
      </c>
      <c r="S332">
        <v>174.393</v>
      </c>
      <c r="AH332">
        <v>4</v>
      </c>
      <c r="AI332">
        <v>195.20500000000001</v>
      </c>
    </row>
    <row r="333" spans="16:35" x14ac:dyDescent="0.25">
      <c r="AH333">
        <v>5</v>
      </c>
      <c r="AI333">
        <v>137.05799999999999</v>
      </c>
    </row>
    <row r="334" spans="16:35" x14ac:dyDescent="0.25">
      <c r="P334" s="62" t="s">
        <v>662</v>
      </c>
      <c r="Q334">
        <v>3</v>
      </c>
      <c r="R334" s="71">
        <v>1</v>
      </c>
      <c r="AH334">
        <v>6</v>
      </c>
      <c r="AI334">
        <v>153.47</v>
      </c>
    </row>
    <row r="335" spans="16:35" x14ac:dyDescent="0.25">
      <c r="R335" s="71">
        <v>2</v>
      </c>
      <c r="S335">
        <v>105.60299999999999</v>
      </c>
    </row>
    <row r="336" spans="16:35" x14ac:dyDescent="0.25">
      <c r="R336" s="71">
        <v>3</v>
      </c>
      <c r="S336">
        <v>363.142</v>
      </c>
      <c r="T336">
        <v>79.808000000000007</v>
      </c>
      <c r="AF336" s="15" t="s">
        <v>682</v>
      </c>
      <c r="AG336">
        <v>4</v>
      </c>
      <c r="AH336">
        <v>1</v>
      </c>
      <c r="AI336">
        <v>134.46199999999999</v>
      </c>
    </row>
    <row r="337" spans="16:35" x14ac:dyDescent="0.25">
      <c r="AH337">
        <v>2</v>
      </c>
      <c r="AI337">
        <v>181.19900000000001</v>
      </c>
    </row>
    <row r="338" spans="16:35" x14ac:dyDescent="0.25">
      <c r="P338" s="62" t="s">
        <v>663</v>
      </c>
      <c r="Q338">
        <v>3</v>
      </c>
      <c r="R338" s="71">
        <v>1</v>
      </c>
      <c r="S338">
        <v>124.145</v>
      </c>
      <c r="AH338">
        <v>3</v>
      </c>
      <c r="AI338">
        <v>122.319</v>
      </c>
    </row>
    <row r="339" spans="16:35" x14ac:dyDescent="0.25">
      <c r="R339" s="71">
        <v>2</v>
      </c>
      <c r="S339">
        <v>129.958</v>
      </c>
      <c r="X339" s="83"/>
      <c r="Y339" s="83"/>
      <c r="AA339" s="83"/>
      <c r="AB339" s="83"/>
      <c r="AC339" s="83"/>
      <c r="AH339">
        <v>4</v>
      </c>
      <c r="AI339">
        <v>115.15600000000001</v>
      </c>
    </row>
    <row r="340" spans="16:35" x14ac:dyDescent="0.25">
      <c r="R340" s="71">
        <v>3</v>
      </c>
      <c r="S340">
        <v>177.53899999999999</v>
      </c>
    </row>
    <row r="341" spans="16:35" x14ac:dyDescent="0.25">
      <c r="W341" s="74" t="s">
        <v>637</v>
      </c>
      <c r="X341">
        <v>1</v>
      </c>
      <c r="Y341" s="71">
        <v>1</v>
      </c>
      <c r="Z341" s="95">
        <v>123.491</v>
      </c>
      <c r="AF341" s="15" t="s">
        <v>683</v>
      </c>
      <c r="AG341">
        <v>2</v>
      </c>
      <c r="AH341">
        <v>1</v>
      </c>
      <c r="AI341">
        <v>298.73899999999998</v>
      </c>
    </row>
    <row r="342" spans="16:35" x14ac:dyDescent="0.25">
      <c r="P342" s="62" t="s">
        <v>664</v>
      </c>
      <c r="Q342">
        <v>1</v>
      </c>
      <c r="R342">
        <v>1</v>
      </c>
      <c r="S342">
        <v>232.83500000000001</v>
      </c>
      <c r="AH342">
        <v>2</v>
      </c>
      <c r="AI342">
        <v>206.886</v>
      </c>
    </row>
    <row r="343" spans="16:35" x14ac:dyDescent="0.25">
      <c r="W343" s="74" t="s">
        <v>638</v>
      </c>
      <c r="X343">
        <v>2</v>
      </c>
      <c r="Y343" s="71">
        <v>1</v>
      </c>
      <c r="Z343" s="95">
        <v>132.96600000000001</v>
      </c>
    </row>
    <row r="344" spans="16:35" x14ac:dyDescent="0.25">
      <c r="P344" s="62" t="s">
        <v>665</v>
      </c>
      <c r="Q344">
        <v>2</v>
      </c>
      <c r="R344">
        <v>1</v>
      </c>
      <c r="S344">
        <v>156.78</v>
      </c>
      <c r="Y344" s="71">
        <v>2</v>
      </c>
      <c r="Z344" s="95">
        <v>91.093000000000004</v>
      </c>
      <c r="AF344" s="15" t="s">
        <v>684</v>
      </c>
      <c r="AG344">
        <v>2</v>
      </c>
      <c r="AH344">
        <v>1</v>
      </c>
      <c r="AI344">
        <v>195.059</v>
      </c>
    </row>
    <row r="345" spans="16:35" x14ac:dyDescent="0.25">
      <c r="R345">
        <v>2</v>
      </c>
      <c r="S345">
        <v>216.518</v>
      </c>
      <c r="AH345">
        <v>2</v>
      </c>
      <c r="AI345">
        <v>272.029</v>
      </c>
    </row>
    <row r="346" spans="16:35" x14ac:dyDescent="0.25">
      <c r="W346" s="74" t="s">
        <v>639</v>
      </c>
      <c r="X346">
        <v>2</v>
      </c>
      <c r="Y346" s="71">
        <v>1</v>
      </c>
      <c r="Z346" s="95">
        <v>115.004</v>
      </c>
    </row>
    <row r="347" spans="16:35" x14ac:dyDescent="0.25">
      <c r="P347" s="62" t="s">
        <v>666</v>
      </c>
      <c r="Q347">
        <v>4</v>
      </c>
      <c r="R347">
        <v>1</v>
      </c>
      <c r="S347" s="14">
        <v>185.45599999999999</v>
      </c>
      <c r="Y347" s="71">
        <v>2</v>
      </c>
      <c r="Z347" s="95">
        <v>100.125</v>
      </c>
      <c r="AF347" s="15" t="s">
        <v>685</v>
      </c>
      <c r="AG347">
        <v>4</v>
      </c>
      <c r="AH347">
        <v>1</v>
      </c>
      <c r="AI347">
        <v>242.25800000000001</v>
      </c>
    </row>
    <row r="348" spans="16:35" x14ac:dyDescent="0.25">
      <c r="R348">
        <v>2</v>
      </c>
      <c r="S348" s="14">
        <v>272.75299999999999</v>
      </c>
      <c r="AH348">
        <v>2</v>
      </c>
      <c r="AI348">
        <v>152.63399999999999</v>
      </c>
    </row>
    <row r="349" spans="16:35" x14ac:dyDescent="0.25">
      <c r="R349">
        <v>3</v>
      </c>
      <c r="S349" s="14">
        <v>133.96299999999999</v>
      </c>
      <c r="W349" s="74" t="s">
        <v>640</v>
      </c>
      <c r="X349">
        <v>2</v>
      </c>
      <c r="Y349" s="71">
        <v>1</v>
      </c>
      <c r="Z349" s="95">
        <v>131.244</v>
      </c>
      <c r="AH349">
        <v>3</v>
      </c>
      <c r="AI349">
        <v>137.93100000000001</v>
      </c>
    </row>
    <row r="350" spans="16:35" x14ac:dyDescent="0.25">
      <c r="R350">
        <v>4</v>
      </c>
      <c r="S350" s="14">
        <v>282.8</v>
      </c>
      <c r="Y350" s="71">
        <v>2</v>
      </c>
      <c r="Z350" s="95">
        <v>69.971000000000004</v>
      </c>
      <c r="AH350">
        <v>4</v>
      </c>
      <c r="AI350">
        <v>284.29700000000003</v>
      </c>
    </row>
    <row r="352" spans="16:35" x14ac:dyDescent="0.25">
      <c r="W352" s="74" t="s">
        <v>641</v>
      </c>
      <c r="X352">
        <v>3</v>
      </c>
      <c r="Y352" s="71">
        <v>1</v>
      </c>
      <c r="Z352" s="95">
        <v>250.06</v>
      </c>
      <c r="AF352" s="15" t="s">
        <v>686</v>
      </c>
      <c r="AG352">
        <v>4</v>
      </c>
      <c r="AH352">
        <v>1</v>
      </c>
      <c r="AI352">
        <v>180.34700000000001</v>
      </c>
    </row>
    <row r="353" spans="16:36" x14ac:dyDescent="0.25">
      <c r="P353" s="62" t="s">
        <v>806</v>
      </c>
      <c r="Q353">
        <v>3</v>
      </c>
      <c r="R353">
        <v>1</v>
      </c>
      <c r="S353">
        <v>410.27800000000002</v>
      </c>
      <c r="Y353" s="71">
        <v>2</v>
      </c>
      <c r="Z353" s="95">
        <v>276.471</v>
      </c>
      <c r="AH353">
        <v>2</v>
      </c>
      <c r="AI353">
        <v>152.84</v>
      </c>
    </row>
    <row r="354" spans="16:36" x14ac:dyDescent="0.25">
      <c r="R354">
        <v>2</v>
      </c>
      <c r="S354">
        <v>90.757999999999996</v>
      </c>
      <c r="Y354" s="71">
        <v>3</v>
      </c>
      <c r="Z354" s="95">
        <v>79.649000000000001</v>
      </c>
      <c r="AH354">
        <v>3</v>
      </c>
      <c r="AI354">
        <v>176.977</v>
      </c>
    </row>
    <row r="355" spans="16:36" x14ac:dyDescent="0.25">
      <c r="R355">
        <v>3</v>
      </c>
      <c r="S355">
        <v>196.64400000000001</v>
      </c>
    </row>
    <row r="356" spans="16:36" x14ac:dyDescent="0.25">
      <c r="W356" s="74" t="s">
        <v>642</v>
      </c>
      <c r="X356">
        <v>2</v>
      </c>
      <c r="Y356" s="71">
        <v>1</v>
      </c>
      <c r="Z356" s="95">
        <v>190.05500000000001</v>
      </c>
      <c r="AF356" s="15" t="s">
        <v>687</v>
      </c>
      <c r="AG356">
        <v>1</v>
      </c>
      <c r="AH356">
        <v>1</v>
      </c>
      <c r="AI356">
        <v>164.75700000000001</v>
      </c>
    </row>
    <row r="357" spans="16:36" x14ac:dyDescent="0.25">
      <c r="Y357" s="71">
        <v>2</v>
      </c>
      <c r="Z357" s="95">
        <v>250.45</v>
      </c>
    </row>
    <row r="358" spans="16:36" x14ac:dyDescent="0.25">
      <c r="P358" s="62" t="s">
        <v>807</v>
      </c>
      <c r="Q358">
        <v>6</v>
      </c>
      <c r="R358">
        <v>1</v>
      </c>
      <c r="S358">
        <v>224.12899999999999</v>
      </c>
      <c r="AF358" s="15" t="s">
        <v>688</v>
      </c>
      <c r="AG358">
        <v>2</v>
      </c>
      <c r="AH358">
        <v>1</v>
      </c>
      <c r="AI358">
        <v>218.83600000000001</v>
      </c>
    </row>
    <row r="359" spans="16:36" x14ac:dyDescent="0.25">
      <c r="R359">
        <v>2</v>
      </c>
      <c r="S359">
        <v>169.85300000000001</v>
      </c>
      <c r="W359" s="74" t="s">
        <v>643</v>
      </c>
      <c r="X359">
        <v>2</v>
      </c>
      <c r="Y359" s="71">
        <v>1</v>
      </c>
      <c r="Z359" s="97" t="s">
        <v>810</v>
      </c>
      <c r="AH359">
        <v>2</v>
      </c>
      <c r="AI359">
        <v>377.02100000000002</v>
      </c>
    </row>
    <row r="360" spans="16:36" x14ac:dyDescent="0.25">
      <c r="R360">
        <v>3</v>
      </c>
      <c r="S360">
        <v>180.96700000000001</v>
      </c>
      <c r="Y360" s="71">
        <v>2</v>
      </c>
      <c r="Z360" s="95">
        <v>131.928</v>
      </c>
    </row>
    <row r="361" spans="16:36" x14ac:dyDescent="0.25">
      <c r="R361">
        <v>4</v>
      </c>
      <c r="S361">
        <v>187.36099999999999</v>
      </c>
      <c r="AF361" s="15" t="s">
        <v>689</v>
      </c>
      <c r="AG361">
        <v>3</v>
      </c>
      <c r="AH361">
        <v>1</v>
      </c>
      <c r="AI361">
        <v>251.57499999999999</v>
      </c>
    </row>
    <row r="362" spans="16:36" x14ac:dyDescent="0.25">
      <c r="R362">
        <v>5</v>
      </c>
      <c r="S362">
        <v>158.91200000000001</v>
      </c>
      <c r="W362" s="74" t="s">
        <v>644</v>
      </c>
      <c r="X362">
        <v>2</v>
      </c>
      <c r="Y362" s="71">
        <v>1</v>
      </c>
      <c r="Z362" s="95">
        <v>91.481999999999999</v>
      </c>
      <c r="AH362">
        <v>2</v>
      </c>
      <c r="AI362">
        <v>148.678</v>
      </c>
    </row>
    <row r="363" spans="16:36" x14ac:dyDescent="0.25">
      <c r="R363">
        <v>6</v>
      </c>
      <c r="S363">
        <v>81.908000000000001</v>
      </c>
      <c r="Y363" s="71">
        <v>2</v>
      </c>
      <c r="Z363" s="95">
        <v>321.60199999999998</v>
      </c>
      <c r="AH363">
        <v>3</v>
      </c>
      <c r="AI363" s="14" t="s">
        <v>672</v>
      </c>
    </row>
    <row r="365" spans="16:36" x14ac:dyDescent="0.25">
      <c r="P365" s="62" t="s">
        <v>808</v>
      </c>
      <c r="Q365">
        <v>7</v>
      </c>
      <c r="R365">
        <v>1</v>
      </c>
      <c r="S365">
        <v>148.00299999999999</v>
      </c>
      <c r="W365" s="74" t="s">
        <v>645</v>
      </c>
      <c r="X365">
        <v>2</v>
      </c>
      <c r="Y365" s="71">
        <v>1</v>
      </c>
      <c r="Z365" s="95">
        <v>72.138999999999996</v>
      </c>
    </row>
    <row r="366" spans="16:36" x14ac:dyDescent="0.25">
      <c r="R366">
        <v>2</v>
      </c>
      <c r="S366">
        <v>237.81100000000001</v>
      </c>
      <c r="Y366" s="71">
        <v>2</v>
      </c>
      <c r="Z366" s="95">
        <v>381.91800000000001</v>
      </c>
      <c r="AF366" s="15" t="s">
        <v>809</v>
      </c>
      <c r="AG366">
        <v>2</v>
      </c>
      <c r="AH366">
        <v>1</v>
      </c>
      <c r="AI366" s="14" t="s">
        <v>810</v>
      </c>
    </row>
    <row r="367" spans="16:36" x14ac:dyDescent="0.25">
      <c r="R367">
        <v>3</v>
      </c>
      <c r="S367">
        <v>156.43799999999999</v>
      </c>
      <c r="AH367">
        <v>2</v>
      </c>
      <c r="AI367">
        <v>235.77099999999999</v>
      </c>
      <c r="AJ367">
        <v>65.757000000000005</v>
      </c>
    </row>
    <row r="368" spans="16:36" x14ac:dyDescent="0.25">
      <c r="R368">
        <v>4</v>
      </c>
      <c r="S368">
        <v>86.4</v>
      </c>
      <c r="W368" s="74" t="s">
        <v>646</v>
      </c>
      <c r="X368">
        <v>3</v>
      </c>
      <c r="Y368" s="71">
        <v>1</v>
      </c>
      <c r="Z368" s="95">
        <v>128.191</v>
      </c>
    </row>
    <row r="369" spans="16:35" x14ac:dyDescent="0.25">
      <c r="R369">
        <v>5</v>
      </c>
      <c r="S369">
        <v>111.4</v>
      </c>
      <c r="Y369" s="71">
        <v>2</v>
      </c>
      <c r="Z369" s="95">
        <v>260.55500000000001</v>
      </c>
      <c r="AF369" s="15" t="s">
        <v>811</v>
      </c>
      <c r="AG369">
        <v>4</v>
      </c>
      <c r="AH369">
        <v>1</v>
      </c>
      <c r="AI369">
        <v>238.02699999999999</v>
      </c>
    </row>
    <row r="370" spans="16:35" x14ac:dyDescent="0.25">
      <c r="R370">
        <v>6</v>
      </c>
      <c r="S370">
        <v>161.62299999999999</v>
      </c>
      <c r="Y370" s="71">
        <v>3</v>
      </c>
      <c r="Z370" s="95">
        <v>311.21899999999999</v>
      </c>
      <c r="AH370">
        <v>2</v>
      </c>
      <c r="AI370">
        <v>180.81200000000001</v>
      </c>
    </row>
    <row r="371" spans="16:35" x14ac:dyDescent="0.25">
      <c r="R371">
        <v>7</v>
      </c>
      <c r="S371">
        <v>268.96100000000001</v>
      </c>
      <c r="AH371">
        <v>3</v>
      </c>
      <c r="AI371">
        <v>148.839</v>
      </c>
    </row>
    <row r="372" spans="16:35" x14ac:dyDescent="0.25">
      <c r="W372" s="74" t="s">
        <v>1185</v>
      </c>
      <c r="Y372">
        <v>4</v>
      </c>
      <c r="Z372" s="73">
        <v>105.80200000000001</v>
      </c>
      <c r="AA372">
        <v>1</v>
      </c>
      <c r="AH372">
        <v>4</v>
      </c>
      <c r="AI372">
        <v>104.01900000000001</v>
      </c>
    </row>
    <row r="373" spans="16:35" x14ac:dyDescent="0.25">
      <c r="P373" s="62" t="s">
        <v>812</v>
      </c>
      <c r="Q373">
        <v>4</v>
      </c>
      <c r="R373">
        <v>1</v>
      </c>
      <c r="S373">
        <v>258.745</v>
      </c>
      <c r="Y373">
        <v>5</v>
      </c>
      <c r="Z373" s="73">
        <v>234.25800000000001</v>
      </c>
      <c r="AA373">
        <v>2</v>
      </c>
    </row>
    <row r="374" spans="16:35" x14ac:dyDescent="0.25">
      <c r="R374">
        <v>2</v>
      </c>
      <c r="S374">
        <v>110.887</v>
      </c>
      <c r="Y374">
        <v>6</v>
      </c>
      <c r="Z374" s="73">
        <v>105.54600000000001</v>
      </c>
      <c r="AA374">
        <v>3</v>
      </c>
      <c r="AF374" s="15" t="s">
        <v>813</v>
      </c>
      <c r="AG374">
        <v>3</v>
      </c>
      <c r="AH374">
        <v>1</v>
      </c>
      <c r="AI374">
        <v>276.00200000000001</v>
      </c>
    </row>
    <row r="375" spans="16:35" x14ac:dyDescent="0.25">
      <c r="R375">
        <v>3</v>
      </c>
      <c r="S375">
        <v>128.06200000000001</v>
      </c>
      <c r="AH375">
        <v>2</v>
      </c>
      <c r="AI375">
        <v>326.12</v>
      </c>
    </row>
    <row r="376" spans="16:35" x14ac:dyDescent="0.25">
      <c r="R376">
        <v>4</v>
      </c>
      <c r="S376">
        <v>295.10199999999998</v>
      </c>
      <c r="W376" s="74" t="s">
        <v>1186</v>
      </c>
      <c r="Y376">
        <v>4</v>
      </c>
      <c r="Z376" s="73">
        <v>211</v>
      </c>
      <c r="AA376">
        <v>1</v>
      </c>
      <c r="AH376">
        <v>3</v>
      </c>
      <c r="AI376">
        <v>254.38</v>
      </c>
    </row>
    <row r="377" spans="16:35" x14ac:dyDescent="0.25">
      <c r="Y377">
        <v>5</v>
      </c>
      <c r="Z377" s="73">
        <v>105.209</v>
      </c>
      <c r="AA377">
        <v>2</v>
      </c>
    </row>
    <row r="378" spans="16:35" x14ac:dyDescent="0.25">
      <c r="P378" s="62" t="s">
        <v>814</v>
      </c>
      <c r="Q378">
        <v>6</v>
      </c>
      <c r="R378">
        <v>1</v>
      </c>
      <c r="S378">
        <v>141.46</v>
      </c>
      <c r="Y378">
        <v>6</v>
      </c>
      <c r="Z378" s="73">
        <v>92.194999999999993</v>
      </c>
      <c r="AA378">
        <v>3</v>
      </c>
      <c r="AF378" s="15" t="s">
        <v>815</v>
      </c>
      <c r="AG378">
        <v>2</v>
      </c>
      <c r="AH378">
        <v>1</v>
      </c>
      <c r="AI378">
        <v>170</v>
      </c>
    </row>
    <row r="379" spans="16:35" x14ac:dyDescent="0.25">
      <c r="R379">
        <v>2</v>
      </c>
      <c r="S379">
        <v>268.11900000000003</v>
      </c>
      <c r="AH379">
        <v>2</v>
      </c>
      <c r="AI379">
        <v>136.565</v>
      </c>
    </row>
    <row r="380" spans="16:35" x14ac:dyDescent="0.25">
      <c r="R380">
        <v>3</v>
      </c>
      <c r="S380">
        <v>151.85499999999999</v>
      </c>
      <c r="W380" s="74" t="s">
        <v>1187</v>
      </c>
      <c r="Y380">
        <v>4</v>
      </c>
      <c r="Z380" s="73">
        <v>234.24100000000001</v>
      </c>
      <c r="AA380">
        <v>1</v>
      </c>
    </row>
    <row r="381" spans="16:35" x14ac:dyDescent="0.25">
      <c r="R381">
        <v>4</v>
      </c>
      <c r="S381">
        <v>168.51400000000001</v>
      </c>
      <c r="Y381">
        <v>5</v>
      </c>
      <c r="Z381" s="73">
        <v>182.321</v>
      </c>
      <c r="AA381">
        <v>2</v>
      </c>
      <c r="AF381" s="15" t="s">
        <v>816</v>
      </c>
      <c r="AG381">
        <v>3</v>
      </c>
      <c r="AH381">
        <v>1</v>
      </c>
      <c r="AI381">
        <v>262.06900000000002</v>
      </c>
    </row>
    <row r="382" spans="16:35" x14ac:dyDescent="0.25">
      <c r="R382">
        <v>5</v>
      </c>
      <c r="S382" s="14" t="s">
        <v>810</v>
      </c>
      <c r="AA382">
        <v>3</v>
      </c>
      <c r="AH382">
        <v>2</v>
      </c>
      <c r="AI382">
        <v>165.65600000000001</v>
      </c>
    </row>
    <row r="383" spans="16:35" x14ac:dyDescent="0.25">
      <c r="R383">
        <v>6</v>
      </c>
      <c r="S383">
        <v>105</v>
      </c>
      <c r="AH383">
        <v>3</v>
      </c>
      <c r="AI383">
        <v>171.00299999999999</v>
      </c>
    </row>
    <row r="384" spans="16:35" x14ac:dyDescent="0.25">
      <c r="W384" s="74" t="s">
        <v>1188</v>
      </c>
      <c r="Y384">
        <v>4</v>
      </c>
      <c r="Z384" s="73">
        <v>346.01299999999998</v>
      </c>
      <c r="AA384">
        <v>1</v>
      </c>
    </row>
    <row r="385" spans="16:35" x14ac:dyDescent="0.25">
      <c r="P385" s="62" t="s">
        <v>817</v>
      </c>
      <c r="Q385">
        <v>3</v>
      </c>
      <c r="R385">
        <v>1</v>
      </c>
      <c r="S385">
        <v>318.49599999999998</v>
      </c>
      <c r="Y385">
        <v>5</v>
      </c>
      <c r="Z385" s="73">
        <v>163.417</v>
      </c>
      <c r="AA385">
        <v>2</v>
      </c>
      <c r="AF385" s="15" t="s">
        <v>818</v>
      </c>
      <c r="AG385">
        <v>3</v>
      </c>
      <c r="AH385">
        <v>1</v>
      </c>
      <c r="AI385">
        <v>94.372</v>
      </c>
    </row>
    <row r="386" spans="16:35" x14ac:dyDescent="0.25">
      <c r="R386">
        <v>2</v>
      </c>
      <c r="S386">
        <v>110.277</v>
      </c>
      <c r="Y386">
        <v>6</v>
      </c>
      <c r="Z386" s="73">
        <v>91.706000000000003</v>
      </c>
      <c r="AA386">
        <v>3</v>
      </c>
      <c r="AH386">
        <v>2</v>
      </c>
      <c r="AI386">
        <v>208.77699999999999</v>
      </c>
    </row>
    <row r="387" spans="16:35" x14ac:dyDescent="0.25">
      <c r="R387">
        <v>3</v>
      </c>
      <c r="S387">
        <v>232.10599999999999</v>
      </c>
      <c r="AH387">
        <v>3</v>
      </c>
      <c r="AI387">
        <v>337.28500000000003</v>
      </c>
    </row>
    <row r="388" spans="16:35" x14ac:dyDescent="0.25">
      <c r="W388" s="74" t="s">
        <v>1189</v>
      </c>
      <c r="Y388">
        <v>5</v>
      </c>
      <c r="Z388" s="73">
        <v>257.25700000000001</v>
      </c>
      <c r="AA388">
        <v>1</v>
      </c>
    </row>
    <row r="389" spans="16:35" x14ac:dyDescent="0.25">
      <c r="P389" s="62" t="s">
        <v>819</v>
      </c>
      <c r="Q389">
        <v>3</v>
      </c>
      <c r="R389">
        <v>1</v>
      </c>
      <c r="S389">
        <v>260.49200000000002</v>
      </c>
      <c r="Y389">
        <v>6</v>
      </c>
      <c r="Z389" s="73">
        <v>124.40300000000001</v>
      </c>
      <c r="AA389">
        <v>2</v>
      </c>
      <c r="AF389" s="15" t="s">
        <v>820</v>
      </c>
      <c r="AG389">
        <v>1</v>
      </c>
      <c r="AH389">
        <v>1</v>
      </c>
      <c r="AI389">
        <v>204.19800000000001</v>
      </c>
    </row>
    <row r="390" spans="16:35" x14ac:dyDescent="0.25">
      <c r="R390">
        <v>2</v>
      </c>
      <c r="S390">
        <v>132.25700000000001</v>
      </c>
      <c r="Y390">
        <v>7</v>
      </c>
      <c r="Z390" s="73">
        <v>381.58699999999999</v>
      </c>
      <c r="AA390">
        <v>3</v>
      </c>
    </row>
    <row r="391" spans="16:35" x14ac:dyDescent="0.25">
      <c r="R391">
        <v>3</v>
      </c>
      <c r="S391">
        <v>214.00200000000001</v>
      </c>
      <c r="Y391">
        <v>8</v>
      </c>
      <c r="Z391" s="73">
        <v>359.34699999999998</v>
      </c>
      <c r="AA391">
        <v>4</v>
      </c>
      <c r="AF391" s="15" t="s">
        <v>822</v>
      </c>
      <c r="AG391">
        <v>2</v>
      </c>
      <c r="AH391">
        <v>1</v>
      </c>
      <c r="AI391">
        <v>287.79300000000001</v>
      </c>
    </row>
    <row r="392" spans="16:35" x14ac:dyDescent="0.25">
      <c r="AH392">
        <v>2</v>
      </c>
      <c r="AI392">
        <v>121.264</v>
      </c>
    </row>
    <row r="393" spans="16:35" x14ac:dyDescent="0.25">
      <c r="P393" s="62" t="s">
        <v>821</v>
      </c>
      <c r="Q393">
        <v>4</v>
      </c>
      <c r="R393">
        <v>1</v>
      </c>
      <c r="S393" s="14" t="s">
        <v>810</v>
      </c>
      <c r="W393" s="74" t="s">
        <v>1190</v>
      </c>
      <c r="Y393">
        <v>3</v>
      </c>
      <c r="Z393" s="73">
        <v>233.452</v>
      </c>
      <c r="AA393">
        <v>1</v>
      </c>
    </row>
    <row r="394" spans="16:35" x14ac:dyDescent="0.25">
      <c r="R394">
        <v>2</v>
      </c>
      <c r="S394">
        <v>104.48399999999999</v>
      </c>
      <c r="Y394">
        <v>4</v>
      </c>
      <c r="Z394" s="73">
        <v>148.55600000000001</v>
      </c>
      <c r="AA394">
        <v>2</v>
      </c>
      <c r="AF394" s="15" t="s">
        <v>823</v>
      </c>
      <c r="AG394">
        <v>2</v>
      </c>
      <c r="AH394">
        <v>1</v>
      </c>
      <c r="AI394">
        <v>399.08</v>
      </c>
    </row>
    <row r="395" spans="16:35" x14ac:dyDescent="0.25">
      <c r="R395">
        <v>3</v>
      </c>
      <c r="S395">
        <v>219.92</v>
      </c>
      <c r="AH395">
        <v>2</v>
      </c>
      <c r="AI395">
        <v>234.35</v>
      </c>
    </row>
    <row r="396" spans="16:35" x14ac:dyDescent="0.25">
      <c r="R396">
        <v>4</v>
      </c>
      <c r="S396">
        <v>126.036</v>
      </c>
      <c r="W396" s="74" t="s">
        <v>1191</v>
      </c>
      <c r="Y396">
        <v>4</v>
      </c>
      <c r="Z396" s="73">
        <v>358.67500000000001</v>
      </c>
      <c r="AA396">
        <v>1</v>
      </c>
    </row>
    <row r="397" spans="16:35" x14ac:dyDescent="0.25">
      <c r="Y397">
        <v>5</v>
      </c>
      <c r="Z397" s="73">
        <v>101.316</v>
      </c>
      <c r="AA397">
        <v>2</v>
      </c>
      <c r="AF397" s="15" t="s">
        <v>825</v>
      </c>
      <c r="AG397">
        <v>6</v>
      </c>
      <c r="AH397">
        <v>1</v>
      </c>
      <c r="AI397">
        <v>141.73599999999999</v>
      </c>
    </row>
    <row r="398" spans="16:35" x14ac:dyDescent="0.25">
      <c r="P398" s="62" t="s">
        <v>824</v>
      </c>
      <c r="Q398">
        <v>5</v>
      </c>
      <c r="R398">
        <v>1</v>
      </c>
      <c r="S398">
        <v>98.27</v>
      </c>
      <c r="Y398">
        <v>6</v>
      </c>
      <c r="Z398" s="73">
        <v>270.74</v>
      </c>
      <c r="AA398">
        <v>3</v>
      </c>
      <c r="AH398">
        <v>2</v>
      </c>
      <c r="AI398" s="14" t="s">
        <v>810</v>
      </c>
    </row>
    <row r="399" spans="16:35" x14ac:dyDescent="0.25">
      <c r="R399">
        <v>2</v>
      </c>
      <c r="S399">
        <v>185.36699999999999</v>
      </c>
      <c r="AH399">
        <v>3</v>
      </c>
      <c r="AI399">
        <v>159.01300000000001</v>
      </c>
    </row>
    <row r="400" spans="16:35" x14ac:dyDescent="0.25">
      <c r="R400">
        <v>3</v>
      </c>
      <c r="S400">
        <v>140.01400000000001</v>
      </c>
      <c r="W400" s="74" t="s">
        <v>1192</v>
      </c>
      <c r="Y400">
        <v>6</v>
      </c>
      <c r="Z400" s="73">
        <v>171.732</v>
      </c>
      <c r="AA400">
        <v>1</v>
      </c>
      <c r="AH400">
        <v>4</v>
      </c>
      <c r="AI400">
        <v>147.435</v>
      </c>
    </row>
    <row r="401" spans="16:36" x14ac:dyDescent="0.25">
      <c r="R401">
        <v>4</v>
      </c>
      <c r="S401">
        <v>115.624</v>
      </c>
      <c r="Y401">
        <v>7</v>
      </c>
      <c r="Z401" s="73">
        <v>242.33199999999999</v>
      </c>
      <c r="AA401">
        <v>2</v>
      </c>
      <c r="AH401">
        <v>5</v>
      </c>
      <c r="AI401">
        <v>236.76400000000001</v>
      </c>
    </row>
    <row r="402" spans="16:36" x14ac:dyDescent="0.25">
      <c r="R402">
        <v>5</v>
      </c>
      <c r="S402">
        <v>137.61500000000001</v>
      </c>
      <c r="Y402">
        <v>8</v>
      </c>
      <c r="Z402" s="73">
        <v>101.82299999999999</v>
      </c>
      <c r="AA402">
        <v>3</v>
      </c>
      <c r="AH402">
        <v>6</v>
      </c>
      <c r="AI402">
        <v>127.393</v>
      </c>
    </row>
    <row r="403" spans="16:36" x14ac:dyDescent="0.25">
      <c r="Y403">
        <v>9</v>
      </c>
      <c r="Z403" s="73">
        <v>207.87</v>
      </c>
      <c r="AA403">
        <v>4</v>
      </c>
    </row>
    <row r="404" spans="16:36" x14ac:dyDescent="0.25">
      <c r="P404" s="62" t="s">
        <v>826</v>
      </c>
      <c r="Q404">
        <v>4</v>
      </c>
      <c r="R404">
        <v>1</v>
      </c>
      <c r="S404">
        <v>263.09699999999998</v>
      </c>
      <c r="T404">
        <v>54.036999999999999</v>
      </c>
      <c r="Y404">
        <v>10</v>
      </c>
      <c r="Z404" s="73">
        <v>135.72399999999999</v>
      </c>
      <c r="AA404">
        <v>5</v>
      </c>
      <c r="AF404" s="15" t="s">
        <v>827</v>
      </c>
      <c r="AG404">
        <v>3</v>
      </c>
      <c r="AH404">
        <v>1</v>
      </c>
      <c r="AI404">
        <v>329.61900000000003</v>
      </c>
    </row>
    <row r="405" spans="16:36" x14ac:dyDescent="0.25">
      <c r="R405">
        <v>2</v>
      </c>
      <c r="S405">
        <v>113.08799999999999</v>
      </c>
      <c r="AH405">
        <v>2</v>
      </c>
      <c r="AI405">
        <v>150</v>
      </c>
    </row>
    <row r="406" spans="16:36" x14ac:dyDescent="0.25">
      <c r="R406">
        <v>3</v>
      </c>
      <c r="S406">
        <v>91.22</v>
      </c>
      <c r="W406" s="74" t="s">
        <v>1193</v>
      </c>
      <c r="Y406">
        <v>5</v>
      </c>
      <c r="Z406" s="73">
        <v>265.20400000000001</v>
      </c>
      <c r="AA406">
        <v>1</v>
      </c>
      <c r="AH406">
        <v>3</v>
      </c>
      <c r="AI406">
        <v>277.35399999999998</v>
      </c>
      <c r="AJ406">
        <v>71.037999999999997</v>
      </c>
    </row>
    <row r="407" spans="16:36" x14ac:dyDescent="0.25">
      <c r="R407">
        <v>4</v>
      </c>
      <c r="S407">
        <v>240.25200000000001</v>
      </c>
      <c r="Y407">
        <v>6</v>
      </c>
      <c r="Z407" s="73">
        <v>104.785</v>
      </c>
      <c r="AA407">
        <v>2</v>
      </c>
    </row>
    <row r="408" spans="16:36" x14ac:dyDescent="0.25">
      <c r="Y408">
        <v>7</v>
      </c>
      <c r="Z408" s="73">
        <v>100.717</v>
      </c>
      <c r="AA408">
        <v>3</v>
      </c>
      <c r="AF408" s="15" t="s">
        <v>829</v>
      </c>
      <c r="AG408">
        <v>2</v>
      </c>
      <c r="AH408">
        <v>1</v>
      </c>
      <c r="AI408">
        <v>233.73500000000001</v>
      </c>
    </row>
    <row r="409" spans="16:36" x14ac:dyDescent="0.25">
      <c r="P409" s="62" t="s">
        <v>828</v>
      </c>
      <c r="Q409">
        <v>7</v>
      </c>
      <c r="R409">
        <v>1</v>
      </c>
      <c r="S409">
        <v>223.65199999999999</v>
      </c>
      <c r="Y409">
        <v>8</v>
      </c>
      <c r="Z409" s="73">
        <v>131.244</v>
      </c>
      <c r="AA409">
        <v>4</v>
      </c>
    </row>
    <row r="410" spans="16:36" x14ac:dyDescent="0.25">
      <c r="R410">
        <v>2</v>
      </c>
      <c r="S410">
        <v>211.244</v>
      </c>
    </row>
    <row r="411" spans="16:36" x14ac:dyDescent="0.25">
      <c r="R411">
        <v>3</v>
      </c>
      <c r="S411">
        <v>86.683000000000007</v>
      </c>
      <c r="W411" s="74" t="s">
        <v>1194</v>
      </c>
      <c r="Y411">
        <v>5</v>
      </c>
      <c r="Z411" s="73">
        <v>342.38099999999997</v>
      </c>
      <c r="AA411">
        <v>1</v>
      </c>
      <c r="AF411" s="15" t="s">
        <v>830</v>
      </c>
      <c r="AG411">
        <v>1</v>
      </c>
      <c r="AH411">
        <v>1</v>
      </c>
      <c r="AI411">
        <v>171.965</v>
      </c>
    </row>
    <row r="412" spans="16:36" x14ac:dyDescent="0.25">
      <c r="R412">
        <v>4</v>
      </c>
      <c r="S412">
        <v>237.489</v>
      </c>
      <c r="Y412">
        <v>6</v>
      </c>
      <c r="Z412" s="73">
        <v>176.13900000000001</v>
      </c>
      <c r="AA412">
        <v>2</v>
      </c>
    </row>
    <row r="413" spans="16:36" x14ac:dyDescent="0.25">
      <c r="R413">
        <v>5</v>
      </c>
      <c r="S413">
        <v>139.03200000000001</v>
      </c>
      <c r="Y413">
        <v>7</v>
      </c>
      <c r="Z413" s="73">
        <v>203.066</v>
      </c>
      <c r="AA413">
        <v>3</v>
      </c>
      <c r="AF413" s="15" t="s">
        <v>831</v>
      </c>
      <c r="AG413">
        <v>2</v>
      </c>
      <c r="AH413">
        <v>1</v>
      </c>
      <c r="AI413">
        <v>121.754</v>
      </c>
    </row>
    <row r="414" spans="16:36" x14ac:dyDescent="0.25">
      <c r="R414">
        <v>6</v>
      </c>
      <c r="S414">
        <v>160.41499999999999</v>
      </c>
      <c r="Y414">
        <v>8</v>
      </c>
      <c r="Z414" s="73">
        <v>164.685</v>
      </c>
      <c r="AA414">
        <v>4</v>
      </c>
      <c r="AH414">
        <v>2</v>
      </c>
      <c r="AI414">
        <v>104.307</v>
      </c>
    </row>
    <row r="415" spans="16:36" x14ac:dyDescent="0.25">
      <c r="R415">
        <v>7</v>
      </c>
      <c r="S415">
        <v>141.227</v>
      </c>
    </row>
    <row r="416" spans="16:36" x14ac:dyDescent="0.25">
      <c r="W416" s="74" t="s">
        <v>1195</v>
      </c>
      <c r="Y416">
        <v>3</v>
      </c>
      <c r="Z416" s="73">
        <v>114.82599999999999</v>
      </c>
      <c r="AA416">
        <v>1</v>
      </c>
      <c r="AF416" s="15" t="s">
        <v>833</v>
      </c>
      <c r="AG416">
        <v>1</v>
      </c>
      <c r="AH416">
        <v>1</v>
      </c>
      <c r="AI416">
        <v>117.83499999999999</v>
      </c>
    </row>
    <row r="417" spans="16:35" x14ac:dyDescent="0.25">
      <c r="P417" s="62" t="s">
        <v>832</v>
      </c>
      <c r="Q417">
        <v>4</v>
      </c>
      <c r="R417">
        <v>1</v>
      </c>
      <c r="S417">
        <v>110.887</v>
      </c>
      <c r="Y417">
        <v>4</v>
      </c>
      <c r="Z417" s="73">
        <v>223.65199999999999</v>
      </c>
      <c r="AA417">
        <v>2</v>
      </c>
    </row>
    <row r="418" spans="16:35" x14ac:dyDescent="0.25">
      <c r="R418">
        <v>2</v>
      </c>
      <c r="S418">
        <v>146.24</v>
      </c>
      <c r="AF418" s="15" t="s">
        <v>834</v>
      </c>
      <c r="AG418">
        <v>3</v>
      </c>
      <c r="AH418">
        <v>1</v>
      </c>
      <c r="AI418">
        <v>274.85500000000002</v>
      </c>
    </row>
    <row r="419" spans="16:35" x14ac:dyDescent="0.25">
      <c r="R419">
        <v>3</v>
      </c>
      <c r="S419">
        <v>281.95400000000001</v>
      </c>
      <c r="W419" s="74" t="s">
        <v>1196</v>
      </c>
      <c r="Y419">
        <v>5</v>
      </c>
      <c r="Z419" s="73">
        <v>124.74</v>
      </c>
      <c r="AA419">
        <v>1</v>
      </c>
      <c r="AH419">
        <v>2</v>
      </c>
      <c r="AI419">
        <v>197.434</v>
      </c>
    </row>
    <row r="420" spans="16:35" x14ac:dyDescent="0.25">
      <c r="R420">
        <v>4</v>
      </c>
      <c r="S420">
        <v>183.21799999999999</v>
      </c>
      <c r="Y420">
        <v>6</v>
      </c>
      <c r="Z420" s="73">
        <v>131.03399999999999</v>
      </c>
      <c r="AA420">
        <v>2</v>
      </c>
      <c r="AH420">
        <v>3</v>
      </c>
      <c r="AI420">
        <v>268.41899999999998</v>
      </c>
    </row>
    <row r="421" spans="16:35" x14ac:dyDescent="0.25">
      <c r="R421">
        <v>5</v>
      </c>
      <c r="S421">
        <v>145.45400000000001</v>
      </c>
      <c r="Y421">
        <v>7</v>
      </c>
      <c r="Z421" s="73">
        <v>128.631</v>
      </c>
      <c r="AA421">
        <v>3</v>
      </c>
    </row>
    <row r="422" spans="16:35" x14ac:dyDescent="0.25">
      <c r="Y422">
        <v>8</v>
      </c>
      <c r="Z422" s="73">
        <v>145.78399999999999</v>
      </c>
      <c r="AA422">
        <v>4</v>
      </c>
      <c r="AF422" s="15" t="s">
        <v>836</v>
      </c>
      <c r="AG422">
        <v>3</v>
      </c>
      <c r="AH422">
        <v>1</v>
      </c>
      <c r="AI422">
        <v>157.589</v>
      </c>
    </row>
    <row r="423" spans="16:35" x14ac:dyDescent="0.25">
      <c r="P423" s="62" t="s">
        <v>835</v>
      </c>
      <c r="Q423">
        <v>7</v>
      </c>
      <c r="R423">
        <v>1</v>
      </c>
      <c r="S423">
        <v>105.94799999999999</v>
      </c>
      <c r="AH423">
        <v>2</v>
      </c>
      <c r="AI423">
        <v>147.23099999999999</v>
      </c>
    </row>
    <row r="424" spans="16:35" x14ac:dyDescent="0.25">
      <c r="R424">
        <v>2</v>
      </c>
      <c r="S424">
        <v>243.52600000000001</v>
      </c>
      <c r="W424" s="74" t="s">
        <v>1197</v>
      </c>
      <c r="Y424">
        <v>3</v>
      </c>
      <c r="Z424" s="73">
        <v>136.48400000000001</v>
      </c>
      <c r="AA424">
        <v>1</v>
      </c>
      <c r="AH424">
        <v>3</v>
      </c>
      <c r="AI424">
        <v>330.84699999999998</v>
      </c>
    </row>
    <row r="425" spans="16:35" x14ac:dyDescent="0.25">
      <c r="R425">
        <v>3</v>
      </c>
      <c r="S425">
        <v>174.874</v>
      </c>
      <c r="Y425">
        <v>4</v>
      </c>
      <c r="Z425" s="73">
        <v>174.40199999999999</v>
      </c>
      <c r="AA425">
        <v>2</v>
      </c>
    </row>
    <row r="426" spans="16:35" x14ac:dyDescent="0.25">
      <c r="R426">
        <v>4</v>
      </c>
      <c r="S426">
        <v>119.64100000000001</v>
      </c>
      <c r="AF426" s="15" t="s">
        <v>837</v>
      </c>
      <c r="AG426">
        <v>2</v>
      </c>
      <c r="AH426">
        <v>1</v>
      </c>
      <c r="AI426">
        <v>132.31</v>
      </c>
    </row>
    <row r="427" spans="16:35" x14ac:dyDescent="0.25">
      <c r="R427">
        <v>5</v>
      </c>
      <c r="S427">
        <v>206.18899999999999</v>
      </c>
      <c r="W427" s="74" t="s">
        <v>1198</v>
      </c>
      <c r="Y427">
        <v>3</v>
      </c>
      <c r="Z427" s="73">
        <v>170.03800000000001</v>
      </c>
      <c r="AA427">
        <v>1</v>
      </c>
      <c r="AH427">
        <v>2</v>
      </c>
      <c r="AI427">
        <v>296.89699999999999</v>
      </c>
    </row>
    <row r="428" spans="16:35" x14ac:dyDescent="0.25">
      <c r="R428">
        <v>6</v>
      </c>
      <c r="S428">
        <v>108.812</v>
      </c>
      <c r="Y428">
        <v>4</v>
      </c>
      <c r="Z428" s="73">
        <v>213.75899999999999</v>
      </c>
      <c r="AA428">
        <v>2</v>
      </c>
    </row>
    <row r="429" spans="16:35" x14ac:dyDescent="0.25">
      <c r="R429">
        <v>7</v>
      </c>
      <c r="S429">
        <v>107.29900000000001</v>
      </c>
      <c r="AF429" s="15" t="s">
        <v>839</v>
      </c>
      <c r="AG429">
        <v>2</v>
      </c>
      <c r="AH429">
        <v>1</v>
      </c>
      <c r="AI429" s="14" t="s">
        <v>810</v>
      </c>
    </row>
    <row r="430" spans="16:35" x14ac:dyDescent="0.25">
      <c r="W430" s="74" t="s">
        <v>1199</v>
      </c>
      <c r="Y430">
        <v>4</v>
      </c>
      <c r="Z430" s="73">
        <v>148.661</v>
      </c>
      <c r="AA430">
        <v>1</v>
      </c>
      <c r="AH430">
        <v>2</v>
      </c>
      <c r="AI430" s="14" t="s">
        <v>810</v>
      </c>
    </row>
    <row r="431" spans="16:35" x14ac:dyDescent="0.25">
      <c r="P431" s="62" t="s">
        <v>838</v>
      </c>
      <c r="Q431">
        <v>2</v>
      </c>
      <c r="R431">
        <v>1</v>
      </c>
      <c r="S431">
        <v>127.47199999999999</v>
      </c>
      <c r="Y431">
        <v>5</v>
      </c>
      <c r="Z431" s="73">
        <v>391.33699999999999</v>
      </c>
      <c r="AA431">
        <v>2</v>
      </c>
    </row>
    <row r="432" spans="16:35" x14ac:dyDescent="0.25">
      <c r="R432">
        <v>2</v>
      </c>
      <c r="S432">
        <v>88.566000000000003</v>
      </c>
      <c r="Y432">
        <v>6</v>
      </c>
      <c r="Z432" s="73">
        <v>252.50899999999999</v>
      </c>
      <c r="AA432">
        <v>3</v>
      </c>
      <c r="AF432" s="15" t="s">
        <v>840</v>
      </c>
      <c r="AG432">
        <v>3</v>
      </c>
      <c r="AH432">
        <v>1</v>
      </c>
      <c r="AI432">
        <v>133.70099999999999</v>
      </c>
    </row>
    <row r="433" spans="16:36" x14ac:dyDescent="0.25">
      <c r="R433">
        <v>3</v>
      </c>
      <c r="S433">
        <v>245.10599999999999</v>
      </c>
      <c r="AH433">
        <v>2</v>
      </c>
      <c r="AI433">
        <v>196.46899999999999</v>
      </c>
    </row>
    <row r="434" spans="16:36" x14ac:dyDescent="0.25">
      <c r="W434" s="74" t="s">
        <v>1200</v>
      </c>
      <c r="Y434">
        <v>6</v>
      </c>
      <c r="Z434" s="73">
        <v>173.80699999999999</v>
      </c>
      <c r="AA434">
        <v>1</v>
      </c>
      <c r="AH434">
        <v>3</v>
      </c>
      <c r="AI434">
        <v>84.171999999999997</v>
      </c>
    </row>
    <row r="435" spans="16:36" x14ac:dyDescent="0.25">
      <c r="P435" s="62" t="s">
        <v>841</v>
      </c>
      <c r="Q435">
        <v>3</v>
      </c>
      <c r="R435">
        <v>1</v>
      </c>
      <c r="S435">
        <v>109.005</v>
      </c>
      <c r="Y435">
        <v>7</v>
      </c>
      <c r="Z435" s="73">
        <v>249.447</v>
      </c>
      <c r="AA435">
        <v>2</v>
      </c>
    </row>
    <row r="436" spans="16:36" x14ac:dyDescent="0.25">
      <c r="R436">
        <v>2</v>
      </c>
      <c r="S436">
        <v>132.608</v>
      </c>
      <c r="Y436">
        <v>8</v>
      </c>
      <c r="Z436" s="73">
        <v>260.86</v>
      </c>
      <c r="AA436">
        <v>3</v>
      </c>
      <c r="AF436" s="15" t="s">
        <v>842</v>
      </c>
      <c r="AG436">
        <v>2</v>
      </c>
      <c r="AH436">
        <v>1</v>
      </c>
      <c r="AI436">
        <v>346.91899999999998</v>
      </c>
    </row>
    <row r="437" spans="16:36" x14ac:dyDescent="0.25">
      <c r="R437">
        <v>3</v>
      </c>
      <c r="S437">
        <v>141.99299999999999</v>
      </c>
      <c r="Y437">
        <v>9</v>
      </c>
      <c r="Z437" s="73">
        <v>256.58699999999999</v>
      </c>
      <c r="AA437">
        <v>4</v>
      </c>
      <c r="AH437">
        <v>2</v>
      </c>
      <c r="AI437">
        <v>109.73099999999999</v>
      </c>
    </row>
    <row r="438" spans="16:36" x14ac:dyDescent="0.25">
      <c r="Y438">
        <v>10</v>
      </c>
      <c r="Z438" s="73">
        <v>131.36600000000001</v>
      </c>
      <c r="AA438">
        <v>5</v>
      </c>
    </row>
    <row r="439" spans="16:36" x14ac:dyDescent="0.25">
      <c r="P439" s="62" t="s">
        <v>843</v>
      </c>
      <c r="Q439">
        <v>5</v>
      </c>
      <c r="R439">
        <v>1</v>
      </c>
      <c r="S439">
        <v>169.035</v>
      </c>
      <c r="AF439" s="15" t="s">
        <v>844</v>
      </c>
      <c r="AG439">
        <v>2</v>
      </c>
      <c r="AH439">
        <v>1</v>
      </c>
      <c r="AI439">
        <v>254.804</v>
      </c>
    </row>
    <row r="440" spans="16:36" x14ac:dyDescent="0.25">
      <c r="R440">
        <v>2</v>
      </c>
      <c r="S440">
        <v>131.042</v>
      </c>
      <c r="W440" s="74" t="s">
        <v>1201</v>
      </c>
      <c r="Y440">
        <v>4</v>
      </c>
      <c r="Z440" s="73">
        <v>193.786</v>
      </c>
      <c r="AA440">
        <v>1</v>
      </c>
      <c r="AH440">
        <v>2</v>
      </c>
      <c r="AI440">
        <v>136.4</v>
      </c>
    </row>
    <row r="441" spans="16:36" x14ac:dyDescent="0.25">
      <c r="R441">
        <v>3</v>
      </c>
      <c r="S441">
        <v>162.38800000000001</v>
      </c>
      <c r="Y441">
        <v>5</v>
      </c>
      <c r="Z441" s="73">
        <v>312.16199999999998</v>
      </c>
      <c r="AA441">
        <v>2</v>
      </c>
    </row>
    <row r="442" spans="16:36" x14ac:dyDescent="0.25">
      <c r="R442">
        <v>4</v>
      </c>
      <c r="S442" s="14" t="s">
        <v>810</v>
      </c>
      <c r="Y442">
        <v>6</v>
      </c>
      <c r="Z442" s="73">
        <v>245.05500000000001</v>
      </c>
      <c r="AA442">
        <v>3</v>
      </c>
      <c r="AF442" s="15" t="s">
        <v>845</v>
      </c>
      <c r="AG442">
        <v>1</v>
      </c>
      <c r="AH442">
        <v>1</v>
      </c>
      <c r="AI442">
        <v>234.61</v>
      </c>
      <c r="AJ442">
        <v>73.12</v>
      </c>
    </row>
    <row r="443" spans="16:36" x14ac:dyDescent="0.25">
      <c r="R443">
        <v>5</v>
      </c>
      <c r="S443">
        <v>213.00899999999999</v>
      </c>
    </row>
    <row r="444" spans="16:36" x14ac:dyDescent="0.25">
      <c r="W444" s="74" t="s">
        <v>1202</v>
      </c>
      <c r="Y444">
        <v>4</v>
      </c>
      <c r="Z444" s="73">
        <v>145.99</v>
      </c>
      <c r="AA444">
        <v>1</v>
      </c>
      <c r="AF444" s="15" t="s">
        <v>847</v>
      </c>
      <c r="AG444">
        <v>2</v>
      </c>
      <c r="AH444">
        <v>1</v>
      </c>
      <c r="AI444">
        <v>135.351</v>
      </c>
    </row>
    <row r="445" spans="16:36" x14ac:dyDescent="0.25">
      <c r="P445" s="62" t="s">
        <v>846</v>
      </c>
      <c r="Q445">
        <v>3</v>
      </c>
      <c r="R445">
        <v>1</v>
      </c>
      <c r="S445">
        <v>437.97899999999998</v>
      </c>
      <c r="T445">
        <v>69.569999999999993</v>
      </c>
      <c r="Y445">
        <v>5</v>
      </c>
      <c r="Z445" s="73">
        <v>224.53700000000001</v>
      </c>
      <c r="AA445">
        <v>2</v>
      </c>
      <c r="AH445">
        <v>2</v>
      </c>
      <c r="AI445">
        <v>212.869</v>
      </c>
    </row>
    <row r="446" spans="16:36" x14ac:dyDescent="0.25">
      <c r="R446">
        <v>2</v>
      </c>
      <c r="S446">
        <v>162.542</v>
      </c>
      <c r="Y446">
        <v>6</v>
      </c>
      <c r="Z446" s="73">
        <v>249.45099999999999</v>
      </c>
      <c r="AA446">
        <v>3</v>
      </c>
    </row>
    <row r="447" spans="16:36" x14ac:dyDescent="0.25">
      <c r="R447">
        <v>3</v>
      </c>
      <c r="S447">
        <v>281.62599999999998</v>
      </c>
      <c r="AF447" s="15" t="s">
        <v>849</v>
      </c>
      <c r="AG447">
        <v>3</v>
      </c>
      <c r="AH447">
        <v>1</v>
      </c>
      <c r="AI447">
        <v>116.108</v>
      </c>
    </row>
    <row r="448" spans="16:36" x14ac:dyDescent="0.25">
      <c r="W448" s="74" t="s">
        <v>1203</v>
      </c>
      <c r="Y448">
        <v>3</v>
      </c>
      <c r="Z448" s="73">
        <v>162.11099999999999</v>
      </c>
      <c r="AA448">
        <v>1</v>
      </c>
      <c r="AH448">
        <v>2</v>
      </c>
      <c r="AI448">
        <v>164.11</v>
      </c>
    </row>
    <row r="449" spans="16:35" x14ac:dyDescent="0.25">
      <c r="P449" s="62" t="s">
        <v>848</v>
      </c>
      <c r="Q449">
        <v>3</v>
      </c>
      <c r="R449">
        <v>1</v>
      </c>
      <c r="S449" s="14" t="s">
        <v>810</v>
      </c>
      <c r="Y449">
        <v>4</v>
      </c>
      <c r="Z449" s="73">
        <v>89.269000000000005</v>
      </c>
      <c r="AA449">
        <v>2</v>
      </c>
      <c r="AH449">
        <v>3</v>
      </c>
      <c r="AI449">
        <v>274.34500000000003</v>
      </c>
    </row>
    <row r="450" spans="16:35" x14ac:dyDescent="0.25">
      <c r="R450">
        <v>2</v>
      </c>
      <c r="S450">
        <v>101.41500000000001</v>
      </c>
    </row>
    <row r="451" spans="16:35" x14ac:dyDescent="0.25">
      <c r="R451">
        <v>3</v>
      </c>
      <c r="S451">
        <v>260.72199999999998</v>
      </c>
      <c r="AF451" s="15" t="s">
        <v>851</v>
      </c>
      <c r="AG451">
        <v>1</v>
      </c>
      <c r="AH451">
        <v>1</v>
      </c>
      <c r="AI451">
        <v>145.12100000000001</v>
      </c>
    </row>
    <row r="452" spans="16:35" x14ac:dyDescent="0.25">
      <c r="W452" s="74" t="s">
        <v>1204</v>
      </c>
      <c r="Y452">
        <v>2</v>
      </c>
      <c r="Z452" s="73">
        <v>111.041</v>
      </c>
      <c r="AA452">
        <v>1</v>
      </c>
    </row>
    <row r="453" spans="16:35" x14ac:dyDescent="0.25">
      <c r="P453" s="62" t="s">
        <v>850</v>
      </c>
      <c r="Q453">
        <v>5</v>
      </c>
      <c r="R453">
        <v>1</v>
      </c>
      <c r="S453">
        <v>90.471000000000004</v>
      </c>
      <c r="AF453" s="15" t="s">
        <v>852</v>
      </c>
      <c r="AG453">
        <v>2</v>
      </c>
      <c r="AH453">
        <v>1</v>
      </c>
      <c r="AI453">
        <v>203.96100000000001</v>
      </c>
    </row>
    <row r="454" spans="16:35" x14ac:dyDescent="0.25">
      <c r="R454">
        <v>2</v>
      </c>
      <c r="S454">
        <v>155.416</v>
      </c>
      <c r="AH454">
        <v>2</v>
      </c>
      <c r="AI454">
        <v>165.702</v>
      </c>
    </row>
    <row r="455" spans="16:35" x14ac:dyDescent="0.25">
      <c r="R455">
        <v>3</v>
      </c>
      <c r="S455">
        <v>108.23099999999999</v>
      </c>
    </row>
    <row r="456" spans="16:35" x14ac:dyDescent="0.25">
      <c r="R456">
        <v>4</v>
      </c>
      <c r="S456">
        <v>179.011</v>
      </c>
      <c r="W456" s="74" t="s">
        <v>1205</v>
      </c>
      <c r="Y456">
        <v>5</v>
      </c>
      <c r="Z456" s="73">
        <v>312.10300000000001</v>
      </c>
      <c r="AA456">
        <v>1</v>
      </c>
      <c r="AF456" s="15" t="s">
        <v>853</v>
      </c>
      <c r="AG456">
        <v>6</v>
      </c>
      <c r="AH456">
        <v>1</v>
      </c>
      <c r="AI456">
        <v>187.2</v>
      </c>
    </row>
    <row r="457" spans="16:35" x14ac:dyDescent="0.25">
      <c r="R457">
        <v>5</v>
      </c>
      <c r="S457">
        <v>216.34200000000001</v>
      </c>
      <c r="Y457">
        <v>6</v>
      </c>
      <c r="Z457" s="73">
        <v>181.24</v>
      </c>
      <c r="AA457">
        <v>2</v>
      </c>
      <c r="AH457">
        <v>2</v>
      </c>
      <c r="AI457">
        <v>158.221</v>
      </c>
    </row>
    <row r="458" spans="16:35" x14ac:dyDescent="0.25">
      <c r="Y458">
        <v>7</v>
      </c>
      <c r="Z458" s="73">
        <v>261.19900000000001</v>
      </c>
      <c r="AA458">
        <v>3</v>
      </c>
      <c r="AH458">
        <v>3</v>
      </c>
      <c r="AI458">
        <v>191.20699999999999</v>
      </c>
    </row>
    <row r="459" spans="16:35" x14ac:dyDescent="0.25">
      <c r="P459" s="62" t="s">
        <v>854</v>
      </c>
      <c r="Q459">
        <v>3</v>
      </c>
      <c r="R459">
        <v>1</v>
      </c>
      <c r="S459">
        <v>219.86600000000001</v>
      </c>
      <c r="Y459">
        <v>8</v>
      </c>
      <c r="Z459" s="73">
        <v>108.167</v>
      </c>
      <c r="AA459">
        <v>4</v>
      </c>
      <c r="AH459">
        <v>4</v>
      </c>
      <c r="AI459">
        <v>57.871000000000002</v>
      </c>
    </row>
    <row r="460" spans="16:35" x14ac:dyDescent="0.25">
      <c r="R460">
        <v>2</v>
      </c>
      <c r="S460">
        <v>234.03</v>
      </c>
      <c r="AH460">
        <v>5</v>
      </c>
      <c r="AI460">
        <v>146.34899999999999</v>
      </c>
    </row>
    <row r="461" spans="16:35" x14ac:dyDescent="0.25">
      <c r="R461">
        <v>3</v>
      </c>
      <c r="S461">
        <v>152.977</v>
      </c>
      <c r="W461" s="74" t="s">
        <v>1206</v>
      </c>
      <c r="Y461">
        <v>2</v>
      </c>
      <c r="Z461" s="73">
        <v>153.22200000000001</v>
      </c>
      <c r="AA461">
        <v>1</v>
      </c>
      <c r="AH461">
        <v>6</v>
      </c>
      <c r="AI461">
        <v>149.03</v>
      </c>
    </row>
    <row r="462" spans="16:35" x14ac:dyDescent="0.25">
      <c r="AI462">
        <v>137.244</v>
      </c>
    </row>
    <row r="463" spans="16:35" x14ac:dyDescent="0.25">
      <c r="P463" s="62" t="s">
        <v>855</v>
      </c>
      <c r="Q463">
        <v>5</v>
      </c>
      <c r="R463">
        <v>1</v>
      </c>
      <c r="S463">
        <v>110.05500000000001</v>
      </c>
      <c r="W463" s="74" t="s">
        <v>1207</v>
      </c>
      <c r="Y463">
        <v>4</v>
      </c>
      <c r="Z463" s="73">
        <v>232.94800000000001</v>
      </c>
      <c r="AA463">
        <v>1</v>
      </c>
    </row>
    <row r="464" spans="16:35" x14ac:dyDescent="0.25">
      <c r="R464">
        <v>2</v>
      </c>
      <c r="S464">
        <v>141.54900000000001</v>
      </c>
      <c r="Y464">
        <v>5</v>
      </c>
      <c r="Z464" s="73">
        <v>146.11000000000001</v>
      </c>
      <c r="AA464">
        <v>2</v>
      </c>
      <c r="AF464" s="15" t="s">
        <v>856</v>
      </c>
      <c r="AG464">
        <v>3</v>
      </c>
      <c r="AH464">
        <v>1</v>
      </c>
      <c r="AI464">
        <v>110.45399999999999</v>
      </c>
    </row>
    <row r="465" spans="16:35" x14ac:dyDescent="0.25">
      <c r="R465">
        <v>3</v>
      </c>
      <c r="S465">
        <v>192.72</v>
      </c>
      <c r="Y465">
        <v>6</v>
      </c>
      <c r="Z465" s="73">
        <v>171.4</v>
      </c>
      <c r="AA465">
        <v>3</v>
      </c>
      <c r="AH465">
        <v>2</v>
      </c>
      <c r="AI465">
        <v>135.20699999999999</v>
      </c>
    </row>
    <row r="466" spans="16:35" x14ac:dyDescent="0.25">
      <c r="R466">
        <v>4</v>
      </c>
      <c r="S466">
        <v>282.70800000000003</v>
      </c>
      <c r="AH466">
        <v>3</v>
      </c>
      <c r="AI466">
        <v>89.888999999999996</v>
      </c>
    </row>
    <row r="467" spans="16:35" x14ac:dyDescent="0.25">
      <c r="R467">
        <v>5</v>
      </c>
      <c r="S467">
        <v>142.24299999999999</v>
      </c>
      <c r="W467" s="74" t="s">
        <v>1208</v>
      </c>
      <c r="Y467">
        <v>4</v>
      </c>
      <c r="Z467" s="73">
        <v>175.78700000000001</v>
      </c>
      <c r="AA467">
        <v>1</v>
      </c>
    </row>
    <row r="468" spans="16:35" x14ac:dyDescent="0.25">
      <c r="Y468">
        <v>5</v>
      </c>
      <c r="Z468" s="73">
        <v>147.59700000000001</v>
      </c>
      <c r="AA468">
        <v>2</v>
      </c>
      <c r="AF468" s="15" t="s">
        <v>858</v>
      </c>
      <c r="AG468">
        <v>3</v>
      </c>
      <c r="AH468">
        <v>1</v>
      </c>
      <c r="AI468">
        <v>272.57499999999999</v>
      </c>
    </row>
    <row r="469" spans="16:35" x14ac:dyDescent="0.25">
      <c r="P469" s="62" t="s">
        <v>857</v>
      </c>
      <c r="Q469">
        <v>3</v>
      </c>
      <c r="R469">
        <v>1</v>
      </c>
      <c r="S469">
        <v>116.97</v>
      </c>
      <c r="Y469">
        <v>6</v>
      </c>
      <c r="Z469" s="73">
        <v>147.75700000000001</v>
      </c>
      <c r="AA469">
        <v>3</v>
      </c>
      <c r="AH469">
        <v>2</v>
      </c>
      <c r="AI469">
        <v>222.92599999999999</v>
      </c>
    </row>
    <row r="470" spans="16:35" x14ac:dyDescent="0.25">
      <c r="R470">
        <v>2</v>
      </c>
      <c r="S470">
        <v>179.80500000000001</v>
      </c>
      <c r="AH470">
        <v>3</v>
      </c>
      <c r="AI470">
        <v>306.02600000000001</v>
      </c>
    </row>
    <row r="471" spans="16:35" x14ac:dyDescent="0.25">
      <c r="R471">
        <v>3</v>
      </c>
      <c r="S471">
        <v>259.32600000000002</v>
      </c>
      <c r="W471" s="74" t="s">
        <v>1209</v>
      </c>
      <c r="Y471">
        <v>4</v>
      </c>
      <c r="Z471" s="73">
        <v>149.09100000000001</v>
      </c>
      <c r="AA471">
        <v>1</v>
      </c>
    </row>
    <row r="472" spans="16:35" x14ac:dyDescent="0.25">
      <c r="Y472">
        <v>5</v>
      </c>
      <c r="Z472" s="73">
        <v>131.21</v>
      </c>
      <c r="AA472">
        <v>2</v>
      </c>
      <c r="AF472" s="15" t="s">
        <v>860</v>
      </c>
      <c r="AG472">
        <v>1</v>
      </c>
      <c r="AH472">
        <v>1</v>
      </c>
      <c r="AI472">
        <v>243.28800000000001</v>
      </c>
    </row>
    <row r="473" spans="16:35" x14ac:dyDescent="0.25">
      <c r="P473" s="62" t="s">
        <v>859</v>
      </c>
      <c r="Q473">
        <v>5</v>
      </c>
      <c r="R473">
        <v>1</v>
      </c>
      <c r="S473">
        <v>118.068</v>
      </c>
      <c r="Y473">
        <v>6</v>
      </c>
      <c r="Z473" s="73">
        <v>193.03899999999999</v>
      </c>
      <c r="AA473">
        <v>3</v>
      </c>
    </row>
    <row r="474" spans="16:35" x14ac:dyDescent="0.25">
      <c r="R474">
        <v>2</v>
      </c>
      <c r="S474">
        <v>106.67700000000001</v>
      </c>
      <c r="AF474" s="15" t="s">
        <v>861</v>
      </c>
      <c r="AG474">
        <v>2</v>
      </c>
      <c r="AH474">
        <v>1</v>
      </c>
      <c r="AI474">
        <v>191.80199999999999</v>
      </c>
    </row>
    <row r="475" spans="16:35" x14ac:dyDescent="0.25">
      <c r="R475">
        <v>3</v>
      </c>
      <c r="S475">
        <v>135.13300000000001</v>
      </c>
      <c r="W475" s="74" t="s">
        <v>1210</v>
      </c>
      <c r="Y475">
        <v>4</v>
      </c>
      <c r="Z475" s="73">
        <v>183.00299999999999</v>
      </c>
      <c r="AA475">
        <v>1</v>
      </c>
      <c r="AH475">
        <v>2</v>
      </c>
      <c r="AI475">
        <v>194.48699999999999</v>
      </c>
    </row>
    <row r="476" spans="16:35" x14ac:dyDescent="0.25">
      <c r="R476">
        <v>4</v>
      </c>
      <c r="S476">
        <v>195.02799999999999</v>
      </c>
      <c r="Y476">
        <v>5</v>
      </c>
      <c r="Z476" s="73">
        <v>244.346</v>
      </c>
      <c r="AA476">
        <v>2</v>
      </c>
    </row>
    <row r="477" spans="16:35" x14ac:dyDescent="0.25">
      <c r="R477">
        <v>5</v>
      </c>
      <c r="S477">
        <v>213.6</v>
      </c>
      <c r="Y477">
        <v>6</v>
      </c>
      <c r="Z477" s="73">
        <v>172.887</v>
      </c>
      <c r="AA477">
        <v>3</v>
      </c>
      <c r="AF477" s="15" t="s">
        <v>863</v>
      </c>
      <c r="AG477">
        <v>4</v>
      </c>
      <c r="AH477">
        <v>1</v>
      </c>
      <c r="AI477">
        <v>232.75700000000001</v>
      </c>
    </row>
    <row r="478" spans="16:35" x14ac:dyDescent="0.25">
      <c r="AH478">
        <v>2</v>
      </c>
      <c r="AI478">
        <v>316.08199999999999</v>
      </c>
    </row>
    <row r="479" spans="16:35" x14ac:dyDescent="0.25">
      <c r="P479" s="62" t="s">
        <v>862</v>
      </c>
      <c r="Q479">
        <v>4</v>
      </c>
      <c r="R479">
        <v>1</v>
      </c>
      <c r="S479">
        <v>187.446</v>
      </c>
      <c r="W479" s="74" t="s">
        <v>1211</v>
      </c>
      <c r="Y479">
        <v>4</v>
      </c>
      <c r="Z479" s="73">
        <v>251.81299999999999</v>
      </c>
      <c r="AA479">
        <v>1</v>
      </c>
      <c r="AH479">
        <v>3</v>
      </c>
      <c r="AI479">
        <v>328.09300000000002</v>
      </c>
    </row>
    <row r="480" spans="16:35" x14ac:dyDescent="0.25">
      <c r="R480">
        <v>2</v>
      </c>
      <c r="S480">
        <v>129.20099999999999</v>
      </c>
      <c r="Y480">
        <v>5</v>
      </c>
      <c r="Z480" s="73">
        <v>187.00299999999999</v>
      </c>
      <c r="AA480">
        <v>2</v>
      </c>
      <c r="AH480">
        <v>4</v>
      </c>
      <c r="AI480">
        <v>152.322</v>
      </c>
    </row>
    <row r="481" spans="16:36" x14ac:dyDescent="0.25">
      <c r="R481">
        <v>3</v>
      </c>
      <c r="S481">
        <v>252.30099999999999</v>
      </c>
      <c r="Y481">
        <v>6</v>
      </c>
      <c r="Z481" s="73">
        <v>128.50299999999999</v>
      </c>
      <c r="AA481">
        <v>3</v>
      </c>
    </row>
    <row r="482" spans="16:36" x14ac:dyDescent="0.25">
      <c r="R482">
        <v>4</v>
      </c>
      <c r="S482">
        <v>286.68099999999998</v>
      </c>
      <c r="AF482" s="15" t="s">
        <v>865</v>
      </c>
      <c r="AG482">
        <v>5</v>
      </c>
      <c r="AH482">
        <v>1</v>
      </c>
      <c r="AI482">
        <v>77.826999999999998</v>
      </c>
    </row>
    <row r="483" spans="16:36" x14ac:dyDescent="0.25">
      <c r="W483" s="74" t="s">
        <v>1212</v>
      </c>
      <c r="Y483">
        <v>3</v>
      </c>
      <c r="Z483" s="73">
        <v>132.00399999999999</v>
      </c>
      <c r="AA483">
        <v>1</v>
      </c>
      <c r="AH483">
        <v>2</v>
      </c>
      <c r="AI483">
        <v>317.84399999999999</v>
      </c>
    </row>
    <row r="484" spans="16:36" x14ac:dyDescent="0.25">
      <c r="P484" s="62" t="s">
        <v>864</v>
      </c>
      <c r="Q484">
        <v>5</v>
      </c>
      <c r="R484">
        <v>1</v>
      </c>
      <c r="AA484">
        <v>2</v>
      </c>
      <c r="AH484">
        <v>3</v>
      </c>
      <c r="AI484">
        <v>114.586</v>
      </c>
    </row>
    <row r="485" spans="16:36" x14ac:dyDescent="0.25">
      <c r="R485">
        <v>2</v>
      </c>
      <c r="S485">
        <v>189.18799999999999</v>
      </c>
      <c r="T485">
        <v>44.045000000000002</v>
      </c>
      <c r="AH485">
        <v>4</v>
      </c>
      <c r="AI485">
        <v>98.183999999999997</v>
      </c>
    </row>
    <row r="486" spans="16:36" x14ac:dyDescent="0.25">
      <c r="R486">
        <v>3</v>
      </c>
      <c r="S486">
        <v>323.37099999999998</v>
      </c>
      <c r="AH486">
        <v>5</v>
      </c>
      <c r="AI486">
        <v>310.00200000000001</v>
      </c>
      <c r="AJ486">
        <v>85.054000000000002</v>
      </c>
    </row>
    <row r="487" spans="16:36" x14ac:dyDescent="0.25">
      <c r="R487">
        <v>4</v>
      </c>
      <c r="W487" s="74" t="s">
        <v>1213</v>
      </c>
      <c r="Y487">
        <v>5</v>
      </c>
      <c r="Z487" s="73">
        <v>127.098</v>
      </c>
      <c r="AA487">
        <v>1</v>
      </c>
    </row>
    <row r="488" spans="16:36" x14ac:dyDescent="0.25">
      <c r="R488">
        <v>5</v>
      </c>
      <c r="S488">
        <v>150.26599999999999</v>
      </c>
      <c r="Y488">
        <v>6</v>
      </c>
      <c r="Z488" s="73">
        <v>132.37799999999999</v>
      </c>
      <c r="AA488">
        <v>2</v>
      </c>
      <c r="AF488" s="15" t="s">
        <v>867</v>
      </c>
      <c r="AG488">
        <v>4</v>
      </c>
      <c r="AH488">
        <v>1</v>
      </c>
      <c r="AI488">
        <v>181.61799999999999</v>
      </c>
    </row>
    <row r="489" spans="16:36" x14ac:dyDescent="0.25">
      <c r="Y489">
        <v>7</v>
      </c>
      <c r="Z489" s="73">
        <v>203.59</v>
      </c>
      <c r="AA489">
        <v>3</v>
      </c>
      <c r="AH489">
        <v>2</v>
      </c>
      <c r="AI489">
        <v>248.11500000000001</v>
      </c>
    </row>
    <row r="490" spans="16:36" x14ac:dyDescent="0.25">
      <c r="P490" s="62" t="s">
        <v>866</v>
      </c>
      <c r="Q490">
        <v>3</v>
      </c>
      <c r="R490">
        <v>1</v>
      </c>
      <c r="S490">
        <v>202.19300000000001</v>
      </c>
      <c r="Y490">
        <v>8</v>
      </c>
      <c r="Z490" s="73">
        <v>204.12</v>
      </c>
      <c r="AA490">
        <v>4</v>
      </c>
      <c r="AH490">
        <v>3</v>
      </c>
      <c r="AI490" s="14" t="s">
        <v>810</v>
      </c>
    </row>
    <row r="491" spans="16:36" x14ac:dyDescent="0.25">
      <c r="R491">
        <v>2</v>
      </c>
      <c r="S491">
        <v>172.792</v>
      </c>
      <c r="AH491">
        <v>4</v>
      </c>
      <c r="AI491">
        <v>320.40300000000002</v>
      </c>
    </row>
    <row r="492" spans="16:36" x14ac:dyDescent="0.25">
      <c r="R492">
        <v>3</v>
      </c>
      <c r="S492">
        <v>209.68799999999999</v>
      </c>
      <c r="W492" s="74" t="s">
        <v>1214</v>
      </c>
      <c r="Y492">
        <v>3</v>
      </c>
      <c r="Z492" s="73">
        <v>134.47999999999999</v>
      </c>
      <c r="AA492">
        <v>1</v>
      </c>
    </row>
    <row r="493" spans="16:36" x14ac:dyDescent="0.25">
      <c r="Y493">
        <v>4</v>
      </c>
      <c r="Z493" s="73">
        <v>161.988</v>
      </c>
      <c r="AA493">
        <v>2</v>
      </c>
      <c r="AF493" s="15" t="s">
        <v>869</v>
      </c>
      <c r="AG493">
        <v>4</v>
      </c>
      <c r="AH493">
        <v>1</v>
      </c>
      <c r="AI493">
        <v>266.31200000000001</v>
      </c>
    </row>
    <row r="494" spans="16:36" x14ac:dyDescent="0.25">
      <c r="P494" s="62" t="s">
        <v>868</v>
      </c>
      <c r="Q494">
        <v>7</v>
      </c>
      <c r="R494">
        <v>1</v>
      </c>
      <c r="S494">
        <v>93.744</v>
      </c>
      <c r="AH494">
        <v>2</v>
      </c>
      <c r="AI494">
        <v>89.626999999999995</v>
      </c>
    </row>
    <row r="495" spans="16:36" x14ac:dyDescent="0.25">
      <c r="R495">
        <v>2</v>
      </c>
      <c r="S495">
        <v>183.565</v>
      </c>
      <c r="AH495">
        <v>3</v>
      </c>
      <c r="AI495">
        <v>147.27199999999999</v>
      </c>
    </row>
    <row r="496" spans="16:36" x14ac:dyDescent="0.25">
      <c r="R496">
        <v>3</v>
      </c>
      <c r="S496">
        <v>141.02799999999999</v>
      </c>
      <c r="W496" s="74" t="s">
        <v>1215</v>
      </c>
      <c r="Y496">
        <v>5</v>
      </c>
      <c r="Z496" s="73">
        <v>172.52500000000001</v>
      </c>
      <c r="AA496">
        <v>1</v>
      </c>
      <c r="AH496">
        <v>4</v>
      </c>
      <c r="AI496">
        <v>70.227999999999994</v>
      </c>
    </row>
    <row r="497" spans="16:35" x14ac:dyDescent="0.25">
      <c r="R497">
        <v>4</v>
      </c>
      <c r="S497">
        <v>139.40199999999999</v>
      </c>
      <c r="Y497">
        <v>6</v>
      </c>
      <c r="Z497" s="73">
        <v>183.67400000000001</v>
      </c>
      <c r="AA497">
        <v>2</v>
      </c>
    </row>
    <row r="498" spans="16:35" x14ac:dyDescent="0.25">
      <c r="R498">
        <v>5</v>
      </c>
      <c r="S498">
        <v>111.82599999999999</v>
      </c>
      <c r="Y498">
        <v>7</v>
      </c>
      <c r="Z498" s="73">
        <v>137.87700000000001</v>
      </c>
      <c r="AA498">
        <v>3</v>
      </c>
      <c r="AF498" s="15" t="s">
        <v>870</v>
      </c>
      <c r="AG498">
        <v>4</v>
      </c>
      <c r="AH498">
        <v>1</v>
      </c>
      <c r="AI498">
        <v>144.941</v>
      </c>
    </row>
    <row r="499" spans="16:35" x14ac:dyDescent="0.25">
      <c r="R499">
        <v>6</v>
      </c>
      <c r="S499">
        <v>100.72199999999999</v>
      </c>
      <c r="Y499">
        <v>8</v>
      </c>
      <c r="Z499" s="73">
        <v>220.90700000000001</v>
      </c>
      <c r="AA499">
        <v>4</v>
      </c>
      <c r="AH499">
        <v>2</v>
      </c>
      <c r="AI499" s="14" t="s">
        <v>810</v>
      </c>
    </row>
    <row r="500" spans="16:35" x14ac:dyDescent="0.25">
      <c r="R500">
        <v>7</v>
      </c>
      <c r="S500">
        <v>58.822000000000003</v>
      </c>
      <c r="AH500">
        <v>3</v>
      </c>
      <c r="AI500">
        <v>228.09</v>
      </c>
    </row>
    <row r="501" spans="16:35" x14ac:dyDescent="0.25">
      <c r="W501" s="74" t="s">
        <v>1216</v>
      </c>
      <c r="Y501">
        <v>5</v>
      </c>
      <c r="Z501" s="73">
        <v>147.70599999999999</v>
      </c>
      <c r="AA501">
        <v>1</v>
      </c>
      <c r="AH501">
        <v>4</v>
      </c>
      <c r="AI501">
        <v>187.77099999999999</v>
      </c>
    </row>
    <row r="502" spans="16:35" x14ac:dyDescent="0.25">
      <c r="P502" s="62" t="s">
        <v>871</v>
      </c>
      <c r="Q502">
        <v>3</v>
      </c>
      <c r="R502">
        <v>1</v>
      </c>
      <c r="S502">
        <v>112.721</v>
      </c>
      <c r="Y502">
        <v>6</v>
      </c>
      <c r="Z502" s="73">
        <v>219.40100000000001</v>
      </c>
      <c r="AA502">
        <v>2</v>
      </c>
    </row>
    <row r="503" spans="16:35" x14ac:dyDescent="0.25">
      <c r="R503">
        <v>2</v>
      </c>
      <c r="S503">
        <v>144.01400000000001</v>
      </c>
      <c r="Y503">
        <v>7</v>
      </c>
      <c r="Z503" s="73">
        <v>183.17500000000001</v>
      </c>
      <c r="AA503">
        <v>3</v>
      </c>
      <c r="AF503" s="15" t="s">
        <v>872</v>
      </c>
      <c r="AG503">
        <v>3</v>
      </c>
      <c r="AH503">
        <v>1</v>
      </c>
      <c r="AI503">
        <v>125.67</v>
      </c>
    </row>
    <row r="504" spans="16:35" x14ac:dyDescent="0.25">
      <c r="R504">
        <v>3</v>
      </c>
      <c r="S504">
        <v>141.566</v>
      </c>
      <c r="Y504">
        <v>8</v>
      </c>
      <c r="Z504" s="73">
        <v>113.071</v>
      </c>
      <c r="AA504">
        <v>4</v>
      </c>
      <c r="AH504">
        <v>2</v>
      </c>
      <c r="AI504">
        <v>221.93899999999999</v>
      </c>
    </row>
    <row r="505" spans="16:35" x14ac:dyDescent="0.25">
      <c r="AH505">
        <v>3</v>
      </c>
      <c r="AI505">
        <v>151.92099999999999</v>
      </c>
    </row>
    <row r="506" spans="16:35" x14ac:dyDescent="0.25">
      <c r="P506" s="62" t="s">
        <v>873</v>
      </c>
      <c r="Q506">
        <v>3</v>
      </c>
      <c r="R506">
        <v>1</v>
      </c>
      <c r="S506">
        <v>140.00399999999999</v>
      </c>
      <c r="W506" s="74" t="s">
        <v>1217</v>
      </c>
      <c r="Y506">
        <v>5</v>
      </c>
      <c r="Z506" s="73">
        <v>295.45499999999998</v>
      </c>
      <c r="AA506">
        <v>1</v>
      </c>
    </row>
    <row r="507" spans="16:35" x14ac:dyDescent="0.25">
      <c r="R507">
        <v>2</v>
      </c>
      <c r="S507">
        <v>192.60599999999999</v>
      </c>
      <c r="Y507">
        <v>6</v>
      </c>
      <c r="Z507" s="73">
        <v>137.29499999999999</v>
      </c>
      <c r="AA507">
        <v>2</v>
      </c>
      <c r="AF507" s="15" t="s">
        <v>874</v>
      </c>
      <c r="AG507">
        <v>2</v>
      </c>
      <c r="AH507">
        <v>1</v>
      </c>
      <c r="AI507">
        <v>246.81200000000001</v>
      </c>
    </row>
    <row r="508" spans="16:35" x14ac:dyDescent="0.25">
      <c r="R508">
        <v>3</v>
      </c>
      <c r="S508">
        <v>269.20800000000003</v>
      </c>
      <c r="Y508">
        <v>7</v>
      </c>
      <c r="Z508" s="73">
        <v>180.31399999999999</v>
      </c>
      <c r="AA508">
        <v>3</v>
      </c>
      <c r="AH508">
        <v>2</v>
      </c>
      <c r="AI508">
        <v>93.171999999999997</v>
      </c>
    </row>
    <row r="509" spans="16:35" x14ac:dyDescent="0.25">
      <c r="Y509">
        <v>8</v>
      </c>
      <c r="Z509" s="73">
        <v>196.47399999999999</v>
      </c>
      <c r="AA509">
        <v>4</v>
      </c>
    </row>
    <row r="510" spans="16:35" x14ac:dyDescent="0.25">
      <c r="P510" s="62" t="s">
        <v>875</v>
      </c>
      <c r="Q510">
        <v>3</v>
      </c>
      <c r="R510">
        <v>1</v>
      </c>
      <c r="S510">
        <v>111.611</v>
      </c>
      <c r="AF510" s="15" t="s">
        <v>876</v>
      </c>
      <c r="AG510">
        <v>1</v>
      </c>
      <c r="AH510">
        <v>1</v>
      </c>
      <c r="AI510">
        <v>288.721</v>
      </c>
    </row>
    <row r="511" spans="16:35" x14ac:dyDescent="0.25">
      <c r="R511">
        <v>2</v>
      </c>
      <c r="S511">
        <v>124.483</v>
      </c>
    </row>
    <row r="512" spans="16:35" x14ac:dyDescent="0.25">
      <c r="R512">
        <v>3</v>
      </c>
      <c r="S512">
        <v>136.565</v>
      </c>
      <c r="AF512" s="15" t="s">
        <v>878</v>
      </c>
      <c r="AG512">
        <v>3</v>
      </c>
      <c r="AH512">
        <v>1</v>
      </c>
      <c r="AI512">
        <v>138.654</v>
      </c>
    </row>
    <row r="513" spans="16:36" x14ac:dyDescent="0.25">
      <c r="AH513">
        <v>2</v>
      </c>
      <c r="AI513">
        <v>294.89800000000002</v>
      </c>
      <c r="AJ513">
        <v>90.070999999999998</v>
      </c>
    </row>
    <row r="514" spans="16:36" x14ac:dyDescent="0.25">
      <c r="P514" s="62" t="s">
        <v>877</v>
      </c>
      <c r="Q514">
        <v>4</v>
      </c>
      <c r="R514">
        <v>1</v>
      </c>
      <c r="S514">
        <v>158.52099999999999</v>
      </c>
      <c r="AH514">
        <v>3</v>
      </c>
      <c r="AI514">
        <v>201.69499999999999</v>
      </c>
    </row>
    <row r="515" spans="16:36" x14ac:dyDescent="0.25">
      <c r="R515">
        <v>2</v>
      </c>
      <c r="S515">
        <v>142.636</v>
      </c>
    </row>
    <row r="516" spans="16:36" x14ac:dyDescent="0.25">
      <c r="R516">
        <v>3</v>
      </c>
      <c r="S516">
        <v>167.04499999999999</v>
      </c>
      <c r="AF516" s="15" t="s">
        <v>879</v>
      </c>
      <c r="AG516">
        <v>3</v>
      </c>
      <c r="AH516">
        <v>1</v>
      </c>
      <c r="AI516">
        <v>146.53700000000001</v>
      </c>
    </row>
    <row r="517" spans="16:36" x14ac:dyDescent="0.25">
      <c r="R517">
        <v>4</v>
      </c>
      <c r="S517">
        <v>73.41</v>
      </c>
      <c r="AH517">
        <v>2</v>
      </c>
      <c r="AI517">
        <v>195.43799999999999</v>
      </c>
    </row>
    <row r="518" spans="16:36" x14ac:dyDescent="0.25">
      <c r="AH518">
        <v>3</v>
      </c>
      <c r="AI518">
        <v>104.12</v>
      </c>
    </row>
    <row r="519" spans="16:36" x14ac:dyDescent="0.25">
      <c r="P519" s="62" t="s">
        <v>880</v>
      </c>
      <c r="Q519">
        <v>3</v>
      </c>
      <c r="R519">
        <v>1</v>
      </c>
      <c r="S519">
        <v>124.258</v>
      </c>
    </row>
    <row r="520" spans="16:36" x14ac:dyDescent="0.25">
      <c r="R520">
        <v>2</v>
      </c>
      <c r="S520">
        <v>158.31899999999999</v>
      </c>
      <c r="AF520" s="15" t="s">
        <v>881</v>
      </c>
      <c r="AG520">
        <v>3</v>
      </c>
      <c r="AH520">
        <v>1</v>
      </c>
      <c r="AI520">
        <v>214.51400000000001</v>
      </c>
    </row>
    <row r="521" spans="16:36" x14ac:dyDescent="0.25">
      <c r="R521">
        <v>3</v>
      </c>
      <c r="S521">
        <v>170.423</v>
      </c>
      <c r="AH521">
        <v>2</v>
      </c>
      <c r="AI521">
        <v>243.446</v>
      </c>
    </row>
    <row r="522" spans="16:36" x14ac:dyDescent="0.25">
      <c r="AH522">
        <v>3</v>
      </c>
      <c r="AI522">
        <v>173.78700000000001</v>
      </c>
    </row>
    <row r="523" spans="16:36" x14ac:dyDescent="0.25">
      <c r="P523" s="62" t="s">
        <v>882</v>
      </c>
      <c r="Q523">
        <v>3</v>
      </c>
      <c r="R523">
        <v>1</v>
      </c>
      <c r="S523">
        <v>211.625</v>
      </c>
    </row>
    <row r="524" spans="16:36" x14ac:dyDescent="0.25">
      <c r="R524">
        <v>2</v>
      </c>
      <c r="S524">
        <v>157.54400000000001</v>
      </c>
      <c r="AF524" s="15" t="s">
        <v>883</v>
      </c>
      <c r="AG524">
        <v>1</v>
      </c>
      <c r="AH524">
        <v>1</v>
      </c>
      <c r="AI524">
        <v>292.53500000000003</v>
      </c>
    </row>
    <row r="525" spans="16:36" x14ac:dyDescent="0.25">
      <c r="R525">
        <v>3</v>
      </c>
      <c r="S525">
        <v>107.336</v>
      </c>
    </row>
    <row r="526" spans="16:36" x14ac:dyDescent="0.25">
      <c r="AF526" s="15" t="s">
        <v>885</v>
      </c>
      <c r="AG526">
        <v>2</v>
      </c>
      <c r="AH526">
        <v>1</v>
      </c>
      <c r="AI526">
        <v>500.27699999999999</v>
      </c>
    </row>
    <row r="527" spans="16:36" x14ac:dyDescent="0.25">
      <c r="P527" s="62" t="s">
        <v>884</v>
      </c>
      <c r="Q527">
        <v>3</v>
      </c>
      <c r="R527">
        <v>1</v>
      </c>
      <c r="S527">
        <v>310.24700000000001</v>
      </c>
      <c r="AH527">
        <v>2</v>
      </c>
      <c r="AI527">
        <v>110.788</v>
      </c>
    </row>
    <row r="528" spans="16:36" x14ac:dyDescent="0.25">
      <c r="R528">
        <v>2</v>
      </c>
      <c r="S528">
        <v>169.012</v>
      </c>
    </row>
    <row r="529" spans="16:35" x14ac:dyDescent="0.25">
      <c r="R529">
        <v>3</v>
      </c>
      <c r="S529">
        <v>279.12</v>
      </c>
      <c r="AF529" s="15" t="s">
        <v>887</v>
      </c>
      <c r="AG529">
        <v>4</v>
      </c>
      <c r="AH529">
        <v>1</v>
      </c>
      <c r="AI529">
        <v>167.108</v>
      </c>
    </row>
    <row r="530" spans="16:35" x14ac:dyDescent="0.25">
      <c r="AH530">
        <v>2</v>
      </c>
      <c r="AI530">
        <v>186.703</v>
      </c>
    </row>
    <row r="531" spans="16:35" x14ac:dyDescent="0.25">
      <c r="P531" s="62" t="s">
        <v>886</v>
      </c>
      <c r="Q531">
        <v>4</v>
      </c>
      <c r="R531">
        <v>1</v>
      </c>
      <c r="S531">
        <v>277.11500000000001</v>
      </c>
      <c r="AH531">
        <v>3</v>
      </c>
      <c r="AI531">
        <v>200.28200000000001</v>
      </c>
    </row>
    <row r="532" spans="16:35" x14ac:dyDescent="0.25">
      <c r="R532">
        <v>2</v>
      </c>
      <c r="S532">
        <v>354.31799999999998</v>
      </c>
      <c r="AH532">
        <v>4</v>
      </c>
      <c r="AI532">
        <v>177.178</v>
      </c>
    </row>
    <row r="533" spans="16:35" x14ac:dyDescent="0.25">
      <c r="R533">
        <v>3</v>
      </c>
      <c r="S533">
        <v>191.00299999999999</v>
      </c>
    </row>
    <row r="534" spans="16:35" x14ac:dyDescent="0.25">
      <c r="R534">
        <v>4</v>
      </c>
      <c r="S534">
        <v>232.17500000000001</v>
      </c>
      <c r="AF534" s="15" t="s">
        <v>889</v>
      </c>
      <c r="AG534">
        <v>2</v>
      </c>
      <c r="AH534">
        <v>1</v>
      </c>
      <c r="AI534">
        <v>135.03</v>
      </c>
    </row>
    <row r="535" spans="16:35" x14ac:dyDescent="0.25">
      <c r="AH535">
        <v>2</v>
      </c>
      <c r="AI535">
        <v>170.48500000000001</v>
      </c>
    </row>
    <row r="536" spans="16:35" x14ac:dyDescent="0.25">
      <c r="P536" s="62" t="s">
        <v>888</v>
      </c>
      <c r="Q536">
        <v>4</v>
      </c>
      <c r="R536">
        <v>1</v>
      </c>
      <c r="S536">
        <v>132.834</v>
      </c>
    </row>
    <row r="537" spans="16:35" x14ac:dyDescent="0.25">
      <c r="R537">
        <v>2</v>
      </c>
      <c r="S537">
        <v>272.28100000000001</v>
      </c>
      <c r="AF537" s="15" t="s">
        <v>890</v>
      </c>
      <c r="AG537">
        <v>4</v>
      </c>
      <c r="AH537">
        <v>1</v>
      </c>
      <c r="AI537">
        <v>263.048</v>
      </c>
    </row>
    <row r="538" spans="16:35" x14ac:dyDescent="0.25">
      <c r="R538">
        <v>3</v>
      </c>
      <c r="S538">
        <v>162.595</v>
      </c>
      <c r="AH538">
        <v>2</v>
      </c>
      <c r="AI538">
        <v>293.483</v>
      </c>
    </row>
    <row r="539" spans="16:35" x14ac:dyDescent="0.25">
      <c r="R539">
        <v>4</v>
      </c>
      <c r="S539">
        <v>164.51400000000001</v>
      </c>
      <c r="AH539">
        <v>3</v>
      </c>
      <c r="AI539">
        <v>162.78800000000001</v>
      </c>
    </row>
    <row r="540" spans="16:35" x14ac:dyDescent="0.25">
      <c r="AH540">
        <v>4</v>
      </c>
      <c r="AI540">
        <v>133.68600000000001</v>
      </c>
    </row>
    <row r="541" spans="16:35" x14ac:dyDescent="0.25">
      <c r="P541" s="62" t="s">
        <v>891</v>
      </c>
      <c r="Q541">
        <v>7</v>
      </c>
      <c r="R541">
        <v>1</v>
      </c>
      <c r="S541" s="14" t="s">
        <v>810</v>
      </c>
    </row>
    <row r="542" spans="16:35" x14ac:dyDescent="0.25">
      <c r="R542">
        <v>2</v>
      </c>
      <c r="S542">
        <v>145.41300000000001</v>
      </c>
      <c r="AF542" s="15" t="s">
        <v>892</v>
      </c>
      <c r="AG542">
        <v>3</v>
      </c>
      <c r="AH542">
        <v>1</v>
      </c>
      <c r="AI542">
        <v>83.385000000000005</v>
      </c>
    </row>
    <row r="543" spans="16:35" x14ac:dyDescent="0.25">
      <c r="R543">
        <v>3</v>
      </c>
      <c r="S543">
        <v>128.565</v>
      </c>
      <c r="AH543">
        <v>2</v>
      </c>
      <c r="AI543">
        <v>128.09800000000001</v>
      </c>
    </row>
    <row r="544" spans="16:35" x14ac:dyDescent="0.25">
      <c r="R544">
        <v>4</v>
      </c>
      <c r="S544">
        <v>143.19900000000001</v>
      </c>
      <c r="AH544">
        <v>3</v>
      </c>
      <c r="AI544">
        <v>134.33199999999999</v>
      </c>
    </row>
    <row r="545" spans="16:35" x14ac:dyDescent="0.25">
      <c r="R545">
        <v>5</v>
      </c>
      <c r="S545">
        <v>124.724</v>
      </c>
    </row>
    <row r="546" spans="16:35" x14ac:dyDescent="0.25">
      <c r="R546">
        <v>6</v>
      </c>
      <c r="S546">
        <v>110.422</v>
      </c>
      <c r="AF546" s="15" t="s">
        <v>893</v>
      </c>
      <c r="AG546">
        <v>3</v>
      </c>
      <c r="AH546">
        <v>1</v>
      </c>
      <c r="AI546">
        <v>106</v>
      </c>
    </row>
    <row r="547" spans="16:35" x14ac:dyDescent="0.25">
      <c r="R547">
        <v>7</v>
      </c>
      <c r="S547">
        <v>135.79400000000001</v>
      </c>
      <c r="AH547">
        <v>2</v>
      </c>
    </row>
    <row r="548" spans="16:35" x14ac:dyDescent="0.25">
      <c r="R548">
        <v>8</v>
      </c>
      <c r="S548">
        <v>100.658</v>
      </c>
      <c r="AH548">
        <v>3</v>
      </c>
      <c r="AI548">
        <v>180.29400000000001</v>
      </c>
    </row>
    <row r="550" spans="16:35" x14ac:dyDescent="0.25">
      <c r="P550" s="62" t="s">
        <v>894</v>
      </c>
      <c r="Q550">
        <v>4</v>
      </c>
      <c r="R550">
        <v>1</v>
      </c>
      <c r="S550">
        <v>121.709</v>
      </c>
      <c r="AF550" s="15" t="s">
        <v>895</v>
      </c>
      <c r="AG550">
        <v>4</v>
      </c>
      <c r="AH550">
        <v>1</v>
      </c>
      <c r="AI550">
        <v>148.00700000000001</v>
      </c>
    </row>
    <row r="551" spans="16:35" x14ac:dyDescent="0.25">
      <c r="R551">
        <v>2</v>
      </c>
      <c r="S551">
        <v>123.81</v>
      </c>
      <c r="AH551">
        <v>2</v>
      </c>
      <c r="AI551">
        <v>128.55000000000001</v>
      </c>
    </row>
    <row r="552" spans="16:35" x14ac:dyDescent="0.25">
      <c r="R552">
        <v>3</v>
      </c>
      <c r="S552">
        <v>136.191</v>
      </c>
      <c r="AH552">
        <v>3</v>
      </c>
      <c r="AI552">
        <v>156.518</v>
      </c>
    </row>
    <row r="553" spans="16:35" x14ac:dyDescent="0.25">
      <c r="R553">
        <v>4</v>
      </c>
      <c r="S553">
        <v>109.38500000000001</v>
      </c>
      <c r="AH553">
        <v>4</v>
      </c>
      <c r="AI553">
        <v>277.18599999999998</v>
      </c>
    </row>
    <row r="555" spans="16:35" x14ac:dyDescent="0.25">
      <c r="P555" s="62" t="s">
        <v>896</v>
      </c>
      <c r="Q555">
        <v>1</v>
      </c>
      <c r="R555">
        <v>1</v>
      </c>
      <c r="S555">
        <v>268.15100000000001</v>
      </c>
      <c r="AF555" s="15" t="s">
        <v>898</v>
      </c>
      <c r="AG555">
        <v>4</v>
      </c>
      <c r="AH555">
        <v>1</v>
      </c>
      <c r="AI555">
        <v>324.89499999999998</v>
      </c>
    </row>
    <row r="556" spans="16:35" x14ac:dyDescent="0.25">
      <c r="AH556">
        <v>2</v>
      </c>
      <c r="AI556">
        <v>184.80799999999999</v>
      </c>
    </row>
    <row r="557" spans="16:35" x14ac:dyDescent="0.25">
      <c r="P557" s="62" t="s">
        <v>897</v>
      </c>
      <c r="Q557">
        <v>4</v>
      </c>
      <c r="R557">
        <v>1</v>
      </c>
      <c r="S557">
        <v>121.03700000000001</v>
      </c>
      <c r="AH557">
        <v>3</v>
      </c>
      <c r="AI557">
        <v>70.682000000000002</v>
      </c>
    </row>
    <row r="558" spans="16:35" x14ac:dyDescent="0.25">
      <c r="R558">
        <v>2</v>
      </c>
      <c r="S558">
        <v>79.649000000000001</v>
      </c>
      <c r="AH558">
        <v>4</v>
      </c>
      <c r="AI558">
        <v>104.27800000000001</v>
      </c>
    </row>
    <row r="559" spans="16:35" x14ac:dyDescent="0.25">
      <c r="R559">
        <v>3</v>
      </c>
      <c r="S559">
        <v>147.99</v>
      </c>
    </row>
    <row r="560" spans="16:35" x14ac:dyDescent="0.25">
      <c r="R560">
        <v>4</v>
      </c>
      <c r="S560">
        <v>155.589</v>
      </c>
      <c r="AF560" s="15" t="s">
        <v>900</v>
      </c>
      <c r="AG560">
        <v>3</v>
      </c>
      <c r="AH560">
        <v>1</v>
      </c>
      <c r="AI560">
        <v>126.11499999999999</v>
      </c>
    </row>
    <row r="561" spans="16:38" x14ac:dyDescent="0.25">
      <c r="AH561">
        <v>2</v>
      </c>
      <c r="AI561">
        <v>272.90499999999997</v>
      </c>
    </row>
    <row r="562" spans="16:38" x14ac:dyDescent="0.25">
      <c r="P562" s="62" t="s">
        <v>899</v>
      </c>
      <c r="Q562">
        <v>3</v>
      </c>
      <c r="R562">
        <v>1</v>
      </c>
      <c r="S562">
        <v>258.89800000000002</v>
      </c>
      <c r="AH562">
        <v>3</v>
      </c>
      <c r="AI562">
        <v>283.47800000000001</v>
      </c>
      <c r="AJ562">
        <v>50.914999999999999</v>
      </c>
    </row>
    <row r="563" spans="16:38" x14ac:dyDescent="0.25">
      <c r="R563">
        <v>2</v>
      </c>
      <c r="S563">
        <v>190.97900000000001</v>
      </c>
      <c r="AK563"/>
    </row>
    <row r="564" spans="16:38" x14ac:dyDescent="0.25">
      <c r="R564">
        <v>3</v>
      </c>
      <c r="AG564" s="83"/>
      <c r="AH564" s="83"/>
      <c r="AI564" s="83"/>
      <c r="AJ564" s="83"/>
      <c r="AK564" s="83"/>
      <c r="AL564" s="83"/>
    </row>
    <row r="565" spans="16:38" x14ac:dyDescent="0.25">
      <c r="AK565"/>
    </row>
    <row r="566" spans="16:38" x14ac:dyDescent="0.25">
      <c r="P566" s="62" t="s">
        <v>901</v>
      </c>
      <c r="Q566">
        <v>7</v>
      </c>
      <c r="R566">
        <v>1</v>
      </c>
      <c r="S566">
        <v>218.387</v>
      </c>
      <c r="AF566" s="15" t="s">
        <v>608</v>
      </c>
      <c r="AG566">
        <v>4</v>
      </c>
      <c r="AH566" s="71">
        <v>1</v>
      </c>
      <c r="AI566">
        <v>160.012</v>
      </c>
    </row>
    <row r="567" spans="16:38" x14ac:dyDescent="0.25">
      <c r="R567">
        <v>2</v>
      </c>
      <c r="S567">
        <v>92.135999999999996</v>
      </c>
      <c r="AH567" s="71">
        <v>2</v>
      </c>
      <c r="AI567">
        <v>118.229</v>
      </c>
    </row>
    <row r="568" spans="16:38" x14ac:dyDescent="0.25">
      <c r="R568">
        <v>3</v>
      </c>
      <c r="S568">
        <v>369.48599999999999</v>
      </c>
      <c r="AH568" s="71">
        <v>3</v>
      </c>
      <c r="AI568">
        <v>109.604</v>
      </c>
    </row>
    <row r="569" spans="16:38" x14ac:dyDescent="0.25">
      <c r="R569">
        <v>4</v>
      </c>
      <c r="S569">
        <v>333.084</v>
      </c>
      <c r="AH569" s="71">
        <v>4</v>
      </c>
      <c r="AI569">
        <v>90.477000000000004</v>
      </c>
    </row>
    <row r="570" spans="16:38" x14ac:dyDescent="0.25">
      <c r="R570">
        <v>5</v>
      </c>
      <c r="S570">
        <v>149.61600000000001</v>
      </c>
      <c r="AH570" s="71"/>
    </row>
    <row r="571" spans="16:38" x14ac:dyDescent="0.25">
      <c r="R571">
        <v>6</v>
      </c>
      <c r="S571">
        <v>160.602</v>
      </c>
      <c r="AF571" s="15" t="s">
        <v>609</v>
      </c>
      <c r="AG571">
        <v>3</v>
      </c>
      <c r="AH571" s="71">
        <v>1</v>
      </c>
      <c r="AI571">
        <v>158.38200000000001</v>
      </c>
    </row>
    <row r="572" spans="16:38" x14ac:dyDescent="0.25">
      <c r="R572">
        <v>7</v>
      </c>
      <c r="S572">
        <v>153.00299999999999</v>
      </c>
      <c r="AH572" s="71">
        <v>2</v>
      </c>
      <c r="AI572">
        <v>272.92700000000002</v>
      </c>
    </row>
    <row r="573" spans="16:38" x14ac:dyDescent="0.25">
      <c r="AH573" s="71">
        <v>3</v>
      </c>
      <c r="AI573">
        <v>88.090999999999994</v>
      </c>
    </row>
    <row r="574" spans="16:38" x14ac:dyDescent="0.25">
      <c r="P574" s="62" t="s">
        <v>902</v>
      </c>
      <c r="Q574">
        <v>4</v>
      </c>
      <c r="R574">
        <v>1</v>
      </c>
      <c r="S574">
        <v>66.843000000000004</v>
      </c>
      <c r="AH574" s="71"/>
    </row>
    <row r="575" spans="16:38" x14ac:dyDescent="0.25">
      <c r="R575">
        <v>2</v>
      </c>
      <c r="S575">
        <v>170.03800000000001</v>
      </c>
      <c r="AF575" s="15" t="s">
        <v>610</v>
      </c>
      <c r="AG575">
        <v>2</v>
      </c>
      <c r="AH575" s="71">
        <v>1</v>
      </c>
      <c r="AI575">
        <v>110.476</v>
      </c>
    </row>
    <row r="576" spans="16:38" x14ac:dyDescent="0.25">
      <c r="R576">
        <v>3</v>
      </c>
      <c r="S576">
        <v>326.83300000000003</v>
      </c>
      <c r="AH576" s="71">
        <v>2</v>
      </c>
      <c r="AI576">
        <v>107.48</v>
      </c>
    </row>
    <row r="577" spans="16:35" x14ac:dyDescent="0.25">
      <c r="R577">
        <v>4</v>
      </c>
      <c r="S577">
        <v>170.06200000000001</v>
      </c>
      <c r="AH577" s="71"/>
    </row>
    <row r="578" spans="16:35" x14ac:dyDescent="0.25">
      <c r="AF578" s="15" t="s">
        <v>611</v>
      </c>
      <c r="AG578">
        <v>2</v>
      </c>
      <c r="AH578" s="71">
        <v>1</v>
      </c>
      <c r="AI578">
        <v>182.45500000000001</v>
      </c>
    </row>
    <row r="579" spans="16:35" x14ac:dyDescent="0.25">
      <c r="P579" s="62" t="s">
        <v>903</v>
      </c>
      <c r="Q579">
        <v>3</v>
      </c>
      <c r="R579">
        <v>1</v>
      </c>
      <c r="S579">
        <v>113.23</v>
      </c>
      <c r="AH579" s="71">
        <v>2</v>
      </c>
      <c r="AI579">
        <v>134.648</v>
      </c>
    </row>
    <row r="580" spans="16:35" x14ac:dyDescent="0.25">
      <c r="R580">
        <v>2</v>
      </c>
      <c r="S580">
        <v>122.577</v>
      </c>
      <c r="AH580" s="71"/>
    </row>
    <row r="581" spans="16:35" x14ac:dyDescent="0.25">
      <c r="R581">
        <v>3</v>
      </c>
      <c r="S581">
        <v>252.00200000000001</v>
      </c>
      <c r="AF581" s="15" t="s">
        <v>612</v>
      </c>
      <c r="AG581">
        <v>4</v>
      </c>
      <c r="AH581" s="71">
        <v>1</v>
      </c>
      <c r="AI581">
        <v>215.33699999999999</v>
      </c>
    </row>
    <row r="582" spans="16:35" x14ac:dyDescent="0.25">
      <c r="AH582" s="71">
        <v>2</v>
      </c>
      <c r="AI582">
        <v>257.09899999999999</v>
      </c>
    </row>
    <row r="583" spans="16:35" x14ac:dyDescent="0.25">
      <c r="P583" s="62" t="s">
        <v>904</v>
      </c>
      <c r="Q583">
        <v>4</v>
      </c>
      <c r="R583">
        <v>1</v>
      </c>
      <c r="S583">
        <v>154.74199999999999</v>
      </c>
      <c r="AH583" s="71">
        <v>3</v>
      </c>
      <c r="AI583">
        <v>183.85300000000001</v>
      </c>
    </row>
    <row r="584" spans="16:35" x14ac:dyDescent="0.25">
      <c r="R584">
        <v>2</v>
      </c>
      <c r="S584">
        <v>131.47200000000001</v>
      </c>
      <c r="AH584" s="71">
        <v>4</v>
      </c>
      <c r="AI584">
        <v>127.738</v>
      </c>
    </row>
    <row r="585" spans="16:35" x14ac:dyDescent="0.25">
      <c r="R585">
        <v>3</v>
      </c>
      <c r="S585">
        <v>309.71600000000001</v>
      </c>
      <c r="AH585" s="71"/>
    </row>
    <row r="586" spans="16:35" x14ac:dyDescent="0.25">
      <c r="R586">
        <v>4</v>
      </c>
      <c r="S586">
        <v>133.255</v>
      </c>
      <c r="AF586" s="15" t="s">
        <v>613</v>
      </c>
      <c r="AG586">
        <v>3</v>
      </c>
      <c r="AH586" s="71">
        <v>1</v>
      </c>
      <c r="AI586">
        <v>95.525000000000006</v>
      </c>
    </row>
    <row r="587" spans="16:35" x14ac:dyDescent="0.25">
      <c r="AH587" s="71">
        <v>2</v>
      </c>
      <c r="AI587">
        <v>177.89</v>
      </c>
    </row>
    <row r="588" spans="16:35" x14ac:dyDescent="0.25">
      <c r="P588" s="62" t="s">
        <v>905</v>
      </c>
      <c r="Q588">
        <v>4</v>
      </c>
      <c r="R588">
        <v>1</v>
      </c>
      <c r="S588">
        <v>205.85400000000001</v>
      </c>
      <c r="AH588" s="71">
        <v>3</v>
      </c>
      <c r="AI588">
        <v>85.866</v>
      </c>
    </row>
    <row r="589" spans="16:35" x14ac:dyDescent="0.25">
      <c r="R589">
        <v>2</v>
      </c>
      <c r="S589">
        <v>253.071</v>
      </c>
      <c r="AH589" s="71"/>
    </row>
    <row r="590" spans="16:35" x14ac:dyDescent="0.25">
      <c r="R590">
        <v>3</v>
      </c>
      <c r="S590">
        <v>152.191</v>
      </c>
      <c r="AF590" s="15" t="s">
        <v>614</v>
      </c>
      <c r="AG590">
        <v>3</v>
      </c>
      <c r="AH590" s="71">
        <v>1</v>
      </c>
      <c r="AI590">
        <v>173.899</v>
      </c>
    </row>
    <row r="591" spans="16:35" x14ac:dyDescent="0.25">
      <c r="R591">
        <v>4</v>
      </c>
      <c r="S591">
        <v>121.655</v>
      </c>
      <c r="AH591" s="71">
        <v>2</v>
      </c>
      <c r="AI591">
        <v>187.04300000000001</v>
      </c>
    </row>
    <row r="592" spans="16:35" x14ac:dyDescent="0.25">
      <c r="AH592" s="71">
        <v>3</v>
      </c>
      <c r="AI592">
        <v>227.90299999999999</v>
      </c>
    </row>
    <row r="593" spans="16:36" x14ac:dyDescent="0.25">
      <c r="P593" s="62" t="s">
        <v>906</v>
      </c>
      <c r="Q593">
        <v>4</v>
      </c>
      <c r="R593">
        <v>1</v>
      </c>
      <c r="S593">
        <v>260.09399999999999</v>
      </c>
      <c r="AH593" s="71"/>
    </row>
    <row r="594" spans="16:36" x14ac:dyDescent="0.25">
      <c r="R594">
        <v>2</v>
      </c>
      <c r="S594">
        <v>109.11499999999999</v>
      </c>
      <c r="AF594" s="15" t="s">
        <v>615</v>
      </c>
      <c r="AG594">
        <v>5</v>
      </c>
      <c r="AH594" s="71">
        <v>1</v>
      </c>
      <c r="AI594">
        <v>106.301</v>
      </c>
    </row>
    <row r="595" spans="16:36" x14ac:dyDescent="0.25">
      <c r="R595">
        <v>3</v>
      </c>
      <c r="S595">
        <v>123.065</v>
      </c>
      <c r="AH595" s="71">
        <v>2</v>
      </c>
      <c r="AI595">
        <v>158.041</v>
      </c>
    </row>
    <row r="596" spans="16:36" x14ac:dyDescent="0.25">
      <c r="R596">
        <v>4</v>
      </c>
      <c r="S596">
        <v>316.07799999999997</v>
      </c>
      <c r="AH596" s="71">
        <v>3</v>
      </c>
      <c r="AI596">
        <v>218.79900000000001</v>
      </c>
    </row>
    <row r="597" spans="16:36" x14ac:dyDescent="0.25">
      <c r="AH597" s="71">
        <v>4</v>
      </c>
      <c r="AI597">
        <v>83.385000000000005</v>
      </c>
    </row>
    <row r="598" spans="16:36" x14ac:dyDescent="0.25">
      <c r="P598" s="62" t="s">
        <v>907</v>
      </c>
      <c r="Q598">
        <v>5</v>
      </c>
      <c r="R598">
        <v>1</v>
      </c>
      <c r="S598">
        <v>89.022000000000006</v>
      </c>
      <c r="AH598" s="71">
        <v>5</v>
      </c>
      <c r="AI598">
        <v>164.73</v>
      </c>
    </row>
    <row r="599" spans="16:36" x14ac:dyDescent="0.25">
      <c r="R599">
        <v>2</v>
      </c>
      <c r="S599">
        <v>166.90100000000001</v>
      </c>
      <c r="AH599" s="71"/>
    </row>
    <row r="600" spans="16:36" x14ac:dyDescent="0.25">
      <c r="R600">
        <v>3</v>
      </c>
      <c r="S600">
        <v>67.119</v>
      </c>
      <c r="AF600" s="15" t="s">
        <v>616</v>
      </c>
      <c r="AG600">
        <v>5</v>
      </c>
      <c r="AH600" s="71">
        <v>1</v>
      </c>
      <c r="AI600">
        <v>176.95500000000001</v>
      </c>
    </row>
    <row r="601" spans="16:36" x14ac:dyDescent="0.25">
      <c r="R601">
        <v>4</v>
      </c>
      <c r="S601">
        <v>93.037999999999997</v>
      </c>
      <c r="AH601" s="71">
        <v>2</v>
      </c>
      <c r="AI601">
        <v>130.863</v>
      </c>
    </row>
    <row r="602" spans="16:36" x14ac:dyDescent="0.25">
      <c r="R602">
        <v>5</v>
      </c>
      <c r="S602">
        <v>123.709</v>
      </c>
      <c r="AH602" s="71">
        <v>3</v>
      </c>
      <c r="AI602">
        <v>106.283</v>
      </c>
    </row>
    <row r="603" spans="16:36" x14ac:dyDescent="0.25">
      <c r="R603">
        <v>6</v>
      </c>
      <c r="S603">
        <v>211.72900000000001</v>
      </c>
      <c r="AH603" s="71">
        <v>4</v>
      </c>
      <c r="AI603">
        <v>85.703000000000003</v>
      </c>
    </row>
    <row r="604" spans="16:36" x14ac:dyDescent="0.25">
      <c r="AH604" s="71">
        <v>5</v>
      </c>
      <c r="AI604">
        <v>121.824</v>
      </c>
    </row>
    <row r="605" spans="16:36" x14ac:dyDescent="0.25">
      <c r="P605" s="62" t="s">
        <v>908</v>
      </c>
      <c r="Q605">
        <v>5</v>
      </c>
      <c r="R605">
        <v>1</v>
      </c>
      <c r="S605">
        <v>109.65900000000001</v>
      </c>
      <c r="AH605" s="71"/>
    </row>
    <row r="606" spans="16:36" x14ac:dyDescent="0.25">
      <c r="R606">
        <v>2</v>
      </c>
      <c r="S606">
        <v>177.88200000000001</v>
      </c>
      <c r="AF606" s="15" t="s">
        <v>617</v>
      </c>
      <c r="AG606">
        <v>3</v>
      </c>
      <c r="AH606" s="71">
        <v>1</v>
      </c>
      <c r="AI606">
        <v>141.43899999999999</v>
      </c>
    </row>
    <row r="607" spans="16:36" x14ac:dyDescent="0.25">
      <c r="R607">
        <v>3</v>
      </c>
      <c r="S607">
        <v>83.216999999999999</v>
      </c>
      <c r="AH607" s="71">
        <v>2</v>
      </c>
      <c r="AI607">
        <v>81.706999999999994</v>
      </c>
      <c r="AJ607">
        <v>60.805999999999997</v>
      </c>
    </row>
    <row r="608" spans="16:36" x14ac:dyDescent="0.25">
      <c r="R608">
        <v>4</v>
      </c>
      <c r="S608">
        <v>190.066</v>
      </c>
      <c r="AH608" s="71">
        <v>3</v>
      </c>
      <c r="AI608">
        <v>337.52199999999999</v>
      </c>
    </row>
    <row r="609" spans="16:38" x14ac:dyDescent="0.25">
      <c r="R609">
        <v>5</v>
      </c>
      <c r="S609" s="14" t="s">
        <v>810</v>
      </c>
      <c r="AH609" s="71"/>
    </row>
    <row r="610" spans="16:38" x14ac:dyDescent="0.25">
      <c r="AF610" s="15" t="s">
        <v>910</v>
      </c>
      <c r="AG610">
        <v>1</v>
      </c>
      <c r="AH610" s="71">
        <v>1</v>
      </c>
      <c r="AI610">
        <v>117.886</v>
      </c>
      <c r="AL610" s="14" t="s">
        <v>810</v>
      </c>
    </row>
    <row r="611" spans="16:38" x14ac:dyDescent="0.25">
      <c r="P611" s="62" t="s">
        <v>909</v>
      </c>
      <c r="Q611">
        <v>5</v>
      </c>
      <c r="R611">
        <v>1</v>
      </c>
      <c r="S611">
        <v>138.17699999999999</v>
      </c>
    </row>
    <row r="612" spans="16:38" x14ac:dyDescent="0.25">
      <c r="R612">
        <v>2</v>
      </c>
      <c r="S612">
        <v>122</v>
      </c>
      <c r="AF612" s="15" t="s">
        <v>911</v>
      </c>
      <c r="AG612">
        <v>4</v>
      </c>
      <c r="AH612">
        <v>1</v>
      </c>
      <c r="AI612">
        <v>86.266999999999996</v>
      </c>
    </row>
    <row r="613" spans="16:38" x14ac:dyDescent="0.25">
      <c r="R613">
        <v>3</v>
      </c>
      <c r="S613">
        <v>148.637</v>
      </c>
      <c r="AH613">
        <v>2</v>
      </c>
      <c r="AI613">
        <v>118.089</v>
      </c>
    </row>
    <row r="614" spans="16:38" x14ac:dyDescent="0.25">
      <c r="R614">
        <v>4</v>
      </c>
      <c r="S614">
        <v>130.77099999999999</v>
      </c>
      <c r="AH614">
        <v>3</v>
      </c>
      <c r="AI614">
        <v>257.19400000000002</v>
      </c>
    </row>
    <row r="615" spans="16:38" x14ac:dyDescent="0.25">
      <c r="R615">
        <v>5</v>
      </c>
      <c r="S615">
        <v>224.179</v>
      </c>
      <c r="AH615">
        <v>4</v>
      </c>
      <c r="AI615">
        <v>136.30799999999999</v>
      </c>
    </row>
    <row r="617" spans="16:38" x14ac:dyDescent="0.25">
      <c r="P617" s="62" t="s">
        <v>912</v>
      </c>
      <c r="Q617">
        <v>4</v>
      </c>
      <c r="R617">
        <v>1</v>
      </c>
      <c r="S617" s="14" t="s">
        <v>810</v>
      </c>
      <c r="AF617" s="15" t="s">
        <v>913</v>
      </c>
      <c r="AG617">
        <v>4</v>
      </c>
      <c r="AH617">
        <v>1</v>
      </c>
      <c r="AI617">
        <v>262.053</v>
      </c>
    </row>
    <row r="618" spans="16:38" x14ac:dyDescent="0.25">
      <c r="R618">
        <v>2</v>
      </c>
      <c r="S618">
        <v>146.11000000000001</v>
      </c>
      <c r="AH618">
        <v>2</v>
      </c>
      <c r="AI618">
        <v>92.438999999999993</v>
      </c>
    </row>
    <row r="619" spans="16:38" x14ac:dyDescent="0.25">
      <c r="R619">
        <v>3</v>
      </c>
      <c r="S619">
        <v>261.08199999999999</v>
      </c>
      <c r="T619">
        <v>31.385000000000002</v>
      </c>
      <c r="AH619">
        <v>3</v>
      </c>
      <c r="AI619">
        <v>168.55</v>
      </c>
    </row>
    <row r="620" spans="16:38" x14ac:dyDescent="0.25">
      <c r="R620">
        <v>4</v>
      </c>
      <c r="S620">
        <v>193.982</v>
      </c>
      <c r="AH620">
        <v>4</v>
      </c>
      <c r="AI620">
        <v>275.58800000000002</v>
      </c>
    </row>
    <row r="622" spans="16:38" x14ac:dyDescent="0.25">
      <c r="P622" s="62" t="s">
        <v>914</v>
      </c>
      <c r="Q622">
        <v>5</v>
      </c>
      <c r="R622">
        <v>1</v>
      </c>
      <c r="S622">
        <v>112.14700000000001</v>
      </c>
      <c r="AF622" s="15" t="s">
        <v>915</v>
      </c>
      <c r="AG622">
        <v>1</v>
      </c>
      <c r="AH622">
        <v>1</v>
      </c>
      <c r="AI622">
        <v>168.19</v>
      </c>
    </row>
    <row r="623" spans="16:38" x14ac:dyDescent="0.25">
      <c r="R623">
        <v>2</v>
      </c>
      <c r="S623">
        <v>396.06200000000001</v>
      </c>
      <c r="T623">
        <v>76.224000000000004</v>
      </c>
      <c r="AK623"/>
    </row>
    <row r="624" spans="16:38" x14ac:dyDescent="0.25">
      <c r="R624">
        <v>3</v>
      </c>
      <c r="S624">
        <v>91.679000000000002</v>
      </c>
      <c r="AF624" s="15" t="s">
        <v>916</v>
      </c>
      <c r="AG624">
        <v>3</v>
      </c>
      <c r="AH624">
        <v>1</v>
      </c>
      <c r="AI624">
        <v>195.167</v>
      </c>
      <c r="AK624"/>
    </row>
    <row r="625" spans="16:37" x14ac:dyDescent="0.25">
      <c r="R625">
        <v>4</v>
      </c>
      <c r="S625">
        <v>107.42400000000001</v>
      </c>
      <c r="AH625">
        <v>2</v>
      </c>
      <c r="AI625">
        <v>78.16</v>
      </c>
      <c r="AK625"/>
    </row>
    <row r="626" spans="16:37" x14ac:dyDescent="0.25">
      <c r="R626">
        <v>5</v>
      </c>
      <c r="S626">
        <v>159.261</v>
      </c>
      <c r="AH626">
        <v>3</v>
      </c>
      <c r="AI626">
        <v>113.358</v>
      </c>
      <c r="AK626"/>
    </row>
    <row r="627" spans="16:37" x14ac:dyDescent="0.25">
      <c r="AK627"/>
    </row>
    <row r="628" spans="16:37" x14ac:dyDescent="0.25">
      <c r="P628" s="62" t="s">
        <v>917</v>
      </c>
      <c r="Q628">
        <v>8</v>
      </c>
      <c r="R628">
        <v>1</v>
      </c>
      <c r="S628">
        <v>288.44400000000002</v>
      </c>
      <c r="AF628" s="15" t="s">
        <v>918</v>
      </c>
      <c r="AG628">
        <v>3</v>
      </c>
      <c r="AH628">
        <v>1</v>
      </c>
      <c r="AI628">
        <v>276.63200000000001</v>
      </c>
      <c r="AK628"/>
    </row>
    <row r="629" spans="16:37" x14ac:dyDescent="0.25">
      <c r="R629">
        <v>2</v>
      </c>
      <c r="S629">
        <v>114.965</v>
      </c>
      <c r="AH629">
        <v>2</v>
      </c>
      <c r="AI629">
        <v>193.065</v>
      </c>
      <c r="AK629"/>
    </row>
    <row r="630" spans="16:37" x14ac:dyDescent="0.25">
      <c r="R630">
        <v>3</v>
      </c>
      <c r="S630">
        <v>198.172</v>
      </c>
      <c r="AH630">
        <v>3</v>
      </c>
      <c r="AI630">
        <v>126.127</v>
      </c>
      <c r="AK630"/>
    </row>
    <row r="631" spans="16:37" x14ac:dyDescent="0.25">
      <c r="R631">
        <v>4</v>
      </c>
      <c r="S631">
        <v>113.283</v>
      </c>
      <c r="AK631"/>
    </row>
    <row r="632" spans="16:37" x14ac:dyDescent="0.25">
      <c r="R632">
        <v>5</v>
      </c>
      <c r="S632" s="14" t="s">
        <v>810</v>
      </c>
      <c r="AF632" s="15" t="s">
        <v>919</v>
      </c>
      <c r="AG632">
        <v>2</v>
      </c>
      <c r="AH632">
        <v>1</v>
      </c>
      <c r="AI632">
        <v>113.565</v>
      </c>
      <c r="AK632"/>
    </row>
    <row r="633" spans="16:37" x14ac:dyDescent="0.25">
      <c r="R633">
        <v>6</v>
      </c>
      <c r="S633">
        <v>98.27</v>
      </c>
      <c r="AH633">
        <v>2</v>
      </c>
      <c r="AI633">
        <v>208.85599999999999</v>
      </c>
      <c r="AK633"/>
    </row>
    <row r="634" spans="16:37" x14ac:dyDescent="0.25">
      <c r="R634">
        <v>7</v>
      </c>
      <c r="S634">
        <v>83.57</v>
      </c>
    </row>
    <row r="635" spans="16:37" x14ac:dyDescent="0.25">
      <c r="R635">
        <v>8</v>
      </c>
      <c r="S635">
        <v>93.722999999999999</v>
      </c>
      <c r="AF635" s="15" t="s">
        <v>921</v>
      </c>
      <c r="AG635">
        <v>4</v>
      </c>
      <c r="AH635">
        <v>1</v>
      </c>
      <c r="AI635">
        <v>162.30799999999999</v>
      </c>
    </row>
    <row r="636" spans="16:37" x14ac:dyDescent="0.25">
      <c r="AH636">
        <v>2</v>
      </c>
      <c r="AI636">
        <v>200.691</v>
      </c>
    </row>
    <row r="637" spans="16:37" x14ac:dyDescent="0.25">
      <c r="P637" s="62" t="s">
        <v>920</v>
      </c>
      <c r="Q637">
        <v>6</v>
      </c>
      <c r="R637">
        <v>1</v>
      </c>
      <c r="S637">
        <v>161.047</v>
      </c>
      <c r="AH637">
        <v>3</v>
      </c>
      <c r="AI637">
        <v>163.22999999999999</v>
      </c>
    </row>
    <row r="638" spans="16:37" x14ac:dyDescent="0.25">
      <c r="R638">
        <v>2</v>
      </c>
      <c r="S638">
        <v>125.252</v>
      </c>
      <c r="AH638">
        <v>4</v>
      </c>
      <c r="AI638">
        <v>189.23500000000001</v>
      </c>
    </row>
    <row r="639" spans="16:37" x14ac:dyDescent="0.25">
      <c r="R639">
        <v>3</v>
      </c>
      <c r="S639">
        <v>110.494</v>
      </c>
    </row>
    <row r="640" spans="16:37" x14ac:dyDescent="0.25">
      <c r="R640">
        <v>4</v>
      </c>
      <c r="S640">
        <v>151.38</v>
      </c>
      <c r="AF640" s="15" t="s">
        <v>922</v>
      </c>
      <c r="AG640">
        <v>2</v>
      </c>
      <c r="AH640">
        <v>1</v>
      </c>
      <c r="AI640">
        <v>219.495</v>
      </c>
    </row>
    <row r="641" spans="16:37" x14ac:dyDescent="0.25">
      <c r="R641">
        <v>5</v>
      </c>
      <c r="S641">
        <v>136.059</v>
      </c>
      <c r="AH641">
        <v>2</v>
      </c>
      <c r="AI641">
        <v>94.26</v>
      </c>
    </row>
    <row r="642" spans="16:37" x14ac:dyDescent="0.25">
      <c r="R642">
        <v>6</v>
      </c>
      <c r="S642" s="14" t="s">
        <v>810</v>
      </c>
      <c r="AK642"/>
    </row>
    <row r="643" spans="16:37" x14ac:dyDescent="0.25">
      <c r="AF643" s="15" t="s">
        <v>924</v>
      </c>
      <c r="AG643">
        <v>4</v>
      </c>
      <c r="AH643">
        <v>1</v>
      </c>
      <c r="AI643">
        <v>262.46899999999999</v>
      </c>
      <c r="AK643"/>
    </row>
    <row r="644" spans="16:37" x14ac:dyDescent="0.25">
      <c r="P644" s="62" t="s">
        <v>923</v>
      </c>
      <c r="Q644">
        <v>3</v>
      </c>
      <c r="R644">
        <v>1</v>
      </c>
      <c r="S644">
        <v>118.068</v>
      </c>
      <c r="AH644">
        <v>2</v>
      </c>
      <c r="AI644">
        <v>159.327</v>
      </c>
      <c r="AK644"/>
    </row>
    <row r="645" spans="16:37" x14ac:dyDescent="0.25">
      <c r="R645">
        <v>2</v>
      </c>
      <c r="S645">
        <v>139.714</v>
      </c>
      <c r="AH645">
        <v>3</v>
      </c>
      <c r="AI645">
        <v>239.63300000000001</v>
      </c>
      <c r="AK645"/>
    </row>
    <row r="646" spans="16:37" x14ac:dyDescent="0.25">
      <c r="R646">
        <v>3</v>
      </c>
      <c r="S646">
        <v>94.048000000000002</v>
      </c>
      <c r="AH646">
        <v>4</v>
      </c>
      <c r="AI646">
        <v>163.083</v>
      </c>
      <c r="AK646"/>
    </row>
    <row r="647" spans="16:37" x14ac:dyDescent="0.25">
      <c r="AK647"/>
    </row>
    <row r="648" spans="16:37" x14ac:dyDescent="0.25">
      <c r="P648" s="62" t="s">
        <v>925</v>
      </c>
      <c r="Q648">
        <v>4</v>
      </c>
      <c r="R648">
        <v>1</v>
      </c>
      <c r="S648">
        <v>152.738</v>
      </c>
      <c r="AF648" s="15" t="s">
        <v>926</v>
      </c>
      <c r="AG648">
        <v>3</v>
      </c>
      <c r="AH648">
        <v>1</v>
      </c>
      <c r="AI648">
        <v>152.643</v>
      </c>
      <c r="AK648"/>
    </row>
    <row r="649" spans="16:37" x14ac:dyDescent="0.25">
      <c r="R649">
        <v>2</v>
      </c>
      <c r="S649">
        <v>125.16</v>
      </c>
      <c r="AH649">
        <v>2</v>
      </c>
      <c r="AI649">
        <v>229.65199999999999</v>
      </c>
      <c r="AK649"/>
    </row>
    <row r="650" spans="16:37" x14ac:dyDescent="0.25">
      <c r="R650">
        <v>3</v>
      </c>
      <c r="S650">
        <v>174.74799999999999</v>
      </c>
      <c r="AH650">
        <v>3</v>
      </c>
      <c r="AI650">
        <v>162.82499999999999</v>
      </c>
      <c r="AK650"/>
    </row>
    <row r="651" spans="16:37" x14ac:dyDescent="0.25">
      <c r="R651">
        <v>4</v>
      </c>
      <c r="S651">
        <v>144.125</v>
      </c>
      <c r="AK651"/>
    </row>
    <row r="652" spans="16:37" x14ac:dyDescent="0.25">
      <c r="AF652" s="15" t="s">
        <v>928</v>
      </c>
      <c r="AG652">
        <v>4</v>
      </c>
      <c r="AH652">
        <v>1</v>
      </c>
      <c r="AI652" s="80">
        <v>141.852</v>
      </c>
    </row>
    <row r="653" spans="16:37" x14ac:dyDescent="0.25">
      <c r="P653" s="62" t="s">
        <v>927</v>
      </c>
      <c r="Q653">
        <v>3</v>
      </c>
      <c r="R653">
        <v>1</v>
      </c>
      <c r="S653">
        <v>175.114</v>
      </c>
      <c r="AH653">
        <v>2</v>
      </c>
      <c r="AI653">
        <v>160.24</v>
      </c>
    </row>
    <row r="654" spans="16:37" x14ac:dyDescent="0.25">
      <c r="R654">
        <v>2</v>
      </c>
      <c r="S654">
        <v>179.602</v>
      </c>
      <c r="AH654">
        <v>3</v>
      </c>
      <c r="AI654">
        <v>164.92400000000001</v>
      </c>
    </row>
    <row r="655" spans="16:37" x14ac:dyDescent="0.25">
      <c r="R655">
        <v>3</v>
      </c>
      <c r="S655">
        <v>200.87799999999999</v>
      </c>
      <c r="AH655">
        <v>4</v>
      </c>
      <c r="AI655">
        <v>140.76900000000001</v>
      </c>
    </row>
    <row r="657" spans="16:35" x14ac:dyDescent="0.25">
      <c r="P657" s="62" t="s">
        <v>929</v>
      </c>
      <c r="Q657">
        <v>2</v>
      </c>
      <c r="R657">
        <v>1</v>
      </c>
      <c r="S657">
        <v>204</v>
      </c>
      <c r="AF657" s="15" t="s">
        <v>930</v>
      </c>
      <c r="AG657">
        <v>3</v>
      </c>
      <c r="AH657">
        <v>1</v>
      </c>
      <c r="AI657">
        <v>260.05</v>
      </c>
    </row>
    <row r="658" spans="16:35" x14ac:dyDescent="0.25">
      <c r="R658">
        <v>2</v>
      </c>
      <c r="S658">
        <v>317.62400000000002</v>
      </c>
      <c r="AH658">
        <v>2</v>
      </c>
      <c r="AI658">
        <v>402.93400000000003</v>
      </c>
    </row>
    <row r="659" spans="16:35" x14ac:dyDescent="0.25">
      <c r="AH659">
        <v>3</v>
      </c>
      <c r="AI659">
        <v>146.03100000000001</v>
      </c>
    </row>
    <row r="660" spans="16:35" x14ac:dyDescent="0.25">
      <c r="P660" s="62" t="s">
        <v>931</v>
      </c>
      <c r="Q660">
        <v>5</v>
      </c>
      <c r="R660">
        <v>1</v>
      </c>
      <c r="S660">
        <v>306.54399999999998</v>
      </c>
    </row>
    <row r="661" spans="16:35" x14ac:dyDescent="0.25">
      <c r="R661">
        <v>2</v>
      </c>
      <c r="S661">
        <v>179.77799999999999</v>
      </c>
      <c r="AF661" s="15" t="s">
        <v>932</v>
      </c>
      <c r="AG661">
        <v>2</v>
      </c>
      <c r="AH661">
        <v>1</v>
      </c>
      <c r="AI661">
        <v>201.30099999999999</v>
      </c>
    </row>
    <row r="662" spans="16:35" x14ac:dyDescent="0.25">
      <c r="R662">
        <v>3</v>
      </c>
      <c r="S662">
        <v>71.512</v>
      </c>
      <c r="AH662">
        <v>2</v>
      </c>
      <c r="AI662">
        <v>185.36699999999999</v>
      </c>
    </row>
    <row r="663" spans="16:35" x14ac:dyDescent="0.25">
      <c r="R663">
        <v>4</v>
      </c>
      <c r="S663">
        <v>316.80900000000003</v>
      </c>
    </row>
    <row r="664" spans="16:35" x14ac:dyDescent="0.25">
      <c r="R664">
        <v>5</v>
      </c>
      <c r="S664" s="14" t="s">
        <v>810</v>
      </c>
      <c r="AF664" s="15" t="s">
        <v>933</v>
      </c>
      <c r="AG664">
        <v>4</v>
      </c>
      <c r="AH664">
        <v>1</v>
      </c>
      <c r="AI664">
        <v>193.352</v>
      </c>
    </row>
    <row r="665" spans="16:35" x14ac:dyDescent="0.25">
      <c r="AH665">
        <v>2</v>
      </c>
      <c r="AI665">
        <v>138.00399999999999</v>
      </c>
    </row>
    <row r="666" spans="16:35" x14ac:dyDescent="0.25">
      <c r="Q666" s="83"/>
      <c r="R666" s="83"/>
      <c r="S666" s="83"/>
      <c r="T666" s="83"/>
      <c r="U666" s="83"/>
      <c r="V666" s="83"/>
      <c r="AH666">
        <v>3</v>
      </c>
      <c r="AI666">
        <v>207.88499999999999</v>
      </c>
    </row>
    <row r="667" spans="16:35" x14ac:dyDescent="0.25">
      <c r="AH667">
        <v>4</v>
      </c>
      <c r="AI667">
        <v>238.53100000000001</v>
      </c>
    </row>
    <row r="669" spans="16:35" x14ac:dyDescent="0.25">
      <c r="P669" s="62" t="s">
        <v>618</v>
      </c>
      <c r="Q669">
        <v>1</v>
      </c>
      <c r="R669" s="71">
        <v>1</v>
      </c>
      <c r="S669">
        <v>255.196</v>
      </c>
      <c r="AF669" s="15" t="s">
        <v>934</v>
      </c>
      <c r="AG669">
        <v>3</v>
      </c>
      <c r="AH669">
        <v>1</v>
      </c>
      <c r="AI669">
        <v>98.372</v>
      </c>
    </row>
    <row r="670" spans="16:35" x14ac:dyDescent="0.25">
      <c r="R670" s="71"/>
      <c r="AH670">
        <v>2</v>
      </c>
      <c r="AI670">
        <v>92.346999999999994</v>
      </c>
    </row>
    <row r="671" spans="16:35" x14ac:dyDescent="0.25">
      <c r="P671" s="62" t="s">
        <v>619</v>
      </c>
      <c r="Q671">
        <v>4</v>
      </c>
      <c r="R671" s="71">
        <v>1</v>
      </c>
      <c r="S671">
        <v>171.54900000000001</v>
      </c>
      <c r="AH671">
        <v>3</v>
      </c>
      <c r="AI671">
        <v>182.56200000000001</v>
      </c>
    </row>
    <row r="672" spans="16:35" x14ac:dyDescent="0.25">
      <c r="R672" s="71">
        <v>2</v>
      </c>
      <c r="S672">
        <v>104.80500000000001</v>
      </c>
    </row>
    <row r="673" spans="16:37" x14ac:dyDescent="0.25">
      <c r="R673" s="71">
        <v>3</v>
      </c>
      <c r="S673">
        <v>214.46199999999999</v>
      </c>
      <c r="AF673" s="15" t="s">
        <v>935</v>
      </c>
      <c r="AG673">
        <v>7</v>
      </c>
      <c r="AH673">
        <v>1</v>
      </c>
      <c r="AI673">
        <v>169</v>
      </c>
    </row>
    <row r="674" spans="16:37" x14ac:dyDescent="0.25">
      <c r="R674" s="71">
        <v>4</v>
      </c>
      <c r="S674">
        <v>207.386</v>
      </c>
      <c r="AH674">
        <v>2</v>
      </c>
      <c r="AI674">
        <v>185.52099999999999</v>
      </c>
    </row>
    <row r="675" spans="16:37" x14ac:dyDescent="0.25">
      <c r="R675" s="71"/>
      <c r="AH675">
        <v>3</v>
      </c>
      <c r="AI675">
        <v>253.84200000000001</v>
      </c>
    </row>
    <row r="676" spans="16:37" x14ac:dyDescent="0.25">
      <c r="P676" s="62" t="s">
        <v>620</v>
      </c>
      <c r="Q676">
        <v>5</v>
      </c>
      <c r="R676" s="71">
        <v>1</v>
      </c>
      <c r="S676">
        <v>149.20099999999999</v>
      </c>
      <c r="U676" s="71"/>
      <c r="V676" s="71"/>
      <c r="AH676">
        <v>4</v>
      </c>
      <c r="AI676">
        <v>162.197</v>
      </c>
    </row>
    <row r="677" spans="16:37" x14ac:dyDescent="0.25">
      <c r="R677" s="71">
        <v>2</v>
      </c>
      <c r="S677">
        <v>117.54600000000001</v>
      </c>
      <c r="U677" s="71"/>
      <c r="V677" s="71"/>
      <c r="AH677">
        <v>5</v>
      </c>
      <c r="AI677">
        <v>189.423</v>
      </c>
    </row>
    <row r="678" spans="16:37" x14ac:dyDescent="0.25">
      <c r="R678" s="71">
        <v>3</v>
      </c>
      <c r="S678">
        <v>114.004</v>
      </c>
      <c r="AH678">
        <v>6</v>
      </c>
      <c r="AI678">
        <v>113.437</v>
      </c>
    </row>
    <row r="679" spans="16:37" x14ac:dyDescent="0.25">
      <c r="R679" s="71">
        <v>4</v>
      </c>
      <c r="S679">
        <v>248.709</v>
      </c>
      <c r="AH679">
        <v>7</v>
      </c>
      <c r="AI679">
        <v>144.499</v>
      </c>
      <c r="AK679"/>
    </row>
    <row r="680" spans="16:37" x14ac:dyDescent="0.25">
      <c r="R680" s="71">
        <v>5</v>
      </c>
      <c r="S680">
        <v>177.13300000000001</v>
      </c>
      <c r="AK680"/>
    </row>
    <row r="681" spans="16:37" x14ac:dyDescent="0.25">
      <c r="R681" s="71"/>
      <c r="AF681" s="15" t="s">
        <v>936</v>
      </c>
      <c r="AG681">
        <v>4</v>
      </c>
      <c r="AH681">
        <v>1</v>
      </c>
      <c r="AI681">
        <v>104.738</v>
      </c>
      <c r="AK681"/>
    </row>
    <row r="682" spans="16:37" x14ac:dyDescent="0.25">
      <c r="P682" s="62" t="s">
        <v>621</v>
      </c>
      <c r="Q682">
        <v>5</v>
      </c>
      <c r="R682" s="71">
        <v>1</v>
      </c>
      <c r="S682" s="72" t="s">
        <v>671</v>
      </c>
      <c r="AH682">
        <v>2</v>
      </c>
      <c r="AI682">
        <v>141.209</v>
      </c>
      <c r="AK682"/>
    </row>
    <row r="683" spans="16:37" x14ac:dyDescent="0.25">
      <c r="R683" s="71">
        <v>2</v>
      </c>
      <c r="S683">
        <v>109.65900000000001</v>
      </c>
      <c r="AH683">
        <v>3</v>
      </c>
      <c r="AI683">
        <v>99.156000000000006</v>
      </c>
      <c r="AK683"/>
    </row>
    <row r="684" spans="16:37" x14ac:dyDescent="0.25">
      <c r="R684" s="71">
        <v>3</v>
      </c>
      <c r="S684">
        <v>69.180999999999997</v>
      </c>
      <c r="AH684">
        <v>4</v>
      </c>
      <c r="AI684">
        <v>154.46700000000001</v>
      </c>
      <c r="AK684"/>
    </row>
    <row r="685" spans="16:37" x14ac:dyDescent="0.25">
      <c r="R685" s="71">
        <v>4</v>
      </c>
      <c r="S685">
        <v>187.27799999999999</v>
      </c>
      <c r="AK685"/>
    </row>
    <row r="686" spans="16:37" x14ac:dyDescent="0.25">
      <c r="R686" s="71">
        <v>5</v>
      </c>
      <c r="S686">
        <v>257.63</v>
      </c>
      <c r="AF686" s="15" t="s">
        <v>937</v>
      </c>
      <c r="AG686">
        <v>5</v>
      </c>
      <c r="AH686">
        <v>1</v>
      </c>
      <c r="AI686">
        <v>181.43</v>
      </c>
      <c r="AK686"/>
    </row>
    <row r="687" spans="16:37" x14ac:dyDescent="0.25">
      <c r="R687" s="71"/>
      <c r="AH687">
        <v>2</v>
      </c>
      <c r="AI687">
        <v>113.071</v>
      </c>
      <c r="AK687"/>
    </row>
    <row r="688" spans="16:37" x14ac:dyDescent="0.25">
      <c r="P688" s="62" t="s">
        <v>622</v>
      </c>
      <c r="Q688">
        <v>4</v>
      </c>
      <c r="R688" s="71">
        <v>1</v>
      </c>
      <c r="S688">
        <v>121.824</v>
      </c>
      <c r="AH688">
        <v>3</v>
      </c>
      <c r="AI688">
        <v>188.215</v>
      </c>
      <c r="AK688"/>
    </row>
    <row r="689" spans="16:37" x14ac:dyDescent="0.25">
      <c r="R689" s="71">
        <v>2</v>
      </c>
      <c r="S689">
        <v>152.32900000000001</v>
      </c>
      <c r="AH689">
        <v>4</v>
      </c>
      <c r="AI689">
        <v>199.33099999999999</v>
      </c>
      <c r="AK689"/>
    </row>
    <row r="690" spans="16:37" x14ac:dyDescent="0.25">
      <c r="R690" s="71">
        <v>3</v>
      </c>
      <c r="S690">
        <v>204.35300000000001</v>
      </c>
      <c r="AH690">
        <v>5</v>
      </c>
      <c r="AI690">
        <v>179.12</v>
      </c>
      <c r="AK690"/>
    </row>
    <row r="691" spans="16:37" x14ac:dyDescent="0.25">
      <c r="R691" s="71">
        <v>4</v>
      </c>
      <c r="S691">
        <v>120.967</v>
      </c>
      <c r="AK691"/>
    </row>
    <row r="692" spans="16:37" x14ac:dyDescent="0.25">
      <c r="AF692" s="15" t="s">
        <v>938</v>
      </c>
      <c r="AG692">
        <v>5</v>
      </c>
      <c r="AH692">
        <v>1</v>
      </c>
      <c r="AI692">
        <v>236.685</v>
      </c>
      <c r="AK692"/>
    </row>
    <row r="693" spans="16:37" x14ac:dyDescent="0.25">
      <c r="P693" s="62" t="s">
        <v>623</v>
      </c>
      <c r="Q693">
        <v>4</v>
      </c>
      <c r="R693" s="71">
        <v>1</v>
      </c>
      <c r="S693">
        <v>279.65199999999999</v>
      </c>
      <c r="T693">
        <v>72.563999999999993</v>
      </c>
      <c r="AH693">
        <v>2</v>
      </c>
      <c r="AI693">
        <v>112.294</v>
      </c>
      <c r="AK693"/>
    </row>
    <row r="694" spans="16:37" x14ac:dyDescent="0.25">
      <c r="R694" s="71">
        <v>2</v>
      </c>
      <c r="S694">
        <v>154.35</v>
      </c>
      <c r="AH694">
        <v>3</v>
      </c>
      <c r="AI694">
        <v>82.975999999999999</v>
      </c>
    </row>
    <row r="695" spans="16:37" x14ac:dyDescent="0.25">
      <c r="R695" s="71">
        <v>3</v>
      </c>
      <c r="S695">
        <v>181.57400000000001</v>
      </c>
      <c r="AH695">
        <v>4</v>
      </c>
      <c r="AI695">
        <v>135.20699999999999</v>
      </c>
    </row>
    <row r="696" spans="16:37" x14ac:dyDescent="0.25">
      <c r="R696" s="71">
        <v>4</v>
      </c>
      <c r="S696">
        <v>148.00299999999999</v>
      </c>
      <c r="AH696">
        <v>5</v>
      </c>
      <c r="AI696">
        <v>100.623</v>
      </c>
    </row>
    <row r="697" spans="16:37" x14ac:dyDescent="0.25">
      <c r="R697" s="71"/>
    </row>
    <row r="698" spans="16:37" x14ac:dyDescent="0.25">
      <c r="P698" s="62" t="s">
        <v>624</v>
      </c>
      <c r="Q698">
        <v>2</v>
      </c>
      <c r="R698" s="71">
        <v>1</v>
      </c>
      <c r="S698">
        <v>145.499</v>
      </c>
      <c r="AF698" s="15" t="s">
        <v>939</v>
      </c>
      <c r="AG698">
        <v>6</v>
      </c>
      <c r="AH698">
        <v>1</v>
      </c>
      <c r="AI698">
        <v>109.708</v>
      </c>
    </row>
    <row r="699" spans="16:37" x14ac:dyDescent="0.25">
      <c r="R699" s="71">
        <v>2</v>
      </c>
      <c r="S699">
        <v>131.04599999999999</v>
      </c>
      <c r="AH699">
        <v>2</v>
      </c>
      <c r="AI699">
        <v>117.38800000000001</v>
      </c>
    </row>
    <row r="700" spans="16:37" x14ac:dyDescent="0.25">
      <c r="R700" s="71"/>
      <c r="AH700">
        <v>3</v>
      </c>
      <c r="AI700">
        <v>328.72199999999998</v>
      </c>
    </row>
    <row r="701" spans="16:37" x14ac:dyDescent="0.25">
      <c r="P701" s="62" t="s">
        <v>625</v>
      </c>
      <c r="Q701">
        <v>6</v>
      </c>
      <c r="R701" s="71">
        <v>1</v>
      </c>
      <c r="S701">
        <v>276.52499999999998</v>
      </c>
      <c r="AH701">
        <v>4</v>
      </c>
      <c r="AI701">
        <v>284.95100000000002</v>
      </c>
      <c r="AJ701">
        <v>44.104999999999997</v>
      </c>
    </row>
    <row r="702" spans="16:37" x14ac:dyDescent="0.25">
      <c r="R702" s="71">
        <v>2</v>
      </c>
      <c r="S702">
        <v>80.262</v>
      </c>
      <c r="AH702">
        <v>5</v>
      </c>
      <c r="AI702">
        <v>228.56100000000001</v>
      </c>
      <c r="AJ702">
        <v>61.484999999999999</v>
      </c>
    </row>
    <row r="703" spans="16:37" x14ac:dyDescent="0.25">
      <c r="R703" s="71">
        <v>3</v>
      </c>
      <c r="S703">
        <v>217.267</v>
      </c>
      <c r="AH703">
        <v>6</v>
      </c>
      <c r="AI703">
        <v>101.242</v>
      </c>
    </row>
    <row r="704" spans="16:37" x14ac:dyDescent="0.25">
      <c r="R704" s="71">
        <v>4</v>
      </c>
      <c r="S704">
        <v>202.70400000000001</v>
      </c>
    </row>
    <row r="705" spans="16:36" x14ac:dyDescent="0.25">
      <c r="R705" s="71">
        <v>5</v>
      </c>
      <c r="S705">
        <v>168.297</v>
      </c>
      <c r="AF705" s="15" t="s">
        <v>940</v>
      </c>
      <c r="AG705">
        <v>3</v>
      </c>
      <c r="AH705">
        <v>1</v>
      </c>
      <c r="AI705">
        <v>261.22800000000001</v>
      </c>
    </row>
    <row r="706" spans="16:36" x14ac:dyDescent="0.25">
      <c r="R706" s="71">
        <v>6</v>
      </c>
      <c r="S706">
        <v>90.448999999999998</v>
      </c>
      <c r="AH706">
        <v>2</v>
      </c>
      <c r="AI706" s="14" t="s">
        <v>810</v>
      </c>
    </row>
    <row r="707" spans="16:36" x14ac:dyDescent="0.25">
      <c r="R707" s="71"/>
      <c r="AH707">
        <v>3</v>
      </c>
      <c r="AI707">
        <v>231.041</v>
      </c>
    </row>
    <row r="708" spans="16:36" x14ac:dyDescent="0.25">
      <c r="P708" s="62" t="s">
        <v>626</v>
      </c>
      <c r="Q708">
        <v>5</v>
      </c>
      <c r="R708" s="71">
        <v>1</v>
      </c>
      <c r="S708">
        <v>74.947000000000003</v>
      </c>
    </row>
    <row r="709" spans="16:36" x14ac:dyDescent="0.25">
      <c r="R709" s="71">
        <v>2</v>
      </c>
      <c r="S709">
        <v>239.58500000000001</v>
      </c>
      <c r="AF709" s="15" t="s">
        <v>941</v>
      </c>
      <c r="AG709">
        <v>2</v>
      </c>
      <c r="AH709">
        <v>1</v>
      </c>
      <c r="AI709">
        <v>270.40699999999998</v>
      </c>
      <c r="AJ709">
        <v>92.451999999999998</v>
      </c>
    </row>
    <row r="710" spans="16:36" x14ac:dyDescent="0.25">
      <c r="R710" s="71">
        <v>3</v>
      </c>
      <c r="S710">
        <v>207.06800000000001</v>
      </c>
      <c r="AH710">
        <v>2</v>
      </c>
      <c r="AI710">
        <v>99.02</v>
      </c>
    </row>
    <row r="711" spans="16:36" x14ac:dyDescent="0.25">
      <c r="R711" s="71">
        <v>4</v>
      </c>
      <c r="S711">
        <v>119.218</v>
      </c>
    </row>
    <row r="712" spans="16:36" x14ac:dyDescent="0.25">
      <c r="R712" s="71">
        <v>5</v>
      </c>
      <c r="S712">
        <v>160.702</v>
      </c>
      <c r="AF712" s="15" t="s">
        <v>942</v>
      </c>
      <c r="AG712">
        <v>3</v>
      </c>
      <c r="AH712">
        <v>1</v>
      </c>
      <c r="AI712">
        <v>175.11099999999999</v>
      </c>
    </row>
    <row r="713" spans="16:36" x14ac:dyDescent="0.25">
      <c r="R713" s="71"/>
      <c r="AH713">
        <v>2</v>
      </c>
      <c r="AI713">
        <v>91.284999999999997</v>
      </c>
    </row>
    <row r="714" spans="16:36" x14ac:dyDescent="0.25">
      <c r="P714" s="62" t="s">
        <v>627</v>
      </c>
      <c r="Q714">
        <v>3</v>
      </c>
      <c r="R714" s="71">
        <v>1</v>
      </c>
      <c r="S714">
        <v>126.874</v>
      </c>
      <c r="AH714">
        <v>3</v>
      </c>
      <c r="AI714">
        <v>210.73699999999999</v>
      </c>
    </row>
    <row r="715" spans="16:36" x14ac:dyDescent="0.25">
      <c r="R715" s="71">
        <v>2</v>
      </c>
      <c r="S715">
        <v>159.38900000000001</v>
      </c>
    </row>
    <row r="716" spans="16:36" x14ac:dyDescent="0.25">
      <c r="R716" s="71">
        <v>3</v>
      </c>
      <c r="S716">
        <v>132.50299999999999</v>
      </c>
      <c r="AF716" s="15" t="s">
        <v>944</v>
      </c>
      <c r="AG716">
        <v>2</v>
      </c>
      <c r="AH716">
        <v>1</v>
      </c>
      <c r="AI716">
        <v>331.69900000000001</v>
      </c>
    </row>
    <row r="717" spans="16:36" x14ac:dyDescent="0.25">
      <c r="R717" s="71"/>
      <c r="AH717">
        <v>2</v>
      </c>
      <c r="AI717">
        <v>125.54300000000001</v>
      </c>
    </row>
    <row r="718" spans="16:36" x14ac:dyDescent="0.25">
      <c r="P718" s="62" t="s">
        <v>943</v>
      </c>
      <c r="Q718">
        <v>6</v>
      </c>
      <c r="R718" s="71">
        <v>1</v>
      </c>
      <c r="S718">
        <v>104.623</v>
      </c>
    </row>
    <row r="719" spans="16:36" x14ac:dyDescent="0.25">
      <c r="R719" s="71">
        <v>2</v>
      </c>
      <c r="S719">
        <v>111.893</v>
      </c>
      <c r="AF719" s="15" t="s">
        <v>945</v>
      </c>
      <c r="AG719">
        <v>5</v>
      </c>
      <c r="AH719">
        <v>1</v>
      </c>
      <c r="AI719">
        <v>188.279</v>
      </c>
    </row>
    <row r="720" spans="16:36" x14ac:dyDescent="0.25">
      <c r="R720">
        <v>3</v>
      </c>
      <c r="S720">
        <v>112.071</v>
      </c>
      <c r="AH720">
        <v>2</v>
      </c>
      <c r="AI720">
        <v>268.745</v>
      </c>
    </row>
    <row r="721" spans="16:37" x14ac:dyDescent="0.25">
      <c r="R721">
        <v>4</v>
      </c>
      <c r="S721" s="14" t="s">
        <v>810</v>
      </c>
      <c r="AH721">
        <v>3</v>
      </c>
      <c r="AI721">
        <v>134.16399999999999</v>
      </c>
    </row>
    <row r="722" spans="16:37" x14ac:dyDescent="0.25">
      <c r="R722">
        <v>5</v>
      </c>
      <c r="S722" s="14" t="s">
        <v>810</v>
      </c>
      <c r="AH722">
        <v>4</v>
      </c>
      <c r="AI722" s="14" t="s">
        <v>810</v>
      </c>
    </row>
    <row r="723" spans="16:37" x14ac:dyDescent="0.25">
      <c r="R723">
        <v>6</v>
      </c>
      <c r="S723">
        <v>158.05099999999999</v>
      </c>
      <c r="AH723">
        <v>5</v>
      </c>
      <c r="AI723">
        <v>157.09899999999999</v>
      </c>
      <c r="AK723"/>
    </row>
    <row r="724" spans="16:37" x14ac:dyDescent="0.25">
      <c r="AK724"/>
    </row>
    <row r="725" spans="16:37" x14ac:dyDescent="0.25">
      <c r="P725" s="62" t="s">
        <v>946</v>
      </c>
      <c r="Q725">
        <v>9</v>
      </c>
      <c r="R725">
        <v>1</v>
      </c>
      <c r="S725">
        <v>160</v>
      </c>
      <c r="AF725" s="15" t="s">
        <v>947</v>
      </c>
      <c r="AG725">
        <v>2</v>
      </c>
      <c r="AH725">
        <v>1</v>
      </c>
      <c r="AI725">
        <v>239.01900000000001</v>
      </c>
      <c r="AK725"/>
    </row>
    <row r="726" spans="16:37" x14ac:dyDescent="0.25">
      <c r="R726">
        <v>2</v>
      </c>
      <c r="S726">
        <v>119.81699999999999</v>
      </c>
      <c r="AH726">
        <v>2</v>
      </c>
      <c r="AI726">
        <v>175.44499999999999</v>
      </c>
      <c r="AK726"/>
    </row>
    <row r="727" spans="16:37" x14ac:dyDescent="0.25">
      <c r="R727">
        <v>3</v>
      </c>
      <c r="S727">
        <v>191.71899999999999</v>
      </c>
      <c r="AK727"/>
    </row>
    <row r="728" spans="16:37" x14ac:dyDescent="0.25">
      <c r="R728">
        <v>4</v>
      </c>
      <c r="S728">
        <v>107.355</v>
      </c>
      <c r="AF728" s="15" t="s">
        <v>948</v>
      </c>
      <c r="AG728">
        <v>3</v>
      </c>
      <c r="AH728">
        <v>1</v>
      </c>
      <c r="AI728">
        <v>118.29600000000001</v>
      </c>
      <c r="AK728"/>
    </row>
    <row r="729" spans="16:37" x14ac:dyDescent="0.25">
      <c r="R729">
        <v>5</v>
      </c>
      <c r="S729">
        <v>238.47200000000001</v>
      </c>
      <c r="AH729">
        <v>2</v>
      </c>
      <c r="AI729">
        <v>272.60599999999999</v>
      </c>
      <c r="AK729"/>
    </row>
    <row r="730" spans="16:37" x14ac:dyDescent="0.25">
      <c r="R730">
        <v>6</v>
      </c>
      <c r="S730">
        <v>96.566000000000003</v>
      </c>
      <c r="AH730">
        <v>3</v>
      </c>
      <c r="AI730">
        <v>154.80600000000001</v>
      </c>
      <c r="AK730"/>
    </row>
    <row r="731" spans="16:37" x14ac:dyDescent="0.25">
      <c r="R731">
        <v>7</v>
      </c>
      <c r="S731">
        <v>125</v>
      </c>
      <c r="AK731"/>
    </row>
    <row r="732" spans="16:37" x14ac:dyDescent="0.25">
      <c r="R732">
        <v>8</v>
      </c>
      <c r="S732">
        <v>135.20400000000001</v>
      </c>
      <c r="AF732" s="15" t="s">
        <v>950</v>
      </c>
      <c r="AG732">
        <v>4</v>
      </c>
      <c r="AH732">
        <v>1</v>
      </c>
      <c r="AI732">
        <v>242.244</v>
      </c>
      <c r="AK732"/>
    </row>
    <row r="733" spans="16:37" x14ac:dyDescent="0.25">
      <c r="R733">
        <v>9</v>
      </c>
      <c r="S733">
        <v>86.370999999999995</v>
      </c>
      <c r="AH733">
        <v>2</v>
      </c>
      <c r="AI733">
        <v>193</v>
      </c>
      <c r="AK733"/>
    </row>
    <row r="734" spans="16:37" x14ac:dyDescent="0.25">
      <c r="AH734">
        <v>3</v>
      </c>
      <c r="AI734">
        <v>158.82400000000001</v>
      </c>
    </row>
    <row r="735" spans="16:37" x14ac:dyDescent="0.25">
      <c r="P735" s="62" t="s">
        <v>949</v>
      </c>
      <c r="Q735">
        <v>4</v>
      </c>
      <c r="R735">
        <v>1</v>
      </c>
      <c r="S735">
        <v>111.113</v>
      </c>
      <c r="AH735">
        <v>4</v>
      </c>
      <c r="AI735">
        <v>167.36199999999999</v>
      </c>
    </row>
    <row r="736" spans="16:37" x14ac:dyDescent="0.25">
      <c r="R736">
        <v>2</v>
      </c>
      <c r="S736" s="14" t="s">
        <v>810</v>
      </c>
    </row>
    <row r="737" spans="16:37" x14ac:dyDescent="0.25">
      <c r="R737">
        <v>3</v>
      </c>
      <c r="S737">
        <v>60</v>
      </c>
      <c r="AF737" s="15" t="s">
        <v>952</v>
      </c>
      <c r="AG737">
        <v>4</v>
      </c>
      <c r="AH737">
        <v>1</v>
      </c>
      <c r="AI737">
        <v>248.48500000000001</v>
      </c>
    </row>
    <row r="738" spans="16:37" x14ac:dyDescent="0.25">
      <c r="R738">
        <v>4</v>
      </c>
      <c r="S738">
        <v>93.605999999999995</v>
      </c>
      <c r="AH738">
        <v>2</v>
      </c>
      <c r="AI738">
        <v>271.73700000000002</v>
      </c>
    </row>
    <row r="739" spans="16:37" x14ac:dyDescent="0.25">
      <c r="AH739">
        <v>3</v>
      </c>
      <c r="AI739">
        <v>84.171999999999997</v>
      </c>
    </row>
    <row r="740" spans="16:37" x14ac:dyDescent="0.25">
      <c r="P740" s="62" t="s">
        <v>951</v>
      </c>
      <c r="Q740">
        <v>6</v>
      </c>
      <c r="R740">
        <v>1</v>
      </c>
      <c r="S740">
        <v>284.17599999999999</v>
      </c>
      <c r="AH740">
        <v>4</v>
      </c>
      <c r="AI740">
        <v>166.19300000000001</v>
      </c>
    </row>
    <row r="741" spans="16:37" x14ac:dyDescent="0.25">
      <c r="R741">
        <v>2</v>
      </c>
      <c r="S741">
        <v>139.846</v>
      </c>
      <c r="AK741"/>
    </row>
    <row r="742" spans="16:37" x14ac:dyDescent="0.25">
      <c r="R742">
        <v>3</v>
      </c>
      <c r="S742">
        <v>74.813000000000002</v>
      </c>
      <c r="AF742" s="15" t="s">
        <v>954</v>
      </c>
      <c r="AG742">
        <v>2</v>
      </c>
      <c r="AH742">
        <v>1</v>
      </c>
      <c r="AI742">
        <v>256.125</v>
      </c>
      <c r="AK742"/>
    </row>
    <row r="743" spans="16:37" x14ac:dyDescent="0.25">
      <c r="R743">
        <v>4</v>
      </c>
      <c r="S743" s="14" t="s">
        <v>810</v>
      </c>
      <c r="AH743">
        <v>2</v>
      </c>
      <c r="AI743">
        <v>281.39999999999998</v>
      </c>
      <c r="AK743"/>
    </row>
    <row r="744" spans="16:37" x14ac:dyDescent="0.25">
      <c r="R744">
        <v>5</v>
      </c>
      <c r="S744">
        <v>93.058999999999997</v>
      </c>
      <c r="AK744"/>
    </row>
    <row r="745" spans="16:37" x14ac:dyDescent="0.25">
      <c r="R745">
        <v>6</v>
      </c>
      <c r="S745">
        <v>225.18</v>
      </c>
      <c r="AF745" s="15" t="s">
        <v>955</v>
      </c>
      <c r="AG745">
        <v>3</v>
      </c>
      <c r="AH745">
        <v>1</v>
      </c>
      <c r="AI745">
        <v>90.138999999999996</v>
      </c>
      <c r="AK745"/>
    </row>
    <row r="746" spans="16:37" x14ac:dyDescent="0.25">
      <c r="AH746">
        <v>2</v>
      </c>
      <c r="AI746">
        <v>197.608</v>
      </c>
      <c r="AK746"/>
    </row>
    <row r="747" spans="16:37" x14ac:dyDescent="0.25">
      <c r="P747" s="62" t="s">
        <v>953</v>
      </c>
      <c r="Q747">
        <v>5</v>
      </c>
      <c r="R747">
        <v>1</v>
      </c>
      <c r="S747">
        <v>136.34100000000001</v>
      </c>
      <c r="AH747">
        <v>3</v>
      </c>
      <c r="AI747">
        <v>225.76300000000001</v>
      </c>
      <c r="AK747"/>
    </row>
    <row r="748" spans="16:37" x14ac:dyDescent="0.25">
      <c r="R748">
        <v>2</v>
      </c>
      <c r="S748">
        <v>192.77199999999999</v>
      </c>
      <c r="AK748"/>
    </row>
    <row r="749" spans="16:37" x14ac:dyDescent="0.25">
      <c r="R749">
        <v>3</v>
      </c>
      <c r="S749">
        <v>180.46899999999999</v>
      </c>
      <c r="AF749" s="15" t="s">
        <v>957</v>
      </c>
      <c r="AG749">
        <v>2</v>
      </c>
      <c r="AH749">
        <v>1</v>
      </c>
      <c r="AI749">
        <v>131.042</v>
      </c>
      <c r="AK749"/>
    </row>
    <row r="750" spans="16:37" x14ac:dyDescent="0.25">
      <c r="R750">
        <v>4</v>
      </c>
      <c r="S750">
        <v>227.40299999999999</v>
      </c>
      <c r="AH750">
        <v>2</v>
      </c>
      <c r="AI750">
        <v>97.328999999999994</v>
      </c>
      <c r="AK750"/>
    </row>
    <row r="751" spans="16:37" x14ac:dyDescent="0.25">
      <c r="R751">
        <v>5</v>
      </c>
      <c r="S751" s="14" t="s">
        <v>810</v>
      </c>
    </row>
    <row r="752" spans="16:37" x14ac:dyDescent="0.25">
      <c r="AF752" s="15" t="s">
        <v>958</v>
      </c>
      <c r="AG752">
        <v>3</v>
      </c>
      <c r="AH752">
        <v>1</v>
      </c>
      <c r="AI752">
        <v>109.33</v>
      </c>
    </row>
    <row r="753" spans="16:35" x14ac:dyDescent="0.25">
      <c r="P753" s="62" t="s">
        <v>956</v>
      </c>
      <c r="Q753">
        <v>6</v>
      </c>
      <c r="R753">
        <v>1</v>
      </c>
      <c r="S753">
        <v>77.795000000000002</v>
      </c>
      <c r="AH753">
        <v>2</v>
      </c>
      <c r="AI753">
        <v>255.78299999999999</v>
      </c>
    </row>
    <row r="754" spans="16:35" x14ac:dyDescent="0.25">
      <c r="R754">
        <v>2</v>
      </c>
      <c r="S754">
        <v>137.233</v>
      </c>
      <c r="AH754">
        <v>3</v>
      </c>
      <c r="AI754">
        <v>246.98400000000001</v>
      </c>
    </row>
    <row r="755" spans="16:35" x14ac:dyDescent="0.25">
      <c r="R755">
        <v>3</v>
      </c>
      <c r="S755">
        <v>230.34100000000001</v>
      </c>
    </row>
    <row r="756" spans="16:35" x14ac:dyDescent="0.25">
      <c r="R756">
        <v>4</v>
      </c>
      <c r="S756">
        <v>220.02</v>
      </c>
      <c r="AF756" s="15" t="s">
        <v>960</v>
      </c>
      <c r="AG756">
        <v>3</v>
      </c>
      <c r="AH756">
        <v>1</v>
      </c>
      <c r="AI756">
        <v>244.29499999999999</v>
      </c>
    </row>
    <row r="757" spans="16:35" x14ac:dyDescent="0.25">
      <c r="R757">
        <v>5</v>
      </c>
      <c r="S757">
        <v>167.505</v>
      </c>
      <c r="AH757">
        <v>2</v>
      </c>
      <c r="AI757">
        <v>114.057</v>
      </c>
    </row>
    <row r="758" spans="16:35" x14ac:dyDescent="0.25">
      <c r="R758">
        <v>6</v>
      </c>
      <c r="S758">
        <v>186.904</v>
      </c>
      <c r="AH758">
        <v>3</v>
      </c>
      <c r="AI758">
        <v>110.16800000000001</v>
      </c>
    </row>
    <row r="760" spans="16:35" x14ac:dyDescent="0.25">
      <c r="P760" s="62" t="s">
        <v>959</v>
      </c>
      <c r="Q760">
        <v>4</v>
      </c>
      <c r="R760">
        <v>1</v>
      </c>
      <c r="S760">
        <v>89.106999999999999</v>
      </c>
      <c r="AF760" s="15" t="s">
        <v>962</v>
      </c>
      <c r="AG760">
        <v>4</v>
      </c>
      <c r="AH760">
        <v>1</v>
      </c>
      <c r="AI760">
        <v>96.509</v>
      </c>
    </row>
    <row r="761" spans="16:35" x14ac:dyDescent="0.25">
      <c r="R761">
        <v>2</v>
      </c>
      <c r="S761">
        <v>122.004</v>
      </c>
      <c r="AH761">
        <v>2</v>
      </c>
      <c r="AI761">
        <v>237.49700000000001</v>
      </c>
    </row>
    <row r="762" spans="16:35" x14ac:dyDescent="0.25">
      <c r="R762">
        <v>3</v>
      </c>
      <c r="S762">
        <v>193.67</v>
      </c>
      <c r="AH762">
        <v>3</v>
      </c>
      <c r="AI762">
        <v>247.536</v>
      </c>
    </row>
    <row r="763" spans="16:35" x14ac:dyDescent="0.25">
      <c r="R763">
        <v>4</v>
      </c>
      <c r="S763">
        <v>120.416</v>
      </c>
      <c r="AH763">
        <v>4</v>
      </c>
      <c r="AI763">
        <v>210.09</v>
      </c>
    </row>
    <row r="765" spans="16:35" x14ac:dyDescent="0.25">
      <c r="P765" s="62" t="s">
        <v>961</v>
      </c>
      <c r="Q765">
        <v>7</v>
      </c>
      <c r="R765">
        <v>1</v>
      </c>
      <c r="S765">
        <v>95.853999999999999</v>
      </c>
      <c r="AF765" s="15" t="s">
        <v>963</v>
      </c>
      <c r="AG765">
        <v>4</v>
      </c>
      <c r="AH765">
        <v>1</v>
      </c>
      <c r="AI765">
        <v>242.04300000000001</v>
      </c>
    </row>
    <row r="766" spans="16:35" x14ac:dyDescent="0.25">
      <c r="R766">
        <v>2</v>
      </c>
      <c r="S766">
        <v>164.19499999999999</v>
      </c>
      <c r="AH766">
        <v>2</v>
      </c>
      <c r="AI766">
        <v>279.517</v>
      </c>
    </row>
    <row r="767" spans="16:35" x14ac:dyDescent="0.25">
      <c r="R767">
        <v>3</v>
      </c>
      <c r="S767">
        <v>89.14</v>
      </c>
      <c r="AH767">
        <v>3</v>
      </c>
      <c r="AI767">
        <v>124.964</v>
      </c>
    </row>
    <row r="768" spans="16:35" x14ac:dyDescent="0.25">
      <c r="R768">
        <v>4</v>
      </c>
      <c r="S768">
        <v>94.084999999999994</v>
      </c>
      <c r="AH768">
        <v>4</v>
      </c>
      <c r="AI768">
        <v>189.97399999999999</v>
      </c>
    </row>
    <row r="769" spans="16:35" x14ac:dyDescent="0.25">
      <c r="R769">
        <v>5</v>
      </c>
      <c r="S769">
        <v>97.247</v>
      </c>
    </row>
    <row r="770" spans="16:35" x14ac:dyDescent="0.25">
      <c r="R770">
        <v>6</v>
      </c>
      <c r="S770">
        <v>162.816</v>
      </c>
      <c r="AF770" s="15" t="s">
        <v>965</v>
      </c>
      <c r="AG770">
        <v>3</v>
      </c>
      <c r="AH770">
        <v>1</v>
      </c>
      <c r="AI770">
        <v>181</v>
      </c>
    </row>
    <row r="771" spans="16:35" x14ac:dyDescent="0.25">
      <c r="R771">
        <v>7</v>
      </c>
      <c r="S771">
        <v>222.24799999999999</v>
      </c>
      <c r="T771">
        <v>66.147000000000006</v>
      </c>
      <c r="AH771">
        <v>2</v>
      </c>
      <c r="AI771">
        <v>153.84399999999999</v>
      </c>
    </row>
    <row r="772" spans="16:35" x14ac:dyDescent="0.25">
      <c r="AH772">
        <v>3</v>
      </c>
      <c r="AI772">
        <v>102.694</v>
      </c>
    </row>
    <row r="773" spans="16:35" x14ac:dyDescent="0.25">
      <c r="P773" s="62" t="s">
        <v>964</v>
      </c>
      <c r="Q773">
        <v>3</v>
      </c>
      <c r="R773">
        <v>1</v>
      </c>
      <c r="S773">
        <v>167.04499999999999</v>
      </c>
    </row>
    <row r="774" spans="16:35" x14ac:dyDescent="0.25">
      <c r="R774">
        <v>2</v>
      </c>
      <c r="S774">
        <v>130.08099999999999</v>
      </c>
      <c r="AF774" s="15" t="s">
        <v>967</v>
      </c>
      <c r="AG774">
        <v>8</v>
      </c>
      <c r="AH774">
        <v>1</v>
      </c>
      <c r="AI774">
        <v>151.208</v>
      </c>
    </row>
    <row r="775" spans="16:35" x14ac:dyDescent="0.25">
      <c r="R775">
        <v>3</v>
      </c>
      <c r="S775">
        <v>144.309</v>
      </c>
      <c r="AH775">
        <v>2</v>
      </c>
      <c r="AI775">
        <v>62.201000000000001</v>
      </c>
    </row>
    <row r="776" spans="16:35" x14ac:dyDescent="0.25">
      <c r="AH776">
        <v>3</v>
      </c>
      <c r="AI776">
        <v>208.67699999999999</v>
      </c>
    </row>
    <row r="777" spans="16:35" x14ac:dyDescent="0.25">
      <c r="P777" s="62" t="s">
        <v>966</v>
      </c>
      <c r="Q777">
        <v>4</v>
      </c>
      <c r="R777">
        <v>1</v>
      </c>
      <c r="S777">
        <v>303.2</v>
      </c>
      <c r="AH777">
        <v>4</v>
      </c>
      <c r="AI777">
        <v>242.553</v>
      </c>
    </row>
    <row r="778" spans="16:35" x14ac:dyDescent="0.25">
      <c r="R778">
        <v>2</v>
      </c>
      <c r="S778" s="14" t="s">
        <v>810</v>
      </c>
      <c r="AH778">
        <v>5</v>
      </c>
      <c r="AI778">
        <v>136.953</v>
      </c>
    </row>
    <row r="779" spans="16:35" x14ac:dyDescent="0.25">
      <c r="R779">
        <v>3</v>
      </c>
      <c r="S779">
        <v>222.02</v>
      </c>
      <c r="AH779">
        <v>6</v>
      </c>
      <c r="AI779">
        <v>127.063</v>
      </c>
    </row>
    <row r="780" spans="16:35" x14ac:dyDescent="0.25">
      <c r="R780">
        <v>4</v>
      </c>
      <c r="S780">
        <v>90.918000000000006</v>
      </c>
      <c r="AH780">
        <v>7</v>
      </c>
      <c r="AI780">
        <v>71.197000000000003</v>
      </c>
    </row>
    <row r="781" spans="16:35" x14ac:dyDescent="0.25">
      <c r="AH781">
        <v>8</v>
      </c>
      <c r="AI781">
        <v>151.79300000000001</v>
      </c>
    </row>
    <row r="782" spans="16:35" x14ac:dyDescent="0.25">
      <c r="P782" s="62" t="s">
        <v>968</v>
      </c>
    </row>
    <row r="783" spans="16:35" x14ac:dyDescent="0.25">
      <c r="AF783" s="15" t="s">
        <v>970</v>
      </c>
      <c r="AG783">
        <v>5</v>
      </c>
      <c r="AH783">
        <v>1</v>
      </c>
      <c r="AI783" s="80">
        <v>95.188999999999993</v>
      </c>
    </row>
    <row r="784" spans="16:35" x14ac:dyDescent="0.25">
      <c r="AH784">
        <v>2</v>
      </c>
      <c r="AI784" s="80">
        <v>110.752</v>
      </c>
    </row>
    <row r="785" spans="16:37" x14ac:dyDescent="0.25">
      <c r="P785" s="62" t="s">
        <v>969</v>
      </c>
      <c r="Q785">
        <v>3</v>
      </c>
      <c r="R785">
        <v>1</v>
      </c>
      <c r="S785">
        <v>85.376000000000005</v>
      </c>
      <c r="AH785">
        <v>3</v>
      </c>
      <c r="AI785" s="80">
        <v>129.244</v>
      </c>
    </row>
    <row r="786" spans="16:37" x14ac:dyDescent="0.25">
      <c r="R786">
        <v>2</v>
      </c>
      <c r="S786">
        <v>257.49799999999999</v>
      </c>
      <c r="AH786">
        <v>4</v>
      </c>
      <c r="AI786" s="80">
        <v>161.05000000000001</v>
      </c>
    </row>
    <row r="787" spans="16:37" x14ac:dyDescent="0.25">
      <c r="R787">
        <v>3</v>
      </c>
      <c r="S787">
        <v>172.32499999999999</v>
      </c>
      <c r="AH787">
        <v>5</v>
      </c>
      <c r="AI787" s="80">
        <v>117.614</v>
      </c>
      <c r="AK787"/>
    </row>
    <row r="788" spans="16:37" x14ac:dyDescent="0.25">
      <c r="AK788"/>
    </row>
    <row r="789" spans="16:37" x14ac:dyDescent="0.25">
      <c r="P789" s="62" t="s">
        <v>971</v>
      </c>
      <c r="Q789">
        <v>7</v>
      </c>
      <c r="R789">
        <v>1</v>
      </c>
      <c r="S789">
        <v>249.19499999999999</v>
      </c>
      <c r="AF789" s="15" t="s">
        <v>972</v>
      </c>
      <c r="AG789">
        <v>3</v>
      </c>
      <c r="AH789">
        <v>1</v>
      </c>
      <c r="AI789" s="80">
        <v>262.93700000000001</v>
      </c>
      <c r="AK789"/>
    </row>
    <row r="790" spans="16:37" x14ac:dyDescent="0.25">
      <c r="R790">
        <v>2</v>
      </c>
      <c r="S790">
        <v>160.25299999999999</v>
      </c>
      <c r="AH790">
        <v>2</v>
      </c>
      <c r="AI790" s="80">
        <v>145.49600000000001</v>
      </c>
      <c r="AK790"/>
    </row>
    <row r="791" spans="16:37" x14ac:dyDescent="0.25">
      <c r="R791">
        <v>3</v>
      </c>
      <c r="S791">
        <v>121.413</v>
      </c>
      <c r="AH791">
        <v>3</v>
      </c>
      <c r="AI791" s="80">
        <v>242.72</v>
      </c>
      <c r="AK791"/>
    </row>
    <row r="792" spans="16:37" x14ac:dyDescent="0.25">
      <c r="R792">
        <v>4</v>
      </c>
      <c r="S792">
        <v>271.56200000000001</v>
      </c>
      <c r="AK792"/>
    </row>
    <row r="793" spans="16:37" x14ac:dyDescent="0.25">
      <c r="R793">
        <v>5</v>
      </c>
      <c r="S793" s="14" t="s">
        <v>810</v>
      </c>
      <c r="AF793" s="15" t="s">
        <v>974</v>
      </c>
      <c r="AG793">
        <v>2</v>
      </c>
      <c r="AH793">
        <v>1</v>
      </c>
      <c r="AI793">
        <v>231.625</v>
      </c>
      <c r="AK793"/>
    </row>
    <row r="794" spans="16:37" x14ac:dyDescent="0.25">
      <c r="R794">
        <v>6</v>
      </c>
      <c r="S794">
        <v>110.345</v>
      </c>
      <c r="AH794">
        <v>2</v>
      </c>
      <c r="AI794">
        <v>223.893</v>
      </c>
      <c r="AK794"/>
    </row>
    <row r="795" spans="16:37" x14ac:dyDescent="0.25">
      <c r="R795">
        <v>7</v>
      </c>
      <c r="S795">
        <v>256.01799999999997</v>
      </c>
      <c r="AK795"/>
    </row>
    <row r="796" spans="16:37" x14ac:dyDescent="0.25">
      <c r="AF796" s="15" t="s">
        <v>975</v>
      </c>
      <c r="AG796">
        <v>2</v>
      </c>
      <c r="AH796">
        <v>1</v>
      </c>
      <c r="AI796">
        <v>140.089</v>
      </c>
      <c r="AK796"/>
    </row>
    <row r="797" spans="16:37" x14ac:dyDescent="0.25">
      <c r="P797" s="62" t="s">
        <v>973</v>
      </c>
      <c r="Q797">
        <v>7</v>
      </c>
      <c r="R797">
        <v>1</v>
      </c>
      <c r="S797">
        <v>76.655000000000001</v>
      </c>
      <c r="AH797">
        <v>2</v>
      </c>
      <c r="AI797">
        <v>261.96199999999999</v>
      </c>
      <c r="AK797"/>
    </row>
    <row r="798" spans="16:37" x14ac:dyDescent="0.25">
      <c r="R798">
        <v>2</v>
      </c>
      <c r="S798">
        <v>276.904</v>
      </c>
      <c r="AK798"/>
    </row>
    <row r="799" spans="16:37" x14ac:dyDescent="0.25">
      <c r="R799">
        <v>3</v>
      </c>
      <c r="S799">
        <v>443.08600000000001</v>
      </c>
      <c r="AF799" s="15" t="s">
        <v>976</v>
      </c>
      <c r="AG799">
        <v>5</v>
      </c>
      <c r="AH799">
        <v>1</v>
      </c>
      <c r="AI799">
        <v>184.17400000000001</v>
      </c>
      <c r="AK799"/>
    </row>
    <row r="800" spans="16:37" x14ac:dyDescent="0.25">
      <c r="R800">
        <v>4</v>
      </c>
      <c r="S800" s="14" t="s">
        <v>810</v>
      </c>
      <c r="AH800">
        <v>2</v>
      </c>
      <c r="AI800">
        <v>197.20500000000001</v>
      </c>
      <c r="AK800"/>
    </row>
    <row r="801" spans="16:37" x14ac:dyDescent="0.25">
      <c r="R801">
        <v>5</v>
      </c>
      <c r="S801">
        <v>243.50800000000001</v>
      </c>
      <c r="AH801">
        <v>3</v>
      </c>
      <c r="AI801">
        <v>123.794</v>
      </c>
      <c r="AK801"/>
    </row>
    <row r="802" spans="16:37" x14ac:dyDescent="0.25">
      <c r="R802">
        <v>6</v>
      </c>
      <c r="S802">
        <v>80.399000000000001</v>
      </c>
      <c r="AH802">
        <v>4</v>
      </c>
      <c r="AI802">
        <v>111.544</v>
      </c>
      <c r="AK802"/>
    </row>
    <row r="803" spans="16:37" x14ac:dyDescent="0.25">
      <c r="R803">
        <v>7</v>
      </c>
      <c r="S803">
        <v>215.035</v>
      </c>
      <c r="AH803">
        <v>5</v>
      </c>
      <c r="AI803">
        <v>175.80099999999999</v>
      </c>
      <c r="AK803"/>
    </row>
    <row r="804" spans="16:37" x14ac:dyDescent="0.25">
      <c r="AK804"/>
    </row>
    <row r="805" spans="16:37" x14ac:dyDescent="0.25">
      <c r="P805" s="62" t="s">
        <v>977</v>
      </c>
      <c r="Q805">
        <v>4</v>
      </c>
      <c r="R805">
        <v>1</v>
      </c>
      <c r="S805" s="14" t="s">
        <v>810</v>
      </c>
      <c r="AF805" s="15" t="s">
        <v>979</v>
      </c>
      <c r="AG805">
        <v>4</v>
      </c>
      <c r="AH805">
        <v>1</v>
      </c>
      <c r="AI805">
        <v>120.60299999999999</v>
      </c>
      <c r="AK805"/>
    </row>
    <row r="806" spans="16:37" x14ac:dyDescent="0.25">
      <c r="R806">
        <v>2</v>
      </c>
      <c r="S806">
        <v>211.12299999999999</v>
      </c>
      <c r="AH806">
        <v>2</v>
      </c>
      <c r="AI806">
        <v>304.38499999999999</v>
      </c>
      <c r="AK806"/>
    </row>
    <row r="807" spans="16:37" x14ac:dyDescent="0.25">
      <c r="R807">
        <v>3</v>
      </c>
      <c r="S807">
        <v>161.137</v>
      </c>
      <c r="AH807">
        <v>3</v>
      </c>
      <c r="AI807">
        <v>127.142</v>
      </c>
      <c r="AK807"/>
    </row>
    <row r="808" spans="16:37" x14ac:dyDescent="0.25">
      <c r="R808">
        <v>4</v>
      </c>
      <c r="S808">
        <v>90.736000000000004</v>
      </c>
      <c r="AH808">
        <v>4</v>
      </c>
      <c r="AI808">
        <v>101.533</v>
      </c>
      <c r="AK808"/>
    </row>
    <row r="809" spans="16:37" x14ac:dyDescent="0.25">
      <c r="AK809"/>
    </row>
    <row r="810" spans="16:37" x14ac:dyDescent="0.25">
      <c r="P810" s="62" t="s">
        <v>978</v>
      </c>
      <c r="Q810">
        <v>4</v>
      </c>
      <c r="R810">
        <v>1</v>
      </c>
      <c r="S810">
        <v>244.739</v>
      </c>
      <c r="T810">
        <v>74.11</v>
      </c>
      <c r="AF810" s="15" t="s">
        <v>981</v>
      </c>
      <c r="AG810">
        <v>3</v>
      </c>
      <c r="AH810">
        <v>1</v>
      </c>
      <c r="AI810">
        <v>117.38800000000001</v>
      </c>
      <c r="AK810"/>
    </row>
    <row r="811" spans="16:37" x14ac:dyDescent="0.25">
      <c r="R811">
        <v>2</v>
      </c>
      <c r="S811">
        <v>154.67400000000001</v>
      </c>
      <c r="AH811">
        <v>2</v>
      </c>
      <c r="AI811">
        <v>107.629</v>
      </c>
      <c r="AK811"/>
    </row>
    <row r="812" spans="16:37" x14ac:dyDescent="0.25">
      <c r="R812">
        <v>3</v>
      </c>
      <c r="S812">
        <v>217.49700000000001</v>
      </c>
      <c r="AH812">
        <v>3</v>
      </c>
      <c r="AI812">
        <v>281.70400000000001</v>
      </c>
      <c r="AK812"/>
    </row>
    <row r="813" spans="16:37" x14ac:dyDescent="0.25">
      <c r="R813">
        <v>4</v>
      </c>
      <c r="S813">
        <v>137.18600000000001</v>
      </c>
    </row>
    <row r="814" spans="16:37" x14ac:dyDescent="0.25">
      <c r="AF814" s="15" t="s">
        <v>982</v>
      </c>
      <c r="AG814">
        <v>6</v>
      </c>
      <c r="AH814">
        <v>1</v>
      </c>
      <c r="AI814">
        <v>98.762</v>
      </c>
    </row>
    <row r="815" spans="16:37" x14ac:dyDescent="0.25">
      <c r="P815" s="62" t="s">
        <v>980</v>
      </c>
      <c r="Q815">
        <v>5</v>
      </c>
      <c r="R815">
        <v>1</v>
      </c>
      <c r="S815">
        <v>233.452</v>
      </c>
      <c r="AH815">
        <v>2</v>
      </c>
      <c r="AI815">
        <v>148.57</v>
      </c>
    </row>
    <row r="816" spans="16:37" x14ac:dyDescent="0.25">
      <c r="R816">
        <v>2</v>
      </c>
      <c r="S816">
        <v>148.36799999999999</v>
      </c>
      <c r="AH816">
        <v>3</v>
      </c>
      <c r="AI816">
        <v>205.68199999999999</v>
      </c>
    </row>
    <row r="817" spans="16:35" x14ac:dyDescent="0.25">
      <c r="R817">
        <v>3</v>
      </c>
      <c r="S817">
        <v>153.07499999999999</v>
      </c>
      <c r="AH817">
        <v>4</v>
      </c>
      <c r="AI817" s="14" t="s">
        <v>810</v>
      </c>
    </row>
    <row r="818" spans="16:35" x14ac:dyDescent="0.25">
      <c r="R818">
        <v>4</v>
      </c>
      <c r="S818">
        <v>193.54599999999999</v>
      </c>
      <c r="AH818">
        <v>5</v>
      </c>
      <c r="AI818">
        <v>84.811999999999998</v>
      </c>
    </row>
    <row r="819" spans="16:35" x14ac:dyDescent="0.25">
      <c r="R819">
        <v>5</v>
      </c>
      <c r="S819" s="14" t="s">
        <v>810</v>
      </c>
      <c r="AH819">
        <v>6</v>
      </c>
      <c r="AI819">
        <v>110.07299999999999</v>
      </c>
    </row>
    <row r="821" spans="16:35" x14ac:dyDescent="0.25">
      <c r="P821" s="62" t="s">
        <v>983</v>
      </c>
      <c r="Q821">
        <v>3</v>
      </c>
      <c r="R821">
        <v>1</v>
      </c>
      <c r="S821">
        <v>153.834</v>
      </c>
    </row>
    <row r="822" spans="16:35" x14ac:dyDescent="0.25">
      <c r="R822">
        <v>2</v>
      </c>
      <c r="S822">
        <v>139.714</v>
      </c>
    </row>
    <row r="823" spans="16:35" x14ac:dyDescent="0.25">
      <c r="R823">
        <v>3</v>
      </c>
      <c r="S823">
        <v>77.665999999999997</v>
      </c>
    </row>
    <row r="825" spans="16:35" x14ac:dyDescent="0.25">
      <c r="P825" s="62" t="s">
        <v>984</v>
      </c>
      <c r="Q825">
        <v>4</v>
      </c>
      <c r="R825">
        <v>1</v>
      </c>
      <c r="S825">
        <v>63.953000000000003</v>
      </c>
    </row>
    <row r="826" spans="16:35" x14ac:dyDescent="0.25">
      <c r="R826">
        <v>2</v>
      </c>
      <c r="S826">
        <v>110.941</v>
      </c>
    </row>
    <row r="827" spans="16:35" x14ac:dyDescent="0.25">
      <c r="R827">
        <v>3</v>
      </c>
      <c r="S827">
        <v>149.72300000000001</v>
      </c>
    </row>
    <row r="828" spans="16:35" x14ac:dyDescent="0.25">
      <c r="R828">
        <v>4</v>
      </c>
      <c r="S828">
        <v>137.928</v>
      </c>
    </row>
    <row r="830" spans="16:35" x14ac:dyDescent="0.25">
      <c r="P830" s="62" t="s">
        <v>985</v>
      </c>
      <c r="Q830">
        <v>6</v>
      </c>
      <c r="R830">
        <v>1</v>
      </c>
      <c r="S830">
        <v>201.67500000000001</v>
      </c>
    </row>
    <row r="831" spans="16:35" x14ac:dyDescent="0.25">
      <c r="R831">
        <v>2</v>
      </c>
      <c r="S831">
        <v>126.02</v>
      </c>
    </row>
    <row r="832" spans="16:35" x14ac:dyDescent="0.25">
      <c r="R832">
        <v>3</v>
      </c>
      <c r="S832">
        <v>140.18600000000001</v>
      </c>
    </row>
    <row r="833" spans="16:19" x14ac:dyDescent="0.25">
      <c r="R833">
        <v>4</v>
      </c>
      <c r="S833">
        <v>117.38800000000001</v>
      </c>
    </row>
    <row r="834" spans="16:19" x14ac:dyDescent="0.25">
      <c r="R834">
        <v>5</v>
      </c>
      <c r="S834">
        <v>276.40899999999999</v>
      </c>
    </row>
    <row r="835" spans="16:19" x14ac:dyDescent="0.25">
      <c r="R835">
        <v>6</v>
      </c>
      <c r="S835">
        <v>197.041</v>
      </c>
    </row>
    <row r="837" spans="16:19" x14ac:dyDescent="0.25">
      <c r="P837" s="62" t="s">
        <v>986</v>
      </c>
      <c r="Q837">
        <v>6</v>
      </c>
      <c r="R837">
        <v>1</v>
      </c>
      <c r="S837">
        <v>63.561</v>
      </c>
    </row>
    <row r="838" spans="16:19" x14ac:dyDescent="0.25">
      <c r="R838">
        <v>2</v>
      </c>
      <c r="S838">
        <v>179.62200000000001</v>
      </c>
    </row>
    <row r="839" spans="16:19" x14ac:dyDescent="0.25">
      <c r="R839">
        <v>3</v>
      </c>
      <c r="S839">
        <v>147.66499999999999</v>
      </c>
    </row>
    <row r="840" spans="16:19" x14ac:dyDescent="0.25">
      <c r="R840">
        <v>4</v>
      </c>
      <c r="S840">
        <v>171.143</v>
      </c>
    </row>
    <row r="841" spans="16:19" x14ac:dyDescent="0.25">
      <c r="R841">
        <v>5</v>
      </c>
      <c r="S841">
        <v>180.22800000000001</v>
      </c>
    </row>
    <row r="842" spans="16:19" x14ac:dyDescent="0.25">
      <c r="R842">
        <v>6</v>
      </c>
      <c r="S842">
        <v>243.37799999999999</v>
      </c>
    </row>
    <row r="844" spans="16:19" x14ac:dyDescent="0.25">
      <c r="P844" s="62" t="s">
        <v>987</v>
      </c>
      <c r="Q844">
        <v>5</v>
      </c>
      <c r="R844">
        <v>1</v>
      </c>
      <c r="S844">
        <v>122.20099999999999</v>
      </c>
    </row>
    <row r="845" spans="16:19" x14ac:dyDescent="0.25">
      <c r="R845">
        <v>2</v>
      </c>
      <c r="S845">
        <v>94.366</v>
      </c>
    </row>
    <row r="846" spans="16:19" x14ac:dyDescent="0.25">
      <c r="R846">
        <v>3</v>
      </c>
      <c r="S846">
        <v>260.31700000000001</v>
      </c>
    </row>
    <row r="847" spans="16:19" x14ac:dyDescent="0.25">
      <c r="R847">
        <v>4</v>
      </c>
      <c r="S847">
        <v>262.93200000000002</v>
      </c>
    </row>
    <row r="848" spans="16:19" x14ac:dyDescent="0.25">
      <c r="R848">
        <v>5</v>
      </c>
      <c r="S848">
        <v>150.56200000000001</v>
      </c>
    </row>
    <row r="850" spans="16:19" x14ac:dyDescent="0.25">
      <c r="P850" s="62" t="s">
        <v>988</v>
      </c>
      <c r="Q850">
        <v>8</v>
      </c>
      <c r="R850">
        <v>1</v>
      </c>
      <c r="S850">
        <v>192.44</v>
      </c>
    </row>
    <row r="851" spans="16:19" x14ac:dyDescent="0.25">
      <c r="R851">
        <v>2</v>
      </c>
      <c r="S851">
        <v>246.1</v>
      </c>
    </row>
    <row r="852" spans="16:19" x14ac:dyDescent="0.25">
      <c r="R852">
        <v>3</v>
      </c>
      <c r="S852">
        <v>106.88800000000001</v>
      </c>
    </row>
    <row r="853" spans="16:19" x14ac:dyDescent="0.25">
      <c r="R853">
        <v>4</v>
      </c>
      <c r="S853">
        <v>158.52099999999999</v>
      </c>
    </row>
    <row r="854" spans="16:19" x14ac:dyDescent="0.25">
      <c r="R854">
        <v>5</v>
      </c>
      <c r="S854">
        <v>126.02</v>
      </c>
    </row>
    <row r="855" spans="16:19" x14ac:dyDescent="0.25">
      <c r="R855">
        <v>6</v>
      </c>
      <c r="S855">
        <v>144.62700000000001</v>
      </c>
    </row>
    <row r="856" spans="16:19" x14ac:dyDescent="0.25">
      <c r="R856">
        <v>7</v>
      </c>
      <c r="S856">
        <v>140.12899999999999</v>
      </c>
    </row>
    <row r="857" spans="16:19" x14ac:dyDescent="0.25">
      <c r="R857">
        <v>8</v>
      </c>
      <c r="S857">
        <v>102.02</v>
      </c>
    </row>
    <row r="859" spans="16:19" x14ac:dyDescent="0.25">
      <c r="P859" s="62" t="s">
        <v>989</v>
      </c>
      <c r="Q859">
        <v>5</v>
      </c>
      <c r="R859">
        <v>1</v>
      </c>
      <c r="S859">
        <v>162.85599999999999</v>
      </c>
    </row>
    <row r="860" spans="16:19" x14ac:dyDescent="0.25">
      <c r="R860">
        <v>2</v>
      </c>
      <c r="S860">
        <v>136.029</v>
      </c>
    </row>
    <row r="861" spans="16:19" x14ac:dyDescent="0.25">
      <c r="R861">
        <v>3</v>
      </c>
      <c r="S861">
        <v>122.319</v>
      </c>
    </row>
    <row r="862" spans="16:19" x14ac:dyDescent="0.25">
      <c r="R862">
        <v>4</v>
      </c>
      <c r="S862">
        <v>151.18199999999999</v>
      </c>
    </row>
    <row r="863" spans="16:19" x14ac:dyDescent="0.25">
      <c r="R863">
        <v>5</v>
      </c>
      <c r="S863">
        <v>266.80700000000002</v>
      </c>
    </row>
    <row r="865" spans="16:19" x14ac:dyDescent="0.25">
      <c r="P865" s="62" t="s">
        <v>990</v>
      </c>
      <c r="Q865">
        <v>4</v>
      </c>
      <c r="R865">
        <v>1</v>
      </c>
      <c r="S865">
        <v>281.00200000000001</v>
      </c>
    </row>
    <row r="866" spans="16:19" x14ac:dyDescent="0.25">
      <c r="R866">
        <v>2</v>
      </c>
      <c r="S866">
        <v>389.95499999999998</v>
      </c>
    </row>
    <row r="867" spans="16:19" x14ac:dyDescent="0.25">
      <c r="R867">
        <v>3</v>
      </c>
      <c r="S867">
        <v>222.65700000000001</v>
      </c>
    </row>
    <row r="868" spans="16:19" x14ac:dyDescent="0.25">
      <c r="R868">
        <v>4</v>
      </c>
      <c r="S868">
        <v>97.801000000000002</v>
      </c>
    </row>
    <row r="870" spans="16:19" x14ac:dyDescent="0.25">
      <c r="P870" s="62" t="s">
        <v>991</v>
      </c>
      <c r="Q870">
        <v>1</v>
      </c>
      <c r="R870">
        <v>1</v>
      </c>
      <c r="S870">
        <v>217.20500000000001</v>
      </c>
    </row>
    <row r="872" spans="16:19" x14ac:dyDescent="0.25">
      <c r="P872" s="62" t="s">
        <v>992</v>
      </c>
      <c r="Q872">
        <v>7</v>
      </c>
      <c r="R872">
        <v>1</v>
      </c>
      <c r="S872">
        <v>134.239</v>
      </c>
    </row>
    <row r="873" spans="16:19" x14ac:dyDescent="0.25">
      <c r="R873">
        <v>2</v>
      </c>
      <c r="S873">
        <v>191.51</v>
      </c>
    </row>
    <row r="874" spans="16:19" x14ac:dyDescent="0.25">
      <c r="R874">
        <v>3</v>
      </c>
      <c r="S874">
        <v>262.83499999999998</v>
      </c>
    </row>
    <row r="875" spans="16:19" x14ac:dyDescent="0.25">
      <c r="R875">
        <v>4</v>
      </c>
      <c r="S875">
        <v>156.42599999999999</v>
      </c>
    </row>
    <row r="876" spans="16:19" x14ac:dyDescent="0.25">
      <c r="R876">
        <v>5</v>
      </c>
      <c r="S876">
        <v>60.033000000000001</v>
      </c>
    </row>
    <row r="877" spans="16:19" x14ac:dyDescent="0.25">
      <c r="R877">
        <v>6</v>
      </c>
      <c r="S877">
        <v>109.124</v>
      </c>
    </row>
    <row r="878" spans="16:19" x14ac:dyDescent="0.25">
      <c r="R878">
        <v>7</v>
      </c>
      <c r="S878">
        <v>198.76900000000001</v>
      </c>
    </row>
    <row r="880" spans="16:19" x14ac:dyDescent="0.25">
      <c r="P880" s="62" t="s">
        <v>993</v>
      </c>
      <c r="Q880">
        <v>6</v>
      </c>
      <c r="R880">
        <v>1</v>
      </c>
      <c r="S880">
        <v>149.773</v>
      </c>
    </row>
    <row r="881" spans="16:20" x14ac:dyDescent="0.25">
      <c r="R881">
        <v>2</v>
      </c>
      <c r="S881">
        <v>106.471</v>
      </c>
    </row>
    <row r="882" spans="16:20" x14ac:dyDescent="0.25">
      <c r="R882">
        <v>3</v>
      </c>
      <c r="S882">
        <v>126.004</v>
      </c>
    </row>
    <row r="883" spans="16:20" x14ac:dyDescent="0.25">
      <c r="R883">
        <v>4</v>
      </c>
      <c r="S883">
        <v>239.14</v>
      </c>
    </row>
    <row r="884" spans="16:20" x14ac:dyDescent="0.25">
      <c r="R884">
        <v>5</v>
      </c>
      <c r="S884">
        <v>100.285</v>
      </c>
    </row>
    <row r="885" spans="16:20" x14ac:dyDescent="0.25">
      <c r="R885">
        <v>6</v>
      </c>
      <c r="S885">
        <v>178.13800000000001</v>
      </c>
    </row>
    <row r="887" spans="16:20" x14ac:dyDescent="0.25">
      <c r="P887" s="62" t="s">
        <v>994</v>
      </c>
      <c r="Q887">
        <v>3</v>
      </c>
      <c r="R887">
        <v>1</v>
      </c>
      <c r="S887">
        <v>122</v>
      </c>
    </row>
    <row r="888" spans="16:20" x14ac:dyDescent="0.25">
      <c r="R888">
        <v>2</v>
      </c>
      <c r="S888">
        <v>164.012</v>
      </c>
    </row>
    <row r="889" spans="16:20" x14ac:dyDescent="0.25">
      <c r="R889">
        <v>3</v>
      </c>
      <c r="S889">
        <v>159.364</v>
      </c>
    </row>
    <row r="891" spans="16:20" x14ac:dyDescent="0.25">
      <c r="P891" s="62" t="s">
        <v>995</v>
      </c>
      <c r="Q891">
        <v>4</v>
      </c>
      <c r="R891">
        <v>1</v>
      </c>
      <c r="S891">
        <v>236.578</v>
      </c>
    </row>
    <row r="892" spans="16:20" x14ac:dyDescent="0.25">
      <c r="R892">
        <v>2</v>
      </c>
      <c r="S892">
        <v>120.748</v>
      </c>
    </row>
    <row r="893" spans="16:20" x14ac:dyDescent="0.25">
      <c r="R893">
        <v>3</v>
      </c>
      <c r="S893">
        <v>238.65700000000001</v>
      </c>
    </row>
    <row r="894" spans="16:20" x14ac:dyDescent="0.25">
      <c r="R894">
        <v>4</v>
      </c>
      <c r="S894">
        <v>244.696</v>
      </c>
      <c r="T894">
        <v>71.677000000000007</v>
      </c>
    </row>
    <row r="896" spans="16:20" x14ac:dyDescent="0.25">
      <c r="P896" s="62" t="s">
        <v>996</v>
      </c>
      <c r="Q896">
        <v>7</v>
      </c>
      <c r="R896">
        <v>1</v>
      </c>
      <c r="S896">
        <v>67.119</v>
      </c>
    </row>
    <row r="897" spans="16:19" x14ac:dyDescent="0.25">
      <c r="R897">
        <v>2</v>
      </c>
      <c r="S897">
        <v>138.88499999999999</v>
      </c>
    </row>
    <row r="898" spans="16:19" x14ac:dyDescent="0.25">
      <c r="R898">
        <v>3</v>
      </c>
      <c r="S898">
        <v>260.96899999999999</v>
      </c>
    </row>
    <row r="899" spans="16:19" x14ac:dyDescent="0.25">
      <c r="R899">
        <v>4</v>
      </c>
      <c r="S899" s="14" t="s">
        <v>810</v>
      </c>
    </row>
    <row r="900" spans="16:19" x14ac:dyDescent="0.25">
      <c r="R900">
        <v>5</v>
      </c>
      <c r="S900">
        <v>112.947</v>
      </c>
    </row>
    <row r="901" spans="16:19" x14ac:dyDescent="0.25">
      <c r="R901">
        <v>6</v>
      </c>
      <c r="S901">
        <v>94.414000000000001</v>
      </c>
    </row>
    <row r="902" spans="16:19" x14ac:dyDescent="0.25">
      <c r="R902">
        <v>7</v>
      </c>
      <c r="S902">
        <v>188.82</v>
      </c>
    </row>
    <row r="904" spans="16:19" x14ac:dyDescent="0.25">
      <c r="P904" s="62" t="s">
        <v>997</v>
      </c>
      <c r="Q904">
        <v>3</v>
      </c>
      <c r="R904">
        <v>1</v>
      </c>
      <c r="S904">
        <v>238.35499999999999</v>
      </c>
    </row>
    <row r="905" spans="16:19" x14ac:dyDescent="0.25">
      <c r="R905">
        <v>2</v>
      </c>
      <c r="S905">
        <v>320.75099999999998</v>
      </c>
    </row>
    <row r="906" spans="16:19" x14ac:dyDescent="0.25">
      <c r="R906">
        <v>3</v>
      </c>
      <c r="S906">
        <v>230.00200000000001</v>
      </c>
    </row>
    <row r="908" spans="16:19" x14ac:dyDescent="0.25">
      <c r="P908" s="62" t="s">
        <v>998</v>
      </c>
      <c r="Q908">
        <v>7</v>
      </c>
      <c r="R908">
        <v>1</v>
      </c>
      <c r="S908">
        <v>148.86199999999999</v>
      </c>
    </row>
    <row r="909" spans="16:19" x14ac:dyDescent="0.25">
      <c r="R909">
        <v>2</v>
      </c>
      <c r="S909">
        <v>170.06200000000001</v>
      </c>
    </row>
    <row r="910" spans="16:19" x14ac:dyDescent="0.25">
      <c r="R910">
        <v>3</v>
      </c>
      <c r="S910">
        <v>220.73500000000001</v>
      </c>
    </row>
    <row r="911" spans="16:19" x14ac:dyDescent="0.25">
      <c r="R911">
        <v>4</v>
      </c>
      <c r="S911">
        <v>83.486999999999995</v>
      </c>
    </row>
    <row r="912" spans="16:19" x14ac:dyDescent="0.25">
      <c r="R912">
        <v>5</v>
      </c>
      <c r="S912">
        <v>184.20099999999999</v>
      </c>
    </row>
    <row r="913" spans="16:19" x14ac:dyDescent="0.25">
      <c r="R913">
        <v>6</v>
      </c>
      <c r="S913">
        <v>266.58199999999999</v>
      </c>
    </row>
    <row r="914" spans="16:19" x14ac:dyDescent="0.25">
      <c r="R914">
        <v>7</v>
      </c>
      <c r="S914">
        <v>117.54600000000001</v>
      </c>
    </row>
    <row r="916" spans="16:19" x14ac:dyDescent="0.25">
      <c r="P916" s="62" t="s">
        <v>999</v>
      </c>
      <c r="Q916">
        <v>6</v>
      </c>
      <c r="R916">
        <v>1</v>
      </c>
      <c r="S916">
        <v>103.697</v>
      </c>
    </row>
    <row r="917" spans="16:19" x14ac:dyDescent="0.25">
      <c r="R917">
        <v>2</v>
      </c>
      <c r="S917">
        <v>95.52</v>
      </c>
    </row>
    <row r="918" spans="16:19" x14ac:dyDescent="0.25">
      <c r="R918">
        <v>3</v>
      </c>
      <c r="S918">
        <v>222.08099999999999</v>
      </c>
    </row>
    <row r="919" spans="16:19" x14ac:dyDescent="0.25">
      <c r="R919">
        <v>4</v>
      </c>
      <c r="S919">
        <v>85.44</v>
      </c>
    </row>
    <row r="920" spans="16:19" x14ac:dyDescent="0.25">
      <c r="R920">
        <v>5</v>
      </c>
      <c r="S920">
        <v>68.819000000000003</v>
      </c>
    </row>
    <row r="921" spans="16:19" x14ac:dyDescent="0.25">
      <c r="R921">
        <v>6</v>
      </c>
      <c r="S921">
        <v>137.71299999999999</v>
      </c>
    </row>
    <row r="923" spans="16:19" x14ac:dyDescent="0.25">
      <c r="P923" s="62" t="s">
        <v>1000</v>
      </c>
      <c r="Q923">
        <v>3</v>
      </c>
      <c r="R923">
        <v>1</v>
      </c>
      <c r="S923">
        <v>109.179</v>
      </c>
    </row>
    <row r="924" spans="16:19" x14ac:dyDescent="0.25">
      <c r="R924">
        <v>2</v>
      </c>
      <c r="S924">
        <v>78</v>
      </c>
    </row>
    <row r="925" spans="16:19" x14ac:dyDescent="0.25">
      <c r="R925">
        <v>3</v>
      </c>
      <c r="S925">
        <v>300.673</v>
      </c>
    </row>
    <row r="927" spans="16:19" x14ac:dyDescent="0.25">
      <c r="P927" s="62" t="s">
        <v>1001</v>
      </c>
      <c r="Q927">
        <v>5</v>
      </c>
      <c r="R927">
        <v>1</v>
      </c>
      <c r="S927">
        <v>241.96100000000001</v>
      </c>
    </row>
    <row r="928" spans="16:19" x14ac:dyDescent="0.25">
      <c r="R928">
        <v>2</v>
      </c>
      <c r="S928">
        <v>91</v>
      </c>
    </row>
    <row r="929" spans="16:20" x14ac:dyDescent="0.25">
      <c r="R929">
        <v>3</v>
      </c>
      <c r="S929">
        <v>242.52799999999999</v>
      </c>
    </row>
    <row r="930" spans="16:20" x14ac:dyDescent="0.25">
      <c r="R930">
        <v>4</v>
      </c>
      <c r="S930">
        <v>133.417</v>
      </c>
    </row>
    <row r="931" spans="16:20" x14ac:dyDescent="0.25">
      <c r="R931">
        <v>5</v>
      </c>
      <c r="S931">
        <v>233.11799999999999</v>
      </c>
    </row>
    <row r="933" spans="16:20" x14ac:dyDescent="0.25">
      <c r="P933" s="62" t="s">
        <v>1002</v>
      </c>
      <c r="Q933">
        <v>1</v>
      </c>
      <c r="R933">
        <v>1</v>
      </c>
      <c r="S933">
        <v>363.16699999999997</v>
      </c>
    </row>
    <row r="935" spans="16:20" x14ac:dyDescent="0.25">
      <c r="P935" s="62" t="s">
        <v>1003</v>
      </c>
      <c r="Q935">
        <v>3</v>
      </c>
      <c r="R935">
        <v>1</v>
      </c>
      <c r="S935">
        <v>248.131</v>
      </c>
    </row>
    <row r="936" spans="16:20" x14ac:dyDescent="0.25">
      <c r="R936">
        <v>2</v>
      </c>
      <c r="S936">
        <v>188.17500000000001</v>
      </c>
    </row>
    <row r="937" spans="16:20" x14ac:dyDescent="0.25">
      <c r="R937">
        <v>3</v>
      </c>
      <c r="S937">
        <v>137.03299999999999</v>
      </c>
    </row>
    <row r="939" spans="16:20" x14ac:dyDescent="0.25">
      <c r="P939" s="62" t="s">
        <v>1004</v>
      </c>
      <c r="Q939">
        <v>4</v>
      </c>
      <c r="R939">
        <v>1</v>
      </c>
      <c r="S939">
        <v>190.94800000000001</v>
      </c>
    </row>
    <row r="940" spans="16:20" x14ac:dyDescent="0.25">
      <c r="R940">
        <v>2</v>
      </c>
      <c r="S940">
        <v>560.14300000000003</v>
      </c>
      <c r="T940">
        <v>60.238999999999997</v>
      </c>
    </row>
    <row r="941" spans="16:20" x14ac:dyDescent="0.25">
      <c r="R941">
        <v>3</v>
      </c>
      <c r="S941">
        <v>216.28</v>
      </c>
    </row>
    <row r="942" spans="16:20" x14ac:dyDescent="0.25">
      <c r="R942">
        <v>4</v>
      </c>
      <c r="S942">
        <v>202.148</v>
      </c>
    </row>
  </sheetData>
  <conditionalFormatting sqref="AI292">
    <cfRule type="colorScale" priority="330">
      <colorScale>
        <cfvo type="min"/>
        <cfvo type="percentile" val="50"/>
        <cfvo type="max"/>
        <color rgb="FFF8696B"/>
        <color rgb="FFFFEB84"/>
        <color rgb="FF63BE7B"/>
      </colorScale>
    </cfRule>
  </conditionalFormatting>
  <conditionalFormatting sqref="AI318">
    <cfRule type="colorScale" priority="329">
      <colorScale>
        <cfvo type="min"/>
        <cfvo type="percentile" val="50"/>
        <cfvo type="max"/>
        <color rgb="FFF8696B"/>
        <color rgb="FFFFEB84"/>
        <color rgb="FF63BE7B"/>
      </colorScale>
    </cfRule>
  </conditionalFormatting>
  <conditionalFormatting sqref="AI314">
    <cfRule type="colorScale" priority="328">
      <colorScale>
        <cfvo type="min"/>
        <cfvo type="percentile" val="50"/>
        <cfvo type="max"/>
        <color rgb="FFF8696B"/>
        <color rgb="FFFFEB84"/>
        <color rgb="FF63BE7B"/>
      </colorScale>
    </cfRule>
  </conditionalFormatting>
  <conditionalFormatting sqref="AI302">
    <cfRule type="colorScale" priority="327">
      <colorScale>
        <cfvo type="min"/>
        <cfvo type="percentile" val="50"/>
        <cfvo type="max"/>
        <color rgb="FFF8696B"/>
        <color rgb="FFFFEB84"/>
        <color rgb="FF63BE7B"/>
      </colorScale>
    </cfRule>
  </conditionalFormatting>
  <conditionalFormatting sqref="S27">
    <cfRule type="colorScale" priority="324">
      <colorScale>
        <cfvo type="min"/>
        <cfvo type="percentile" val="50"/>
        <cfvo type="max"/>
        <color rgb="FFF8696B"/>
        <color rgb="FFFFEB84"/>
        <color rgb="FF63BE7B"/>
      </colorScale>
    </cfRule>
  </conditionalFormatting>
  <conditionalFormatting sqref="AI327">
    <cfRule type="colorScale" priority="322">
      <colorScale>
        <cfvo type="min"/>
        <cfvo type="percentile" val="50"/>
        <cfvo type="max"/>
        <color rgb="FFF8696B"/>
        <color rgb="FFFFEB84"/>
        <color rgb="FF63BE7B"/>
      </colorScale>
    </cfRule>
  </conditionalFormatting>
  <conditionalFormatting sqref="AI363">
    <cfRule type="colorScale" priority="321">
      <colorScale>
        <cfvo type="min"/>
        <cfvo type="percentile" val="50"/>
        <cfvo type="max"/>
        <color rgb="FFF8696B"/>
        <color rgb="FFFFEB84"/>
        <color rgb="FF63BE7B"/>
      </colorScale>
    </cfRule>
  </conditionalFormatting>
  <conditionalFormatting sqref="S173:S174">
    <cfRule type="colorScale" priority="311">
      <colorScale>
        <cfvo type="min"/>
        <cfvo type="percentile" val="50"/>
        <cfvo type="max"/>
        <color rgb="FFF8696B"/>
        <color rgb="FFFFEB84"/>
        <color rgb="FF63BE7B"/>
      </colorScale>
    </cfRule>
  </conditionalFormatting>
  <conditionalFormatting sqref="S176:S177">
    <cfRule type="colorScale" priority="310">
      <colorScale>
        <cfvo type="min"/>
        <cfvo type="percentile" val="50"/>
        <cfvo type="max"/>
        <color rgb="FFF8696B"/>
        <color rgb="FFFFEB84"/>
        <color rgb="FF63BE7B"/>
      </colorScale>
    </cfRule>
  </conditionalFormatting>
  <conditionalFormatting sqref="S184">
    <cfRule type="colorScale" priority="309">
      <colorScale>
        <cfvo type="min"/>
        <cfvo type="percentile" val="50"/>
        <cfvo type="max"/>
        <color rgb="FFF8696B"/>
        <color rgb="FFFFEB84"/>
        <color rgb="FF63BE7B"/>
      </colorScale>
    </cfRule>
  </conditionalFormatting>
  <conditionalFormatting sqref="S209">
    <cfRule type="colorScale" priority="308">
      <colorScale>
        <cfvo type="min"/>
        <cfvo type="percentile" val="50"/>
        <cfvo type="max"/>
        <color rgb="FFF8696B"/>
        <color rgb="FFFFEB84"/>
        <color rgb="FF63BE7B"/>
      </colorScale>
    </cfRule>
  </conditionalFormatting>
  <conditionalFormatting sqref="S258">
    <cfRule type="colorScale" priority="306">
      <colorScale>
        <cfvo type="min"/>
        <cfvo type="percentile" val="50"/>
        <cfvo type="max"/>
        <color rgb="FFF8696B"/>
        <color rgb="FFFFEB84"/>
        <color rgb="FF63BE7B"/>
      </colorScale>
    </cfRule>
  </conditionalFormatting>
  <conditionalFormatting sqref="S292:S293">
    <cfRule type="colorScale" priority="305">
      <colorScale>
        <cfvo type="min"/>
        <cfvo type="percentile" val="50"/>
        <cfvo type="max"/>
        <color rgb="FFF8696B"/>
        <color rgb="FFFFEB84"/>
        <color rgb="FF63BE7B"/>
      </colorScale>
    </cfRule>
  </conditionalFormatting>
  <conditionalFormatting sqref="S297">
    <cfRule type="colorScale" priority="304">
      <colorScale>
        <cfvo type="min"/>
        <cfvo type="percentile" val="50"/>
        <cfvo type="max"/>
        <color rgb="FFF8696B"/>
        <color rgb="FFFFEB84"/>
        <color rgb="FF63BE7B"/>
      </colorScale>
    </cfRule>
  </conditionalFormatting>
  <conditionalFormatting sqref="S299">
    <cfRule type="colorScale" priority="303">
      <colorScale>
        <cfvo type="min"/>
        <cfvo type="percentile" val="50"/>
        <cfvo type="max"/>
        <color rgb="FFF8696B"/>
        <color rgb="FFFFEB84"/>
        <color rgb="FF63BE7B"/>
      </colorScale>
    </cfRule>
  </conditionalFormatting>
  <conditionalFormatting sqref="AJ327:AJ366 S554 S79 AI324:AI325 AI335 AI340 AI343 AI346 AI351 AI355 AI357 AI360 AI327:AI328 AJ262:AJ321 AI566:AI609 AI262:AI322 S53 S58 S62 S66 S70 S82 S88 S99 S94 S104 S109 S114 S118 S121 S125 S133 S139 S142 S148:S149 S153 S157 S162 S166 S170 S181 S173:S177 S184:S185 S189 S193 S196 S203 S213 S208:S209 S219 S222 S226 S229 S234 S238:S239 S242 S246 S250 S253 S258:S259 S264 S270 S274 S279 S284 S287 S290 S295 S301 S292:S293 S305 S312:S350 S1:S49 S352 S356:S357 S364 S372 S377 S384 S388 S392 S397 S403 S408 S416 S434 S438 S444 S448 S452 S458 S462 S468 S472 S478 S487 S489 S483:S484 S493 S501 S505 S509 S513 S518 S522 S526 S530 S535 S540 S556 S561 S564:S565 S573 S578 S582 S587 S592 S597 S604 S610 S616 S621 S627 S636 S643 S647 S652 S656 S659 S668:S717 S724 AI611 AI804 AJ369:AJ372 AJ374:AJ376 AJ378:AJ379 AJ381:AJ383 AJ385:AJ387 AJ389 AJ391:AJ392 AJ394:AJ395 AJ397 AJ399:AJ402 AI364:AI366 AJ404:AJ405 AJ408 AJ411 AJ413:AJ414 AJ416 AJ418:AJ420 AJ422:AJ424 AJ426:AJ427 AJ432:AJ434 AJ436:AJ437 AJ439:AJ440 AJ444:AJ445 AJ447:AJ449 AJ451 AJ453:AJ454 AI467 AJ456:AJ485 AI471 AI473 AI476 AI481 AI487 AJ487:AJ511 AI492 AI497 AI502 AI506 AI509 AI511 AI519 AJ516:AJ561 AI523 AI525 AI528 AI533 AI536 AI541 AI545 AI549 AI554 AI559 AI564 S734 S739 S746 S752 S759 S764 S772 S776 S781:S784 S788 S796 S804 S809 S814 S820 S824 S829 S836 S843 S849 S858 S864 S869 S871 S879 S886 S890 S895 S903 S907 S915 S922 S926 S932 S934 S938 S943:S1048576 AI616 AI621 AI623 AI627 AI634 AI639 AI642 AI647 AI651 AI656 AI660 AI663 AI668 AI672 AI680 AI685 AI691 AI697 AI704 AI708 AI711 AI715 AI718 AI724 AI727 AI731 AI736 AI741 AI744 AI748 AI751 AI755 AI759 AI764 AI809 AI813 AI820:AI1048576 AJ566:AJ700 AJ790:AJ1048576 AJ710:AJ767 AJ703:AJ708 Y265:Y268 Z1:AA69 Z218 AA341:AA370 Z184 Z187 Z190 Z196 Z199 Z203 AA180:AA218 Z371:AA371 Z612:AA1048576 AI1:AJ42 AI368:AJ368 AI373:AJ373 AI377:AJ377 AI380:AJ380 AI384:AJ384 AI388:AJ388 AI390:AJ390 AI393:AJ393 AI396:AJ396 AI403:AJ403 AI398:AJ398 AI407:AJ407 AI409:AJ410 AI412:AJ412 AI415:AJ415 AI417:AJ417 AI421:AJ421 AI425:AJ425 AI428:AJ431 AI435:AJ435 AI438:AJ438 AI441:AJ441 AI443:AJ443 AI446:AJ446 AI450:AJ450 AI452:AJ452 AI455:AJ455">
    <cfRule type="colorScale" priority="332">
      <colorScale>
        <cfvo type="min"/>
        <cfvo type="percentile" val="50"/>
        <cfvo type="max"/>
        <color rgb="FFF8696B"/>
        <color rgb="FFFFEB84"/>
        <color rgb="FF63BE7B"/>
      </colorScale>
    </cfRule>
  </conditionalFormatting>
  <conditionalFormatting sqref="AI499">
    <cfRule type="colorScale" priority="275">
      <colorScale>
        <cfvo type="min"/>
        <cfvo type="percentile" val="50"/>
        <cfvo type="max"/>
        <color rgb="FFF8696B"/>
        <color rgb="FFFFEB84"/>
        <color rgb="FF63BE7B"/>
      </colorScale>
    </cfRule>
  </conditionalFormatting>
  <conditionalFormatting sqref="Z364">
    <cfRule type="colorScale" priority="55">
      <colorScale>
        <cfvo type="min"/>
        <cfvo type="percentile" val="50"/>
        <cfvo type="max"/>
        <color rgb="FFF8696B"/>
        <color rgb="FFFFEB84"/>
        <color rgb="FF63BE7B"/>
      </colorScale>
    </cfRule>
  </conditionalFormatting>
  <conditionalFormatting sqref="Z361">
    <cfRule type="colorScale" priority="54">
      <colorScale>
        <cfvo type="min"/>
        <cfvo type="percentile" val="50"/>
        <cfvo type="max"/>
        <color rgb="FFF8696B"/>
        <color rgb="FFFFEB84"/>
        <color rgb="FF63BE7B"/>
      </colorScale>
    </cfRule>
  </conditionalFormatting>
  <conditionalFormatting sqref="Z358">
    <cfRule type="colorScale" priority="53">
      <colorScale>
        <cfvo type="min"/>
        <cfvo type="percentile" val="50"/>
        <cfvo type="max"/>
        <color rgb="FFF8696B"/>
        <color rgb="FFFFEB84"/>
        <color rgb="FF63BE7B"/>
      </colorScale>
    </cfRule>
  </conditionalFormatting>
  <conditionalFormatting sqref="Z355">
    <cfRule type="colorScale" priority="52">
      <colorScale>
        <cfvo type="min"/>
        <cfvo type="percentile" val="50"/>
        <cfvo type="max"/>
        <color rgb="FFF8696B"/>
        <color rgb="FFFFEB84"/>
        <color rgb="FF63BE7B"/>
      </colorScale>
    </cfRule>
  </conditionalFormatting>
  <conditionalFormatting sqref="Z351">
    <cfRule type="colorScale" priority="51">
      <colorScale>
        <cfvo type="min"/>
        <cfvo type="percentile" val="50"/>
        <cfvo type="max"/>
        <color rgb="FFF8696B"/>
        <color rgb="FFFFEB84"/>
        <color rgb="FF63BE7B"/>
      </colorScale>
    </cfRule>
  </conditionalFormatting>
  <conditionalFormatting sqref="Z348">
    <cfRule type="colorScale" priority="50">
      <colorScale>
        <cfvo type="min"/>
        <cfvo type="percentile" val="50"/>
        <cfvo type="max"/>
        <color rgb="FFF8696B"/>
        <color rgb="FFFFEB84"/>
        <color rgb="FF63BE7B"/>
      </colorScale>
    </cfRule>
  </conditionalFormatting>
  <conditionalFormatting sqref="Z345">
    <cfRule type="colorScale" priority="49">
      <colorScale>
        <cfvo type="min"/>
        <cfvo type="percentile" val="50"/>
        <cfvo type="max"/>
        <color rgb="FFF8696B"/>
        <color rgb="FFFFEB84"/>
        <color rgb="FF63BE7B"/>
      </colorScale>
    </cfRule>
  </conditionalFormatting>
  <conditionalFormatting sqref="Z342">
    <cfRule type="colorScale" priority="48">
      <colorScale>
        <cfvo type="min"/>
        <cfvo type="percentile" val="50"/>
        <cfvo type="max"/>
        <color rgb="FFF8696B"/>
        <color rgb="FFFFEB84"/>
        <color rgb="FF63BE7B"/>
      </colorScale>
    </cfRule>
  </conditionalFormatting>
  <conditionalFormatting sqref="Z213">
    <cfRule type="colorScale" priority="47">
      <colorScale>
        <cfvo type="min"/>
        <cfvo type="percentile" val="50"/>
        <cfvo type="max"/>
        <color rgb="FFF8696B"/>
        <color rgb="FFFFEB84"/>
        <color rgb="FF63BE7B"/>
      </colorScale>
    </cfRule>
  </conditionalFormatting>
  <conditionalFormatting sqref="Z210">
    <cfRule type="colorScale" priority="46">
      <colorScale>
        <cfvo type="min"/>
        <cfvo type="percentile" val="50"/>
        <cfvo type="max"/>
        <color rgb="FFF8696B"/>
        <color rgb="FFFFEB84"/>
        <color rgb="FF63BE7B"/>
      </colorScale>
    </cfRule>
  </conditionalFormatting>
  <conditionalFormatting sqref="Z207">
    <cfRule type="colorScale" priority="45">
      <colorScale>
        <cfvo type="min"/>
        <cfvo type="percentile" val="50"/>
        <cfvo type="max"/>
        <color rgb="FFF8696B"/>
        <color rgb="FFFFEB84"/>
        <color rgb="FF63BE7B"/>
      </colorScale>
    </cfRule>
  </conditionalFormatting>
  <conditionalFormatting sqref="S666">
    <cfRule type="colorScale" priority="656">
      <colorScale>
        <cfvo type="min"/>
        <cfvo type="percentile" val="50"/>
        <cfvo type="max"/>
        <color rgb="FFF8696B"/>
        <color rgb="FFFFEB84"/>
        <color rgb="FF63BE7B"/>
      </colorScale>
    </cfRule>
  </conditionalFormatting>
  <conditionalFormatting sqref="S310">
    <cfRule type="colorScale" priority="657">
      <colorScale>
        <cfvo type="min"/>
        <cfvo type="percentile" val="50"/>
        <cfvo type="max"/>
        <color rgb="FFF8696B"/>
        <color rgb="FFFFEB84"/>
        <color rgb="FF63BE7B"/>
      </colorScale>
    </cfRule>
  </conditionalFormatting>
  <conditionalFormatting sqref="S430">
    <cfRule type="colorScale" priority="707">
      <colorScale>
        <cfvo type="min"/>
        <cfvo type="percentile" val="50"/>
        <cfvo type="max"/>
        <color rgb="FFF8696B"/>
        <color rgb="FFFFEB84"/>
        <color rgb="FF63BE7B"/>
      </colorScale>
    </cfRule>
  </conditionalFormatting>
  <conditionalFormatting sqref="S549">
    <cfRule type="colorScale" priority="708">
      <colorScale>
        <cfvo type="min"/>
        <cfvo type="percentile" val="50"/>
        <cfvo type="max"/>
        <color rgb="FFF8696B"/>
        <color rgb="FFFFEB84"/>
        <color rgb="FF63BE7B"/>
      </colorScale>
    </cfRule>
  </conditionalFormatting>
  <conditionalFormatting sqref="S8:T8">
    <cfRule type="colorScale" priority="869">
      <colorScale>
        <cfvo type="min"/>
        <cfvo type="percentile" val="50"/>
        <cfvo type="max"/>
        <color rgb="FFF8696B"/>
        <color rgb="FFFFEB84"/>
        <color rgb="FF63BE7B"/>
      </colorScale>
    </cfRule>
  </conditionalFormatting>
  <conditionalFormatting sqref="Z339">
    <cfRule type="colorScale" priority="1129">
      <colorScale>
        <cfvo type="min"/>
        <cfvo type="percentile" val="50"/>
        <cfvo type="max"/>
        <color rgb="FFF8696B"/>
        <color rgb="FFFFEB84"/>
        <color rgb="FF63BE7B"/>
      </colorScale>
    </cfRule>
  </conditionalFormatting>
  <conditionalFormatting sqref="Z178">
    <cfRule type="colorScale" priority="1130">
      <colorScale>
        <cfvo type="min"/>
        <cfvo type="percentile" val="50"/>
        <cfvo type="max"/>
        <color rgb="FFF8696B"/>
        <color rgb="FFFFEB84"/>
        <color rgb="FF63BE7B"/>
      </colorScale>
    </cfRule>
  </conditionalFormatting>
  <conditionalFormatting sqref="AI283">
    <cfRule type="colorScale" priority="1131">
      <colorScale>
        <cfvo type="min"/>
        <cfvo type="percentile" val="50"/>
        <cfvo type="max"/>
        <color rgb="FFF8696B"/>
        <color rgb="FFFFEB84"/>
        <color rgb="FF63BE7B"/>
      </colorScale>
    </cfRule>
  </conditionalFormatting>
  <conditionalFormatting sqref="AI463">
    <cfRule type="colorScale" priority="1239">
      <colorScale>
        <cfvo type="min"/>
        <cfvo type="percentile" val="50"/>
        <cfvo type="max"/>
        <color rgb="FFF8696B"/>
        <color rgb="FFFFEB84"/>
        <color rgb="FF63BE7B"/>
      </colorScale>
    </cfRule>
  </conditionalFormatting>
  <conditionalFormatting sqref="AI490">
    <cfRule type="colorScale" priority="1240">
      <colorScale>
        <cfvo type="min"/>
        <cfvo type="percentile" val="50"/>
        <cfvo type="max"/>
        <color rgb="FFF8696B"/>
        <color rgb="FFFFEB84"/>
        <color rgb="FF63BE7B"/>
      </colorScale>
    </cfRule>
  </conditionalFormatting>
  <conditionalFormatting sqref="AI515:AJ515">
    <cfRule type="colorScale" priority="1241">
      <colorScale>
        <cfvo type="min"/>
        <cfvo type="percentile" val="50"/>
        <cfvo type="max"/>
        <color rgb="FFF8696B"/>
        <color rgb="FFFFEB84"/>
        <color rgb="FF63BE7B"/>
      </colorScale>
    </cfRule>
  </conditionalFormatting>
  <conditionalFormatting sqref="AI260">
    <cfRule type="colorScale" priority="1356">
      <colorScale>
        <cfvo type="min"/>
        <cfvo type="percentile" val="50"/>
        <cfvo type="max"/>
        <color rgb="FFF8696B"/>
        <color rgb="FFFFEB84"/>
        <color rgb="FF63BE7B"/>
      </colorScale>
    </cfRule>
  </conditionalFormatting>
  <conditionalFormatting sqref="AJ277:AJ304 AI577 S669:T717 T9:T10 S334 AI291 AI277 AI9:AJ42 AI298 AI300 AI310:AI312 Z1:AA69 AI316 AI320 AJ306:AJ320 S18 S29 S48 T12:T13 T15 T17:T18 T20:T23 T25:T29 T31:T34 T36:T43 T45:T48 S347:T350 T334:T335 T344:T345 T342 T338:T340 T330:T332 T324:T328 T318:T322 T316 T313:T314 S11:T11 AI589 AI593 AI599 AJ566:AJ604 AI580 AI585 AI605 AJ608 AI609 AI574 Z218 AA341:AA358 Z184 Z187 Z190 Z196 Z199 Z203 AA180:AA218 Z612:AA1048576">
    <cfRule type="colorScale" priority="1357">
      <colorScale>
        <cfvo type="min"/>
        <cfvo type="percentile" val="50"/>
        <cfvo type="max"/>
        <color rgb="FFF8696B"/>
        <color rgb="FFFFEB84"/>
        <color rgb="FF63BE7B"/>
      </colorScale>
    </cfRule>
  </conditionalFormatting>
  <conditionalFormatting sqref="AJ566:AJ604 AI577 S669:T717 AI277:AJ320 T9:T10 S334 Z1:AA69 AI9:AJ42 S18 S29 S48 T12:T13 T15 T17:T18 T20:T23 T25:T29 T31:T34 T36:T43 T45:T48 S347:T350 T334:T335 T344:T345 T342 T338:T340 T330:T332 T324:T328 T318:T322 T316 T313:T314 S11:T11 AI589 AI593 AI599 AI580 AI585 AI605 AI574 AJ608 AI609 AI570 Z218 AA341:AA358 Z184 Z187 Z190 Z196 Z199 Z203 AA180:AA218 Z612:AA1048576">
    <cfRule type="colorScale" priority="1414">
      <colorScale>
        <cfvo type="min"/>
        <cfvo type="percentile" val="50"/>
        <cfvo type="max"/>
        <color rgb="FFF8696B"/>
        <color rgb="FFFFEB84"/>
        <color rgb="FF63BE7B"/>
      </colorScale>
    </cfRule>
  </conditionalFormatting>
  <conditionalFormatting sqref="AI8:AJ8">
    <cfRule type="colorScale" priority="1464">
      <colorScale>
        <cfvo type="min"/>
        <cfvo type="percentile" val="50"/>
        <cfvo type="max"/>
        <color rgb="FFF8696B"/>
        <color rgb="FFFFEB84"/>
        <color rgb="FF63BE7B"/>
      </colorScale>
    </cfRule>
  </conditionalFormatting>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24623-DDD5-44D3-BAFC-614D32DC8C70}">
  <dimension ref="A1:M26"/>
  <sheetViews>
    <sheetView workbookViewId="0">
      <selection sqref="A1:M13"/>
    </sheetView>
  </sheetViews>
  <sheetFormatPr defaultRowHeight="15" x14ac:dyDescent="0.25"/>
  <sheetData>
    <row r="1" spans="1:13" x14ac:dyDescent="0.25">
      <c r="A1" t="s">
        <v>1088</v>
      </c>
    </row>
    <row r="2" spans="1:13" x14ac:dyDescent="0.25">
      <c r="B2" t="s">
        <v>50</v>
      </c>
      <c r="C2" t="s">
        <v>50</v>
      </c>
      <c r="D2" t="s">
        <v>50</v>
      </c>
      <c r="E2" t="s">
        <v>50</v>
      </c>
      <c r="F2" t="s">
        <v>51</v>
      </c>
      <c r="G2" t="s">
        <v>51</v>
      </c>
      <c r="H2" t="s">
        <v>51</v>
      </c>
      <c r="I2" t="s">
        <v>51</v>
      </c>
      <c r="J2" t="s">
        <v>1006</v>
      </c>
      <c r="K2" t="s">
        <v>1006</v>
      </c>
      <c r="L2" t="s">
        <v>1006</v>
      </c>
      <c r="M2" t="s">
        <v>1006</v>
      </c>
    </row>
    <row r="3" spans="1:13" x14ac:dyDescent="0.25">
      <c r="B3">
        <v>620.72778747663563</v>
      </c>
      <c r="C3">
        <v>606.48124038805929</v>
      </c>
      <c r="D3">
        <v>589.75252547169828</v>
      </c>
      <c r="E3">
        <v>554.01892993630565</v>
      </c>
      <c r="F3">
        <v>592.42493297479007</v>
      </c>
      <c r="G3">
        <v>610.63913377777783</v>
      </c>
      <c r="H3">
        <v>648.89399952941187</v>
      </c>
      <c r="I3">
        <v>569.11274369747923</v>
      </c>
      <c r="J3">
        <v>580.44437600000037</v>
      </c>
      <c r="K3">
        <v>664.81728998019832</v>
      </c>
      <c r="L3">
        <v>596.53628471794877</v>
      </c>
      <c r="M3">
        <v>591.21097807017532</v>
      </c>
    </row>
    <row r="4" spans="1:13" x14ac:dyDescent="0.25">
      <c r="B4">
        <v>16.860557664032918</v>
      </c>
      <c r="C4">
        <v>36.374327601025961</v>
      </c>
      <c r="D4">
        <v>39.404498094638697</v>
      </c>
      <c r="E4">
        <v>44.215524172895208</v>
      </c>
      <c r="F4">
        <v>54.080749903129771</v>
      </c>
      <c r="G4">
        <v>57.959301634455777</v>
      </c>
      <c r="H4">
        <v>59.235646828667583</v>
      </c>
      <c r="I4">
        <v>52.170479678708084</v>
      </c>
      <c r="J4">
        <v>65.305094459815635</v>
      </c>
      <c r="K4">
        <v>45.235087017539044</v>
      </c>
      <c r="L4">
        <v>42.39398774466035</v>
      </c>
      <c r="M4">
        <v>55.371981371186223</v>
      </c>
    </row>
    <row r="6" spans="1:13" x14ac:dyDescent="0.25">
      <c r="B6">
        <v>3.496</v>
      </c>
      <c r="C6">
        <v>3.496</v>
      </c>
      <c r="D6">
        <v>3.496</v>
      </c>
      <c r="E6">
        <v>6.5</v>
      </c>
      <c r="F6">
        <v>3.496</v>
      </c>
      <c r="G6">
        <v>3.496</v>
      </c>
      <c r="H6">
        <v>3.496</v>
      </c>
      <c r="I6">
        <v>6.5</v>
      </c>
      <c r="J6">
        <v>3.496</v>
      </c>
      <c r="K6">
        <v>3.496</v>
      </c>
      <c r="L6">
        <v>3.496</v>
      </c>
      <c r="M6">
        <v>6.5</v>
      </c>
    </row>
    <row r="8" spans="1:13" x14ac:dyDescent="0.25">
      <c r="A8" t="s">
        <v>1142</v>
      </c>
    </row>
    <row r="9" spans="1:13" x14ac:dyDescent="0.25">
      <c r="B9" t="s">
        <v>50</v>
      </c>
      <c r="C9" t="s">
        <v>50</v>
      </c>
      <c r="D9" t="s">
        <v>50</v>
      </c>
      <c r="E9" t="s">
        <v>50</v>
      </c>
      <c r="F9" t="s">
        <v>51</v>
      </c>
      <c r="G9" t="s">
        <v>51</v>
      </c>
      <c r="H9" t="s">
        <v>51</v>
      </c>
      <c r="I9" t="s">
        <v>51</v>
      </c>
      <c r="J9" t="s">
        <v>1006</v>
      </c>
      <c r="K9" t="s">
        <v>1006</v>
      </c>
      <c r="L9" t="s">
        <v>1006</v>
      </c>
      <c r="M9" t="s">
        <v>1006</v>
      </c>
    </row>
    <row r="10" spans="1:13" x14ac:dyDescent="0.25">
      <c r="B10">
        <v>177.55371495327105</v>
      </c>
      <c r="C10">
        <v>173.47861567164168</v>
      </c>
      <c r="D10">
        <v>168.69351415094343</v>
      </c>
      <c r="E10">
        <v>85.233681528662416</v>
      </c>
      <c r="F10">
        <v>169.45793277310929</v>
      </c>
      <c r="G10">
        <v>174.66794444444446</v>
      </c>
      <c r="H10">
        <v>185.6104117647059</v>
      </c>
      <c r="I10">
        <v>87.555806722689113</v>
      </c>
      <c r="J10">
        <v>166.03100000000012</v>
      </c>
      <c r="K10">
        <v>190.16512871287136</v>
      </c>
      <c r="L10">
        <v>170.63394871794873</v>
      </c>
      <c r="M10">
        <v>90.955535087719284</v>
      </c>
    </row>
    <row r="11" spans="1:13" x14ac:dyDescent="0.25">
      <c r="B11">
        <v>4.8228139771261205</v>
      </c>
      <c r="C11">
        <v>10.404555949950218</v>
      </c>
      <c r="D11">
        <v>11.27130952363807</v>
      </c>
      <c r="E11">
        <v>6.8023883342915701</v>
      </c>
      <c r="F11">
        <v>15.469322054670988</v>
      </c>
      <c r="G11">
        <v>16.578747607109776</v>
      </c>
      <c r="H11">
        <v>16.94383490522528</v>
      </c>
      <c r="I11">
        <v>8.0262276428781671</v>
      </c>
      <c r="J11">
        <v>18.679946927864883</v>
      </c>
      <c r="K11">
        <v>12.939098117145035</v>
      </c>
      <c r="L11">
        <v>12.126426700417721</v>
      </c>
      <c r="M11">
        <v>8.5187663647978802</v>
      </c>
    </row>
    <row r="13" spans="1:13" x14ac:dyDescent="0.25">
      <c r="B13">
        <v>230</v>
      </c>
      <c r="C13">
        <v>278</v>
      </c>
      <c r="D13">
        <v>224</v>
      </c>
      <c r="E13">
        <v>157</v>
      </c>
      <c r="F13">
        <v>120</v>
      </c>
      <c r="G13">
        <v>111</v>
      </c>
      <c r="H13">
        <v>120</v>
      </c>
      <c r="I13">
        <v>119</v>
      </c>
      <c r="J13">
        <v>207</v>
      </c>
      <c r="K13">
        <v>216</v>
      </c>
      <c r="L13">
        <v>198</v>
      </c>
      <c r="M13">
        <v>114</v>
      </c>
    </row>
    <row r="19" spans="2:7" x14ac:dyDescent="0.25">
      <c r="G19" t="s">
        <v>403</v>
      </c>
    </row>
    <row r="20" spans="2:7" x14ac:dyDescent="0.25">
      <c r="G20">
        <v>0.54301690990048157</v>
      </c>
    </row>
    <row r="21" spans="2:7" x14ac:dyDescent="0.25">
      <c r="B21" t="s">
        <v>50</v>
      </c>
      <c r="C21" t="s">
        <v>51</v>
      </c>
      <c r="D21" t="s">
        <v>1006</v>
      </c>
    </row>
    <row r="22" spans="2:7" x14ac:dyDescent="0.25">
      <c r="B22">
        <v>592.74512081817466</v>
      </c>
      <c r="C22">
        <v>605.26770249486481</v>
      </c>
      <c r="D22">
        <v>608.25223219208078</v>
      </c>
      <c r="E22">
        <v>2.6161516694564124E-2</v>
      </c>
      <c r="G22" t="s">
        <v>1140</v>
      </c>
    </row>
    <row r="23" spans="2:7" x14ac:dyDescent="0.25">
      <c r="B23">
        <v>14.377018992369434</v>
      </c>
      <c r="C23">
        <v>16.842960551221381</v>
      </c>
      <c r="D23">
        <v>19.149739762889038</v>
      </c>
      <c r="G23">
        <v>0.59272899223070608</v>
      </c>
    </row>
    <row r="25" spans="2:7" x14ac:dyDescent="0.25">
      <c r="G25" t="s">
        <v>547</v>
      </c>
    </row>
    <row r="26" spans="2:7" x14ac:dyDescent="0.25">
      <c r="G26">
        <v>0.91071800296887839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DENSITY</vt:lpstr>
      <vt:lpstr>DENSITY (2)</vt:lpstr>
      <vt:lpstr>PROGRESS</vt:lpstr>
      <vt:lpstr>MORPHOLOGY.</vt:lpstr>
      <vt:lpstr>morph2</vt:lpstr>
      <vt:lpstr>morph3</vt:lpstr>
      <vt:lpstr>DENSITY FINAL </vt:lpstr>
      <vt:lpstr>MORPHOLOGY FINAL</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2022-04-28T15:51:07Z</dcterms:modified>
</cp:coreProperties>
</file>