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sutherland/Desktop/eLife - working resubmission/"/>
    </mc:Choice>
  </mc:AlternateContent>
  <xr:revisionPtr revIDLastSave="0" documentId="13_ncr:1_{1ABAB507-3CA8-EE46-96EA-49DA73CEDADF}" xr6:coauthVersionLast="46" xr6:coauthVersionMax="46" xr10:uidLastSave="{00000000-0000-0000-0000-000000000000}"/>
  <bookViews>
    <workbookView xWindow="8900" yWindow="5800" windowWidth="23240" windowHeight="12560" activeTab="3" xr2:uid="{9FBF3D07-DC49-4389-B9AC-60001D511CF0}"/>
  </bookViews>
  <sheets>
    <sheet name="Average&amp;StandardDeviationCalcs" sheetId="11" r:id="rId1"/>
    <sheet name="CytcReleaseImageJAnalysis" sheetId="6" r:id="rId2"/>
    <sheet name="20merReleaseImageJAnalysis" sheetId="12" r:id="rId3"/>
    <sheet name="SXXCHReleaseImageJAnalysis" sheetId="1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1" l="1"/>
  <c r="C19" i="11"/>
  <c r="E13" i="13"/>
  <c r="E14" i="13" s="1"/>
  <c r="F13" i="13"/>
  <c r="F14" i="13" s="1"/>
  <c r="D13" i="13"/>
  <c r="D14" i="13" s="1"/>
  <c r="C13" i="13"/>
  <c r="C14" i="13" s="1"/>
  <c r="B13" i="13"/>
  <c r="B14" i="13" s="1"/>
  <c r="H13" i="12"/>
  <c r="H14" i="12" s="1"/>
  <c r="G13" i="12"/>
  <c r="G14" i="12" s="1"/>
  <c r="F13" i="12"/>
  <c r="F14" i="12" s="1"/>
  <c r="E13" i="12"/>
  <c r="E14" i="12" s="1"/>
  <c r="D13" i="12"/>
  <c r="D14" i="12" s="1"/>
  <c r="C13" i="12"/>
  <c r="C14" i="12" s="1"/>
  <c r="B13" i="12"/>
  <c r="B14" i="12" s="1"/>
  <c r="D13" i="6"/>
  <c r="D14" i="6" s="1"/>
  <c r="C13" i="6"/>
  <c r="C14" i="6" s="1"/>
  <c r="B13" i="6"/>
  <c r="B14" i="6" s="1"/>
  <c r="B17" i="6" s="1"/>
  <c r="D20" i="11"/>
  <c r="B20" i="11"/>
  <c r="D19" i="11"/>
  <c r="B19" i="11"/>
  <c r="B17" i="13" l="1"/>
  <c r="B16" i="13"/>
  <c r="B17" i="12"/>
  <c r="B16" i="12"/>
  <c r="B16" i="6"/>
</calcChain>
</file>

<file path=xl/sharedStrings.xml><?xml version="1.0" encoding="utf-8"?>
<sst xmlns="http://schemas.openxmlformats.org/spreadsheetml/2006/main" count="83" uniqueCount="46">
  <si>
    <t>Standard Deviation</t>
  </si>
  <si>
    <t>Fraction Released</t>
  </si>
  <si>
    <t>Average % released</t>
  </si>
  <si>
    <t>Presented in:</t>
  </si>
  <si>
    <t>Figure 2C, Figure 3-FigSupp3D</t>
  </si>
  <si>
    <t>Figure 4C, Figure 3-FigSupp3D</t>
  </si>
  <si>
    <t>Figure 3-FigSupp3D</t>
  </si>
  <si>
    <t>Cyt c 20mer</t>
  </si>
  <si>
    <t>Cyt c SXXCH 20mer</t>
  </si>
  <si>
    <t>% Released</t>
  </si>
  <si>
    <t>Total Supernatant*</t>
  </si>
  <si>
    <t>Total Matured Cyt c*</t>
  </si>
  <si>
    <t>Average % Released</t>
  </si>
  <si>
    <t>Image J Density</t>
  </si>
  <si>
    <t>Total Matured 20mer*</t>
  </si>
  <si>
    <t>% released</t>
  </si>
  <si>
    <t>exp #</t>
  </si>
  <si>
    <t>exp1</t>
  </si>
  <si>
    <t>exp2</t>
  </si>
  <si>
    <t>exp3</t>
  </si>
  <si>
    <t>exp4</t>
  </si>
  <si>
    <t>exp5</t>
  </si>
  <si>
    <t>exp6</t>
  </si>
  <si>
    <t>exp7</t>
  </si>
  <si>
    <t>Full length Cyt c</t>
  </si>
  <si>
    <t>Total Matured SXXCH 20mer*</t>
  </si>
  <si>
    <t>Average % of Released Substrate</t>
  </si>
  <si>
    <t>Note - Data is summarized in Figure 3 - Figure Supplment 3D and key data is presented in Figure 2C or Figure 4C</t>
  </si>
  <si>
    <t>% Released calculated based on the amount of substrate in the supernatant compared to the total amount of cyt c</t>
  </si>
  <si>
    <t>Figure 2C - Horse heart cytochrome c release analysis</t>
  </si>
  <si>
    <t>% Released calculated based on the amount of substrate in the supernatant compared to the total amount of peptide</t>
  </si>
  <si>
    <t>Figure 4C - 20mer peptide release analysis</t>
  </si>
  <si>
    <t>Figure 3 - Figure Supplement 3D SXXCH 20mer peptide release analysis</t>
  </si>
  <si>
    <t xml:space="preserve">Figure 2C, Figure 3 - Figure Supplement  3D, Figure 4C Summary of Percent Released Substrate </t>
  </si>
  <si>
    <t>IMAGE J Pixel Analysis of Heme Stained Bands</t>
  </si>
  <si>
    <t>*Note - Multiple heme signal pixel densities were use to determine the total superantant and total matured substrate values. </t>
  </si>
  <si>
    <t>For simplicity, we have chosen to present the total band intensities from these methods as a single value. </t>
  </si>
  <si>
    <t xml:space="preserve">*Note - the heme signal remaining on the glutathione agarose beads of heme-attached peptides (HCCS-bound) were sometimes saturated, thus leading to </t>
  </si>
  <si>
    <t xml:space="preserve">an overestimate of the released amount: signals from the heme-attached peptides (beads) were at much higher levels than the full cyt c (beads), with cyt c released </t>
  </si>
  <si>
    <t>into the supernatant at higher levels than peptides.  Spectral analyses discussed in the text confirm this.  We thus used multiple heme signal pixel densities </t>
  </si>
  <si>
    <t>including an elution from the beads to determine the total supernatant and total matured substrate values (of heme-attached peptides), all resulting in similar release levels. These data are presented as a single value for the total supernatant and the total matured substrate respectively to provide clarity.</t>
  </si>
  <si>
    <t>*Note - the heme signal remaining on the glutathione agarose beads of heme-attached peptides (HCCS-bound) were sometimes saturated, </t>
  </si>
  <si>
    <t xml:space="preserve">thus leading to an overestimate of the released amount: signals from the heme-attached peptides (beads) were at much higher levels than </t>
  </si>
  <si>
    <t xml:space="preserve">the full cyt c (beads), with cyt c released into the supernatant at higher levels than peptides.  Spectral analyses discussed in the text confirm this.  </t>
  </si>
  <si>
    <t xml:space="preserve">We thus used multiple heme signal pixel densities to determine the total supernatant  and total matured substrate values (of heme-attached peptides), all resulting in similar release levels. These data are presented as a single value for the total supernatant and the total matured </t>
  </si>
  <si>
    <t>substrate respectively to provide clarity.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</si>
</sst>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263B-8245-4333-AB84-0AE2BEC9539E}">
  <dimension ref="A1:E30"/>
  <sheetViews>
    <sheetView zoomScaleNormal="100" workbookViewId="0">
      <selection activeCell="A2" sqref="A2"/>
    </sheetView>
  </sheetViews>
  <sheetFormatPr baseColWidth="10" defaultColWidth="8.83203125" defaultRowHeight="15" x14ac:dyDescent="0.2"/>
  <cols>
    <col min="1" max="1" width="31" style="1" customWidth="1"/>
    <col min="2" max="2" width="25.33203125" style="1" customWidth="1"/>
    <col min="3" max="3" width="25.1640625" style="1" customWidth="1"/>
    <col min="4" max="4" width="17.1640625" style="1" customWidth="1"/>
  </cols>
  <sheetData>
    <row r="1" spans="1:5" ht="19" x14ac:dyDescent="0.25">
      <c r="A1" s="19" t="s">
        <v>33</v>
      </c>
      <c r="B1" s="9"/>
      <c r="C1" s="9"/>
      <c r="D1" s="9"/>
    </row>
    <row r="2" spans="1:5" ht="19" x14ac:dyDescent="0.25">
      <c r="A2" s="20" t="s">
        <v>27</v>
      </c>
      <c r="B2" s="9"/>
      <c r="C2" s="9"/>
      <c r="D2" s="9"/>
    </row>
    <row r="4" spans="1:5" x14ac:dyDescent="0.2">
      <c r="B4" s="9"/>
      <c r="C4" s="9"/>
      <c r="D4" s="9"/>
    </row>
    <row r="5" spans="1:5" x14ac:dyDescent="0.2">
      <c r="A5" s="18"/>
      <c r="B5" s="9"/>
      <c r="C5" s="9"/>
      <c r="D5" s="9"/>
    </row>
    <row r="7" spans="1:5" x14ac:dyDescent="0.2">
      <c r="A7" s="3" t="s">
        <v>3</v>
      </c>
      <c r="B7" s="3" t="s">
        <v>4</v>
      </c>
      <c r="C7" s="3" t="s">
        <v>5</v>
      </c>
      <c r="D7" s="3" t="s">
        <v>6</v>
      </c>
      <c r="E7" s="1"/>
    </row>
    <row r="8" spans="1:5" s="1" customFormat="1" x14ac:dyDescent="0.2">
      <c r="A8" s="2" t="s">
        <v>16</v>
      </c>
      <c r="B8" s="2" t="s">
        <v>24</v>
      </c>
      <c r="C8" s="2" t="s">
        <v>7</v>
      </c>
      <c r="D8" s="2" t="s">
        <v>8</v>
      </c>
    </row>
    <row r="9" spans="1:5" s="1" customFormat="1" x14ac:dyDescent="0.2">
      <c r="A9" s="2"/>
      <c r="B9" s="2" t="s">
        <v>9</v>
      </c>
      <c r="C9" s="2" t="s">
        <v>9</v>
      </c>
      <c r="D9" s="2" t="s">
        <v>9</v>
      </c>
    </row>
    <row r="10" spans="1:5" s="1" customFormat="1" x14ac:dyDescent="0.2">
      <c r="A10" s="2">
        <v>1</v>
      </c>
      <c r="B10" s="7">
        <v>68</v>
      </c>
      <c r="C10" s="7">
        <v>17.030802080601916</v>
      </c>
      <c r="D10" s="7">
        <v>6.8736690333911596</v>
      </c>
    </row>
    <row r="11" spans="1:5" s="1" customFormat="1" x14ac:dyDescent="0.2">
      <c r="A11" s="2">
        <v>2</v>
      </c>
      <c r="B11" s="7">
        <v>59</v>
      </c>
      <c r="C11" s="7">
        <v>9.4241493698163161</v>
      </c>
      <c r="D11" s="7">
        <v>3.482573546991182</v>
      </c>
    </row>
    <row r="12" spans="1:5" s="1" customFormat="1" x14ac:dyDescent="0.2">
      <c r="A12" s="2">
        <v>3</v>
      </c>
      <c r="B12" s="7">
        <v>59</v>
      </c>
      <c r="C12" s="7">
        <v>14.859788644355381</v>
      </c>
      <c r="D12" s="7">
        <v>4.7722452003688316</v>
      </c>
    </row>
    <row r="13" spans="1:5" s="1" customFormat="1" x14ac:dyDescent="0.2">
      <c r="A13" s="2">
        <v>4</v>
      </c>
      <c r="B13" s="4"/>
      <c r="C13" s="7">
        <v>16.064745983397202</v>
      </c>
      <c r="D13" s="7">
        <v>2.1367535875664974</v>
      </c>
    </row>
    <row r="14" spans="1:5" s="1" customFormat="1" x14ac:dyDescent="0.2">
      <c r="A14" s="2">
        <v>5</v>
      </c>
      <c r="B14" s="4"/>
      <c r="C14" s="7">
        <v>16.571865484894225</v>
      </c>
      <c r="D14" s="7">
        <v>7.4280201840308706</v>
      </c>
    </row>
    <row r="15" spans="1:5" s="1" customFormat="1" x14ac:dyDescent="0.2">
      <c r="A15" s="2">
        <v>6</v>
      </c>
      <c r="B15" s="4"/>
      <c r="C15" s="7">
        <v>13.76649290582575</v>
      </c>
      <c r="D15" s="4"/>
    </row>
    <row r="16" spans="1:5" s="1" customFormat="1" x14ac:dyDescent="0.2">
      <c r="A16" s="2">
        <v>7</v>
      </c>
      <c r="B16" s="4"/>
      <c r="C16" s="7">
        <v>8.7844689792646822</v>
      </c>
      <c r="D16" s="4"/>
    </row>
    <row r="17" spans="1:4" s="1" customFormat="1" x14ac:dyDescent="0.2">
      <c r="A17" s="2"/>
      <c r="B17" s="4"/>
      <c r="C17" s="4"/>
      <c r="D17" s="4"/>
    </row>
    <row r="18" spans="1:4" s="1" customFormat="1" x14ac:dyDescent="0.2">
      <c r="A18" s="2"/>
      <c r="B18" s="4"/>
      <c r="C18" s="4"/>
      <c r="D18" s="4"/>
    </row>
    <row r="19" spans="1:4" s="1" customFormat="1" x14ac:dyDescent="0.2">
      <c r="A19" s="15" t="s">
        <v>26</v>
      </c>
      <c r="B19" s="7">
        <f>AVERAGE(B10:B12)</f>
        <v>62</v>
      </c>
      <c r="C19" s="7">
        <f>AVERAGE(C10:C16)</f>
        <v>13.786044778307923</v>
      </c>
      <c r="D19" s="7">
        <f>AVERAGE(D10:D15)</f>
        <v>4.938652310469708</v>
      </c>
    </row>
    <row r="20" spans="1:4" s="1" customFormat="1" x14ac:dyDescent="0.2">
      <c r="A20" s="15" t="s">
        <v>0</v>
      </c>
      <c r="B20" s="7">
        <f>STDEVA(B10:B12)</f>
        <v>5.196152422706632</v>
      </c>
      <c r="C20" s="7">
        <f>STDEV(C10:C16)</f>
        <v>3.3832165744031686</v>
      </c>
      <c r="D20" s="7">
        <f>STDEVA(D10:D15)</f>
        <v>2.2326965351932651</v>
      </c>
    </row>
    <row r="21" spans="1:4" s="1" customFormat="1" x14ac:dyDescent="0.2">
      <c r="B21" s="4"/>
      <c r="C21" s="4"/>
    </row>
    <row r="23" spans="1:4" x14ac:dyDescent="0.2">
      <c r="A23" s="8"/>
    </row>
    <row r="26" spans="1:4" x14ac:dyDescent="0.2">
      <c r="B26"/>
    </row>
    <row r="27" spans="1:4" x14ac:dyDescent="0.2">
      <c r="B27"/>
    </row>
    <row r="28" spans="1:4" x14ac:dyDescent="0.2">
      <c r="B28"/>
    </row>
    <row r="29" spans="1:4" x14ac:dyDescent="0.2">
      <c r="B29"/>
    </row>
    <row r="30" spans="1:4" x14ac:dyDescent="0.2">
      <c r="B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642C-28DD-406C-B219-E0CF84B5613C}">
  <dimension ref="A1:D23"/>
  <sheetViews>
    <sheetView zoomScaleNormal="100" workbookViewId="0">
      <selection activeCell="A20" sqref="A20"/>
    </sheetView>
  </sheetViews>
  <sheetFormatPr baseColWidth="10" defaultColWidth="8.83203125" defaultRowHeight="15" x14ac:dyDescent="0.2"/>
  <cols>
    <col min="1" max="1" width="27.33203125" style="1" customWidth="1"/>
    <col min="2" max="2" width="14.6640625" style="1" customWidth="1"/>
    <col min="3" max="3" width="14" style="1" customWidth="1"/>
    <col min="4" max="4" width="14.1640625" style="1" customWidth="1"/>
    <col min="5" max="16384" width="8.83203125" style="1"/>
  </cols>
  <sheetData>
    <row r="1" spans="1:4" ht="19" x14ac:dyDescent="0.25">
      <c r="A1" s="19" t="s">
        <v>29</v>
      </c>
    </row>
    <row r="2" spans="1:4" ht="19" x14ac:dyDescent="0.25">
      <c r="A2" s="19" t="s">
        <v>34</v>
      </c>
    </row>
    <row r="3" spans="1:4" x14ac:dyDescent="0.2">
      <c r="A3" t="s">
        <v>28</v>
      </c>
    </row>
    <row r="5" spans="1:4" x14ac:dyDescent="0.2">
      <c r="A5" s="2"/>
      <c r="B5" s="15" t="s">
        <v>13</v>
      </c>
      <c r="C5" s="15" t="s">
        <v>13</v>
      </c>
      <c r="D5" s="15" t="s">
        <v>13</v>
      </c>
    </row>
    <row r="6" spans="1:4" x14ac:dyDescent="0.2">
      <c r="A6" s="2"/>
      <c r="B6" s="2" t="s">
        <v>17</v>
      </c>
      <c r="C6" s="2" t="s">
        <v>18</v>
      </c>
      <c r="D6" s="2" t="s">
        <v>19</v>
      </c>
    </row>
    <row r="7" spans="1:4" x14ac:dyDescent="0.2">
      <c r="A7" s="2" t="s">
        <v>10</v>
      </c>
      <c r="B7" s="7">
        <v>70857.462</v>
      </c>
      <c r="C7" s="7">
        <v>61535.752000000008</v>
      </c>
      <c r="D7" s="7">
        <v>10039.392</v>
      </c>
    </row>
    <row r="8" spans="1:4" x14ac:dyDescent="0.2">
      <c r="A8" s="2"/>
      <c r="B8" s="7"/>
      <c r="C8" s="7"/>
      <c r="D8" s="7"/>
    </row>
    <row r="9" spans="1:4" x14ac:dyDescent="0.2">
      <c r="A9" s="2" t="s">
        <v>11</v>
      </c>
      <c r="B9" s="7">
        <v>103819.647</v>
      </c>
      <c r="C9" s="7">
        <v>104798.52500000001</v>
      </c>
      <c r="D9" s="7">
        <v>17017.9755</v>
      </c>
    </row>
    <row r="10" spans="1:4" x14ac:dyDescent="0.2">
      <c r="A10" s="2"/>
      <c r="B10" s="5"/>
      <c r="C10" s="5"/>
      <c r="D10" s="5"/>
    </row>
    <row r="11" spans="1:4" x14ac:dyDescent="0.2">
      <c r="A11" s="2"/>
      <c r="B11" s="5"/>
      <c r="C11" s="5"/>
      <c r="D11" s="5"/>
    </row>
    <row r="12" spans="1:4" x14ac:dyDescent="0.2">
      <c r="A12" s="2"/>
      <c r="B12" s="5"/>
      <c r="C12" s="5"/>
      <c r="D12" s="5"/>
    </row>
    <row r="13" spans="1:4" x14ac:dyDescent="0.2">
      <c r="A13" s="2" t="s">
        <v>1</v>
      </c>
      <c r="B13" s="5">
        <f>B7/B9</f>
        <v>0.68250532579830481</v>
      </c>
      <c r="C13" s="5">
        <f>C7/C9</f>
        <v>0.58718147034989288</v>
      </c>
      <c r="D13" s="5">
        <f>D7/D9</f>
        <v>0.58992869040151097</v>
      </c>
    </row>
    <row r="14" spans="1:4" x14ac:dyDescent="0.2">
      <c r="A14" s="2" t="s">
        <v>9</v>
      </c>
      <c r="B14" s="6">
        <f>B13*100</f>
        <v>68.250532579830477</v>
      </c>
      <c r="C14" s="6">
        <f>C13*100</f>
        <v>58.718147034989286</v>
      </c>
      <c r="D14" s="6">
        <f>D13*100</f>
        <v>58.992869040151099</v>
      </c>
    </row>
    <row r="15" spans="1:4" x14ac:dyDescent="0.2">
      <c r="A15" s="2"/>
    </row>
    <row r="16" spans="1:4" x14ac:dyDescent="0.2">
      <c r="A16" s="15" t="s">
        <v>12</v>
      </c>
      <c r="B16" s="7">
        <f>AVERAGE(B14:D14)</f>
        <v>61.98718288499029</v>
      </c>
    </row>
    <row r="17" spans="1:2" x14ac:dyDescent="0.2">
      <c r="A17" s="15" t="s">
        <v>0</v>
      </c>
      <c r="B17" s="7">
        <f>STDEV(B14:D14)</f>
        <v>5.4259589101762513</v>
      </c>
    </row>
    <row r="18" spans="1:2" x14ac:dyDescent="0.2">
      <c r="A18" s="8"/>
    </row>
    <row r="19" spans="1:2" x14ac:dyDescent="0.2">
      <c r="A19" s="22" t="s">
        <v>35</v>
      </c>
    </row>
    <row r="20" spans="1:2" x14ac:dyDescent="0.2">
      <c r="A20" s="8" t="s">
        <v>36</v>
      </c>
    </row>
    <row r="21" spans="1:2" x14ac:dyDescent="0.2">
      <c r="A21" s="8"/>
    </row>
    <row r="22" spans="1:2" x14ac:dyDescent="0.2">
      <c r="A22" s="8"/>
    </row>
    <row r="23" spans="1:2" x14ac:dyDescent="0.2">
      <c r="A23" s="21"/>
    </row>
  </sheetData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2EF9-2D97-444F-A76A-43EB019F8B3B}">
  <dimension ref="A1:X31"/>
  <sheetViews>
    <sheetView zoomScaleNormal="100" workbookViewId="0">
      <selection activeCell="A22" sqref="A22"/>
    </sheetView>
  </sheetViews>
  <sheetFormatPr baseColWidth="10" defaultColWidth="8.83203125" defaultRowHeight="15" x14ac:dyDescent="0.2"/>
  <cols>
    <col min="1" max="1" width="17.6640625" style="1" bestFit="1" customWidth="1"/>
    <col min="2" max="7" width="13.33203125" bestFit="1" customWidth="1"/>
    <col min="8" max="8" width="14" customWidth="1"/>
    <col min="9" max="9" width="11.1640625" customWidth="1"/>
    <col min="10" max="10" width="17.1640625" style="10" bestFit="1" customWidth="1"/>
    <col min="11" max="12" width="17.1640625" style="10" customWidth="1"/>
    <col min="13" max="13" width="5.6640625" style="10" bestFit="1" customWidth="1"/>
    <col min="14" max="14" width="17.1640625" style="10" bestFit="1" customWidth="1"/>
    <col min="15" max="15" width="13.83203125" style="10" bestFit="1" customWidth="1"/>
    <col min="16" max="16" width="28" style="10" bestFit="1" customWidth="1"/>
    <col min="17" max="17" width="15.5" style="10" bestFit="1" customWidth="1"/>
    <col min="18" max="18" width="29" style="10" bestFit="1" customWidth="1"/>
    <col min="19" max="24" width="8.83203125" style="10"/>
  </cols>
  <sheetData>
    <row r="1" spans="1:22" ht="19" x14ac:dyDescent="0.25">
      <c r="A1" s="19" t="s">
        <v>31</v>
      </c>
    </row>
    <row r="2" spans="1:22" ht="19" x14ac:dyDescent="0.25">
      <c r="A2" s="19" t="s">
        <v>34</v>
      </c>
    </row>
    <row r="3" spans="1:22" x14ac:dyDescent="0.2">
      <c r="A3" t="s">
        <v>30</v>
      </c>
    </row>
    <row r="4" spans="1:22" x14ac:dyDescent="0.2">
      <c r="A4" s="17"/>
      <c r="B4" s="9"/>
      <c r="C4" s="9"/>
      <c r="D4" s="9"/>
    </row>
    <row r="5" spans="1:22" x14ac:dyDescent="0.2">
      <c r="A5" s="2"/>
      <c r="B5" s="15" t="s">
        <v>13</v>
      </c>
      <c r="C5" s="15" t="s">
        <v>13</v>
      </c>
      <c r="D5" s="15" t="s">
        <v>13</v>
      </c>
      <c r="E5" s="15" t="s">
        <v>13</v>
      </c>
      <c r="F5" s="15" t="s">
        <v>13</v>
      </c>
      <c r="G5" s="15" t="s">
        <v>13</v>
      </c>
      <c r="H5" s="15" t="s">
        <v>13</v>
      </c>
      <c r="I5" s="16"/>
      <c r="J5" s="16"/>
    </row>
    <row r="6" spans="1:22" x14ac:dyDescent="0.2">
      <c r="A6" s="2"/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9"/>
      <c r="J6" s="9"/>
    </row>
    <row r="7" spans="1:22" x14ac:dyDescent="0.2">
      <c r="A7" s="2" t="s">
        <v>10</v>
      </c>
      <c r="B7" s="7">
        <v>19251.026000000002</v>
      </c>
      <c r="C7" s="7">
        <v>9101</v>
      </c>
      <c r="D7" s="7">
        <v>42010</v>
      </c>
      <c r="E7" s="7">
        <v>25507.545999999998</v>
      </c>
      <c r="F7" s="7">
        <v>15887</v>
      </c>
      <c r="G7" s="7">
        <v>15143.333000000001</v>
      </c>
      <c r="H7" s="7">
        <v>10597</v>
      </c>
      <c r="I7" s="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2">
      <c r="A8" s="2"/>
      <c r="J8" s="11"/>
      <c r="K8" s="12"/>
      <c r="L8" s="12"/>
      <c r="M8" s="12"/>
      <c r="N8" s="12"/>
      <c r="O8" s="12"/>
      <c r="P8" s="12"/>
      <c r="Q8" s="12"/>
      <c r="R8" s="12"/>
      <c r="S8" s="12"/>
      <c r="T8" s="13"/>
      <c r="U8" s="14"/>
      <c r="V8" s="13"/>
    </row>
    <row r="9" spans="1:22" x14ac:dyDescent="0.2">
      <c r="A9" s="2" t="s">
        <v>14</v>
      </c>
      <c r="B9" s="7">
        <v>113036.52</v>
      </c>
      <c r="C9" s="7">
        <v>96571.05</v>
      </c>
      <c r="D9" s="7">
        <v>282709.27</v>
      </c>
      <c r="E9" s="7">
        <v>158779.641</v>
      </c>
      <c r="F9" s="7">
        <v>95867.299999999988</v>
      </c>
      <c r="G9" s="7">
        <v>110001.38600000001</v>
      </c>
      <c r="H9" s="7">
        <v>120633.359</v>
      </c>
      <c r="I9" s="1"/>
      <c r="J9" s="11"/>
      <c r="K9" s="12"/>
      <c r="L9" s="12"/>
      <c r="M9" s="12"/>
      <c r="O9" s="12"/>
      <c r="P9" s="12"/>
      <c r="Q9" s="12"/>
      <c r="R9" s="12"/>
      <c r="S9" s="12"/>
      <c r="T9" s="13"/>
      <c r="U9" s="14"/>
      <c r="V9" s="13"/>
    </row>
    <row r="10" spans="1:22" x14ac:dyDescent="0.2">
      <c r="A10" s="2"/>
      <c r="B10" s="5"/>
      <c r="C10" s="5"/>
      <c r="D10" s="5"/>
      <c r="E10" s="5"/>
      <c r="F10" s="5"/>
      <c r="G10" s="5"/>
      <c r="H10" s="5"/>
      <c r="I10" s="5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4"/>
      <c r="V10" s="13"/>
    </row>
    <row r="11" spans="1:22" x14ac:dyDescent="0.2">
      <c r="A11" s="2"/>
      <c r="B11" s="5"/>
      <c r="C11" s="5"/>
      <c r="D11" s="5"/>
      <c r="E11" s="5"/>
      <c r="F11" s="5"/>
      <c r="G11" s="5"/>
      <c r="H11" s="5"/>
      <c r="I11" s="5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4"/>
      <c r="V11" s="13"/>
    </row>
    <row r="12" spans="1:22" x14ac:dyDescent="0.2">
      <c r="A12" s="2"/>
      <c r="B12" s="5"/>
      <c r="C12" s="5"/>
      <c r="D12" s="5"/>
      <c r="E12" s="5"/>
      <c r="F12" s="5"/>
      <c r="G12" s="5"/>
      <c r="H12" s="5"/>
      <c r="I12" s="5"/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3"/>
      <c r="U12" s="14"/>
      <c r="V12" s="13"/>
    </row>
    <row r="13" spans="1:22" x14ac:dyDescent="0.2">
      <c r="A13" s="2" t="s">
        <v>1</v>
      </c>
      <c r="B13" s="5">
        <f t="shared" ref="B13:H13" si="0">B7/B9</f>
        <v>0.17030802080601917</v>
      </c>
      <c r="C13" s="5">
        <f t="shared" si="0"/>
        <v>9.4241493698163162E-2</v>
      </c>
      <c r="D13" s="5">
        <f t="shared" si="0"/>
        <v>0.14859788644355382</v>
      </c>
      <c r="E13" s="5">
        <f t="shared" si="0"/>
        <v>0.16064745983397202</v>
      </c>
      <c r="F13" s="5">
        <f t="shared" si="0"/>
        <v>0.16571865484894224</v>
      </c>
      <c r="G13" s="5">
        <f t="shared" si="0"/>
        <v>0.1376649290582575</v>
      </c>
      <c r="H13" s="5">
        <f t="shared" si="0"/>
        <v>8.7844689792646827E-2</v>
      </c>
      <c r="I13" s="5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14"/>
      <c r="V13" s="13"/>
    </row>
    <row r="14" spans="1:22" x14ac:dyDescent="0.2">
      <c r="A14" s="2" t="s">
        <v>9</v>
      </c>
      <c r="B14" s="6">
        <f>B13*100</f>
        <v>17.030802080601916</v>
      </c>
      <c r="C14" s="6">
        <f>C13*100</f>
        <v>9.4241493698163161</v>
      </c>
      <c r="D14" s="6">
        <f>D13*100</f>
        <v>14.859788644355381</v>
      </c>
      <c r="E14" s="6">
        <f t="shared" ref="E14:H14" si="1">E13*100</f>
        <v>16.064745983397202</v>
      </c>
      <c r="F14" s="6">
        <f t="shared" si="1"/>
        <v>16.571865484894225</v>
      </c>
      <c r="G14" s="6">
        <f t="shared" si="1"/>
        <v>13.76649290582575</v>
      </c>
      <c r="H14" s="6">
        <f t="shared" si="1"/>
        <v>8.7844689792646822</v>
      </c>
      <c r="I14" s="6"/>
      <c r="J14" s="9"/>
      <c r="K14" s="12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3"/>
    </row>
    <row r="15" spans="1:22" x14ac:dyDescent="0.2">
      <c r="A15" s="2"/>
      <c r="B15" s="1"/>
      <c r="C15" s="1"/>
      <c r="D15" s="1"/>
      <c r="E15" s="1"/>
      <c r="F15" s="1"/>
      <c r="G15" s="1"/>
      <c r="H15" s="1"/>
      <c r="I15" s="1"/>
      <c r="J15" s="9"/>
    </row>
    <row r="16" spans="1:22" x14ac:dyDescent="0.2">
      <c r="A16" s="15" t="s">
        <v>2</v>
      </c>
      <c r="B16" s="7">
        <f>AVERAGE(B14:H14)</f>
        <v>13.786044778307923</v>
      </c>
      <c r="C16" s="1"/>
      <c r="D16" s="1"/>
      <c r="E16" s="1"/>
      <c r="F16" s="1"/>
      <c r="G16" s="1"/>
      <c r="H16" s="1"/>
      <c r="I16" s="1"/>
      <c r="J16" s="9"/>
    </row>
    <row r="17" spans="1:21" x14ac:dyDescent="0.2">
      <c r="A17" s="15" t="s">
        <v>0</v>
      </c>
      <c r="B17" s="7">
        <f>STDEV(B14:H14)</f>
        <v>3.3832165744031686</v>
      </c>
      <c r="C17" s="1"/>
      <c r="D17" s="1"/>
      <c r="E17" s="1"/>
      <c r="F17" s="1"/>
      <c r="G17" s="1"/>
      <c r="H17" s="1"/>
      <c r="I17" s="1"/>
      <c r="J17" s="9"/>
      <c r="S17" s="14"/>
      <c r="T17" s="14"/>
      <c r="U17" s="14"/>
    </row>
    <row r="18" spans="1:21" x14ac:dyDescent="0.2">
      <c r="J18" s="9"/>
    </row>
    <row r="19" spans="1:21" x14ac:dyDescent="0.2">
      <c r="A19" s="22" t="s">
        <v>37</v>
      </c>
      <c r="J19" s="9"/>
    </row>
    <row r="20" spans="1:21" x14ac:dyDescent="0.2">
      <c r="A20" s="8" t="s">
        <v>38</v>
      </c>
      <c r="J20" s="9"/>
    </row>
    <row r="21" spans="1:21" x14ac:dyDescent="0.2">
      <c r="A21" s="21" t="s">
        <v>39</v>
      </c>
      <c r="J21" s="9"/>
    </row>
    <row r="22" spans="1:21" x14ac:dyDescent="0.2">
      <c r="A22" s="1" t="s">
        <v>40</v>
      </c>
      <c r="J22" s="9"/>
    </row>
    <row r="24" spans="1:21" x14ac:dyDescent="0.2">
      <c r="A24" s="8"/>
    </row>
    <row r="25" spans="1:21" x14ac:dyDescent="0.2">
      <c r="A25" s="8"/>
    </row>
    <row r="26" spans="1:21" x14ac:dyDescent="0.2">
      <c r="A26" s="8"/>
    </row>
    <row r="27" spans="1:21" x14ac:dyDescent="0.2">
      <c r="A27" s="8"/>
    </row>
    <row r="28" spans="1:21" x14ac:dyDescent="0.2">
      <c r="A28" s="8"/>
    </row>
    <row r="29" spans="1:21" x14ac:dyDescent="0.2">
      <c r="A29" s="8"/>
    </row>
    <row r="30" spans="1:21" x14ac:dyDescent="0.2">
      <c r="A30" s="8"/>
    </row>
    <row r="31" spans="1:21" x14ac:dyDescent="0.2">
      <c r="A31" s="8"/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E495-0E77-4CDA-BAF5-DB3758891FFE}">
  <dimension ref="A1:M23"/>
  <sheetViews>
    <sheetView tabSelected="1" topLeftCell="A10" zoomScaleNormal="100" workbookViewId="0">
      <selection activeCell="A23" sqref="A23"/>
    </sheetView>
  </sheetViews>
  <sheetFormatPr baseColWidth="10" defaultColWidth="8.83203125" defaultRowHeight="15" x14ac:dyDescent="0.2"/>
  <cols>
    <col min="1" max="1" width="24.5" style="1" customWidth="1"/>
    <col min="2" max="6" width="13.33203125" style="1" bestFit="1" customWidth="1"/>
    <col min="7" max="7" width="6.83203125" style="1" customWidth="1"/>
    <col min="8" max="8" width="10.1640625" style="9" bestFit="1" customWidth="1"/>
    <col min="9" max="9" width="22.83203125" style="9" bestFit="1" customWidth="1"/>
    <col min="10" max="13" width="8.83203125" style="9"/>
    <col min="14" max="16384" width="8.83203125" style="1"/>
  </cols>
  <sheetData>
    <row r="1" spans="1:13" ht="19" x14ac:dyDescent="0.25">
      <c r="A1" s="19" t="s">
        <v>32</v>
      </c>
    </row>
    <row r="2" spans="1:13" ht="19" x14ac:dyDescent="0.25">
      <c r="A2" s="19" t="s">
        <v>34</v>
      </c>
    </row>
    <row r="3" spans="1:13" x14ac:dyDescent="0.2">
      <c r="A3" t="s">
        <v>30</v>
      </c>
    </row>
    <row r="5" spans="1:13" x14ac:dyDescent="0.2">
      <c r="A5" s="2"/>
      <c r="B5" s="15" t="s">
        <v>13</v>
      </c>
      <c r="C5" s="15" t="s">
        <v>13</v>
      </c>
      <c r="D5" s="15" t="s">
        <v>13</v>
      </c>
      <c r="E5" s="15" t="s">
        <v>13</v>
      </c>
      <c r="F5" s="15" t="s">
        <v>13</v>
      </c>
      <c r="G5" s="9"/>
    </row>
    <row r="6" spans="1:13" x14ac:dyDescent="0.2">
      <c r="A6" s="2"/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9"/>
    </row>
    <row r="7" spans="1:13" x14ac:dyDescent="0.2">
      <c r="A7" s="2" t="s">
        <v>10</v>
      </c>
      <c r="B7" s="7">
        <v>3440</v>
      </c>
      <c r="C7" s="7">
        <v>1679.087</v>
      </c>
      <c r="D7" s="7">
        <v>2710.4209999999998</v>
      </c>
      <c r="E7" s="7">
        <v>1258.8</v>
      </c>
      <c r="F7" s="7">
        <v>4004</v>
      </c>
      <c r="H7" s="11"/>
      <c r="I7" s="12"/>
      <c r="J7" s="12"/>
      <c r="K7" s="12"/>
      <c r="L7" s="12"/>
      <c r="M7" s="13"/>
    </row>
    <row r="8" spans="1:13" x14ac:dyDescent="0.2">
      <c r="A8" s="2"/>
      <c r="B8" s="5"/>
      <c r="C8" s="5"/>
      <c r="D8" s="5"/>
      <c r="E8" s="5"/>
      <c r="F8" s="5"/>
      <c r="G8" s="5"/>
      <c r="I8" s="12"/>
      <c r="J8" s="12"/>
      <c r="K8" s="12"/>
      <c r="L8" s="12"/>
      <c r="M8" s="13"/>
    </row>
    <row r="9" spans="1:13" x14ac:dyDescent="0.2">
      <c r="A9" s="2" t="s">
        <v>25</v>
      </c>
      <c r="B9" s="7">
        <v>50052.438999999998</v>
      </c>
      <c r="C9" s="7">
        <v>48213.970999999998</v>
      </c>
      <c r="D9" s="7">
        <v>56795.51</v>
      </c>
      <c r="E9" s="7">
        <v>58911.8</v>
      </c>
      <c r="F9" s="7">
        <v>53904</v>
      </c>
      <c r="H9" s="11"/>
      <c r="I9" s="12"/>
      <c r="J9" s="12"/>
      <c r="K9" s="12"/>
      <c r="L9" s="12"/>
      <c r="M9" s="13"/>
    </row>
    <row r="10" spans="1:13" x14ac:dyDescent="0.2">
      <c r="A10" s="2"/>
      <c r="B10" s="5"/>
      <c r="C10" s="5"/>
      <c r="D10" s="5"/>
      <c r="E10" s="5"/>
      <c r="F10" s="5"/>
      <c r="G10" s="5"/>
      <c r="I10" s="12"/>
      <c r="J10" s="12"/>
      <c r="K10" s="12"/>
      <c r="L10" s="12"/>
      <c r="M10" s="13"/>
    </row>
    <row r="11" spans="1:13" x14ac:dyDescent="0.2">
      <c r="A11" s="2"/>
      <c r="B11" s="5"/>
      <c r="C11" s="5"/>
      <c r="D11" s="5"/>
      <c r="E11" s="5"/>
      <c r="F11" s="5"/>
      <c r="G11" s="5"/>
      <c r="H11" s="11"/>
      <c r="I11" s="12"/>
      <c r="J11" s="12"/>
      <c r="K11" s="12"/>
      <c r="L11" s="12"/>
      <c r="M11" s="13"/>
    </row>
    <row r="12" spans="1:13" x14ac:dyDescent="0.2">
      <c r="A12" s="2"/>
      <c r="B12" s="5"/>
      <c r="C12" s="5"/>
      <c r="D12" s="5"/>
      <c r="E12" s="5"/>
      <c r="F12" s="5"/>
      <c r="G12" s="5"/>
    </row>
    <row r="13" spans="1:13" x14ac:dyDescent="0.2">
      <c r="A13" s="2" t="s">
        <v>1</v>
      </c>
      <c r="B13" s="5">
        <f>B7/B9</f>
        <v>6.8727919532552653E-2</v>
      </c>
      <c r="C13" s="5">
        <f>C7/C9</f>
        <v>3.4825735469911821E-2</v>
      </c>
      <c r="D13" s="5">
        <f>D7/D9</f>
        <v>4.7722452003688312E-2</v>
      </c>
      <c r="E13" s="5">
        <f t="shared" ref="E13:F13" si="0">E7/E9</f>
        <v>2.1367535875664975E-2</v>
      </c>
      <c r="F13" s="5">
        <f t="shared" si="0"/>
        <v>7.4280201840308702E-2</v>
      </c>
      <c r="G13" s="5"/>
      <c r="L13" s="12"/>
    </row>
    <row r="14" spans="1:13" x14ac:dyDescent="0.2">
      <c r="A14" s="2" t="s">
        <v>15</v>
      </c>
      <c r="B14" s="6">
        <f>B13*100</f>
        <v>6.8727919532552653</v>
      </c>
      <c r="C14" s="6">
        <f>C13*100</f>
        <v>3.482573546991182</v>
      </c>
      <c r="D14" s="6">
        <f>D13*100</f>
        <v>4.7722452003688316</v>
      </c>
      <c r="E14" s="6">
        <f t="shared" ref="E14:F14" si="1">E13*100</f>
        <v>2.1367535875664974</v>
      </c>
      <c r="F14" s="6">
        <f t="shared" si="1"/>
        <v>7.4280201840308706</v>
      </c>
      <c r="G14" s="6"/>
    </row>
    <row r="15" spans="1:13" x14ac:dyDescent="0.2">
      <c r="A15" s="2"/>
    </row>
    <row r="16" spans="1:13" x14ac:dyDescent="0.2">
      <c r="A16" s="15" t="s">
        <v>2</v>
      </c>
      <c r="B16" s="7">
        <f>AVERAGE(B14:F14)</f>
        <v>4.9384768944425286</v>
      </c>
    </row>
    <row r="17" spans="1:2" x14ac:dyDescent="0.2">
      <c r="A17" s="15" t="s">
        <v>0</v>
      </c>
      <c r="B17" s="7">
        <f>STDEV(B14:F14)</f>
        <v>2.2325065262508801</v>
      </c>
    </row>
    <row r="19" spans="1:2" x14ac:dyDescent="0.2">
      <c r="A19" s="22" t="s">
        <v>41</v>
      </c>
    </row>
    <row r="20" spans="1:2" x14ac:dyDescent="0.2">
      <c r="A20" s="8" t="s">
        <v>42</v>
      </c>
    </row>
    <row r="21" spans="1:2" x14ac:dyDescent="0.2">
      <c r="A21" s="8" t="s">
        <v>43</v>
      </c>
    </row>
    <row r="22" spans="1:2" x14ac:dyDescent="0.2">
      <c r="A22" s="1" t="s">
        <v>44</v>
      </c>
    </row>
    <row r="23" spans="1:2" x14ac:dyDescent="0.2">
      <c r="A23" s="1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Average&amp;StandardDeviationCalcs</vt:lpstr>
      <vt:lpstr>CytcReleaseImageJAnalysis</vt:lpstr>
      <vt:lpstr>20merReleaseImageJAnalysis</vt:lpstr>
      <vt:lpstr>SXXCHReleaseImageJAnalysis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Molly Sutherland</cp:lastModifiedBy>
  <dcterms:created xsi:type="dcterms:W3CDTF">2021-02-23T18:55:39Z</dcterms:created>
  <dcterms:modified xsi:type="dcterms:W3CDTF">2021-03-18T19:42:05Z</dcterms:modified>
</cp:coreProperties>
</file>