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m Versees\OneDrive - Vrije Universiteit Brussel\Documents\Artikels\Synj_Structuur_2020\Submission_Elife\Rebuttal\SECOND_SUBMISSION\Source_data_files\"/>
    </mc:Choice>
  </mc:AlternateContent>
  <xr:revisionPtr revIDLastSave="557" documentId="13_ncr:1_{DD0639E5-A41D-CA49-AD4F-7C568F9E55F0}" xr6:coauthVersionLast="45" xr6:coauthVersionMax="45" xr10:uidLastSave="{1E59774B-C096-4C83-B8EB-1CC4AA6CD6C4}"/>
  <bookViews>
    <workbookView xWindow="-96" yWindow="-96" windowWidth="23232" windowHeight="12552" activeTab="5" xr2:uid="{CC86D682-5FD6-FB4E-AFFD-C55D20796708}"/>
  </bookViews>
  <sheets>
    <sheet name="StandardCurve" sheetId="1" r:id="rId1"/>
    <sheet name="diC8-PI(3,4,5)P3" sheetId="2" r:id="rId2"/>
    <sheet name="diC8-PI(4,5)P2" sheetId="3" r:id="rId3"/>
    <sheet name="diC8-PI(3,5)P2" sheetId="4" r:id="rId4"/>
    <sheet name="diC8-PI(5)P" sheetId="5" r:id="rId5"/>
    <sheet name="IP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" i="6" l="1"/>
  <c r="O43" i="6"/>
  <c r="O44" i="6"/>
  <c r="O45" i="6"/>
  <c r="O46" i="6"/>
  <c r="O47" i="6"/>
  <c r="O48" i="6"/>
  <c r="O49" i="6"/>
  <c r="O41" i="6"/>
  <c r="N49" i="6"/>
  <c r="N35" i="6" l="1"/>
  <c r="O35" i="6" s="1"/>
  <c r="N21" i="6"/>
  <c r="O21" i="6" s="1"/>
  <c r="K36" i="5" l="1"/>
  <c r="K37" i="5"/>
  <c r="K38" i="5"/>
  <c r="K39" i="5"/>
  <c r="K35" i="5"/>
  <c r="J38" i="5" l="1"/>
  <c r="J39" i="5"/>
  <c r="J27" i="5"/>
  <c r="K27" i="5" s="1"/>
  <c r="J28" i="5"/>
  <c r="K28" i="5" s="1"/>
  <c r="J16" i="5"/>
  <c r="K16" i="5" s="1"/>
  <c r="J17" i="5"/>
  <c r="K17" i="5" s="1"/>
  <c r="L41" i="4" l="1"/>
  <c r="M41" i="4" s="1"/>
  <c r="N40" i="3" l="1"/>
  <c r="N41" i="3"/>
  <c r="N42" i="3"/>
  <c r="N43" i="3"/>
  <c r="N44" i="3"/>
  <c r="N45" i="3"/>
  <c r="N46" i="3"/>
  <c r="N39" i="3"/>
  <c r="P57" i="2" l="1"/>
  <c r="O57" i="2"/>
  <c r="O56" i="2"/>
  <c r="P56" i="2" s="1"/>
  <c r="P46" i="2"/>
  <c r="P47" i="2"/>
  <c r="O49" i="2"/>
  <c r="P49" i="2" s="1"/>
  <c r="O50" i="2"/>
  <c r="P50" i="2" s="1"/>
  <c r="P28" i="2"/>
  <c r="P29" i="2"/>
  <c r="P33" i="2"/>
  <c r="P36" i="2"/>
  <c r="O34" i="2"/>
  <c r="P34" i="2" s="1"/>
  <c r="O35" i="2"/>
  <c r="P35" i="2" s="1"/>
  <c r="O36" i="2"/>
  <c r="P13" i="2"/>
  <c r="P16" i="2"/>
  <c r="P17" i="2"/>
  <c r="O19" i="2"/>
  <c r="P19" i="2" s="1"/>
  <c r="O20" i="2"/>
  <c r="P20" i="2" s="1"/>
  <c r="O21" i="2"/>
  <c r="P21" i="2" s="1"/>
  <c r="O12" i="2"/>
  <c r="P12" i="2" s="1"/>
  <c r="O13" i="2"/>
  <c r="O14" i="2"/>
  <c r="P14" i="2" s="1"/>
  <c r="O15" i="2"/>
  <c r="P15" i="2" s="1"/>
  <c r="O16" i="2"/>
  <c r="O17" i="2"/>
  <c r="O18" i="2"/>
  <c r="P18" i="2" s="1"/>
  <c r="O27" i="2"/>
  <c r="P27" i="2" s="1"/>
  <c r="O28" i="2"/>
  <c r="O29" i="2"/>
  <c r="O30" i="2"/>
  <c r="P30" i="2" s="1"/>
  <c r="O31" i="2"/>
  <c r="P31" i="2" s="1"/>
  <c r="O32" i="2"/>
  <c r="P32" i="2" s="1"/>
  <c r="O33" i="2"/>
  <c r="O42" i="2"/>
  <c r="P42" i="2" s="1"/>
  <c r="O43" i="2"/>
  <c r="P43" i="2" s="1"/>
  <c r="O44" i="2"/>
  <c r="P44" i="2" s="1"/>
  <c r="O45" i="2"/>
  <c r="P45" i="2" s="1"/>
  <c r="O46" i="2"/>
  <c r="O47" i="2"/>
  <c r="O48" i="2"/>
  <c r="P48" i="2" s="1"/>
  <c r="N48" i="6" l="1"/>
  <c r="N34" i="6"/>
  <c r="O34" i="6" s="1"/>
  <c r="M46" i="3" l="1"/>
  <c r="M33" i="3"/>
  <c r="N33" i="3" s="1"/>
  <c r="M20" i="3"/>
  <c r="N20" i="3" s="1"/>
  <c r="N47" i="6" l="1"/>
  <c r="N46" i="6"/>
  <c r="N45" i="6"/>
  <c r="N44" i="6"/>
  <c r="N43" i="6"/>
  <c r="N42" i="6"/>
  <c r="N41" i="6"/>
  <c r="N30" i="6"/>
  <c r="O30" i="6" s="1"/>
  <c r="N28" i="6"/>
  <c r="O28" i="6" s="1"/>
  <c r="N33" i="6"/>
  <c r="O33" i="6" s="1"/>
  <c r="N32" i="6"/>
  <c r="O32" i="6" s="1"/>
  <c r="N31" i="6"/>
  <c r="O31" i="6" s="1"/>
  <c r="N29" i="6"/>
  <c r="O29" i="6" s="1"/>
  <c r="N27" i="6"/>
  <c r="O27" i="6" s="1"/>
  <c r="N19" i="6"/>
  <c r="O19" i="6" s="1"/>
  <c r="N18" i="6"/>
  <c r="O18" i="6" s="1"/>
  <c r="N17" i="6"/>
  <c r="O17" i="6" s="1"/>
  <c r="N16" i="6"/>
  <c r="O16" i="6" s="1"/>
  <c r="N15" i="6"/>
  <c r="O15" i="6" s="1"/>
  <c r="N14" i="6"/>
  <c r="O14" i="6" s="1"/>
  <c r="N13" i="6"/>
  <c r="O13" i="6" s="1"/>
  <c r="J37" i="5" l="1"/>
  <c r="J36" i="5"/>
  <c r="J35" i="5"/>
  <c r="J26" i="5"/>
  <c r="K26" i="5" s="1"/>
  <c r="J25" i="5"/>
  <c r="K25" i="5" s="1"/>
  <c r="J24" i="5"/>
  <c r="K24" i="5" s="1"/>
  <c r="J15" i="5"/>
  <c r="K15" i="5" s="1"/>
  <c r="J14" i="5"/>
  <c r="K14" i="5" s="1"/>
  <c r="J13" i="5"/>
  <c r="K13" i="5" s="1"/>
  <c r="L42" i="4" l="1"/>
  <c r="M42" i="4" s="1"/>
  <c r="L40" i="4"/>
  <c r="M40" i="4" s="1"/>
  <c r="L39" i="4"/>
  <c r="M39" i="4" s="1"/>
  <c r="L38" i="4"/>
  <c r="M38" i="4" s="1"/>
  <c r="L37" i="4"/>
  <c r="M37" i="4" s="1"/>
  <c r="L36" i="4"/>
  <c r="M36" i="4" s="1"/>
  <c r="L30" i="4"/>
  <c r="M30" i="4" s="1"/>
  <c r="L29" i="4"/>
  <c r="M29" i="4" s="1"/>
  <c r="L28" i="4"/>
  <c r="M28" i="4" s="1"/>
  <c r="L27" i="4"/>
  <c r="M27" i="4" s="1"/>
  <c r="L26" i="4"/>
  <c r="M26" i="4" s="1"/>
  <c r="L25" i="4"/>
  <c r="M25" i="4" s="1"/>
  <c r="L24" i="4"/>
  <c r="M24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M13" i="4" s="1"/>
  <c r="L12" i="4"/>
  <c r="M12" i="4" s="1"/>
  <c r="M45" i="3" l="1"/>
  <c r="M44" i="3"/>
  <c r="M43" i="3"/>
  <c r="M41" i="3"/>
  <c r="M40" i="3"/>
  <c r="M39" i="3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</calcChain>
</file>

<file path=xl/sharedStrings.xml><?xml version="1.0" encoding="utf-8"?>
<sst xmlns="http://schemas.openxmlformats.org/spreadsheetml/2006/main" count="265" uniqueCount="76">
  <si>
    <t>Buffer: 25 mM Hepes pH 7.5; 150 mM NaCl; 2 mM MgCl2; 5% glycerol; 1 mM DTT</t>
  </si>
  <si>
    <t>Temperature: 25°C</t>
  </si>
  <si>
    <t>[phosphate] (µM)</t>
  </si>
  <si>
    <t>Measurement 4</t>
  </si>
  <si>
    <t>Measurement 3</t>
  </si>
  <si>
    <t>Measurement 2</t>
  </si>
  <si>
    <t>Measurement 1</t>
  </si>
  <si>
    <t>Data were fit on a linear regression.</t>
  </si>
  <si>
    <r>
      <t xml:space="preserve">Slope of the standard curve = </t>
    </r>
    <r>
      <rPr>
        <b/>
        <sz val="12"/>
        <color theme="1"/>
        <rFont val="Calibri"/>
        <family val="2"/>
        <scheme val="minor"/>
      </rPr>
      <t>0.01794</t>
    </r>
  </si>
  <si>
    <t>Time (s)</t>
  </si>
  <si>
    <t>5 µM</t>
  </si>
  <si>
    <t>10 µM</t>
  </si>
  <si>
    <t>20 µM</t>
  </si>
  <si>
    <t>40 µM</t>
  </si>
  <si>
    <t>60 µM</t>
  </si>
  <si>
    <t>80 µM</t>
  </si>
  <si>
    <t>130 µM</t>
  </si>
  <si>
    <t>Measurement 1 - diC8-PI(3,4,5)P3</t>
  </si>
  <si>
    <t>Measurement 2 - diC8-PI(3,4,5)P3</t>
  </si>
  <si>
    <t>Temperature = 25°C</t>
  </si>
  <si>
    <t>Measurement 3 - diC8-PI(3,4,5)P3</t>
  </si>
  <si>
    <t>Values are OD values obtained from SPECTROstarNano (BMG Labtech) plate reader at 620 nm.</t>
  </si>
  <si>
    <t>Measurement 1 - diC8-PI(4,5)P2</t>
  </si>
  <si>
    <t>Measurement 2 - diC8-PI(4,5)P2</t>
  </si>
  <si>
    <r>
      <rPr>
        <b/>
        <sz val="11"/>
        <color theme="1"/>
        <rFont val="Calibri"/>
        <family val="2"/>
        <scheme val="minor"/>
      </rPr>
      <t>[diC8-PI(3,4,5)P3]</t>
    </r>
    <r>
      <rPr>
        <sz val="11"/>
        <color theme="1"/>
        <rFont val="Calibri"/>
        <family val="2"/>
        <scheme val="minor"/>
      </rPr>
      <t xml:space="preserve"> (µM)</t>
    </r>
  </si>
  <si>
    <r>
      <rPr>
        <b/>
        <sz val="11"/>
        <color theme="1"/>
        <rFont val="Calibri"/>
        <family val="2"/>
        <scheme val="minor"/>
      </rPr>
      <t>Slope</t>
    </r>
    <r>
      <rPr>
        <sz val="11"/>
        <color theme="1"/>
        <rFont val="Calibri"/>
        <family val="2"/>
        <scheme val="minor"/>
      </rPr>
      <t xml:space="preserve"> (OD/s)</t>
    </r>
  </si>
  <si>
    <r>
      <rPr>
        <b/>
        <sz val="11"/>
        <color theme="1"/>
        <rFont val="Calibri"/>
        <family val="2"/>
        <scheme val="minor"/>
      </rPr>
      <t>Velocity v</t>
    </r>
    <r>
      <rPr>
        <sz val="11"/>
        <color theme="1"/>
        <rFont val="Calibri"/>
        <family val="2"/>
        <scheme val="minor"/>
      </rPr>
      <t xml:space="preserve"> (µM/s)</t>
    </r>
  </si>
  <si>
    <r>
      <rPr>
        <b/>
        <sz val="11"/>
        <color theme="1"/>
        <rFont val="Calibri"/>
        <family val="2"/>
        <scheme val="minor"/>
      </rPr>
      <t>v/e0</t>
    </r>
    <r>
      <rPr>
        <sz val="11"/>
        <color theme="1"/>
        <rFont val="Calibri"/>
        <family val="2"/>
        <scheme val="minor"/>
      </rPr>
      <t xml:space="preserve"> (1/s)</t>
    </r>
  </si>
  <si>
    <r>
      <rPr>
        <b/>
        <sz val="11"/>
        <color theme="1"/>
        <rFont val="Calibri"/>
        <family val="2"/>
        <scheme val="minor"/>
      </rPr>
      <t>[diC8-PI(4,5)P2]</t>
    </r>
    <r>
      <rPr>
        <sz val="11"/>
        <color theme="1"/>
        <rFont val="Calibri"/>
        <family val="2"/>
        <scheme val="minor"/>
      </rPr>
      <t xml:space="preserve"> (µM)</t>
    </r>
  </si>
  <si>
    <t>Measurement 3 - diC8-PI(4,5)P2</t>
  </si>
  <si>
    <t>Measurement 1 - diC8-PI(3,5)P2</t>
  </si>
  <si>
    <t>150 µM</t>
  </si>
  <si>
    <t>300 µM</t>
  </si>
  <si>
    <t>Measurement 2 - diC8-PI(3,5)P2</t>
  </si>
  <si>
    <t>Measurement 3 - diC8-PI(3,5)P2</t>
  </si>
  <si>
    <r>
      <rPr>
        <b/>
        <sz val="11"/>
        <color theme="1"/>
        <rFont val="Calibri"/>
        <family val="2"/>
        <scheme val="minor"/>
      </rPr>
      <t>[diC8-PI(3,5)P2]</t>
    </r>
    <r>
      <rPr>
        <sz val="11"/>
        <color theme="1"/>
        <rFont val="Calibri"/>
        <family val="2"/>
        <scheme val="minor"/>
      </rPr>
      <t xml:space="preserve"> (µM)</t>
    </r>
  </si>
  <si>
    <t>Buffer: 25 mM Hepes pH 7.5; 150 mM NaCl; 5 mM MgCl2; 5% glycerol; 1 mM DTT</t>
  </si>
  <si>
    <t>120 µM</t>
  </si>
  <si>
    <t>200 µM</t>
  </si>
  <si>
    <r>
      <t>[diC8-PI(5)P]</t>
    </r>
    <r>
      <rPr>
        <sz val="11"/>
        <color theme="1"/>
        <rFont val="Calibri"/>
        <family val="2"/>
        <scheme val="minor"/>
      </rPr>
      <t xml:space="preserve"> (µM)</t>
    </r>
  </si>
  <si>
    <r>
      <t>Slope</t>
    </r>
    <r>
      <rPr>
        <sz val="11"/>
        <color theme="1"/>
        <rFont val="Calibri"/>
        <family val="2"/>
        <scheme val="minor"/>
      </rPr>
      <t xml:space="preserve"> (OD/s)</t>
    </r>
  </si>
  <si>
    <r>
      <t>Velocity v</t>
    </r>
    <r>
      <rPr>
        <sz val="11"/>
        <color theme="1"/>
        <rFont val="Calibri"/>
        <family val="2"/>
        <scheme val="minor"/>
      </rPr>
      <t xml:space="preserve"> (µM/s)</t>
    </r>
  </si>
  <si>
    <r>
      <t>v/e0</t>
    </r>
    <r>
      <rPr>
        <sz val="11"/>
        <color theme="1"/>
        <rFont val="Calibri"/>
        <family val="2"/>
        <scheme val="minor"/>
      </rPr>
      <t xml:space="preserve"> (1/s)</t>
    </r>
  </si>
  <si>
    <t>Measurement 1 - diC8-PI(5)P</t>
  </si>
  <si>
    <t>Measurement 2 - diC8-PI(5)P</t>
  </si>
  <si>
    <t>Measurement 3 - diC8-PI(5)P</t>
  </si>
  <si>
    <t>Measurement 1 - IP3</t>
  </si>
  <si>
    <r>
      <rPr>
        <b/>
        <sz val="11"/>
        <color theme="1"/>
        <rFont val="Calibri"/>
        <family val="2"/>
        <scheme val="minor"/>
      </rPr>
      <t>[IP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  <r>
      <rPr>
        <sz val="11"/>
        <color theme="1"/>
        <rFont val="Calibri"/>
        <family val="2"/>
        <scheme val="minor"/>
      </rPr>
      <t xml:space="preserve"> (µM)</t>
    </r>
  </si>
  <si>
    <t>Measurement 2 - IP3</t>
  </si>
  <si>
    <t>Measurement 3 - IP3</t>
  </si>
  <si>
    <t>25 µM</t>
  </si>
  <si>
    <t>30 µM</t>
  </si>
  <si>
    <t>Concentration Synj1 528-873 R800C = 20 nM</t>
  </si>
  <si>
    <t>[diC8-PI(3,4,5)P3] (µM)</t>
  </si>
  <si>
    <t>Slope (OD/s)</t>
  </si>
  <si>
    <t>Velocity v (µM/s)</t>
  </si>
  <si>
    <t>v/e0 (1/s)</t>
  </si>
  <si>
    <t>Equation used to fit data in figure S5 (diC8-PI(3,4,5)P3): Y=Vmax*X/(Km+X); variables: Vmax, Km. Software used: Graphpad Prism</t>
  </si>
  <si>
    <t>Equation used to fit data in figure S5 (diC8-PI(4,5)P2): Y=Vmax*X/(Km+X); variables: Vmax, Km. Software used: Graphpad Prism</t>
  </si>
  <si>
    <t>Equation used to fit data in figure S5 (diC8-PI(5)P): Linear regression through (0,0). Software used: Graphpad Prism</t>
  </si>
  <si>
    <t>Equation used to fit data in figure S5 (diC8-PI(3,5)P2): Linear regression through (0,0). Software used: Graphpad Prism</t>
  </si>
  <si>
    <t>Concentration Synj1 528-873 R800C = 200 nM</t>
  </si>
  <si>
    <t>Concentration Synj1 528-873 R800C = 500 nM</t>
  </si>
  <si>
    <t>Concentration Synj1 528-873 R800C = 50 nM</t>
  </si>
  <si>
    <t>100 µM</t>
  </si>
  <si>
    <t>Concentration Synj1 528-873 R800C = 2 µM</t>
  </si>
  <si>
    <t xml:space="preserve">20 µM </t>
  </si>
  <si>
    <t xml:space="preserve">40 µM </t>
  </si>
  <si>
    <t xml:space="preserve">80 µM </t>
  </si>
  <si>
    <t xml:space="preserve">160 µM </t>
  </si>
  <si>
    <t xml:space="preserve">240 µM </t>
  </si>
  <si>
    <t xml:space="preserve">320 µM </t>
  </si>
  <si>
    <t xml:space="preserve">400 µM </t>
  </si>
  <si>
    <t xml:space="preserve">500 µM </t>
  </si>
  <si>
    <t>Equation used to fit data in figure S5 (IP3): Y=Vmax*X/(Km+X); variables: Vmax, Km. Software used: Graphpad Prism</t>
  </si>
  <si>
    <t>Figure 4 - figure supplement 3 &amp; Table 2 (R800C)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</si>
</sst>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2" xfId="0" applyBorder="1"/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7" fillId="0" borderId="2" xfId="0" applyFont="1" applyBorder="1"/>
    <xf numFmtId="0" fontId="0" fillId="0" borderId="4" xfId="0" applyBorder="1"/>
    <xf numFmtId="0" fontId="6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0" applyFont="1" applyBorder="1"/>
    <xf numFmtId="0" fontId="4" fillId="0" borderId="3" xfId="0" applyFont="1" applyBorder="1"/>
    <xf numFmtId="0" fontId="8" fillId="0" borderId="3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3" xfId="0" applyFont="1" applyBorder="1"/>
    <xf numFmtId="0" fontId="10" fillId="0" borderId="4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0" xfId="0" applyFont="1"/>
    <xf numFmtId="0" fontId="10" fillId="0" borderId="3" xfId="0" applyFont="1" applyBorder="1"/>
    <xf numFmtId="0" fontId="10" fillId="0" borderId="4" xfId="0" applyFont="1" applyBorder="1"/>
    <xf numFmtId="0" fontId="10" fillId="0" borderId="2" xfId="0" applyFont="1" applyBorder="1"/>
    <xf numFmtId="0" fontId="9" fillId="0" borderId="4" xfId="0" applyFont="1" applyBorder="1"/>
    <xf numFmtId="164" fontId="10" fillId="0" borderId="2" xfId="0" applyNumberFormat="1" applyFont="1" applyBorder="1"/>
    <xf numFmtId="164" fontId="10" fillId="0" borderId="4" xfId="0" applyNumberFormat="1" applyFont="1" applyBorder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0" xfId="0" applyFont="1" applyBorder="1"/>
    <xf numFmtId="0" fontId="10" fillId="0" borderId="6" xfId="0" applyFont="1" applyBorder="1"/>
    <xf numFmtId="0" fontId="10" fillId="0" borderId="1" xfId="0" applyFont="1" applyBorder="1"/>
    <xf numFmtId="0" fontId="10" fillId="0" borderId="4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0" fillId="0" borderId="7" xfId="0" applyFont="1" applyBorder="1"/>
    <xf numFmtId="0" fontId="6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0" xfId="0" applyFont="1" applyBorder="1"/>
    <xf numFmtId="0" fontId="2" fillId="0" borderId="5" xfId="0" applyFont="1" applyBorder="1"/>
    <xf numFmtId="0" fontId="9" fillId="0" borderId="6" xfId="0" applyFont="1" applyBorder="1"/>
    <xf numFmtId="0" fontId="9" fillId="0" borderId="3" xfId="0" applyFont="1" applyFill="1" applyBorder="1"/>
    <xf numFmtId="0" fontId="10" fillId="0" borderId="0" xfId="0" applyFont="1" applyFill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9" fillId="0" borderId="9" xfId="0" applyFont="1" applyBorder="1"/>
    <xf numFmtId="0" fontId="10" fillId="0" borderId="10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64" fontId="10" fillId="0" borderId="0" xfId="0" applyNumberFormat="1" applyFont="1" applyBorder="1"/>
    <xf numFmtId="0" fontId="2" fillId="0" borderId="5" xfId="0" applyFont="1" applyFill="1" applyBorder="1"/>
    <xf numFmtId="0" fontId="2" fillId="0" borderId="2" xfId="0" applyFont="1" applyFill="1" applyBorder="1"/>
    <xf numFmtId="0" fontId="10" fillId="0" borderId="6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4" fillId="2" borderId="5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14" fillId="2" borderId="2" xfId="0" applyFont="1" applyFill="1" applyBorder="1"/>
    <xf numFmtId="0" fontId="14" fillId="2" borderId="10" xfId="0" applyFont="1" applyFill="1" applyBorder="1" applyAlignment="1">
      <alignment horizontal="right"/>
    </xf>
    <xf numFmtId="0" fontId="14" fillId="2" borderId="8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E03C-3ADE-D44B-8CD2-3D6757D5D545}">
  <dimension ref="A1:E17"/>
  <sheetViews>
    <sheetView workbookViewId="0">
      <selection activeCell="B8" sqref="B8"/>
    </sheetView>
  </sheetViews>
  <sheetFormatPr defaultColWidth="11.19921875" defaultRowHeight="15.6" x14ac:dyDescent="0.6"/>
  <cols>
    <col min="1" max="1" width="16.5" customWidth="1"/>
    <col min="2" max="2" width="12.796875" bestFit="1" customWidth="1"/>
    <col min="3" max="3" width="14.19921875" bestFit="1" customWidth="1"/>
    <col min="4" max="5" width="12.796875" bestFit="1" customWidth="1"/>
  </cols>
  <sheetData>
    <row r="1" spans="1:5" ht="18.3" x14ac:dyDescent="0.7">
      <c r="A1" s="2" t="s">
        <v>75</v>
      </c>
    </row>
    <row r="3" spans="1:5" x14ac:dyDescent="0.6">
      <c r="A3" t="s">
        <v>0</v>
      </c>
    </row>
    <row r="4" spans="1:5" x14ac:dyDescent="0.6">
      <c r="A4" t="s">
        <v>1</v>
      </c>
    </row>
    <row r="5" spans="1:5" x14ac:dyDescent="0.6">
      <c r="A5" t="s">
        <v>7</v>
      </c>
    </row>
    <row r="7" spans="1:5" ht="15.9" thickBot="1" x14ac:dyDescent="0.65">
      <c r="A7" s="12" t="s">
        <v>2</v>
      </c>
      <c r="B7" s="13" t="s">
        <v>6</v>
      </c>
      <c r="C7" s="12" t="s">
        <v>5</v>
      </c>
      <c r="D7" s="13" t="s">
        <v>4</v>
      </c>
      <c r="E7" s="13" t="s">
        <v>3</v>
      </c>
    </row>
    <row r="8" spans="1:5" x14ac:dyDescent="0.6">
      <c r="A8" s="8">
        <v>40</v>
      </c>
      <c r="B8" s="59"/>
      <c r="C8" s="10">
        <v>0.84299999999999997</v>
      </c>
      <c r="D8" s="11">
        <v>0.80400000000000005</v>
      </c>
      <c r="E8" s="8">
        <v>0.747</v>
      </c>
    </row>
    <row r="9" spans="1:5" x14ac:dyDescent="0.6">
      <c r="A9" s="3">
        <v>32</v>
      </c>
      <c r="B9" s="5">
        <v>0.69699999999999995</v>
      </c>
      <c r="C9" s="6">
        <v>0.71699999999999997</v>
      </c>
      <c r="D9" s="7">
        <v>0.66500000000000004</v>
      </c>
      <c r="E9" s="3">
        <v>0.59799999999999998</v>
      </c>
    </row>
    <row r="10" spans="1:5" x14ac:dyDescent="0.6">
      <c r="A10" s="3">
        <v>24</v>
      </c>
      <c r="B10" s="5">
        <v>0.59899999999999998</v>
      </c>
      <c r="C10" s="6">
        <v>0.54500000000000004</v>
      </c>
      <c r="D10" s="7">
        <v>0.52600000000000002</v>
      </c>
      <c r="E10" s="3">
        <v>0.48899999999999999</v>
      </c>
    </row>
    <row r="11" spans="1:5" x14ac:dyDescent="0.6">
      <c r="A11" s="3">
        <v>16</v>
      </c>
      <c r="B11" s="5">
        <v>0.38300000000000001</v>
      </c>
      <c r="C11" s="6">
        <v>0.41099999999999998</v>
      </c>
      <c r="D11" s="7">
        <v>0.40799999999999997</v>
      </c>
      <c r="E11" s="3">
        <v>0.35099999999999998</v>
      </c>
    </row>
    <row r="12" spans="1:5" x14ac:dyDescent="0.6">
      <c r="A12" s="3">
        <v>12</v>
      </c>
      <c r="B12" s="5">
        <v>0.312</v>
      </c>
      <c r="C12" s="6">
        <v>0.33100000000000002</v>
      </c>
      <c r="D12" s="7">
        <v>0.31900000000000001</v>
      </c>
      <c r="E12" s="6">
        <v>0.247</v>
      </c>
    </row>
    <row r="13" spans="1:5" x14ac:dyDescent="0.6">
      <c r="A13" s="3">
        <v>8</v>
      </c>
      <c r="B13" s="5">
        <v>0.24399999999999999</v>
      </c>
      <c r="C13" s="6">
        <v>0.248</v>
      </c>
      <c r="D13" s="7">
        <v>0.23400000000000001</v>
      </c>
      <c r="E13" s="3">
        <v>0.187</v>
      </c>
    </row>
    <row r="14" spans="1:5" x14ac:dyDescent="0.6">
      <c r="A14" s="3">
        <v>4</v>
      </c>
      <c r="B14" s="5">
        <v>0.161</v>
      </c>
      <c r="C14" s="6">
        <v>0.21099999999999999</v>
      </c>
      <c r="D14" s="7">
        <v>0.217</v>
      </c>
      <c r="E14" s="3">
        <v>0.11600000000000001</v>
      </c>
    </row>
    <row r="15" spans="1:5" x14ac:dyDescent="0.6">
      <c r="A15" s="3">
        <v>0</v>
      </c>
      <c r="B15" s="5">
        <v>9.4E-2</v>
      </c>
      <c r="C15" s="6">
        <v>9.0999999999999998E-2</v>
      </c>
      <c r="D15" s="7">
        <v>9.4E-2</v>
      </c>
      <c r="E15" s="3">
        <v>7.2999999999999995E-2</v>
      </c>
    </row>
    <row r="17" spans="1:1" x14ac:dyDescent="0.6">
      <c r="A17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4FD9-F48E-E145-B17C-9597AC6ED946}">
  <dimension ref="A1:AC58"/>
  <sheetViews>
    <sheetView topLeftCell="A28" workbookViewId="0">
      <selection activeCell="D6" sqref="D6"/>
    </sheetView>
  </sheetViews>
  <sheetFormatPr defaultColWidth="11.19921875" defaultRowHeight="15.6" x14ac:dyDescent="0.6"/>
  <cols>
    <col min="1" max="1" width="10.796875" customWidth="1"/>
    <col min="13" max="13" width="19.69921875" bestFit="1" customWidth="1"/>
    <col min="14" max="14" width="11.5" bestFit="1" customWidth="1"/>
    <col min="15" max="15" width="14.796875" bestFit="1" customWidth="1"/>
    <col min="16" max="16" width="12.19921875" bestFit="1" customWidth="1"/>
  </cols>
  <sheetData>
    <row r="1" spans="1:29" ht="18.3" x14ac:dyDescent="0.7">
      <c r="A1" s="2" t="s">
        <v>75</v>
      </c>
    </row>
    <row r="2" spans="1:29" x14ac:dyDescent="0.6">
      <c r="A2" t="s">
        <v>36</v>
      </c>
    </row>
    <row r="3" spans="1:29" x14ac:dyDescent="0.6">
      <c r="A3" t="s">
        <v>19</v>
      </c>
    </row>
    <row r="4" spans="1:29" x14ac:dyDescent="0.6">
      <c r="A4" t="s">
        <v>52</v>
      </c>
    </row>
    <row r="5" spans="1:29" x14ac:dyDescent="0.6">
      <c r="A5" t="s">
        <v>57</v>
      </c>
    </row>
    <row r="7" spans="1:29" x14ac:dyDescent="0.6">
      <c r="S7" s="42"/>
      <c r="T7" s="43"/>
      <c r="U7" s="43"/>
      <c r="V7" s="43"/>
      <c r="W7" s="43"/>
      <c r="X7" s="43"/>
      <c r="Y7" s="43"/>
      <c r="Z7" s="43"/>
      <c r="AA7" s="43"/>
      <c r="AB7" s="43"/>
      <c r="AC7" s="43"/>
    </row>
    <row r="8" spans="1:29" x14ac:dyDescent="0.6">
      <c r="A8" s="1" t="s">
        <v>17</v>
      </c>
      <c r="S8" s="42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x14ac:dyDescent="0.6">
      <c r="A9" t="s">
        <v>21</v>
      </c>
      <c r="S9" s="42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x14ac:dyDescent="0.6">
      <c r="S10" s="42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5.9" thickBot="1" x14ac:dyDescent="0.65">
      <c r="A11" s="17" t="s">
        <v>9</v>
      </c>
      <c r="B11" s="17" t="s">
        <v>10</v>
      </c>
      <c r="C11" s="17" t="s">
        <v>11</v>
      </c>
      <c r="D11" s="17" t="s">
        <v>12</v>
      </c>
      <c r="E11" s="17" t="s">
        <v>50</v>
      </c>
      <c r="F11" s="29" t="s">
        <v>51</v>
      </c>
      <c r="G11" s="29" t="s">
        <v>13</v>
      </c>
      <c r="H11" s="29" t="s">
        <v>14</v>
      </c>
      <c r="I11" s="29" t="s">
        <v>15</v>
      </c>
      <c r="J11" s="29" t="s">
        <v>16</v>
      </c>
      <c r="K11" s="29" t="s">
        <v>38</v>
      </c>
      <c r="L11" s="20"/>
      <c r="M11" s="21" t="s">
        <v>24</v>
      </c>
      <c r="N11" s="21" t="s">
        <v>25</v>
      </c>
      <c r="O11" s="21" t="s">
        <v>26</v>
      </c>
      <c r="P11" s="21" t="s">
        <v>27</v>
      </c>
    </row>
    <row r="12" spans="1:29" x14ac:dyDescent="0.6">
      <c r="A12" s="16">
        <v>0</v>
      </c>
      <c r="B12" s="30">
        <v>9.0999999999999998E-2</v>
      </c>
      <c r="C12" s="30">
        <v>9.5000000000000001E-2</v>
      </c>
      <c r="D12" s="30">
        <v>0.125</v>
      </c>
      <c r="E12" s="30">
        <v>0.104</v>
      </c>
      <c r="F12" s="30">
        <v>0.11600000000000001</v>
      </c>
      <c r="G12" s="30">
        <v>0.156</v>
      </c>
      <c r="H12" s="30">
        <v>0.26</v>
      </c>
      <c r="I12" s="30">
        <v>0.29399999999999998</v>
      </c>
      <c r="J12" s="30">
        <v>0.52400000000000002</v>
      </c>
      <c r="K12" s="30">
        <v>0.72099999999999997</v>
      </c>
      <c r="L12" s="20"/>
      <c r="M12" s="22">
        <v>5</v>
      </c>
      <c r="N12" s="22">
        <v>4.0000000000000003E-5</v>
      </c>
      <c r="O12" s="22">
        <f>N12/0.01794</f>
        <v>2.229654403567447E-3</v>
      </c>
      <c r="P12" s="22">
        <f>O12/0.02</f>
        <v>0.11148272017837235</v>
      </c>
    </row>
    <row r="13" spans="1:29" x14ac:dyDescent="0.6">
      <c r="A13" s="15">
        <v>60</v>
      </c>
      <c r="B13" s="28">
        <v>9.2999999999999999E-2</v>
      </c>
      <c r="C13" s="28">
        <v>0.111</v>
      </c>
      <c r="D13" s="28">
        <v>0.156</v>
      </c>
      <c r="E13" s="28">
        <v>0.161</v>
      </c>
      <c r="F13" s="28">
        <v>0.17699999999999999</v>
      </c>
      <c r="G13" s="28">
        <v>0.252</v>
      </c>
      <c r="H13" s="28">
        <v>0.373</v>
      </c>
      <c r="I13" s="28">
        <v>0.42799999999999999</v>
      </c>
      <c r="J13" s="28">
        <v>0.72099999999999997</v>
      </c>
      <c r="K13" s="28">
        <v>1.05</v>
      </c>
      <c r="L13" s="20"/>
      <c r="M13" s="23">
        <v>10</v>
      </c>
      <c r="N13" s="23">
        <v>2.3000000000000001E-4</v>
      </c>
      <c r="O13" s="23">
        <f>N13/0.01794</f>
        <v>1.282051282051282E-2</v>
      </c>
      <c r="P13" s="22">
        <f t="shared" ref="P13:P21" si="0">O13/0.02</f>
        <v>0.64102564102564097</v>
      </c>
    </row>
    <row r="14" spans="1:29" x14ac:dyDescent="0.6">
      <c r="A14" s="15">
        <v>120</v>
      </c>
      <c r="B14" s="28">
        <v>9.6000000000000002E-2</v>
      </c>
      <c r="C14" s="28">
        <v>0.123</v>
      </c>
      <c r="D14" s="28">
        <v>0.189</v>
      </c>
      <c r="E14" s="28">
        <v>0.189</v>
      </c>
      <c r="F14" s="28">
        <v>0.17699999999999999</v>
      </c>
      <c r="G14" s="28">
        <v>0.36299999999999999</v>
      </c>
      <c r="H14" s="28">
        <v>0.42299999999999999</v>
      </c>
      <c r="I14" s="28">
        <v>0.50900000000000001</v>
      </c>
      <c r="J14" s="28">
        <v>0.92700000000000005</v>
      </c>
      <c r="K14" s="28">
        <v>1.296</v>
      </c>
      <c r="L14" s="20"/>
      <c r="M14" s="23">
        <v>20</v>
      </c>
      <c r="N14" s="23">
        <v>5.2999999999999998E-4</v>
      </c>
      <c r="O14" s="23">
        <f t="shared" ref="O14:O21" si="1">N14/0.01794</f>
        <v>2.9542920847268672E-2</v>
      </c>
      <c r="P14" s="22">
        <f t="shared" si="0"/>
        <v>1.4771460423634335</v>
      </c>
    </row>
    <row r="15" spans="1:29" x14ac:dyDescent="0.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3">
        <v>25</v>
      </c>
      <c r="N15" s="23">
        <v>7.1000000000000002E-4</v>
      </c>
      <c r="O15" s="23">
        <f t="shared" si="1"/>
        <v>3.9576365663322184E-2</v>
      </c>
      <c r="P15" s="22">
        <f t="shared" si="0"/>
        <v>1.9788182831661092</v>
      </c>
    </row>
    <row r="16" spans="1:29" x14ac:dyDescent="0.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3">
        <v>30</v>
      </c>
      <c r="N16" s="23">
        <v>1.0200000000000001E-3</v>
      </c>
      <c r="O16" s="23">
        <f t="shared" si="1"/>
        <v>5.6856187290969903E-2</v>
      </c>
      <c r="P16" s="22">
        <f t="shared" si="0"/>
        <v>2.8428093645484953</v>
      </c>
    </row>
    <row r="17" spans="1:16" x14ac:dyDescent="0.6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3">
        <v>40</v>
      </c>
      <c r="N17" s="23">
        <v>1.73E-3</v>
      </c>
      <c r="O17" s="23">
        <f t="shared" si="1"/>
        <v>9.6432552954292081E-2</v>
      </c>
      <c r="P17" s="22">
        <f t="shared" si="0"/>
        <v>4.8216276477146041</v>
      </c>
    </row>
    <row r="18" spans="1:16" x14ac:dyDescent="0.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3">
        <v>60</v>
      </c>
      <c r="N18" s="23">
        <v>1.3600000000000001E-3</v>
      </c>
      <c r="O18" s="23">
        <f t="shared" si="1"/>
        <v>7.58082497212932E-2</v>
      </c>
      <c r="P18" s="22">
        <f t="shared" si="0"/>
        <v>3.79041248606466</v>
      </c>
    </row>
    <row r="19" spans="1:16" x14ac:dyDescent="0.6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3">
        <v>80</v>
      </c>
      <c r="N19" s="23">
        <v>1.7899999999999999E-3</v>
      </c>
      <c r="O19" s="23">
        <f t="shared" si="1"/>
        <v>9.9777034559643249E-2</v>
      </c>
      <c r="P19" s="22">
        <f t="shared" si="0"/>
        <v>4.988851727982162</v>
      </c>
    </row>
    <row r="20" spans="1:16" x14ac:dyDescent="0.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3">
        <v>130</v>
      </c>
      <c r="N20" s="23">
        <v>3.3600000000000001E-3</v>
      </c>
      <c r="O20" s="23">
        <f t="shared" si="1"/>
        <v>0.18729096989966554</v>
      </c>
      <c r="P20" s="22">
        <f t="shared" si="0"/>
        <v>9.3645484949832767</v>
      </c>
    </row>
    <row r="21" spans="1:16" x14ac:dyDescent="0.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3">
        <v>200</v>
      </c>
      <c r="N21" s="23">
        <v>4.79E-3</v>
      </c>
      <c r="O21" s="23">
        <f t="shared" si="1"/>
        <v>0.26700111482720179</v>
      </c>
      <c r="P21" s="22">
        <f t="shared" si="0"/>
        <v>13.350055741360089</v>
      </c>
    </row>
    <row r="23" spans="1:16" x14ac:dyDescent="0.6">
      <c r="A23" s="1" t="s">
        <v>18</v>
      </c>
    </row>
    <row r="24" spans="1:16" x14ac:dyDescent="0.6">
      <c r="A24" t="s">
        <v>21</v>
      </c>
    </row>
    <row r="26" spans="1:16" ht="15.9" thickBot="1" x14ac:dyDescent="0.65">
      <c r="A26" s="17" t="s">
        <v>9</v>
      </c>
      <c r="B26" s="17" t="s">
        <v>10</v>
      </c>
      <c r="C26" s="17" t="s">
        <v>11</v>
      </c>
      <c r="D26" s="17" t="s">
        <v>12</v>
      </c>
      <c r="E26" s="17" t="s">
        <v>50</v>
      </c>
      <c r="F26" s="17" t="s">
        <v>51</v>
      </c>
      <c r="G26" s="17" t="s">
        <v>13</v>
      </c>
      <c r="H26" s="17" t="s">
        <v>14</v>
      </c>
      <c r="I26" s="17" t="s">
        <v>15</v>
      </c>
      <c r="J26" s="17" t="s">
        <v>16</v>
      </c>
      <c r="K26" s="17" t="s">
        <v>38</v>
      </c>
      <c r="L26" s="20"/>
      <c r="M26" s="21" t="s">
        <v>24</v>
      </c>
      <c r="N26" s="21" t="s">
        <v>25</v>
      </c>
      <c r="O26" s="21" t="s">
        <v>26</v>
      </c>
      <c r="P26" s="21" t="s">
        <v>27</v>
      </c>
    </row>
    <row r="27" spans="1:16" x14ac:dyDescent="0.6">
      <c r="A27" s="16">
        <v>0</v>
      </c>
      <c r="B27" s="18">
        <v>7.6999999999999999E-2</v>
      </c>
      <c r="C27" s="18">
        <v>9.4E-2</v>
      </c>
      <c r="D27" s="18">
        <v>9.6000000000000002E-2</v>
      </c>
      <c r="E27" s="18">
        <v>0.17</v>
      </c>
      <c r="F27" s="18">
        <v>0.19</v>
      </c>
      <c r="G27" s="18">
        <v>0.17</v>
      </c>
      <c r="H27" s="18">
        <v>0.248</v>
      </c>
      <c r="I27" s="33">
        <v>0.34699999999999998</v>
      </c>
      <c r="J27" s="33">
        <v>0.35299999999999998</v>
      </c>
      <c r="K27" s="33">
        <v>0.77300000000000002</v>
      </c>
      <c r="L27" s="20"/>
      <c r="M27" s="22">
        <v>5</v>
      </c>
      <c r="N27" s="22">
        <v>5.8E-5</v>
      </c>
      <c r="O27" s="22">
        <f>N27/0.01794</f>
        <v>3.2329988851727979E-3</v>
      </c>
      <c r="P27" s="22">
        <f>O27/0.02</f>
        <v>0.16164994425863988</v>
      </c>
    </row>
    <row r="28" spans="1:16" x14ac:dyDescent="0.6">
      <c r="A28" s="15">
        <v>60</v>
      </c>
      <c r="B28" s="19">
        <v>0.08</v>
      </c>
      <c r="C28" s="19">
        <v>9.8000000000000004E-2</v>
      </c>
      <c r="D28" s="19">
        <v>0.127</v>
      </c>
      <c r="E28" s="19">
        <v>0.29899999999999999</v>
      </c>
      <c r="F28" s="19">
        <v>0.35099999999999998</v>
      </c>
      <c r="G28" s="19">
        <v>0.26100000000000001</v>
      </c>
      <c r="H28" s="19">
        <v>0.373</v>
      </c>
      <c r="I28" s="19">
        <v>0.44700000000000001</v>
      </c>
      <c r="J28" s="19">
        <v>0.55300000000000005</v>
      </c>
      <c r="K28" s="19">
        <v>0.95499999999999996</v>
      </c>
      <c r="L28" s="20"/>
      <c r="M28" s="23">
        <v>10</v>
      </c>
      <c r="N28" s="23">
        <v>7.4999999999999993E-5</v>
      </c>
      <c r="O28" s="23">
        <f>N28/0.01794</f>
        <v>4.1806020066889622E-3</v>
      </c>
      <c r="P28" s="22">
        <f t="shared" ref="P28:P36" si="2">O28/0.02</f>
        <v>0.2090301003344481</v>
      </c>
    </row>
    <row r="29" spans="1:16" x14ac:dyDescent="0.6">
      <c r="A29" s="15">
        <v>120</v>
      </c>
      <c r="B29" s="19">
        <v>8.4000000000000005E-2</v>
      </c>
      <c r="C29" s="19">
        <v>0.10299999999999999</v>
      </c>
      <c r="D29" s="19">
        <v>0.158</v>
      </c>
      <c r="E29" s="19">
        <v>0.39800000000000002</v>
      </c>
      <c r="F29" s="19">
        <v>0.44900000000000001</v>
      </c>
      <c r="G29" s="19">
        <v>0.31</v>
      </c>
      <c r="H29" s="19">
        <v>0.45500000000000002</v>
      </c>
      <c r="I29" s="19">
        <v>0.58799999999999997</v>
      </c>
      <c r="J29" s="19">
        <v>0.85099999999999998</v>
      </c>
      <c r="K29" s="19">
        <v>1.2270000000000001</v>
      </c>
      <c r="L29" s="20"/>
      <c r="M29" s="23">
        <v>20</v>
      </c>
      <c r="N29" s="23">
        <v>5.1999999999999995E-4</v>
      </c>
      <c r="O29" s="23">
        <f t="shared" ref="O29:O36" si="3">N29/0.01794</f>
        <v>2.8985507246376808E-2</v>
      </c>
      <c r="P29" s="22">
        <f t="shared" si="2"/>
        <v>1.4492753623188404</v>
      </c>
    </row>
    <row r="30" spans="1:16" x14ac:dyDescent="0.6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3">
        <v>25</v>
      </c>
      <c r="N30" s="23">
        <v>1.9E-3</v>
      </c>
      <c r="O30" s="23">
        <f t="shared" si="3"/>
        <v>0.10590858416945373</v>
      </c>
      <c r="P30" s="22">
        <f t="shared" si="2"/>
        <v>5.2954292084726866</v>
      </c>
    </row>
    <row r="31" spans="1:16" x14ac:dyDescent="0.6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3">
        <v>30</v>
      </c>
      <c r="N31" s="23">
        <v>2.16E-3</v>
      </c>
      <c r="O31" s="23">
        <f t="shared" si="3"/>
        <v>0.12040133779264213</v>
      </c>
      <c r="P31" s="22">
        <f t="shared" si="2"/>
        <v>6.0200668896321066</v>
      </c>
    </row>
    <row r="32" spans="1:16" x14ac:dyDescent="0.6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3">
        <v>40</v>
      </c>
      <c r="N32" s="23">
        <v>1.17E-3</v>
      </c>
      <c r="O32" s="23">
        <f t="shared" si="3"/>
        <v>6.5217391304347824E-2</v>
      </c>
      <c r="P32" s="22">
        <f t="shared" si="2"/>
        <v>3.2608695652173911</v>
      </c>
    </row>
    <row r="33" spans="1:16" x14ac:dyDescent="0.6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3">
        <v>60</v>
      </c>
      <c r="N33" s="23">
        <v>1.73E-3</v>
      </c>
      <c r="O33" s="23">
        <f t="shared" si="3"/>
        <v>9.6432552954292081E-2</v>
      </c>
      <c r="P33" s="22">
        <f t="shared" si="2"/>
        <v>4.8216276477146041</v>
      </c>
    </row>
    <row r="34" spans="1:16" x14ac:dyDescent="0.6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3">
        <v>80</v>
      </c>
      <c r="N34" s="23">
        <v>2.0100000000000001E-3</v>
      </c>
      <c r="O34" s="23">
        <f t="shared" si="3"/>
        <v>0.11204013377926421</v>
      </c>
      <c r="P34" s="22">
        <f t="shared" si="2"/>
        <v>5.6020066889632103</v>
      </c>
    </row>
    <row r="35" spans="1:16" x14ac:dyDescent="0.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3">
        <v>130</v>
      </c>
      <c r="N35" s="23">
        <v>4.15E-3</v>
      </c>
      <c r="O35" s="23">
        <f t="shared" si="3"/>
        <v>0.23132664437012262</v>
      </c>
      <c r="P35" s="22">
        <f t="shared" si="2"/>
        <v>11.566332218506131</v>
      </c>
    </row>
    <row r="36" spans="1:16" x14ac:dyDescent="0.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3">
        <v>200</v>
      </c>
      <c r="N36" s="23">
        <v>3.7799999999999999E-3</v>
      </c>
      <c r="O36" s="23">
        <f t="shared" si="3"/>
        <v>0.21070234113712372</v>
      </c>
      <c r="P36" s="22">
        <f t="shared" si="2"/>
        <v>10.535117056856185</v>
      </c>
    </row>
    <row r="38" spans="1:16" x14ac:dyDescent="0.6">
      <c r="A38" s="1" t="s">
        <v>20</v>
      </c>
    </row>
    <row r="39" spans="1:16" x14ac:dyDescent="0.6">
      <c r="A39" t="s">
        <v>21</v>
      </c>
    </row>
    <row r="41" spans="1:16" ht="15.9" thickBot="1" x14ac:dyDescent="0.65">
      <c r="A41" s="17" t="s">
        <v>9</v>
      </c>
      <c r="B41" s="17" t="s">
        <v>10</v>
      </c>
      <c r="C41" s="17" t="s">
        <v>11</v>
      </c>
      <c r="D41" s="17" t="s">
        <v>12</v>
      </c>
      <c r="E41" s="17" t="s">
        <v>50</v>
      </c>
      <c r="F41" s="17" t="s">
        <v>51</v>
      </c>
      <c r="G41" s="17" t="s">
        <v>13</v>
      </c>
      <c r="H41" s="17" t="s">
        <v>14</v>
      </c>
      <c r="I41" s="17" t="s">
        <v>15</v>
      </c>
      <c r="J41" s="17" t="s">
        <v>16</v>
      </c>
      <c r="K41" s="31"/>
      <c r="L41" s="20"/>
      <c r="M41" s="21" t="s">
        <v>24</v>
      </c>
      <c r="N41" s="21" t="s">
        <v>25</v>
      </c>
      <c r="O41" s="21" t="s">
        <v>26</v>
      </c>
      <c r="P41" s="21" t="s">
        <v>27</v>
      </c>
    </row>
    <row r="42" spans="1:16" x14ac:dyDescent="0.6">
      <c r="A42" s="16">
        <v>0</v>
      </c>
      <c r="B42" s="37">
        <v>8.3000000000000004E-2</v>
      </c>
      <c r="C42" s="37">
        <v>9.1999999999999998E-2</v>
      </c>
      <c r="D42" s="37">
        <v>9.2999999999999999E-2</v>
      </c>
      <c r="E42" s="37">
        <v>0.16300000000000001</v>
      </c>
      <c r="F42" s="37">
        <v>0.16800000000000001</v>
      </c>
      <c r="G42" s="37">
        <v>0.16900000000000001</v>
      </c>
      <c r="H42" s="37">
        <v>0.24</v>
      </c>
      <c r="I42" s="38">
        <v>0.29899999999999999</v>
      </c>
      <c r="J42" s="38">
        <v>0.52500000000000002</v>
      </c>
      <c r="K42" s="32"/>
      <c r="L42" s="20"/>
      <c r="M42" s="22">
        <v>5</v>
      </c>
      <c r="N42" s="22">
        <v>1.8000000000000001E-4</v>
      </c>
      <c r="O42" s="22">
        <f t="shared" ref="O42" si="4">N42/0.01794</f>
        <v>1.0033444816053512E-2</v>
      </c>
      <c r="P42" s="22">
        <f>O42/0.02</f>
        <v>0.50167224080267558</v>
      </c>
    </row>
    <row r="43" spans="1:16" x14ac:dyDescent="0.6">
      <c r="A43" s="15">
        <v>60</v>
      </c>
      <c r="B43" s="39">
        <v>8.8999999999999996E-2</v>
      </c>
      <c r="C43" s="39">
        <v>0.121</v>
      </c>
      <c r="D43" s="39">
        <v>0.122</v>
      </c>
      <c r="E43" s="39">
        <v>0.28999999999999998</v>
      </c>
      <c r="F43" s="39">
        <v>0.26300000000000001</v>
      </c>
      <c r="G43" s="39">
        <v>0.29799999999999999</v>
      </c>
      <c r="H43" s="39">
        <v>0.40899999999999997</v>
      </c>
      <c r="I43" s="39">
        <v>0.51100000000000001</v>
      </c>
      <c r="J43" s="39">
        <v>0.748</v>
      </c>
      <c r="K43" s="32"/>
      <c r="L43" s="20"/>
      <c r="M43" s="23">
        <v>10</v>
      </c>
      <c r="N43" s="23">
        <v>6.8000000000000005E-4</v>
      </c>
      <c r="O43" s="23">
        <f>N43/0.01794</f>
        <v>3.79041248606466E-2</v>
      </c>
      <c r="P43" s="22">
        <f t="shared" ref="P43:P50" si="5">O43/0.02</f>
        <v>1.89520624303233</v>
      </c>
    </row>
    <row r="44" spans="1:16" x14ac:dyDescent="0.6">
      <c r="A44" s="15">
        <v>120</v>
      </c>
      <c r="B44" s="39">
        <v>0.104</v>
      </c>
      <c r="C44" s="39">
        <v>0.17399999999999999</v>
      </c>
      <c r="D44" s="39">
        <v>0.14399999999999999</v>
      </c>
      <c r="E44" s="39">
        <v>0.379</v>
      </c>
      <c r="F44" s="39">
        <v>0.34599999999999997</v>
      </c>
      <c r="G44" s="39">
        <v>0.40500000000000003</v>
      </c>
      <c r="H44" s="39">
        <v>0.57399999999999995</v>
      </c>
      <c r="I44" s="39">
        <v>0.69299999999999995</v>
      </c>
      <c r="J44" s="39">
        <v>1.012</v>
      </c>
      <c r="K44" s="32"/>
      <c r="L44" s="20"/>
      <c r="M44" s="23">
        <v>20</v>
      </c>
      <c r="N44" s="23">
        <v>4.2999999999999999E-4</v>
      </c>
      <c r="O44" s="23">
        <f>N44/0.01794</f>
        <v>2.3968784838350052E-2</v>
      </c>
      <c r="P44" s="22">
        <f t="shared" si="5"/>
        <v>1.1984392419175025</v>
      </c>
    </row>
    <row r="45" spans="1:16" x14ac:dyDescent="0.6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3">
        <v>25</v>
      </c>
      <c r="N45" s="23">
        <v>1.8E-3</v>
      </c>
      <c r="O45" s="23">
        <f t="shared" ref="O45:O50" si="6">N45/0.01794</f>
        <v>0.10033444816053511</v>
      </c>
      <c r="P45" s="22">
        <f t="shared" si="5"/>
        <v>5.0167224080267552</v>
      </c>
    </row>
    <row r="46" spans="1:16" x14ac:dyDescent="0.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3">
        <v>30</v>
      </c>
      <c r="N46" s="23">
        <v>1.48E-3</v>
      </c>
      <c r="O46" s="23">
        <f t="shared" si="6"/>
        <v>8.2497212931995537E-2</v>
      </c>
      <c r="P46" s="22">
        <f t="shared" si="5"/>
        <v>4.1248606465997764</v>
      </c>
    </row>
    <row r="47" spans="1:16" x14ac:dyDescent="0.6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3">
        <v>40</v>
      </c>
      <c r="N47" s="23">
        <v>1.97E-3</v>
      </c>
      <c r="O47" s="23">
        <f t="shared" si="6"/>
        <v>0.10981047937569675</v>
      </c>
      <c r="P47" s="22">
        <f t="shared" si="5"/>
        <v>5.4905239687848377</v>
      </c>
    </row>
    <row r="48" spans="1:16" x14ac:dyDescent="0.6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3">
        <v>60</v>
      </c>
      <c r="N48" s="23">
        <v>2.7799999999999999E-3</v>
      </c>
      <c r="O48" s="23">
        <f t="shared" si="6"/>
        <v>0.15496098104793757</v>
      </c>
      <c r="P48" s="22">
        <f t="shared" si="5"/>
        <v>7.7480490523968779</v>
      </c>
    </row>
    <row r="49" spans="1:16" x14ac:dyDescent="0.6">
      <c r="M49" s="45">
        <v>80</v>
      </c>
      <c r="N49" s="45">
        <v>3.2799999999999999E-3</v>
      </c>
      <c r="O49" s="23">
        <f t="shared" si="6"/>
        <v>0.18283166109253066</v>
      </c>
      <c r="P49" s="22">
        <f t="shared" si="5"/>
        <v>9.1415830546265333</v>
      </c>
    </row>
    <row r="50" spans="1:16" x14ac:dyDescent="0.6">
      <c r="M50" s="45">
        <v>130</v>
      </c>
      <c r="N50" s="45">
        <v>4.0600000000000002E-3</v>
      </c>
      <c r="O50" s="23">
        <f t="shared" si="6"/>
        <v>0.22630992196209587</v>
      </c>
      <c r="P50" s="22">
        <f t="shared" si="5"/>
        <v>11.315496098104793</v>
      </c>
    </row>
    <row r="52" spans="1:16" s="1" customFormat="1" x14ac:dyDescent="0.6">
      <c r="A52" s="1" t="s">
        <v>20</v>
      </c>
    </row>
    <row r="53" spans="1:16" x14ac:dyDescent="0.6">
      <c r="A53" t="s">
        <v>21</v>
      </c>
    </row>
    <row r="55" spans="1:16" s="1" customFormat="1" ht="15.9" thickBot="1" x14ac:dyDescent="0.65">
      <c r="A55" s="14" t="s">
        <v>9</v>
      </c>
      <c r="B55" s="14" t="s">
        <v>11</v>
      </c>
      <c r="C55" s="14" t="s">
        <v>14</v>
      </c>
      <c r="D55" s="31"/>
      <c r="E55" s="31"/>
      <c r="F55" s="31"/>
      <c r="G55" s="31"/>
      <c r="H55" s="31"/>
      <c r="I55" s="31"/>
      <c r="J55" s="31"/>
      <c r="M55" s="17" t="s">
        <v>53</v>
      </c>
      <c r="N55" s="17" t="s">
        <v>54</v>
      </c>
      <c r="O55" s="17" t="s">
        <v>55</v>
      </c>
      <c r="P55" s="17" t="s">
        <v>56</v>
      </c>
    </row>
    <row r="56" spans="1:16" x14ac:dyDescent="0.6">
      <c r="A56" s="14">
        <v>0</v>
      </c>
      <c r="B56" s="45">
        <v>0.106</v>
      </c>
      <c r="C56" s="45">
        <v>0.308</v>
      </c>
      <c r="D56" s="46"/>
      <c r="E56" s="46"/>
      <c r="F56" s="46"/>
      <c r="G56" s="46"/>
      <c r="H56" s="46"/>
      <c r="I56" s="46"/>
      <c r="J56" s="46"/>
      <c r="M56" s="47">
        <v>10</v>
      </c>
      <c r="N56" s="47">
        <v>4.0000000000000002E-4</v>
      </c>
      <c r="O56" s="47">
        <f>N56/0.01794</f>
        <v>2.2296544035674472E-2</v>
      </c>
      <c r="P56" s="47">
        <f>O56/0.02</f>
        <v>1.1148272017837235</v>
      </c>
    </row>
    <row r="57" spans="1:16" x14ac:dyDescent="0.6">
      <c r="A57" s="14">
        <v>60</v>
      </c>
      <c r="B57" s="45">
        <v>0.13800000000000001</v>
      </c>
      <c r="C57" s="45">
        <v>0.47399999999999998</v>
      </c>
      <c r="D57" s="46"/>
      <c r="E57" s="46"/>
      <c r="F57" s="46"/>
      <c r="G57" s="46"/>
      <c r="H57" s="46"/>
      <c r="I57" s="46"/>
      <c r="J57" s="46"/>
      <c r="M57" s="45">
        <v>60</v>
      </c>
      <c r="N57" s="45">
        <v>2.7599999999999999E-3</v>
      </c>
      <c r="O57" s="45">
        <f>N57/0.01794</f>
        <v>0.15384615384615383</v>
      </c>
      <c r="P57" s="45">
        <f>O57/0.02</f>
        <v>7.6923076923076916</v>
      </c>
    </row>
    <row r="58" spans="1:16" x14ac:dyDescent="0.6">
      <c r="A58" s="14">
        <v>120</v>
      </c>
      <c r="B58" s="45">
        <v>0.154</v>
      </c>
      <c r="C58" s="45">
        <v>0.63900000000000001</v>
      </c>
      <c r="D58" s="46"/>
      <c r="E58" s="46"/>
      <c r="F58" s="46"/>
      <c r="G58" s="46"/>
      <c r="H58" s="46"/>
      <c r="I58" s="46"/>
      <c r="J58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7F52-DD38-BA48-AB71-3E786DC2DC5F}">
  <dimension ref="A1:N46"/>
  <sheetViews>
    <sheetView workbookViewId="0">
      <selection activeCell="B13" sqref="B13"/>
    </sheetView>
  </sheetViews>
  <sheetFormatPr defaultColWidth="11.19921875" defaultRowHeight="15.6" x14ac:dyDescent="0.6"/>
  <cols>
    <col min="1" max="1" width="10.796875" customWidth="1"/>
    <col min="11" max="11" width="18.19921875" bestFit="1" customWidth="1"/>
    <col min="12" max="12" width="11.5" bestFit="1" customWidth="1"/>
    <col min="13" max="13" width="14.796875" bestFit="1" customWidth="1"/>
    <col min="14" max="14" width="12.19921875" bestFit="1" customWidth="1"/>
  </cols>
  <sheetData>
    <row r="1" spans="1:14" ht="18.3" x14ac:dyDescent="0.7">
      <c r="A1" s="2" t="s">
        <v>75</v>
      </c>
    </row>
    <row r="3" spans="1:14" x14ac:dyDescent="0.6">
      <c r="A3" t="s">
        <v>36</v>
      </c>
    </row>
    <row r="4" spans="1:14" x14ac:dyDescent="0.6">
      <c r="A4" t="s">
        <v>19</v>
      </c>
    </row>
    <row r="5" spans="1:14" x14ac:dyDescent="0.6">
      <c r="A5" t="s">
        <v>63</v>
      </c>
    </row>
    <row r="6" spans="1:14" x14ac:dyDescent="0.6">
      <c r="A6" t="s">
        <v>58</v>
      </c>
    </row>
    <row r="9" spans="1:14" x14ac:dyDescent="0.6">
      <c r="A9" s="1" t="s">
        <v>22</v>
      </c>
    </row>
    <row r="10" spans="1:14" x14ac:dyDescent="0.6">
      <c r="A10" t="s">
        <v>21</v>
      </c>
    </row>
    <row r="12" spans="1:14" ht="15.9" thickBot="1" x14ac:dyDescent="0.65">
      <c r="A12" s="17" t="s">
        <v>9</v>
      </c>
      <c r="B12" s="17" t="s">
        <v>10</v>
      </c>
      <c r="C12" s="17" t="s">
        <v>11</v>
      </c>
      <c r="D12" s="17" t="s">
        <v>12</v>
      </c>
      <c r="E12" s="17" t="s">
        <v>13</v>
      </c>
      <c r="F12" s="17" t="s">
        <v>14</v>
      </c>
      <c r="G12" s="17" t="s">
        <v>15</v>
      </c>
      <c r="H12" s="17" t="s">
        <v>16</v>
      </c>
      <c r="I12" s="17" t="s">
        <v>31</v>
      </c>
      <c r="J12" s="20"/>
      <c r="K12" s="21" t="s">
        <v>28</v>
      </c>
      <c r="L12" s="21" t="s">
        <v>25</v>
      </c>
      <c r="M12" s="21" t="s">
        <v>26</v>
      </c>
      <c r="N12" s="21" t="s">
        <v>27</v>
      </c>
    </row>
    <row r="13" spans="1:14" x14ac:dyDescent="0.6">
      <c r="A13" s="24">
        <v>0</v>
      </c>
      <c r="B13" s="60"/>
      <c r="C13" s="33">
        <v>7.8E-2</v>
      </c>
      <c r="D13" s="33">
        <v>0.09</v>
      </c>
      <c r="E13" s="33">
        <v>0.11799999999999999</v>
      </c>
      <c r="F13" s="33">
        <v>0.153</v>
      </c>
      <c r="G13" s="33">
        <v>0.193</v>
      </c>
      <c r="H13" s="33">
        <v>0.38900000000000001</v>
      </c>
      <c r="I13" s="33">
        <v>0.45200000000000001</v>
      </c>
      <c r="K13" s="22">
        <v>5</v>
      </c>
      <c r="L13" s="22">
        <v>1.4999999999999999E-4</v>
      </c>
      <c r="M13" s="22">
        <f>L13/0.01794</f>
        <v>8.3612040133779243E-3</v>
      </c>
      <c r="N13" s="22">
        <f>M13/0.05</f>
        <v>0.16722408026755847</v>
      </c>
    </row>
    <row r="14" spans="1:14" x14ac:dyDescent="0.6">
      <c r="A14" s="14">
        <v>60</v>
      </c>
      <c r="B14" s="19">
        <v>8.3000000000000004E-2</v>
      </c>
      <c r="C14" s="19">
        <v>9.5000000000000001E-2</v>
      </c>
      <c r="D14" s="19">
        <v>0.14599999999999999</v>
      </c>
      <c r="E14" s="19">
        <v>0.22800000000000001</v>
      </c>
      <c r="F14" s="19">
        <v>0.32200000000000001</v>
      </c>
      <c r="G14" s="19">
        <v>0.375</v>
      </c>
      <c r="H14" s="19">
        <v>0.622</v>
      </c>
      <c r="I14" s="19">
        <v>0.94699999999999995</v>
      </c>
      <c r="J14" s="27"/>
      <c r="K14" s="23">
        <v>10</v>
      </c>
      <c r="L14" s="23">
        <v>6.6E-4</v>
      </c>
      <c r="M14" s="23">
        <f t="shared" ref="M14:M20" si="0">L14/0.01794</f>
        <v>3.6789297658862873E-2</v>
      </c>
      <c r="N14" s="22">
        <f t="shared" ref="N14:N20" si="1">M14/0.05</f>
        <v>0.73578595317725737</v>
      </c>
    </row>
    <row r="15" spans="1:14" x14ac:dyDescent="0.6">
      <c r="A15" s="14">
        <v>120</v>
      </c>
      <c r="B15" s="19">
        <v>9.1999999999999998E-2</v>
      </c>
      <c r="C15" s="19">
        <v>0.157</v>
      </c>
      <c r="D15" s="19">
        <v>0.19500000000000001</v>
      </c>
      <c r="E15" s="19">
        <v>0.33300000000000002</v>
      </c>
      <c r="F15" s="19">
        <v>0.47299999999999998</v>
      </c>
      <c r="G15" s="19">
        <v>0.57099999999999995</v>
      </c>
      <c r="H15" s="19">
        <v>0.83399999999999996</v>
      </c>
      <c r="I15" s="19">
        <v>1.0660000000000001</v>
      </c>
      <c r="K15" s="23">
        <v>20</v>
      </c>
      <c r="L15" s="23">
        <v>8.8000000000000003E-4</v>
      </c>
      <c r="M15" s="23">
        <f t="shared" si="0"/>
        <v>4.9052396878483832E-2</v>
      </c>
      <c r="N15" s="22">
        <f t="shared" si="1"/>
        <v>0.98104793756967656</v>
      </c>
    </row>
    <row r="16" spans="1:14" x14ac:dyDescent="0.6">
      <c r="A16" s="20"/>
      <c r="B16" s="20"/>
      <c r="C16" s="20"/>
      <c r="D16" s="20"/>
      <c r="E16" s="20"/>
      <c r="F16" s="20"/>
      <c r="G16" s="20"/>
      <c r="H16" s="20"/>
      <c r="I16" s="20"/>
      <c r="K16" s="23">
        <v>40</v>
      </c>
      <c r="L16" s="23">
        <v>1.7899999999999999E-3</v>
      </c>
      <c r="M16" s="23">
        <f t="shared" si="0"/>
        <v>9.9777034559643249E-2</v>
      </c>
      <c r="N16" s="22">
        <f t="shared" si="1"/>
        <v>1.9955406911928648</v>
      </c>
    </row>
    <row r="17" spans="1:14" x14ac:dyDescent="0.6">
      <c r="A17" s="20"/>
      <c r="B17" s="20"/>
      <c r="C17" s="20"/>
      <c r="D17" s="20"/>
      <c r="E17" s="20"/>
      <c r="F17" s="20"/>
      <c r="G17" s="20"/>
      <c r="H17" s="20"/>
      <c r="I17" s="20"/>
      <c r="K17" s="23">
        <v>60</v>
      </c>
      <c r="L17" s="23">
        <v>2.6700000000000001E-3</v>
      </c>
      <c r="M17" s="23">
        <f t="shared" si="0"/>
        <v>0.14882943143812707</v>
      </c>
      <c r="N17" s="22">
        <f t="shared" si="1"/>
        <v>2.9765886287625412</v>
      </c>
    </row>
    <row r="18" spans="1:14" x14ac:dyDescent="0.6">
      <c r="A18" s="20"/>
      <c r="B18" s="20"/>
      <c r="C18" s="20"/>
      <c r="D18" s="20"/>
      <c r="E18" s="20"/>
      <c r="F18" s="20"/>
      <c r="G18" s="20"/>
      <c r="H18" s="20"/>
      <c r="I18" s="20"/>
      <c r="K18" s="23">
        <v>80</v>
      </c>
      <c r="L18" s="23">
        <v>3.15E-3</v>
      </c>
      <c r="M18" s="23">
        <f t="shared" si="0"/>
        <v>0.17558528428093645</v>
      </c>
      <c r="N18" s="22">
        <f t="shared" si="1"/>
        <v>3.511705685618729</v>
      </c>
    </row>
    <row r="19" spans="1:14" x14ac:dyDescent="0.6">
      <c r="A19" s="20"/>
      <c r="B19" s="20"/>
      <c r="C19" s="20"/>
      <c r="D19" s="20"/>
      <c r="E19" s="20"/>
      <c r="F19" s="20"/>
      <c r="G19" s="20"/>
      <c r="H19" s="20"/>
      <c r="I19" s="20"/>
      <c r="K19" s="23">
        <v>130</v>
      </c>
      <c r="L19" s="23">
        <v>3.7100000000000002E-3</v>
      </c>
      <c r="M19" s="23">
        <f t="shared" si="0"/>
        <v>0.20680044593088071</v>
      </c>
      <c r="N19" s="22">
        <f t="shared" si="1"/>
        <v>4.1360089186176134</v>
      </c>
    </row>
    <row r="20" spans="1:14" x14ac:dyDescent="0.6">
      <c r="A20" s="20"/>
      <c r="B20" s="20"/>
      <c r="C20" s="20"/>
      <c r="D20" s="20"/>
      <c r="E20" s="20"/>
      <c r="F20" s="20"/>
      <c r="G20" s="20"/>
      <c r="H20" s="20"/>
      <c r="I20" s="20"/>
      <c r="K20" s="23">
        <v>150</v>
      </c>
      <c r="L20" s="23">
        <v>5.1200000000000004E-3</v>
      </c>
      <c r="M20" s="23">
        <f t="shared" si="0"/>
        <v>0.28539576365663322</v>
      </c>
      <c r="N20" s="22">
        <f t="shared" si="1"/>
        <v>5.7079152731326639</v>
      </c>
    </row>
    <row r="22" spans="1:14" x14ac:dyDescent="0.6">
      <c r="A22" s="1" t="s">
        <v>23</v>
      </c>
    </row>
    <row r="23" spans="1:14" x14ac:dyDescent="0.6">
      <c r="A23" t="s">
        <v>21</v>
      </c>
    </row>
    <row r="25" spans="1:14" ht="15.9" thickBot="1" x14ac:dyDescent="0.65">
      <c r="A25" s="17" t="s">
        <v>9</v>
      </c>
      <c r="B25" s="17" t="s">
        <v>10</v>
      </c>
      <c r="C25" s="17" t="s">
        <v>11</v>
      </c>
      <c r="D25" s="17" t="s">
        <v>12</v>
      </c>
      <c r="E25" s="17" t="s">
        <v>13</v>
      </c>
      <c r="F25" s="17" t="s">
        <v>14</v>
      </c>
      <c r="G25" s="17" t="s">
        <v>15</v>
      </c>
      <c r="H25" s="17" t="s">
        <v>16</v>
      </c>
      <c r="I25" s="17" t="s">
        <v>31</v>
      </c>
      <c r="K25" s="21" t="s">
        <v>28</v>
      </c>
      <c r="L25" s="21" t="s">
        <v>25</v>
      </c>
      <c r="M25" s="21" t="s">
        <v>26</v>
      </c>
      <c r="N25" s="21" t="s">
        <v>27</v>
      </c>
    </row>
    <row r="26" spans="1:14" x14ac:dyDescent="0.6">
      <c r="A26" s="24">
        <v>0</v>
      </c>
      <c r="B26" s="37">
        <v>8.1000000000000003E-2</v>
      </c>
      <c r="C26" s="37">
        <v>8.7999999999999995E-2</v>
      </c>
      <c r="D26" s="37">
        <v>9.9000000000000005E-2</v>
      </c>
      <c r="E26" s="37">
        <v>0.17100000000000001</v>
      </c>
      <c r="F26" s="37">
        <v>0.20200000000000001</v>
      </c>
      <c r="G26" s="37">
        <v>0.252</v>
      </c>
      <c r="H26" s="37">
        <v>0.34399999999999997</v>
      </c>
      <c r="I26" s="38">
        <v>0.36799999999999999</v>
      </c>
      <c r="K26" s="22">
        <v>5</v>
      </c>
      <c r="L26" s="22">
        <v>2.3000000000000001E-4</v>
      </c>
      <c r="M26" s="22">
        <f>L26/0.01794</f>
        <v>1.282051282051282E-2</v>
      </c>
      <c r="N26" s="22">
        <f>M26/0.05</f>
        <v>0.25641025641025639</v>
      </c>
    </row>
    <row r="27" spans="1:14" x14ac:dyDescent="0.6">
      <c r="A27" s="14">
        <v>60</v>
      </c>
      <c r="B27" s="39">
        <v>9.6000000000000002E-2</v>
      </c>
      <c r="C27" s="39">
        <v>0.11799999999999999</v>
      </c>
      <c r="D27" s="39">
        <v>0.17</v>
      </c>
      <c r="E27" s="39">
        <v>0.33800000000000002</v>
      </c>
      <c r="F27" s="39">
        <v>0.47699999999999998</v>
      </c>
      <c r="G27" s="39">
        <v>0.55200000000000005</v>
      </c>
      <c r="H27" s="39">
        <v>0.72899999999999998</v>
      </c>
      <c r="I27" s="39">
        <v>0.73499999999999999</v>
      </c>
      <c r="K27" s="23">
        <v>10</v>
      </c>
      <c r="L27" s="23">
        <v>4.8000000000000001E-4</v>
      </c>
      <c r="M27" s="23">
        <f t="shared" ref="M27:M33" si="2">L27/0.01794</f>
        <v>2.6755852842809364E-2</v>
      </c>
      <c r="N27" s="22">
        <f t="shared" ref="N27:N33" si="3">M27/0.05</f>
        <v>0.53511705685618727</v>
      </c>
    </row>
    <row r="28" spans="1:14" x14ac:dyDescent="0.6">
      <c r="A28" s="14">
        <v>120</v>
      </c>
      <c r="B28" s="39">
        <v>0.108</v>
      </c>
      <c r="C28" s="39">
        <v>0.14499999999999999</v>
      </c>
      <c r="D28" s="39">
        <v>0.222</v>
      </c>
      <c r="E28" s="39">
        <v>0.47899999999999998</v>
      </c>
      <c r="F28" s="39">
        <v>0.68200000000000005</v>
      </c>
      <c r="G28" s="39">
        <v>0.78</v>
      </c>
      <c r="H28" s="39">
        <v>1.014</v>
      </c>
      <c r="I28" s="39">
        <v>1.103</v>
      </c>
      <c r="K28" s="23">
        <v>20</v>
      </c>
      <c r="L28" s="23">
        <v>1.0300000000000001E-3</v>
      </c>
      <c r="M28" s="23">
        <f t="shared" si="2"/>
        <v>5.741360089186176E-2</v>
      </c>
      <c r="N28" s="22">
        <f t="shared" si="3"/>
        <v>1.1482720178372352</v>
      </c>
    </row>
    <row r="29" spans="1:14" x14ac:dyDescent="0.6">
      <c r="K29" s="23">
        <v>40</v>
      </c>
      <c r="L29" s="23">
        <v>2.5699999999999998E-3</v>
      </c>
      <c r="M29" s="23">
        <f t="shared" si="2"/>
        <v>0.14325529542920845</v>
      </c>
      <c r="N29" s="22">
        <f t="shared" si="3"/>
        <v>2.865105908584169</v>
      </c>
    </row>
    <row r="30" spans="1:14" x14ac:dyDescent="0.6">
      <c r="K30" s="23">
        <v>60</v>
      </c>
      <c r="L30" s="23">
        <v>4.0000000000000001E-3</v>
      </c>
      <c r="M30" s="23">
        <f t="shared" si="2"/>
        <v>0.2229654403567447</v>
      </c>
      <c r="N30" s="22">
        <f t="shared" si="3"/>
        <v>4.4593088071348941</v>
      </c>
    </row>
    <row r="31" spans="1:14" x14ac:dyDescent="0.6">
      <c r="K31" s="23">
        <v>80</v>
      </c>
      <c r="L31" s="23">
        <v>4.4000000000000003E-3</v>
      </c>
      <c r="M31" s="23">
        <f t="shared" si="2"/>
        <v>0.24526198439241917</v>
      </c>
      <c r="N31" s="22">
        <f t="shared" si="3"/>
        <v>4.9052396878483835</v>
      </c>
    </row>
    <row r="32" spans="1:14" x14ac:dyDescent="0.6">
      <c r="K32" s="23">
        <v>130</v>
      </c>
      <c r="L32" s="23">
        <v>5.5799999999999999E-3</v>
      </c>
      <c r="M32" s="23">
        <f t="shared" si="2"/>
        <v>0.31103678929765882</v>
      </c>
      <c r="N32" s="22">
        <f t="shared" si="3"/>
        <v>6.2207357859531758</v>
      </c>
    </row>
    <row r="33" spans="1:14" x14ac:dyDescent="0.6">
      <c r="K33" s="23">
        <v>150</v>
      </c>
      <c r="L33" s="23">
        <v>6.13E-3</v>
      </c>
      <c r="M33" s="23">
        <f t="shared" si="2"/>
        <v>0.34169453734671124</v>
      </c>
      <c r="N33" s="22">
        <f t="shared" si="3"/>
        <v>6.833890746934224</v>
      </c>
    </row>
    <row r="34" spans="1:14" x14ac:dyDescent="0.6">
      <c r="K34" s="36"/>
    </row>
    <row r="35" spans="1:14" x14ac:dyDescent="0.6">
      <c r="A35" s="1" t="s">
        <v>29</v>
      </c>
    </row>
    <row r="36" spans="1:14" x14ac:dyDescent="0.6">
      <c r="A36" t="s">
        <v>21</v>
      </c>
    </row>
    <row r="38" spans="1:14" ht="15.9" thickBot="1" x14ac:dyDescent="0.65">
      <c r="A38" s="17" t="s">
        <v>9</v>
      </c>
      <c r="B38" s="17" t="s">
        <v>10</v>
      </c>
      <c r="C38" s="17" t="s">
        <v>11</v>
      </c>
      <c r="D38" s="17" t="s">
        <v>12</v>
      </c>
      <c r="E38" s="17" t="s">
        <v>13</v>
      </c>
      <c r="F38" s="17" t="s">
        <v>14</v>
      </c>
      <c r="G38" s="17" t="s">
        <v>15</v>
      </c>
      <c r="H38" s="17" t="s">
        <v>16</v>
      </c>
      <c r="I38" s="17" t="s">
        <v>31</v>
      </c>
      <c r="K38" s="21" t="s">
        <v>28</v>
      </c>
      <c r="L38" s="21" t="s">
        <v>25</v>
      </c>
      <c r="M38" s="21" t="s">
        <v>26</v>
      </c>
      <c r="N38" s="21" t="s">
        <v>27</v>
      </c>
    </row>
    <row r="39" spans="1:14" x14ac:dyDescent="0.6">
      <c r="A39" s="24">
        <v>0</v>
      </c>
      <c r="B39" s="37">
        <v>7.4999999999999997E-2</v>
      </c>
      <c r="C39" s="37">
        <v>7.9000000000000001E-2</v>
      </c>
      <c r="D39" s="37">
        <v>9.6000000000000002E-2</v>
      </c>
      <c r="E39" s="37">
        <v>0.14599999999999999</v>
      </c>
      <c r="F39" s="37">
        <v>0.16500000000000001</v>
      </c>
      <c r="G39" s="37">
        <v>0.224</v>
      </c>
      <c r="H39" s="37">
        <v>0.35</v>
      </c>
      <c r="I39" s="38">
        <v>0.36099999999999999</v>
      </c>
      <c r="K39" s="22">
        <v>5</v>
      </c>
      <c r="L39" s="22">
        <v>1.9000000000000001E-4</v>
      </c>
      <c r="M39" s="22">
        <f>L39/0.01794</f>
        <v>1.0590858416945374E-2</v>
      </c>
      <c r="N39" s="22">
        <f>M39/0.05</f>
        <v>0.21181716833890746</v>
      </c>
    </row>
    <row r="40" spans="1:14" x14ac:dyDescent="0.6">
      <c r="A40" s="14">
        <v>60</v>
      </c>
      <c r="B40" s="39">
        <v>8.5999999999999993E-2</v>
      </c>
      <c r="C40" s="39">
        <v>0.105</v>
      </c>
      <c r="D40" s="39">
        <v>0.17299999999999999</v>
      </c>
      <c r="E40" s="39">
        <v>0.30599999999999999</v>
      </c>
      <c r="F40" s="39">
        <v>0.35699999999999998</v>
      </c>
      <c r="G40" s="39">
        <v>0.46400000000000002</v>
      </c>
      <c r="H40" s="39">
        <v>0.73199999999999998</v>
      </c>
      <c r="I40" s="39">
        <v>0.77600000000000002</v>
      </c>
      <c r="K40" s="23">
        <v>10</v>
      </c>
      <c r="L40" s="23">
        <v>4.0999999999999999E-4</v>
      </c>
      <c r="M40" s="23">
        <f t="shared" ref="M40:M41" si="4">L40/0.01794</f>
        <v>2.2853957636566332E-2</v>
      </c>
      <c r="N40" s="22">
        <f t="shared" ref="N40:N46" si="5">M40/0.05</f>
        <v>0.4570791527313266</v>
      </c>
    </row>
    <row r="41" spans="1:14" x14ac:dyDescent="0.6">
      <c r="A41" s="14">
        <v>120</v>
      </c>
      <c r="B41" s="39">
        <v>9.8000000000000004E-2</v>
      </c>
      <c r="C41" s="39">
        <v>0.128</v>
      </c>
      <c r="D41" s="39">
        <v>0.214</v>
      </c>
      <c r="E41" s="39">
        <v>0.41399999999999998</v>
      </c>
      <c r="F41" s="39">
        <v>0.64200000000000002</v>
      </c>
      <c r="G41" s="39">
        <v>0.69799999999999995</v>
      </c>
      <c r="H41" s="39">
        <v>0.96699999999999997</v>
      </c>
      <c r="I41" s="39">
        <v>1.0429999999999999</v>
      </c>
      <c r="K41" s="23">
        <v>20</v>
      </c>
      <c r="L41" s="23">
        <v>9.7999999999999997E-4</v>
      </c>
      <c r="M41" s="23">
        <f t="shared" si="4"/>
        <v>5.4626532887402449E-2</v>
      </c>
      <c r="N41" s="22">
        <f t="shared" si="5"/>
        <v>1.0925306577480489</v>
      </c>
    </row>
    <row r="42" spans="1:14" x14ac:dyDescent="0.6">
      <c r="K42" s="23">
        <v>40</v>
      </c>
      <c r="L42" s="4">
        <v>2.2300000000000002E-3</v>
      </c>
      <c r="M42" s="4">
        <v>4.0133780000000001E-2</v>
      </c>
      <c r="N42" s="22">
        <f t="shared" si="5"/>
        <v>0.80267559999999993</v>
      </c>
    </row>
    <row r="43" spans="1:14" x14ac:dyDescent="0.6">
      <c r="K43" s="23">
        <v>60</v>
      </c>
      <c r="L43" s="23">
        <v>3.98E-3</v>
      </c>
      <c r="M43" s="23">
        <f t="shared" ref="M43:M46" si="6">L43/0.01794</f>
        <v>0.22185061315496096</v>
      </c>
      <c r="N43" s="22">
        <f t="shared" si="5"/>
        <v>4.437012263099219</v>
      </c>
    </row>
    <row r="44" spans="1:14" x14ac:dyDescent="0.6">
      <c r="K44" s="23">
        <v>80</v>
      </c>
      <c r="L44" s="23">
        <v>3.9500000000000004E-3</v>
      </c>
      <c r="M44" s="23">
        <f t="shared" si="6"/>
        <v>0.22017837235228541</v>
      </c>
      <c r="N44" s="22">
        <f t="shared" si="5"/>
        <v>4.4035674470457078</v>
      </c>
    </row>
    <row r="45" spans="1:14" x14ac:dyDescent="0.6">
      <c r="K45" s="23">
        <v>130</v>
      </c>
      <c r="L45" s="23">
        <v>5.1399999999999996E-3</v>
      </c>
      <c r="M45" s="23">
        <f t="shared" si="6"/>
        <v>0.2865105908584169</v>
      </c>
      <c r="N45" s="22">
        <f t="shared" si="5"/>
        <v>5.7302118171683381</v>
      </c>
    </row>
    <row r="46" spans="1:14" x14ac:dyDescent="0.6">
      <c r="K46" s="23">
        <v>150</v>
      </c>
      <c r="L46" s="23">
        <v>5.6800000000000002E-3</v>
      </c>
      <c r="M46" s="23">
        <f t="shared" si="6"/>
        <v>0.31661092530657747</v>
      </c>
      <c r="N46" s="22">
        <f t="shared" si="5"/>
        <v>6.3322185061315492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617F-86EF-2147-82F0-477ED7629F90}">
  <dimension ref="A1:M42"/>
  <sheetViews>
    <sheetView workbookViewId="0">
      <selection activeCell="A4" sqref="A4"/>
    </sheetView>
  </sheetViews>
  <sheetFormatPr defaultColWidth="11.19921875" defaultRowHeight="15.6" x14ac:dyDescent="0.6"/>
  <cols>
    <col min="10" max="10" width="18.19921875" bestFit="1" customWidth="1"/>
    <col min="11" max="11" width="11.5" bestFit="1" customWidth="1"/>
    <col min="12" max="12" width="14.796875" bestFit="1" customWidth="1"/>
    <col min="13" max="13" width="12.19921875" bestFit="1" customWidth="1"/>
  </cols>
  <sheetData>
    <row r="1" spans="1:13" ht="18.3" x14ac:dyDescent="0.7">
      <c r="A1" s="2" t="s">
        <v>75</v>
      </c>
    </row>
    <row r="2" spans="1:13" x14ac:dyDescent="0.6">
      <c r="A2" t="s">
        <v>36</v>
      </c>
    </row>
    <row r="3" spans="1:13" x14ac:dyDescent="0.6">
      <c r="A3" t="s">
        <v>19</v>
      </c>
    </row>
    <row r="4" spans="1:13" x14ac:dyDescent="0.6">
      <c r="A4" t="s">
        <v>62</v>
      </c>
    </row>
    <row r="5" spans="1:13" x14ac:dyDescent="0.6">
      <c r="A5" t="s">
        <v>60</v>
      </c>
    </row>
    <row r="8" spans="1:13" x14ac:dyDescent="0.6">
      <c r="A8" s="1" t="s">
        <v>30</v>
      </c>
    </row>
    <row r="9" spans="1:13" x14ac:dyDescent="0.6">
      <c r="A9" t="s">
        <v>21</v>
      </c>
    </row>
    <row r="11" spans="1:13" ht="15.9" thickBot="1" x14ac:dyDescent="0.65">
      <c r="A11" s="17" t="s">
        <v>9</v>
      </c>
      <c r="B11" s="17" t="s">
        <v>11</v>
      </c>
      <c r="C11" s="17" t="s">
        <v>12</v>
      </c>
      <c r="D11" s="17" t="s">
        <v>13</v>
      </c>
      <c r="E11" s="17" t="s">
        <v>15</v>
      </c>
      <c r="F11" s="17" t="s">
        <v>16</v>
      </c>
      <c r="G11" s="17" t="s">
        <v>38</v>
      </c>
      <c r="H11" s="17" t="s">
        <v>32</v>
      </c>
      <c r="J11" s="21" t="s">
        <v>35</v>
      </c>
      <c r="K11" s="21" t="s">
        <v>25</v>
      </c>
      <c r="L11" s="21" t="s">
        <v>26</v>
      </c>
      <c r="M11" s="21" t="s">
        <v>27</v>
      </c>
    </row>
    <row r="12" spans="1:13" x14ac:dyDescent="0.6">
      <c r="A12" s="24">
        <v>0</v>
      </c>
      <c r="B12" s="18">
        <v>9.9000000000000005E-2</v>
      </c>
      <c r="C12" s="18">
        <v>0.105</v>
      </c>
      <c r="D12" s="18">
        <v>0.14399999999999999</v>
      </c>
      <c r="E12" s="18">
        <v>0.224</v>
      </c>
      <c r="F12" s="18">
        <v>0.32200000000000001</v>
      </c>
      <c r="G12" s="18">
        <v>0.46899999999999997</v>
      </c>
      <c r="H12" s="18">
        <v>0.66</v>
      </c>
      <c r="J12" s="22">
        <v>10</v>
      </c>
      <c r="K12" s="22">
        <v>5.0000000000000002E-5</v>
      </c>
      <c r="L12" s="22">
        <f>K12/0.01794</f>
        <v>2.787068004459309E-3</v>
      </c>
      <c r="M12" s="22">
        <f>L12/0.5</f>
        <v>5.5741360089186179E-3</v>
      </c>
    </row>
    <row r="13" spans="1:13" x14ac:dyDescent="0.6">
      <c r="A13" s="14">
        <v>300</v>
      </c>
      <c r="B13" s="19">
        <v>0.10199999999999999</v>
      </c>
      <c r="C13" s="19">
        <v>0.13500000000000001</v>
      </c>
      <c r="D13" s="19">
        <v>0.188</v>
      </c>
      <c r="E13" s="19">
        <v>0.29099999999999998</v>
      </c>
      <c r="F13" s="19">
        <v>0.438</v>
      </c>
      <c r="G13" s="19">
        <v>0.67200000000000004</v>
      </c>
      <c r="H13" s="19">
        <v>0.94</v>
      </c>
      <c r="J13" s="23">
        <v>20</v>
      </c>
      <c r="K13" s="23">
        <v>1.1E-4</v>
      </c>
      <c r="L13" s="23">
        <f t="shared" ref="L13:L18" si="0">K13/0.01794</f>
        <v>6.131549609810479E-3</v>
      </c>
      <c r="M13" s="22">
        <f t="shared" ref="M13:M18" si="1">L13/0.5</f>
        <v>1.2263099219620958E-2</v>
      </c>
    </row>
    <row r="14" spans="1:13" x14ac:dyDescent="0.6">
      <c r="A14" s="14">
        <v>600</v>
      </c>
      <c r="B14" s="19">
        <v>0.13100000000000001</v>
      </c>
      <c r="C14" s="19">
        <v>0.17199999999999999</v>
      </c>
      <c r="D14" s="19">
        <v>0.221</v>
      </c>
      <c r="E14" s="19">
        <v>0.32700000000000001</v>
      </c>
      <c r="F14" s="19">
        <v>0.51500000000000001</v>
      </c>
      <c r="G14" s="19">
        <v>0.86399999999999999</v>
      </c>
      <c r="H14" s="19">
        <v>1.1120000000000001</v>
      </c>
      <c r="J14" s="23">
        <v>40</v>
      </c>
      <c r="K14" s="23">
        <v>1.2999999999999999E-4</v>
      </c>
      <c r="L14" s="23">
        <f t="shared" si="0"/>
        <v>7.2463768115942021E-3</v>
      </c>
      <c r="M14" s="22">
        <f t="shared" si="1"/>
        <v>1.4492753623188404E-2</v>
      </c>
    </row>
    <row r="15" spans="1:13" x14ac:dyDescent="0.6">
      <c r="J15" s="23">
        <v>80</v>
      </c>
      <c r="K15" s="23">
        <v>1.7000000000000001E-4</v>
      </c>
      <c r="L15" s="23">
        <f t="shared" si="0"/>
        <v>9.47603121516165E-3</v>
      </c>
      <c r="M15" s="22">
        <f t="shared" si="1"/>
        <v>1.89520624303233E-2</v>
      </c>
    </row>
    <row r="16" spans="1:13" x14ac:dyDescent="0.6">
      <c r="J16" s="23">
        <v>130</v>
      </c>
      <c r="K16" s="23">
        <v>3.2000000000000003E-4</v>
      </c>
      <c r="L16" s="23">
        <f t="shared" si="0"/>
        <v>1.7837235228539576E-2</v>
      </c>
      <c r="M16" s="22">
        <f t="shared" si="1"/>
        <v>3.5674470457079152E-2</v>
      </c>
    </row>
    <row r="17" spans="1:13" x14ac:dyDescent="0.6">
      <c r="J17" s="23">
        <v>200</v>
      </c>
      <c r="K17" s="23">
        <v>6.6E-4</v>
      </c>
      <c r="L17" s="23">
        <f t="shared" si="0"/>
        <v>3.6789297658862873E-2</v>
      </c>
      <c r="M17" s="22">
        <f t="shared" si="1"/>
        <v>7.3578595317725745E-2</v>
      </c>
    </row>
    <row r="18" spans="1:13" x14ac:dyDescent="0.6">
      <c r="J18" s="35">
        <v>300</v>
      </c>
      <c r="K18" s="35">
        <v>7.5000000000000002E-4</v>
      </c>
      <c r="L18" s="35">
        <f t="shared" si="0"/>
        <v>4.1806020066889632E-2</v>
      </c>
      <c r="M18" s="40">
        <f t="shared" si="1"/>
        <v>8.3612040133779264E-2</v>
      </c>
    </row>
    <row r="19" spans="1:13" x14ac:dyDescent="0.6">
      <c r="J19" s="36"/>
      <c r="K19" s="36"/>
      <c r="L19" s="36"/>
      <c r="M19" s="36"/>
    </row>
    <row r="20" spans="1:13" x14ac:dyDescent="0.6">
      <c r="A20" s="1" t="s">
        <v>33</v>
      </c>
    </row>
    <row r="21" spans="1:13" x14ac:dyDescent="0.6">
      <c r="A21" t="s">
        <v>21</v>
      </c>
    </row>
    <row r="23" spans="1:13" ht="15.9" thickBot="1" x14ac:dyDescent="0.65">
      <c r="A23" s="17" t="s">
        <v>9</v>
      </c>
      <c r="B23" s="49" t="s">
        <v>11</v>
      </c>
      <c r="C23" s="49" t="s">
        <v>12</v>
      </c>
      <c r="D23" s="49" t="s">
        <v>13</v>
      </c>
      <c r="E23" s="49" t="s">
        <v>15</v>
      </c>
      <c r="F23" s="49" t="s">
        <v>16</v>
      </c>
      <c r="G23" s="49" t="s">
        <v>38</v>
      </c>
      <c r="H23" s="49" t="s">
        <v>32</v>
      </c>
      <c r="J23" s="21" t="s">
        <v>35</v>
      </c>
      <c r="K23" s="21" t="s">
        <v>25</v>
      </c>
      <c r="L23" s="21" t="s">
        <v>26</v>
      </c>
      <c r="M23" s="21" t="s">
        <v>27</v>
      </c>
    </row>
    <row r="24" spans="1:13" x14ac:dyDescent="0.6">
      <c r="A24" s="24">
        <v>0</v>
      </c>
      <c r="B24" s="37">
        <v>9.2999999999999999E-2</v>
      </c>
      <c r="C24" s="37">
        <v>0.109</v>
      </c>
      <c r="D24" s="37">
        <v>0.157</v>
      </c>
      <c r="E24" s="37">
        <v>0.23599999999999999</v>
      </c>
      <c r="F24" s="37">
        <v>0.35499999999999998</v>
      </c>
      <c r="G24" s="37">
        <v>0.51200000000000001</v>
      </c>
      <c r="H24" s="37">
        <v>0.66800000000000004</v>
      </c>
      <c r="J24" s="22">
        <v>10</v>
      </c>
      <c r="K24" s="22">
        <v>9.0000000000000006E-5</v>
      </c>
      <c r="L24" s="22">
        <f>K24/0.01794</f>
        <v>5.016722408026756E-3</v>
      </c>
      <c r="M24" s="22">
        <f>L24/0.5</f>
        <v>1.0033444816053512E-2</v>
      </c>
    </row>
    <row r="25" spans="1:13" x14ac:dyDescent="0.6">
      <c r="A25" s="14">
        <v>300</v>
      </c>
      <c r="B25" s="39">
        <v>0.11</v>
      </c>
      <c r="C25" s="39">
        <v>0.14000000000000001</v>
      </c>
      <c r="D25" s="39">
        <v>0.217</v>
      </c>
      <c r="E25" s="39">
        <v>0.317</v>
      </c>
      <c r="F25" s="39">
        <v>0.46400000000000002</v>
      </c>
      <c r="G25" s="39">
        <v>0.69599999999999995</v>
      </c>
      <c r="H25" s="39">
        <v>0.93100000000000005</v>
      </c>
      <c r="J25" s="23">
        <v>20</v>
      </c>
      <c r="K25" s="23">
        <v>1.5200000000000001E-4</v>
      </c>
      <c r="L25" s="23">
        <f t="shared" ref="L25:L30" si="2">K25/0.01794</f>
        <v>8.4726867335562991E-3</v>
      </c>
      <c r="M25" s="22">
        <f t="shared" ref="M25:M30" si="3">L25/0.5</f>
        <v>1.6945373467112598E-2</v>
      </c>
    </row>
    <row r="26" spans="1:13" x14ac:dyDescent="0.6">
      <c r="A26" s="14">
        <v>600</v>
      </c>
      <c r="B26" s="39">
        <v>0.14399999999999999</v>
      </c>
      <c r="C26" s="39">
        <v>0.2</v>
      </c>
      <c r="D26" s="39">
        <v>0.24399999999999999</v>
      </c>
      <c r="E26" s="39">
        <v>0.371</v>
      </c>
      <c r="F26" s="39">
        <v>0.57899999999999996</v>
      </c>
      <c r="G26" s="39">
        <v>0.89300000000000002</v>
      </c>
      <c r="H26" s="39">
        <v>1.0629999999999999</v>
      </c>
      <c r="J26" s="23">
        <v>40</v>
      </c>
      <c r="K26" s="23">
        <v>1.45E-4</v>
      </c>
      <c r="L26" s="23">
        <f t="shared" si="2"/>
        <v>8.0824972129319959E-3</v>
      </c>
      <c r="M26" s="22">
        <f t="shared" si="3"/>
        <v>1.6164994425863992E-2</v>
      </c>
    </row>
    <row r="27" spans="1:13" x14ac:dyDescent="0.6">
      <c r="J27" s="23">
        <v>80</v>
      </c>
      <c r="K27" s="23">
        <v>2.3000000000000001E-4</v>
      </c>
      <c r="L27" s="23">
        <f t="shared" si="2"/>
        <v>1.282051282051282E-2</v>
      </c>
      <c r="M27" s="22">
        <f t="shared" si="3"/>
        <v>2.564102564102564E-2</v>
      </c>
    </row>
    <row r="28" spans="1:13" x14ac:dyDescent="0.6">
      <c r="J28" s="23">
        <v>130</v>
      </c>
      <c r="K28" s="23">
        <v>3.6999999999999999E-4</v>
      </c>
      <c r="L28" s="23">
        <f t="shared" si="2"/>
        <v>2.0624303232998884E-2</v>
      </c>
      <c r="M28" s="22">
        <f t="shared" si="3"/>
        <v>4.1248606465997768E-2</v>
      </c>
    </row>
    <row r="29" spans="1:13" x14ac:dyDescent="0.6">
      <c r="J29" s="23">
        <v>200</v>
      </c>
      <c r="K29" s="23">
        <v>6.4000000000000005E-4</v>
      </c>
      <c r="L29" s="23">
        <f t="shared" si="2"/>
        <v>3.5674470457079152E-2</v>
      </c>
      <c r="M29" s="22">
        <f t="shared" si="3"/>
        <v>7.1348940914158304E-2</v>
      </c>
    </row>
    <row r="30" spans="1:13" x14ac:dyDescent="0.6">
      <c r="J30" s="23">
        <v>300</v>
      </c>
      <c r="K30" s="23">
        <v>6.6E-4</v>
      </c>
      <c r="L30" s="23">
        <f t="shared" si="2"/>
        <v>3.6789297658862873E-2</v>
      </c>
      <c r="M30" s="22">
        <f t="shared" si="3"/>
        <v>7.3578595317725745E-2</v>
      </c>
    </row>
    <row r="32" spans="1:13" x14ac:dyDescent="0.6">
      <c r="A32" s="1" t="s">
        <v>34</v>
      </c>
    </row>
    <row r="33" spans="1:13" x14ac:dyDescent="0.6">
      <c r="A33" t="s">
        <v>21</v>
      </c>
    </row>
    <row r="35" spans="1:13" ht="15.9" thickBot="1" x14ac:dyDescent="0.65">
      <c r="A35" s="17" t="s">
        <v>9</v>
      </c>
      <c r="B35" s="49" t="s">
        <v>11</v>
      </c>
      <c r="C35" s="49" t="s">
        <v>12</v>
      </c>
      <c r="D35" s="49" t="s">
        <v>13</v>
      </c>
      <c r="E35" s="49" t="s">
        <v>15</v>
      </c>
      <c r="F35" s="49" t="s">
        <v>16</v>
      </c>
      <c r="G35" s="49" t="s">
        <v>38</v>
      </c>
      <c r="H35" s="49" t="s">
        <v>32</v>
      </c>
      <c r="J35" s="21" t="s">
        <v>35</v>
      </c>
      <c r="K35" s="21" t="s">
        <v>25</v>
      </c>
      <c r="L35" s="21" t="s">
        <v>26</v>
      </c>
      <c r="M35" s="21" t="s">
        <v>27</v>
      </c>
    </row>
    <row r="36" spans="1:13" x14ac:dyDescent="0.6">
      <c r="A36" s="24">
        <v>0</v>
      </c>
      <c r="B36" s="37">
        <v>9.5000000000000001E-2</v>
      </c>
      <c r="C36" s="37">
        <v>0.122</v>
      </c>
      <c r="D36" s="37">
        <v>0.15</v>
      </c>
      <c r="E36" s="37">
        <v>0.24199999999999999</v>
      </c>
      <c r="F36" s="37">
        <v>0.34799999999999998</v>
      </c>
      <c r="G36" s="37">
        <v>0.52900000000000003</v>
      </c>
      <c r="H36" s="37">
        <v>0.70099999999999996</v>
      </c>
      <c r="J36" s="22">
        <v>10</v>
      </c>
      <c r="K36" s="22">
        <v>9.0000000000000006E-5</v>
      </c>
      <c r="L36" s="22">
        <f>K36/0.01794</f>
        <v>5.016722408026756E-3</v>
      </c>
      <c r="M36" s="22">
        <f>L36/0.5</f>
        <v>1.0033444816053512E-2</v>
      </c>
    </row>
    <row r="37" spans="1:13" x14ac:dyDescent="0.6">
      <c r="A37" s="14">
        <v>300</v>
      </c>
      <c r="B37" s="39">
        <v>0.11</v>
      </c>
      <c r="C37" s="39">
        <v>0.14599999999999999</v>
      </c>
      <c r="D37" s="39">
        <v>0.19</v>
      </c>
      <c r="E37" s="39">
        <v>0.313</v>
      </c>
      <c r="F37" s="39">
        <v>0.44800000000000001</v>
      </c>
      <c r="G37" s="39">
        <v>0.66800000000000004</v>
      </c>
      <c r="H37" s="39">
        <v>0.95699999999999996</v>
      </c>
      <c r="J37" s="23">
        <v>20</v>
      </c>
      <c r="K37" s="23">
        <v>1E-4</v>
      </c>
      <c r="L37" s="23">
        <f t="shared" ref="L37:L42" si="4">K37/0.01794</f>
        <v>5.5741360089186179E-3</v>
      </c>
      <c r="M37" s="22">
        <f t="shared" ref="M37:M42" si="5">L37/0.5</f>
        <v>1.1148272017837236E-2</v>
      </c>
    </row>
    <row r="38" spans="1:13" x14ac:dyDescent="0.6">
      <c r="A38" s="14">
        <v>600</v>
      </c>
      <c r="B38" s="39">
        <v>0.129</v>
      </c>
      <c r="C38" s="39">
        <v>0.182</v>
      </c>
      <c r="D38" s="39">
        <v>0.22800000000000001</v>
      </c>
      <c r="E38" s="39">
        <v>0.376</v>
      </c>
      <c r="F38" s="39">
        <v>0.51200000000000001</v>
      </c>
      <c r="G38" s="39">
        <v>0.82599999999999996</v>
      </c>
      <c r="H38" s="39">
        <v>1.1160000000000001</v>
      </c>
      <c r="J38" s="23">
        <v>40</v>
      </c>
      <c r="K38" s="23">
        <v>1.2999999999999999E-4</v>
      </c>
      <c r="L38" s="23">
        <f t="shared" si="4"/>
        <v>7.2463768115942021E-3</v>
      </c>
      <c r="M38" s="22">
        <f t="shared" si="5"/>
        <v>1.4492753623188404E-2</v>
      </c>
    </row>
    <row r="39" spans="1:13" x14ac:dyDescent="0.6">
      <c r="J39" s="23">
        <v>80</v>
      </c>
      <c r="K39" s="23">
        <v>2.2000000000000001E-4</v>
      </c>
      <c r="L39" s="23">
        <f t="shared" si="4"/>
        <v>1.2263099219620958E-2</v>
      </c>
      <c r="M39" s="22">
        <f t="shared" si="5"/>
        <v>2.4526198439241916E-2</v>
      </c>
    </row>
    <row r="40" spans="1:13" x14ac:dyDescent="0.6">
      <c r="J40" s="23">
        <v>130</v>
      </c>
      <c r="K40" s="23">
        <v>2.7E-4</v>
      </c>
      <c r="L40" s="23">
        <f t="shared" si="4"/>
        <v>1.5050167224080266E-2</v>
      </c>
      <c r="M40" s="22">
        <f t="shared" si="5"/>
        <v>3.0100334448160532E-2</v>
      </c>
    </row>
    <row r="41" spans="1:13" x14ac:dyDescent="0.6">
      <c r="J41" s="23">
        <v>200</v>
      </c>
      <c r="K41" s="23">
        <v>5.0000000000000001E-4</v>
      </c>
      <c r="L41" s="23">
        <f t="shared" si="4"/>
        <v>2.7870680044593088E-2</v>
      </c>
      <c r="M41" s="22">
        <f t="shared" si="5"/>
        <v>5.5741360089186176E-2</v>
      </c>
    </row>
    <row r="42" spans="1:13" x14ac:dyDescent="0.6">
      <c r="J42" s="23">
        <v>300</v>
      </c>
      <c r="K42" s="23">
        <v>6.8999999999999997E-4</v>
      </c>
      <c r="L42" s="23">
        <f t="shared" si="4"/>
        <v>3.8461538461538457E-2</v>
      </c>
      <c r="M42" s="22">
        <f t="shared" si="5"/>
        <v>7.6923076923076913E-2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EB4F-D2C6-F648-8C8A-B92E975717BC}">
  <dimension ref="A1:K39"/>
  <sheetViews>
    <sheetView topLeftCell="A28" workbookViewId="0">
      <selection activeCell="B14" sqref="B14"/>
    </sheetView>
  </sheetViews>
  <sheetFormatPr defaultColWidth="11.19921875" defaultRowHeight="15.6" x14ac:dyDescent="0.6"/>
  <cols>
    <col min="8" max="8" width="15.5" bestFit="1" customWidth="1"/>
    <col min="9" max="9" width="11.5" bestFit="1" customWidth="1"/>
    <col min="10" max="10" width="14.796875" bestFit="1" customWidth="1"/>
    <col min="11" max="11" width="12.19921875" bestFit="1" customWidth="1"/>
  </cols>
  <sheetData>
    <row r="1" spans="1:11" ht="18.3" x14ac:dyDescent="0.7">
      <c r="A1" s="2" t="s">
        <v>75</v>
      </c>
    </row>
    <row r="3" spans="1:11" x14ac:dyDescent="0.6">
      <c r="A3" t="s">
        <v>36</v>
      </c>
    </row>
    <row r="4" spans="1:11" x14ac:dyDescent="0.6">
      <c r="A4" t="s">
        <v>19</v>
      </c>
    </row>
    <row r="5" spans="1:11" x14ac:dyDescent="0.6">
      <c r="A5" t="s">
        <v>61</v>
      </c>
    </row>
    <row r="6" spans="1:11" x14ac:dyDescent="0.6">
      <c r="A6" t="s">
        <v>59</v>
      </c>
    </row>
    <row r="9" spans="1:11" x14ac:dyDescent="0.6">
      <c r="A9" s="1" t="s">
        <v>43</v>
      </c>
    </row>
    <row r="10" spans="1:11" x14ac:dyDescent="0.6">
      <c r="A10" t="s">
        <v>21</v>
      </c>
    </row>
    <row r="12" spans="1:11" ht="15.9" thickBot="1" x14ac:dyDescent="0.65">
      <c r="A12" s="17" t="s">
        <v>9</v>
      </c>
      <c r="B12" s="17" t="s">
        <v>12</v>
      </c>
      <c r="C12" s="17" t="s">
        <v>13</v>
      </c>
      <c r="D12" s="17" t="s">
        <v>15</v>
      </c>
      <c r="E12" s="17" t="s">
        <v>64</v>
      </c>
      <c r="F12" s="17" t="s">
        <v>31</v>
      </c>
      <c r="H12" s="17" t="s">
        <v>39</v>
      </c>
      <c r="I12" s="17" t="s">
        <v>40</v>
      </c>
      <c r="J12" s="17" t="s">
        <v>41</v>
      </c>
      <c r="K12" s="17" t="s">
        <v>42</v>
      </c>
    </row>
    <row r="13" spans="1:11" x14ac:dyDescent="0.6">
      <c r="A13" s="24">
        <v>0</v>
      </c>
      <c r="B13" s="9">
        <v>0.121</v>
      </c>
      <c r="C13" s="9">
        <v>0.129</v>
      </c>
      <c r="D13" s="51">
        <v>0.25900000000000001</v>
      </c>
      <c r="E13" s="51">
        <v>0.28999999999999998</v>
      </c>
      <c r="F13" s="51">
        <v>0.371</v>
      </c>
      <c r="H13" s="22">
        <v>20</v>
      </c>
      <c r="I13" s="22">
        <v>3.0000000000000001E-5</v>
      </c>
      <c r="J13" s="22">
        <f>I13/0.01794</f>
        <v>1.6722408026755853E-3</v>
      </c>
      <c r="K13" s="22">
        <f>J13/0.2</f>
        <v>8.3612040133779261E-3</v>
      </c>
    </row>
    <row r="14" spans="1:11" x14ac:dyDescent="0.6">
      <c r="A14" s="14">
        <v>300</v>
      </c>
      <c r="B14" s="61"/>
      <c r="C14" s="5">
        <v>0.16800000000000001</v>
      </c>
      <c r="D14" s="5">
        <v>0.32400000000000001</v>
      </c>
      <c r="E14" s="5">
        <v>0.52300000000000002</v>
      </c>
      <c r="F14" s="5">
        <v>0.63800000000000001</v>
      </c>
      <c r="H14" s="23">
        <v>40</v>
      </c>
      <c r="I14" s="23">
        <v>1.1E-4</v>
      </c>
      <c r="J14" s="23">
        <f t="shared" ref="J14:J15" si="0">I14/0.01794</f>
        <v>6.131549609810479E-3</v>
      </c>
      <c r="K14" s="22">
        <f t="shared" ref="K14:K17" si="1">J14/0.2</f>
        <v>3.0657748049052393E-2</v>
      </c>
    </row>
    <row r="15" spans="1:11" x14ac:dyDescent="0.6">
      <c r="A15" s="14">
        <v>600</v>
      </c>
      <c r="B15" s="5">
        <v>0.14199999999999999</v>
      </c>
      <c r="C15" s="5">
        <v>0.19500000000000001</v>
      </c>
      <c r="D15" s="5">
        <v>0.40799999999999997</v>
      </c>
      <c r="E15" s="5">
        <v>0.60499999999999998</v>
      </c>
      <c r="F15" s="5">
        <v>0.73099999999999998</v>
      </c>
      <c r="H15" s="23">
        <v>80</v>
      </c>
      <c r="I15" s="23">
        <v>2.5000000000000001E-4</v>
      </c>
      <c r="J15" s="23">
        <f t="shared" si="0"/>
        <v>1.3935340022296544E-2</v>
      </c>
      <c r="K15" s="22">
        <f t="shared" si="1"/>
        <v>6.967670011148272E-2</v>
      </c>
    </row>
    <row r="16" spans="1:11" x14ac:dyDescent="0.6">
      <c r="A16" s="31"/>
      <c r="B16" s="41"/>
      <c r="C16" s="41"/>
      <c r="D16" s="41"/>
      <c r="E16" s="41"/>
      <c r="F16" s="41"/>
      <c r="H16" s="23">
        <v>100</v>
      </c>
      <c r="I16" s="23">
        <v>5.2999999999999998E-4</v>
      </c>
      <c r="J16" s="23">
        <f t="shared" ref="J16:J17" si="2">I16/0.01794</f>
        <v>2.9542920847268672E-2</v>
      </c>
      <c r="K16" s="22">
        <f t="shared" si="1"/>
        <v>0.14771460423634336</v>
      </c>
    </row>
    <row r="17" spans="1:11" x14ac:dyDescent="0.6">
      <c r="A17" s="31"/>
      <c r="B17" s="41"/>
      <c r="C17" s="41"/>
      <c r="D17" s="41"/>
      <c r="E17" s="41"/>
      <c r="F17" s="41"/>
      <c r="H17" s="23">
        <v>150</v>
      </c>
      <c r="I17" s="23">
        <v>5.9999999999999995E-4</v>
      </c>
      <c r="J17" s="23">
        <f t="shared" si="2"/>
        <v>3.3444816053511697E-2</v>
      </c>
      <c r="K17" s="22">
        <f t="shared" si="1"/>
        <v>0.16722408026755847</v>
      </c>
    </row>
    <row r="18" spans="1:11" x14ac:dyDescent="0.6">
      <c r="A18" s="31"/>
      <c r="B18" s="41"/>
      <c r="C18" s="41"/>
      <c r="D18" s="41"/>
      <c r="E18" s="41"/>
      <c r="F18" s="41"/>
      <c r="H18" s="34"/>
      <c r="I18" s="34"/>
      <c r="J18" s="34"/>
      <c r="K18" s="34"/>
    </row>
    <row r="20" spans="1:11" x14ac:dyDescent="0.6">
      <c r="A20" s="1" t="s">
        <v>44</v>
      </c>
    </row>
    <row r="21" spans="1:11" x14ac:dyDescent="0.6">
      <c r="A21" t="s">
        <v>21</v>
      </c>
    </row>
    <row r="23" spans="1:11" ht="15.9" thickBot="1" x14ac:dyDescent="0.65">
      <c r="A23" s="17" t="s">
        <v>9</v>
      </c>
      <c r="B23" s="17" t="s">
        <v>12</v>
      </c>
      <c r="C23" s="17" t="s">
        <v>13</v>
      </c>
      <c r="D23" s="17" t="s">
        <v>15</v>
      </c>
      <c r="E23" s="17" t="s">
        <v>64</v>
      </c>
      <c r="F23" s="17" t="s">
        <v>31</v>
      </c>
      <c r="H23" s="17" t="s">
        <v>39</v>
      </c>
      <c r="I23" s="17" t="s">
        <v>40</v>
      </c>
      <c r="J23" s="17" t="s">
        <v>41</v>
      </c>
      <c r="K23" s="17" t="s">
        <v>42</v>
      </c>
    </row>
    <row r="24" spans="1:11" x14ac:dyDescent="0.6">
      <c r="A24" s="24">
        <v>0</v>
      </c>
      <c r="B24" s="37">
        <v>0.11899999999999999</v>
      </c>
      <c r="C24" s="37">
        <v>0.14299999999999999</v>
      </c>
      <c r="D24" s="38">
        <v>0.23499999999999999</v>
      </c>
      <c r="E24" s="38">
        <v>0.27100000000000002</v>
      </c>
      <c r="F24" s="38">
        <v>0.39900000000000002</v>
      </c>
      <c r="H24" s="22">
        <v>20</v>
      </c>
      <c r="I24" s="22">
        <v>6.0000000000000002E-5</v>
      </c>
      <c r="J24" s="22">
        <f>I24/0.01794</f>
        <v>3.3444816053511705E-3</v>
      </c>
      <c r="K24" s="22">
        <f>J24/0.2</f>
        <v>1.6722408026755852E-2</v>
      </c>
    </row>
    <row r="25" spans="1:11" x14ac:dyDescent="0.6">
      <c r="A25" s="14">
        <v>300</v>
      </c>
      <c r="B25" s="39">
        <v>0.115</v>
      </c>
      <c r="C25" s="39">
        <v>0.16700000000000001</v>
      </c>
      <c r="D25" s="39">
        <v>0.27800000000000002</v>
      </c>
      <c r="E25" s="39">
        <v>0.52</v>
      </c>
      <c r="F25" s="39">
        <v>0.54100000000000004</v>
      </c>
      <c r="H25" s="23">
        <v>40</v>
      </c>
      <c r="I25" s="23">
        <v>8.0000000000000007E-5</v>
      </c>
      <c r="J25" s="23">
        <f t="shared" ref="J25:J26" si="3">I25/0.01794</f>
        <v>4.459308807134894E-3</v>
      </c>
      <c r="K25" s="22">
        <f t="shared" ref="K25:K28" si="4">J25/0.2</f>
        <v>2.2296544035674468E-2</v>
      </c>
    </row>
    <row r="26" spans="1:11" x14ac:dyDescent="0.6">
      <c r="A26" s="14">
        <v>600</v>
      </c>
      <c r="B26" s="39">
        <v>0.155</v>
      </c>
      <c r="C26" s="39">
        <v>0.189</v>
      </c>
      <c r="D26" s="39">
        <v>0.317</v>
      </c>
      <c r="E26" s="39">
        <v>0.628</v>
      </c>
      <c r="F26" s="39">
        <v>0.81</v>
      </c>
      <c r="H26" s="23">
        <v>80</v>
      </c>
      <c r="I26" s="23">
        <v>1.3999999999999999E-4</v>
      </c>
      <c r="J26" s="23">
        <f t="shared" si="3"/>
        <v>7.8037904124860632E-3</v>
      </c>
      <c r="K26" s="22">
        <f t="shared" si="4"/>
        <v>3.9018952062430313E-2</v>
      </c>
    </row>
    <row r="27" spans="1:11" x14ac:dyDescent="0.6">
      <c r="A27" s="31"/>
      <c r="B27" s="50"/>
      <c r="C27" s="50"/>
      <c r="D27" s="50"/>
      <c r="E27" s="50"/>
      <c r="F27" s="50"/>
      <c r="H27" s="23">
        <v>100</v>
      </c>
      <c r="I27" s="23">
        <v>5.9999999999999995E-4</v>
      </c>
      <c r="J27" s="23">
        <f t="shared" ref="J27:J28" si="5">I27/0.01794</f>
        <v>3.3444816053511697E-2</v>
      </c>
      <c r="K27" s="22">
        <f t="shared" si="4"/>
        <v>0.16722408026755847</v>
      </c>
    </row>
    <row r="28" spans="1:11" x14ac:dyDescent="0.6">
      <c r="A28" s="31"/>
      <c r="B28" s="50"/>
      <c r="C28" s="50"/>
      <c r="D28" s="50"/>
      <c r="E28" s="50"/>
      <c r="F28" s="50"/>
      <c r="H28" s="23">
        <v>150</v>
      </c>
      <c r="I28" s="23">
        <v>6.8999999999999997E-4</v>
      </c>
      <c r="J28" s="23">
        <f t="shared" si="5"/>
        <v>3.8461538461538457E-2</v>
      </c>
      <c r="K28" s="22">
        <f t="shared" si="4"/>
        <v>0.19230769230769226</v>
      </c>
    </row>
    <row r="29" spans="1:11" x14ac:dyDescent="0.6">
      <c r="A29" s="31"/>
      <c r="B29" s="32"/>
      <c r="C29" s="32"/>
      <c r="D29" s="32"/>
      <c r="E29" s="32"/>
      <c r="F29" s="32"/>
      <c r="H29" s="34"/>
      <c r="I29" s="34"/>
      <c r="J29" s="34"/>
      <c r="K29" s="34"/>
    </row>
    <row r="31" spans="1:11" x14ac:dyDescent="0.6">
      <c r="A31" s="1" t="s">
        <v>45</v>
      </c>
    </row>
    <row r="32" spans="1:11" x14ac:dyDescent="0.6">
      <c r="A32" t="s">
        <v>21</v>
      </c>
    </row>
    <row r="34" spans="1:11" ht="15.9" thickBot="1" x14ac:dyDescent="0.65">
      <c r="A34" s="17" t="s">
        <v>9</v>
      </c>
      <c r="B34" s="17" t="s">
        <v>12</v>
      </c>
      <c r="C34" s="17" t="s">
        <v>13</v>
      </c>
      <c r="D34" s="17" t="s">
        <v>15</v>
      </c>
      <c r="E34" s="17" t="s">
        <v>64</v>
      </c>
      <c r="F34" s="17" t="s">
        <v>31</v>
      </c>
      <c r="H34" s="17" t="s">
        <v>39</v>
      </c>
      <c r="I34" s="17" t="s">
        <v>40</v>
      </c>
      <c r="J34" s="17" t="s">
        <v>41</v>
      </c>
      <c r="K34" s="17" t="s">
        <v>42</v>
      </c>
    </row>
    <row r="35" spans="1:11" x14ac:dyDescent="0.6">
      <c r="A35" s="24">
        <v>0</v>
      </c>
      <c r="B35" s="37">
        <v>0.113</v>
      </c>
      <c r="C35" s="37">
        <v>0.16200000000000001</v>
      </c>
      <c r="D35" s="38">
        <v>0.253</v>
      </c>
      <c r="E35" s="38">
        <v>0.248</v>
      </c>
      <c r="F35" s="38">
        <v>0.41799999999999998</v>
      </c>
      <c r="H35" s="22">
        <v>20</v>
      </c>
      <c r="I35" s="22">
        <v>4.0000000000000003E-5</v>
      </c>
      <c r="J35" s="22">
        <f>I35/0.01794</f>
        <v>2.229654403567447E-3</v>
      </c>
      <c r="K35" s="22">
        <f>J35/0.2</f>
        <v>1.1148272017837234E-2</v>
      </c>
    </row>
    <row r="36" spans="1:11" x14ac:dyDescent="0.6">
      <c r="A36" s="14">
        <v>300</v>
      </c>
      <c r="B36" s="39">
        <v>0.13900000000000001</v>
      </c>
      <c r="C36" s="39">
        <v>0.17399999999999999</v>
      </c>
      <c r="D36" s="39">
        <v>0.33400000000000002</v>
      </c>
      <c r="E36" s="39">
        <v>0.37</v>
      </c>
      <c r="F36" s="39">
        <v>0.57899999999999996</v>
      </c>
      <c r="H36" s="23">
        <v>40</v>
      </c>
      <c r="I36" s="23">
        <v>9.0000000000000006E-5</v>
      </c>
      <c r="J36" s="23">
        <f t="shared" ref="J36:J37" si="6">I36/0.01794</f>
        <v>5.016722408026756E-3</v>
      </c>
      <c r="K36" s="22">
        <f t="shared" ref="K36:K39" si="7">J36/0.2</f>
        <v>2.508361204013378E-2</v>
      </c>
    </row>
    <row r="37" spans="1:11" x14ac:dyDescent="0.6">
      <c r="A37" s="14">
        <v>600</v>
      </c>
      <c r="B37" s="39">
        <v>0.13600000000000001</v>
      </c>
      <c r="C37" s="39">
        <v>0.214</v>
      </c>
      <c r="D37" s="39">
        <v>0.38300000000000001</v>
      </c>
      <c r="E37" s="39">
        <v>0.439</v>
      </c>
      <c r="F37" s="39">
        <v>0.73799999999999999</v>
      </c>
      <c r="H37" s="23">
        <v>80</v>
      </c>
      <c r="I37" s="23">
        <v>2.2000000000000001E-4</v>
      </c>
      <c r="J37" s="23">
        <f t="shared" si="6"/>
        <v>1.2263099219620958E-2</v>
      </c>
      <c r="K37" s="22">
        <f t="shared" si="7"/>
        <v>6.1315496098104785E-2</v>
      </c>
    </row>
    <row r="38" spans="1:11" x14ac:dyDescent="0.6">
      <c r="H38" s="23">
        <v>100</v>
      </c>
      <c r="I38" s="23">
        <v>3.2000000000000003E-4</v>
      </c>
      <c r="J38" s="23">
        <f t="shared" ref="J38:J39" si="8">I38/0.01794</f>
        <v>1.7837235228539576E-2</v>
      </c>
      <c r="K38" s="22">
        <f t="shared" si="7"/>
        <v>8.9186176142697873E-2</v>
      </c>
    </row>
    <row r="39" spans="1:11" x14ac:dyDescent="0.6">
      <c r="H39" s="23">
        <v>150</v>
      </c>
      <c r="I39" s="23">
        <v>5.2999999999999998E-4</v>
      </c>
      <c r="J39" s="23">
        <f t="shared" si="8"/>
        <v>2.9542920847268672E-2</v>
      </c>
      <c r="K39" s="22">
        <f t="shared" si="7"/>
        <v>0.14771460423634336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8748-34F5-F942-9755-C0F266AB1568}">
  <dimension ref="A1:O49"/>
  <sheetViews>
    <sheetView tabSelected="1" workbookViewId="0">
      <selection activeCell="A6" sqref="A6"/>
    </sheetView>
  </sheetViews>
  <sheetFormatPr defaultColWidth="11.19921875" defaultRowHeight="15.6" x14ac:dyDescent="0.6"/>
  <cols>
    <col min="12" max="12" width="9.19921875" bestFit="1" customWidth="1"/>
    <col min="13" max="13" width="11.5" bestFit="1" customWidth="1"/>
    <col min="14" max="14" width="14.796875" bestFit="1" customWidth="1"/>
  </cols>
  <sheetData>
    <row r="1" spans="1:15" ht="18.3" x14ac:dyDescent="0.7">
      <c r="A1" s="2" t="s">
        <v>75</v>
      </c>
    </row>
    <row r="3" spans="1:15" x14ac:dyDescent="0.6">
      <c r="A3" t="s">
        <v>36</v>
      </c>
    </row>
    <row r="4" spans="1:15" x14ac:dyDescent="0.6">
      <c r="A4" t="s">
        <v>19</v>
      </c>
    </row>
    <row r="5" spans="1:15" x14ac:dyDescent="0.6">
      <c r="A5" t="s">
        <v>65</v>
      </c>
    </row>
    <row r="6" spans="1:15" x14ac:dyDescent="0.6">
      <c r="A6" t="s">
        <v>74</v>
      </c>
    </row>
    <row r="9" spans="1:15" x14ac:dyDescent="0.6">
      <c r="A9" s="1" t="s">
        <v>46</v>
      </c>
    </row>
    <row r="10" spans="1:15" x14ac:dyDescent="0.6">
      <c r="A10" t="s">
        <v>21</v>
      </c>
    </row>
    <row r="12" spans="1:15" ht="17.100000000000001" thickBot="1" x14ac:dyDescent="0.8">
      <c r="A12" s="17" t="s">
        <v>9</v>
      </c>
      <c r="B12" s="17" t="s">
        <v>66</v>
      </c>
      <c r="C12" s="17" t="s">
        <v>67</v>
      </c>
      <c r="D12" s="17" t="s">
        <v>68</v>
      </c>
      <c r="E12" s="17" t="s">
        <v>37</v>
      </c>
      <c r="F12" s="17" t="s">
        <v>69</v>
      </c>
      <c r="G12" s="17" t="s">
        <v>70</v>
      </c>
      <c r="H12" s="17" t="s">
        <v>71</v>
      </c>
      <c r="I12" s="52" t="s">
        <v>72</v>
      </c>
      <c r="J12" s="17" t="s">
        <v>73</v>
      </c>
      <c r="L12" s="21" t="s">
        <v>47</v>
      </c>
      <c r="M12" s="21" t="s">
        <v>25</v>
      </c>
      <c r="N12" s="21" t="s">
        <v>26</v>
      </c>
      <c r="O12" s="21" t="s">
        <v>27</v>
      </c>
    </row>
    <row r="13" spans="1:15" x14ac:dyDescent="0.6">
      <c r="A13" s="24">
        <v>0</v>
      </c>
      <c r="B13" s="18">
        <v>0.184</v>
      </c>
      <c r="C13" s="18">
        <v>0.158</v>
      </c>
      <c r="D13" s="18">
        <v>0.152</v>
      </c>
      <c r="E13" s="18">
        <v>0.191</v>
      </c>
      <c r="F13" s="18">
        <v>0.155</v>
      </c>
      <c r="G13" s="18">
        <v>0.23499999999999999</v>
      </c>
      <c r="H13" s="18">
        <v>0.32900000000000001</v>
      </c>
      <c r="I13" s="65"/>
      <c r="J13" s="47">
        <v>0.314</v>
      </c>
      <c r="L13" s="22">
        <v>20</v>
      </c>
      <c r="M13" s="26">
        <v>1.2E-4</v>
      </c>
      <c r="N13" s="22">
        <f>M13/0.01794</f>
        <v>6.688963210702341E-3</v>
      </c>
      <c r="O13" s="22">
        <f>N13/2</f>
        <v>3.3444816053511705E-3</v>
      </c>
    </row>
    <row r="14" spans="1:15" x14ac:dyDescent="0.6">
      <c r="A14" s="14">
        <v>600</v>
      </c>
      <c r="B14" s="19">
        <v>0.25700000000000001</v>
      </c>
      <c r="C14" s="19">
        <v>0.33100000000000002</v>
      </c>
      <c r="D14" s="19">
        <v>0.29099999999999998</v>
      </c>
      <c r="E14" s="19">
        <v>0.48</v>
      </c>
      <c r="F14" s="19">
        <v>0.56799999999999995</v>
      </c>
      <c r="G14" s="19">
        <v>0.68100000000000005</v>
      </c>
      <c r="H14" s="19">
        <v>1.069</v>
      </c>
      <c r="I14" s="66"/>
      <c r="J14" s="45">
        <v>1.0900000000000001</v>
      </c>
      <c r="L14" s="23">
        <v>40</v>
      </c>
      <c r="M14" s="25">
        <v>3.2000000000000003E-4</v>
      </c>
      <c r="N14" s="23">
        <f t="shared" ref="N14:N21" si="0">M14/0.01794</f>
        <v>1.7837235228539576E-2</v>
      </c>
      <c r="O14" s="22">
        <f t="shared" ref="O14:O21" si="1">N14/2</f>
        <v>8.918617614269788E-3</v>
      </c>
    </row>
    <row r="15" spans="1:15" x14ac:dyDescent="0.6">
      <c r="A15" s="14">
        <v>780</v>
      </c>
      <c r="B15" s="61"/>
      <c r="C15" s="19">
        <v>0.36599999999999999</v>
      </c>
      <c r="D15" s="19">
        <v>0.35899999999999999</v>
      </c>
      <c r="E15" s="19">
        <v>0.53900000000000003</v>
      </c>
      <c r="F15" s="19">
        <v>0.70299999999999996</v>
      </c>
      <c r="G15" s="19">
        <v>0.77</v>
      </c>
      <c r="H15" s="19">
        <v>1.343</v>
      </c>
      <c r="I15" s="66"/>
      <c r="J15" s="45">
        <v>1.2569999999999999</v>
      </c>
      <c r="L15" s="23">
        <v>80</v>
      </c>
      <c r="M15" s="25">
        <v>2.9E-4</v>
      </c>
      <c r="N15" s="23">
        <f t="shared" si="0"/>
        <v>1.6164994425863992E-2</v>
      </c>
      <c r="O15" s="22">
        <f t="shared" si="1"/>
        <v>8.0824972129319959E-3</v>
      </c>
    </row>
    <row r="16" spans="1:15" x14ac:dyDescent="0.6">
      <c r="A16" s="14">
        <v>960</v>
      </c>
      <c r="B16" s="45">
        <v>0.29499999999999998</v>
      </c>
      <c r="C16" s="45">
        <v>0.44400000000000001</v>
      </c>
      <c r="D16" s="63"/>
      <c r="E16" s="45">
        <v>0.71799999999999997</v>
      </c>
      <c r="F16" s="45">
        <v>0.77400000000000002</v>
      </c>
      <c r="G16" s="45">
        <v>0.88</v>
      </c>
      <c r="H16" s="63"/>
      <c r="I16" s="64"/>
      <c r="J16" s="45">
        <v>1.3560000000000001</v>
      </c>
      <c r="L16" s="23">
        <v>120</v>
      </c>
      <c r="M16" s="25">
        <v>5.1999999999999995E-4</v>
      </c>
      <c r="N16" s="23">
        <f t="shared" si="0"/>
        <v>2.8985507246376808E-2</v>
      </c>
      <c r="O16" s="22">
        <f t="shared" si="1"/>
        <v>1.4492753623188404E-2</v>
      </c>
    </row>
    <row r="17" spans="1:15" x14ac:dyDescent="0.6">
      <c r="A17" s="14">
        <v>1200</v>
      </c>
      <c r="B17" s="64"/>
      <c r="C17" s="45">
        <v>0.55000000000000004</v>
      </c>
      <c r="D17" s="45">
        <v>0.499</v>
      </c>
      <c r="E17" s="63"/>
      <c r="F17" s="63"/>
      <c r="G17" s="45">
        <v>1.036</v>
      </c>
      <c r="H17" s="63"/>
      <c r="I17" s="64"/>
      <c r="J17" s="63"/>
      <c r="L17" s="23">
        <v>160</v>
      </c>
      <c r="M17" s="25">
        <v>6.6E-4</v>
      </c>
      <c r="N17" s="23">
        <f t="shared" si="0"/>
        <v>3.6789297658862873E-2</v>
      </c>
      <c r="O17" s="22">
        <f t="shared" si="1"/>
        <v>1.8394648829431436E-2</v>
      </c>
    </row>
    <row r="18" spans="1:15" x14ac:dyDescent="0.6">
      <c r="L18" s="23">
        <v>240</v>
      </c>
      <c r="M18" s="25">
        <v>6.6E-4</v>
      </c>
      <c r="N18" s="23">
        <f t="shared" si="0"/>
        <v>3.6789297658862873E-2</v>
      </c>
      <c r="O18" s="22">
        <f t="shared" si="1"/>
        <v>1.8394648829431436E-2</v>
      </c>
    </row>
    <row r="19" spans="1:15" x14ac:dyDescent="0.6">
      <c r="L19" s="23">
        <v>320</v>
      </c>
      <c r="M19" s="25">
        <v>1.2800000000000001E-3</v>
      </c>
      <c r="N19" s="23">
        <f t="shared" si="0"/>
        <v>7.1348940914158304E-2</v>
      </c>
      <c r="O19" s="22">
        <f t="shared" si="1"/>
        <v>3.5674470457079152E-2</v>
      </c>
    </row>
    <row r="20" spans="1:15" x14ac:dyDescent="0.6">
      <c r="L20" s="23">
        <v>400</v>
      </c>
      <c r="M20" s="25"/>
      <c r="N20" s="23"/>
      <c r="O20" s="22"/>
    </row>
    <row r="21" spans="1:15" x14ac:dyDescent="0.6">
      <c r="L21" s="45">
        <v>500</v>
      </c>
      <c r="M21" s="45">
        <v>1.1299999999999999E-3</v>
      </c>
      <c r="N21" s="23">
        <f t="shared" si="0"/>
        <v>6.2987736900780369E-2</v>
      </c>
      <c r="O21" s="22">
        <f t="shared" si="1"/>
        <v>3.1493868450390185E-2</v>
      </c>
    </row>
    <row r="22" spans="1:15" x14ac:dyDescent="0.6">
      <c r="L22" s="46"/>
      <c r="M22" s="46"/>
      <c r="N22" s="34"/>
      <c r="O22" s="34"/>
    </row>
    <row r="23" spans="1:15" x14ac:dyDescent="0.6">
      <c r="A23" s="1" t="s">
        <v>48</v>
      </c>
    </row>
    <row r="24" spans="1:15" x14ac:dyDescent="0.6">
      <c r="A24" t="s">
        <v>21</v>
      </c>
    </row>
    <row r="26" spans="1:15" ht="17.100000000000001" thickBot="1" x14ac:dyDescent="0.8">
      <c r="A26" s="17" t="s">
        <v>9</v>
      </c>
      <c r="B26" s="17" t="s">
        <v>66</v>
      </c>
      <c r="C26" s="17" t="s">
        <v>67</v>
      </c>
      <c r="D26" s="17" t="s">
        <v>68</v>
      </c>
      <c r="E26" s="17" t="s">
        <v>37</v>
      </c>
      <c r="F26" s="17" t="s">
        <v>69</v>
      </c>
      <c r="G26" s="17" t="s">
        <v>70</v>
      </c>
      <c r="H26" s="17" t="s">
        <v>71</v>
      </c>
      <c r="I26" s="52" t="s">
        <v>72</v>
      </c>
      <c r="J26" s="17" t="s">
        <v>73</v>
      </c>
      <c r="L26" s="21" t="s">
        <v>47</v>
      </c>
      <c r="M26" s="21" t="s">
        <v>25</v>
      </c>
      <c r="N26" s="21" t="s">
        <v>26</v>
      </c>
      <c r="O26" s="21" t="s">
        <v>27</v>
      </c>
    </row>
    <row r="27" spans="1:15" x14ac:dyDescent="0.6">
      <c r="A27" s="24">
        <v>0</v>
      </c>
      <c r="B27" s="18">
        <v>0.14299999999999999</v>
      </c>
      <c r="C27" s="18">
        <v>0.14199999999999999</v>
      </c>
      <c r="D27" s="18">
        <v>0.18</v>
      </c>
      <c r="E27" s="18">
        <v>0.21099999999999999</v>
      </c>
      <c r="F27" s="18">
        <v>0.161</v>
      </c>
      <c r="G27" s="18">
        <v>0.23899999999999999</v>
      </c>
      <c r="H27" s="18">
        <v>0.23200000000000001</v>
      </c>
      <c r="I27" s="53">
        <v>0.25700000000000001</v>
      </c>
      <c r="J27" s="47">
        <v>0.14199999999999999</v>
      </c>
      <c r="L27" s="22">
        <v>20</v>
      </c>
      <c r="M27" s="26">
        <v>9.6000000000000002E-5</v>
      </c>
      <c r="N27" s="22">
        <f>M27/0.01794</f>
        <v>5.3511705685618726E-3</v>
      </c>
      <c r="O27" s="22">
        <f>N27/2</f>
        <v>2.6755852842809363E-3</v>
      </c>
    </row>
    <row r="28" spans="1:15" x14ac:dyDescent="0.6">
      <c r="A28" s="14">
        <v>600</v>
      </c>
      <c r="B28" s="19">
        <v>0.20899999999999999</v>
      </c>
      <c r="C28" s="19">
        <v>0.21199999999999999</v>
      </c>
      <c r="D28" s="19">
        <v>0.497</v>
      </c>
      <c r="E28" s="19">
        <v>0.65400000000000003</v>
      </c>
      <c r="F28" s="19">
        <v>0.46700000000000003</v>
      </c>
      <c r="G28" s="19">
        <v>1.0089999999999999</v>
      </c>
      <c r="H28" s="19">
        <v>0.83499999999999996</v>
      </c>
      <c r="I28" s="54">
        <v>0.94799999999999995</v>
      </c>
      <c r="J28" s="63"/>
      <c r="L28" s="23">
        <v>40</v>
      </c>
      <c r="M28" s="25">
        <v>9.8999999999999994E-5</v>
      </c>
      <c r="N28" s="23">
        <f t="shared" ref="N28:N34" si="2">M28/0.01794</f>
        <v>5.5183946488294305E-3</v>
      </c>
      <c r="O28" s="22">
        <f t="shared" ref="O28:O35" si="3">N28/2</f>
        <v>2.7591973244147153E-3</v>
      </c>
    </row>
    <row r="29" spans="1:15" x14ac:dyDescent="0.6">
      <c r="A29" s="14">
        <v>780</v>
      </c>
      <c r="B29" s="19">
        <v>0.22</v>
      </c>
      <c r="C29" s="19">
        <v>0.221</v>
      </c>
      <c r="D29" s="19">
        <v>0.52200000000000002</v>
      </c>
      <c r="E29" s="19">
        <v>0.63400000000000001</v>
      </c>
      <c r="F29" s="19">
        <v>0.53300000000000003</v>
      </c>
      <c r="G29" s="19">
        <v>1.26</v>
      </c>
      <c r="H29" s="19">
        <v>1.0740000000000001</v>
      </c>
      <c r="I29" s="54">
        <v>1.181</v>
      </c>
      <c r="J29" s="45">
        <v>0.92300000000000004</v>
      </c>
      <c r="L29" s="23">
        <v>80</v>
      </c>
      <c r="M29" s="25">
        <v>3.8999999999999999E-4</v>
      </c>
      <c r="N29" s="23">
        <f t="shared" si="2"/>
        <v>2.1739130434782608E-2</v>
      </c>
      <c r="O29" s="22">
        <f t="shared" si="3"/>
        <v>1.0869565217391304E-2</v>
      </c>
    </row>
    <row r="30" spans="1:15" x14ac:dyDescent="0.6">
      <c r="A30" s="14">
        <v>960</v>
      </c>
      <c r="B30" s="45">
        <v>0.24099999999999999</v>
      </c>
      <c r="C30" s="45">
        <v>0.23499999999999999</v>
      </c>
      <c r="D30" s="45">
        <v>0.56399999999999995</v>
      </c>
      <c r="E30" s="45">
        <v>0.745</v>
      </c>
      <c r="F30" s="45">
        <v>0.748</v>
      </c>
      <c r="G30" s="45">
        <v>1.67</v>
      </c>
      <c r="H30" s="63"/>
      <c r="I30" s="63"/>
      <c r="J30" s="45">
        <v>1.35</v>
      </c>
      <c r="L30" s="23">
        <v>120</v>
      </c>
      <c r="M30" s="25">
        <v>5.5999999999999995E-4</v>
      </c>
      <c r="N30" s="23">
        <f t="shared" si="2"/>
        <v>3.1215161649944253E-2</v>
      </c>
      <c r="O30" s="22">
        <f t="shared" si="3"/>
        <v>1.5607580824972126E-2</v>
      </c>
    </row>
    <row r="31" spans="1:15" x14ac:dyDescent="0.6">
      <c r="A31" s="14">
        <v>1200</v>
      </c>
      <c r="B31" s="45">
        <v>0.25700000000000001</v>
      </c>
      <c r="C31" s="63"/>
      <c r="D31" s="45">
        <v>0.65900000000000003</v>
      </c>
      <c r="E31" s="63"/>
      <c r="F31" s="63"/>
      <c r="G31" s="45">
        <v>1.591</v>
      </c>
      <c r="H31" s="45">
        <v>1.5589999999999999</v>
      </c>
      <c r="I31" s="63"/>
      <c r="J31" s="45">
        <v>1.486</v>
      </c>
      <c r="L31" s="23">
        <v>160</v>
      </c>
      <c r="M31" s="25">
        <v>5.6999999999999998E-4</v>
      </c>
      <c r="N31" s="23">
        <f t="shared" si="2"/>
        <v>3.177257525083612E-2</v>
      </c>
      <c r="O31" s="22">
        <f t="shared" si="3"/>
        <v>1.588628762541806E-2</v>
      </c>
    </row>
    <row r="32" spans="1:15" x14ac:dyDescent="0.6">
      <c r="J32" s="44"/>
      <c r="L32" s="23">
        <v>240</v>
      </c>
      <c r="M32" s="25">
        <v>1.23E-3</v>
      </c>
      <c r="N32" s="23">
        <f t="shared" si="2"/>
        <v>6.8561872909698993E-2</v>
      </c>
      <c r="O32" s="22">
        <f t="shared" si="3"/>
        <v>3.4280936454849496E-2</v>
      </c>
    </row>
    <row r="33" spans="1:15" x14ac:dyDescent="0.6">
      <c r="J33" s="44"/>
      <c r="L33" s="23">
        <v>320</v>
      </c>
      <c r="M33" s="25">
        <v>1.1100000000000001E-3</v>
      </c>
      <c r="N33" s="23">
        <f t="shared" si="2"/>
        <v>6.1872909698996656E-2</v>
      </c>
      <c r="O33" s="22">
        <f t="shared" si="3"/>
        <v>3.0936454849498328E-2</v>
      </c>
    </row>
    <row r="34" spans="1:15" x14ac:dyDescent="0.6">
      <c r="J34" s="44"/>
      <c r="L34" s="23">
        <v>400</v>
      </c>
      <c r="M34" s="25">
        <v>1.1800000000000001E-3</v>
      </c>
      <c r="N34" s="23">
        <f t="shared" si="2"/>
        <v>6.5774804905239681E-2</v>
      </c>
      <c r="O34" s="22">
        <f t="shared" si="3"/>
        <v>3.2887402452619841E-2</v>
      </c>
    </row>
    <row r="35" spans="1:15" x14ac:dyDescent="0.6">
      <c r="J35" s="44"/>
      <c r="L35" s="23">
        <v>500</v>
      </c>
      <c r="M35" s="25">
        <v>1.15E-3</v>
      </c>
      <c r="N35" s="23">
        <f t="shared" ref="N35" si="4">M35/0.01794</f>
        <v>6.4102564102564097E-2</v>
      </c>
      <c r="O35" s="22">
        <f t="shared" si="3"/>
        <v>3.2051282051282048E-2</v>
      </c>
    </row>
    <row r="36" spans="1:15" x14ac:dyDescent="0.6">
      <c r="J36" s="44"/>
      <c r="L36" s="34"/>
      <c r="M36" s="55"/>
      <c r="N36" s="34"/>
      <c r="O36" s="34"/>
    </row>
    <row r="37" spans="1:15" x14ac:dyDescent="0.6">
      <c r="A37" s="1" t="s">
        <v>49</v>
      </c>
      <c r="J37" s="44"/>
    </row>
    <row r="38" spans="1:15" x14ac:dyDescent="0.6">
      <c r="A38" t="s">
        <v>21</v>
      </c>
      <c r="J38" s="44"/>
    </row>
    <row r="39" spans="1:15" x14ac:dyDescent="0.6">
      <c r="J39" s="44"/>
    </row>
    <row r="40" spans="1:15" ht="17.100000000000001" thickBot="1" x14ac:dyDescent="0.8">
      <c r="A40" s="17" t="s">
        <v>9</v>
      </c>
      <c r="B40" s="17" t="s">
        <v>66</v>
      </c>
      <c r="C40" s="17" t="s">
        <v>67</v>
      </c>
      <c r="D40" s="17" t="s">
        <v>68</v>
      </c>
      <c r="E40" s="17" t="s">
        <v>37</v>
      </c>
      <c r="F40" s="17" t="s">
        <v>69</v>
      </c>
      <c r="G40" s="17" t="s">
        <v>70</v>
      </c>
      <c r="H40" s="17" t="s">
        <v>71</v>
      </c>
      <c r="I40" s="17" t="s">
        <v>72</v>
      </c>
      <c r="J40" s="17" t="s">
        <v>73</v>
      </c>
      <c r="L40" s="21" t="s">
        <v>47</v>
      </c>
      <c r="M40" s="21" t="s">
        <v>25</v>
      </c>
      <c r="N40" s="21" t="s">
        <v>26</v>
      </c>
      <c r="O40" s="21" t="s">
        <v>27</v>
      </c>
    </row>
    <row r="41" spans="1:15" x14ac:dyDescent="0.6">
      <c r="A41" s="24">
        <v>0</v>
      </c>
      <c r="B41" s="37">
        <v>0.13700000000000001</v>
      </c>
      <c r="C41" s="37">
        <v>0.114</v>
      </c>
      <c r="D41" s="37">
        <v>0.16</v>
      </c>
      <c r="E41" s="37">
        <v>0.14799999999999999</v>
      </c>
      <c r="F41" s="37">
        <v>0.188</v>
      </c>
      <c r="G41" s="37">
        <v>0.27900000000000003</v>
      </c>
      <c r="H41" s="37">
        <v>0.16900000000000001</v>
      </c>
      <c r="I41" s="37">
        <v>0.379</v>
      </c>
      <c r="J41" s="56">
        <v>0.31</v>
      </c>
      <c r="L41" s="22">
        <v>20</v>
      </c>
      <c r="M41" s="26">
        <v>1.2999999999999999E-4</v>
      </c>
      <c r="N41" s="22">
        <f>M41/0.01794</f>
        <v>7.2463768115942021E-3</v>
      </c>
      <c r="O41" s="22">
        <f>N41/2</f>
        <v>3.6231884057971011E-3</v>
      </c>
    </row>
    <row r="42" spans="1:15" x14ac:dyDescent="0.6">
      <c r="A42" s="14">
        <v>600</v>
      </c>
      <c r="B42" s="39">
        <v>0.22</v>
      </c>
      <c r="C42" s="62"/>
      <c r="D42" s="39">
        <v>0.29599999999999999</v>
      </c>
      <c r="E42" s="39">
        <v>0.47099999999999997</v>
      </c>
      <c r="F42" s="39">
        <v>0.871</v>
      </c>
      <c r="G42" s="62"/>
      <c r="H42" s="62"/>
      <c r="I42" s="62"/>
      <c r="J42" s="57">
        <v>0.79400000000000004</v>
      </c>
      <c r="L42" s="23">
        <v>40</v>
      </c>
      <c r="M42" s="25">
        <v>4.0999999999999999E-4</v>
      </c>
      <c r="N42" s="23">
        <f t="shared" ref="N42:N48" si="5">M42/0.01794</f>
        <v>2.2853957636566332E-2</v>
      </c>
      <c r="O42" s="22">
        <f t="shared" ref="O42:O49" si="6">N42/2</f>
        <v>1.1426978818283166E-2</v>
      </c>
    </row>
    <row r="43" spans="1:15" x14ac:dyDescent="0.6">
      <c r="A43" s="48">
        <v>780</v>
      </c>
      <c r="B43" s="58">
        <v>0.24</v>
      </c>
      <c r="C43" s="67"/>
      <c r="D43" s="67"/>
      <c r="E43" s="67"/>
      <c r="F43" s="58">
        <v>0.98</v>
      </c>
      <c r="G43" s="58">
        <v>1.0449999999999999</v>
      </c>
      <c r="H43" s="67"/>
      <c r="I43" s="67"/>
      <c r="J43" s="57">
        <v>1.1990000000000001</v>
      </c>
      <c r="L43" s="23">
        <v>80</v>
      </c>
      <c r="M43" s="25">
        <v>3.2000000000000003E-4</v>
      </c>
      <c r="N43" s="23">
        <f t="shared" si="5"/>
        <v>1.7837235228539576E-2</v>
      </c>
      <c r="O43" s="22">
        <f t="shared" si="6"/>
        <v>8.918617614269788E-3</v>
      </c>
    </row>
    <row r="44" spans="1:15" x14ac:dyDescent="0.6">
      <c r="A44" s="14">
        <v>960</v>
      </c>
      <c r="B44" s="57">
        <v>0.27800000000000002</v>
      </c>
      <c r="C44" s="57">
        <v>0.443</v>
      </c>
      <c r="D44" s="57">
        <v>0.46800000000000003</v>
      </c>
      <c r="E44" s="57">
        <v>0.71299999999999997</v>
      </c>
      <c r="F44" s="57">
        <v>1.048</v>
      </c>
      <c r="G44" s="57">
        <v>1.046</v>
      </c>
      <c r="H44" s="57">
        <v>1.3360000000000001</v>
      </c>
      <c r="I44" s="57">
        <v>1.5629999999999999</v>
      </c>
      <c r="J44" s="57">
        <v>1.3740000000000001</v>
      </c>
      <c r="L44" s="23">
        <v>120</v>
      </c>
      <c r="M44" s="25">
        <v>5.5000000000000003E-4</v>
      </c>
      <c r="N44" s="23">
        <f t="shared" si="5"/>
        <v>3.0657748049052396E-2</v>
      </c>
      <c r="O44" s="22">
        <f t="shared" si="6"/>
        <v>1.5328874024526198E-2</v>
      </c>
    </row>
    <row r="45" spans="1:15" x14ac:dyDescent="0.6">
      <c r="A45" s="14">
        <v>1200</v>
      </c>
      <c r="B45" s="57">
        <v>0.29099999999999998</v>
      </c>
      <c r="C45" s="57">
        <v>0.63400000000000001</v>
      </c>
      <c r="D45" s="57">
        <v>0.53300000000000003</v>
      </c>
      <c r="E45" s="57">
        <v>0.78200000000000003</v>
      </c>
      <c r="F45" s="57">
        <v>1.1080000000000001</v>
      </c>
      <c r="G45" s="57">
        <v>1.248</v>
      </c>
      <c r="H45" s="57">
        <v>1.6439999999999999</v>
      </c>
      <c r="I45" s="57">
        <v>1.623</v>
      </c>
      <c r="J45" s="63"/>
      <c r="L45" s="23">
        <v>160</v>
      </c>
      <c r="M45" s="25">
        <v>7.9000000000000001E-4</v>
      </c>
      <c r="N45" s="23">
        <f t="shared" si="5"/>
        <v>4.403567447045708E-2</v>
      </c>
      <c r="O45" s="22">
        <f t="shared" si="6"/>
        <v>2.201783723522854E-2</v>
      </c>
    </row>
    <row r="46" spans="1:15" x14ac:dyDescent="0.6">
      <c r="L46" s="23">
        <v>240</v>
      </c>
      <c r="M46" s="25">
        <v>8.0999999999999996E-4</v>
      </c>
      <c r="N46" s="23">
        <f t="shared" si="5"/>
        <v>4.51505016722408E-2</v>
      </c>
      <c r="O46" s="22">
        <f t="shared" si="6"/>
        <v>2.25752508361204E-2</v>
      </c>
    </row>
    <row r="47" spans="1:15" x14ac:dyDescent="0.6">
      <c r="L47" s="23">
        <v>320</v>
      </c>
      <c r="M47" s="25">
        <v>1.23E-3</v>
      </c>
      <c r="N47" s="23">
        <f t="shared" si="5"/>
        <v>6.8561872909698993E-2</v>
      </c>
      <c r="O47" s="22">
        <f t="shared" si="6"/>
        <v>3.4280936454849496E-2</v>
      </c>
    </row>
    <row r="48" spans="1:15" x14ac:dyDescent="0.6">
      <c r="L48" s="23">
        <v>400</v>
      </c>
      <c r="M48" s="25">
        <v>1.09E-3</v>
      </c>
      <c r="N48" s="23">
        <f t="shared" si="5"/>
        <v>6.0758082497212929E-2</v>
      </c>
      <c r="O48" s="22">
        <f t="shared" si="6"/>
        <v>3.0379041248606464E-2</v>
      </c>
    </row>
    <row r="49" spans="12:15" x14ac:dyDescent="0.6">
      <c r="L49" s="23">
        <v>500</v>
      </c>
      <c r="M49" s="25">
        <v>1.1100000000000001E-3</v>
      </c>
      <c r="N49" s="23">
        <f t="shared" ref="N49" si="7">M49/0.01794</f>
        <v>6.1872909698996656E-2</v>
      </c>
      <c r="O49" s="22">
        <f t="shared" si="6"/>
        <v>3.0936454849498328E-2</v>
      </c>
    </row>
  </sheetData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B96746833BC24DB99B8C0EFD854A3B" ma:contentTypeVersion="10" ma:contentTypeDescription="Create a new document." ma:contentTypeScope="" ma:versionID="afbfed2867a9070feb2ebc6ad5980447">
  <xsd:schema xmlns:xsd="http://www.w3.org/2001/XMLSchema" xmlns:xs="http://www.w3.org/2001/XMLSchema" xmlns:p="http://schemas.microsoft.com/office/2006/metadata/properties" xmlns:ns2="56aecc68-a308-4f29-8888-60cc94cde70d" targetNamespace="http://schemas.microsoft.com/office/2006/metadata/properties" ma:root="true" ma:fieldsID="1a05be94c6edcc344f9cb9ade5686db8" ns2:_="">
    <xsd:import namespace="56aecc68-a308-4f29-8888-60cc94cde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cc68-a308-4f29-8888-60cc94cde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A25663-BB59-4925-A46F-2041EE05A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cc68-a308-4f29-8888-60cc94cde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41EF54-4300-4816-9D5A-39373DE8C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FAA80A-74B4-46B2-9472-4A8F9A1C66C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StandardCurve</vt:lpstr>
      <vt:lpstr>diC8-PI(3,4,5)P3</vt:lpstr>
      <vt:lpstr>diC8-PI(4,5)P2</vt:lpstr>
      <vt:lpstr>diC8-PI(3,5)P2</vt:lpstr>
      <vt:lpstr>diC8-PI(5)P</vt:lpstr>
      <vt:lpstr>IP3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Wim VERSEES</cp:lastModifiedBy>
  <dcterms:created xsi:type="dcterms:W3CDTF">2020-08-21T08:28:43Z</dcterms:created>
  <dcterms:modified xsi:type="dcterms:W3CDTF">2020-12-14T13:03:37Z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0x01010070B96746833BC24DB99B8C0EFD854A3B</vt:lpwstr>
  </property>
</Properties>
</file>