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agoentoro/Desktop/eLife Revision/For submission/Source files/"/>
    </mc:Choice>
  </mc:AlternateContent>
  <xr:revisionPtr revIDLastSave="0" documentId="13_ncr:1_{B3954793-F945-E641-9479-EB5AB07BFB2C}" xr6:coauthVersionLast="47" xr6:coauthVersionMax="47" xr10:uidLastSave="{00000000-0000-0000-0000-000000000000}"/>
  <bookViews>
    <workbookView xWindow="11180" yWindow="500" windowWidth="16400" windowHeight="15800" activeTab="3" xr2:uid="{7679D027-87A2-A544-A6BD-9ABB7A628744}"/>
  </bookViews>
  <sheets>
    <sheet name="High food" sheetId="2" r:id="rId1"/>
    <sheet name="Insulin" sheetId="6" r:id="rId2"/>
    <sheet name="Hypoxia" sheetId="7" r:id="rId3"/>
    <sheet name="Leucine" sheetId="3" r:id="rId4"/>
    <sheet name="Body diameter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8" l="1"/>
  <c r="AU41" i="7" l="1"/>
  <c r="AU16" i="7"/>
  <c r="AU15" i="7"/>
  <c r="AU14" i="7"/>
  <c r="AU13" i="7"/>
  <c r="AU12" i="7"/>
  <c r="AU11" i="7"/>
  <c r="AH44" i="6"/>
  <c r="AH43" i="6"/>
  <c r="AB34" i="2"/>
  <c r="Y35" i="2"/>
  <c r="Y34" i="2"/>
  <c r="CJ7" i="8" l="1"/>
  <c r="CI7" i="8"/>
  <c r="CH7" i="8"/>
  <c r="CG7" i="8"/>
  <c r="CF7" i="8"/>
  <c r="CE7" i="8"/>
  <c r="CJ6" i="8"/>
  <c r="CI6" i="8"/>
  <c r="CH6" i="8"/>
  <c r="CG6" i="8"/>
  <c r="CF6" i="8"/>
  <c r="CE6" i="8"/>
  <c r="CJ5" i="8"/>
  <c r="CI5" i="8"/>
  <c r="CH5" i="8"/>
  <c r="CG5" i="8"/>
  <c r="CF5" i="8"/>
  <c r="CE5" i="8"/>
  <c r="BL5" i="8"/>
  <c r="O5" i="8" l="1"/>
  <c r="O6" i="8"/>
  <c r="O7" i="8"/>
  <c r="O8" i="8"/>
  <c r="N8" i="8"/>
  <c r="N7" i="8"/>
  <c r="N6" i="8"/>
  <c r="N5" i="8"/>
  <c r="Q6" i="8"/>
  <c r="Q7" i="8"/>
  <c r="Q8" i="8"/>
  <c r="P8" i="8"/>
  <c r="P7" i="8"/>
  <c r="P6" i="8"/>
  <c r="M6" i="8"/>
  <c r="M7" i="8"/>
  <c r="M8" i="8"/>
  <c r="L8" i="8"/>
  <c r="L7" i="8"/>
  <c r="L6" i="8"/>
  <c r="Q5" i="8"/>
  <c r="P5" i="8"/>
  <c r="M5" i="8"/>
  <c r="AR11" i="8"/>
  <c r="AQ11" i="8"/>
  <c r="AP11" i="8"/>
  <c r="AO11" i="8"/>
  <c r="AN11" i="8"/>
  <c r="AM11" i="8"/>
  <c r="AR10" i="8"/>
  <c r="AQ10" i="8"/>
  <c r="AP10" i="8"/>
  <c r="AO10" i="8"/>
  <c r="AN10" i="8"/>
  <c r="AM10" i="8"/>
  <c r="AN9" i="8"/>
  <c r="AM9" i="8"/>
  <c r="AR9" i="8"/>
  <c r="AQ9" i="8"/>
  <c r="AP9" i="8"/>
  <c r="AO9" i="8"/>
  <c r="AR8" i="8"/>
  <c r="AQ8" i="8"/>
  <c r="AP8" i="8"/>
  <c r="AO8" i="8"/>
  <c r="AN8" i="8"/>
  <c r="AM8" i="8"/>
  <c r="AR7" i="8"/>
  <c r="AQ7" i="8"/>
  <c r="AP7" i="8"/>
  <c r="AO7" i="8"/>
  <c r="AN7" i="8"/>
  <c r="AM7" i="8"/>
  <c r="AR6" i="8"/>
  <c r="AQ6" i="8"/>
  <c r="AP6" i="8"/>
  <c r="AO6" i="8"/>
  <c r="AN6" i="8"/>
  <c r="AM6" i="8"/>
  <c r="AP5" i="8"/>
  <c r="AO5" i="8"/>
  <c r="AN5" i="8"/>
  <c r="AM5" i="8"/>
  <c r="AR5" i="8"/>
  <c r="AQ5" i="8"/>
  <c r="BQ10" i="8"/>
  <c r="BP10" i="8"/>
  <c r="BO10" i="8"/>
  <c r="BN10" i="8"/>
  <c r="BM10" i="8"/>
  <c r="BL10" i="8"/>
  <c r="BM9" i="8"/>
  <c r="BQ9" i="8"/>
  <c r="BP9" i="8"/>
  <c r="BO9" i="8"/>
  <c r="BN9" i="8"/>
  <c r="BL9" i="8"/>
  <c r="BQ8" i="8"/>
  <c r="BP8" i="8"/>
  <c r="BO8" i="8"/>
  <c r="BN8" i="8"/>
  <c r="BM8" i="8"/>
  <c r="BL8" i="8"/>
  <c r="BQ7" i="8"/>
  <c r="BP7" i="8"/>
  <c r="BO7" i="8"/>
  <c r="BN7" i="8"/>
  <c r="BM7" i="8"/>
  <c r="BL7" i="8"/>
  <c r="BQ6" i="8"/>
  <c r="BP6" i="8"/>
  <c r="BO6" i="8"/>
  <c r="BN6" i="8"/>
  <c r="BM6" i="8"/>
  <c r="BL6" i="8"/>
  <c r="BQ5" i="8"/>
  <c r="BP5" i="8"/>
  <c r="BO5" i="8"/>
  <c r="BN5" i="8"/>
  <c r="BM5" i="8"/>
  <c r="AH38" i="3" l="1"/>
  <c r="AH37" i="3"/>
  <c r="AH36" i="3"/>
  <c r="AG38" i="3"/>
  <c r="AG37" i="3"/>
  <c r="AG36" i="3"/>
  <c r="AF38" i="3"/>
  <c r="AF37" i="3"/>
  <c r="AF36" i="3"/>
  <c r="AE38" i="3"/>
  <c r="AE37" i="3"/>
  <c r="AE36" i="3"/>
  <c r="AZ44" i="7"/>
  <c r="AZ43" i="7"/>
  <c r="AZ42" i="7"/>
  <c r="AZ41" i="7"/>
  <c r="AY44" i="7"/>
  <c r="AY43" i="7"/>
  <c r="AY42" i="7"/>
  <c r="AY41" i="7"/>
  <c r="AX44" i="7"/>
  <c r="AX43" i="7"/>
  <c r="AX42" i="7"/>
  <c r="AX41" i="7"/>
  <c r="AW44" i="7"/>
  <c r="AW43" i="7"/>
  <c r="AW42" i="7"/>
  <c r="AW41" i="7"/>
  <c r="AU44" i="7"/>
  <c r="AV44" i="7"/>
  <c r="AV43" i="7"/>
  <c r="AV42" i="7"/>
  <c r="AU42" i="7"/>
  <c r="AV41" i="7"/>
  <c r="AU43" i="7"/>
  <c r="AM48" i="6"/>
  <c r="AM47" i="6"/>
  <c r="AM46" i="6"/>
  <c r="AM45" i="6"/>
  <c r="AM44" i="6"/>
  <c r="AM43" i="6"/>
  <c r="AL48" i="6"/>
  <c r="AL47" i="6"/>
  <c r="AL46" i="6"/>
  <c r="AL45" i="6"/>
  <c r="AL44" i="6"/>
  <c r="AL43" i="6"/>
  <c r="AK48" i="6"/>
  <c r="AK47" i="6"/>
  <c r="AK46" i="6"/>
  <c r="AK45" i="6"/>
  <c r="AK44" i="6"/>
  <c r="AK43" i="6"/>
  <c r="AJ48" i="6"/>
  <c r="AJ47" i="6"/>
  <c r="AJ46" i="6"/>
  <c r="AJ45" i="6"/>
  <c r="AJ44" i="6"/>
  <c r="AJ43" i="6"/>
  <c r="AH45" i="6"/>
  <c r="AD35" i="2"/>
  <c r="AD34" i="2"/>
  <c r="AC35" i="2"/>
  <c r="AC34" i="2"/>
  <c r="AB35" i="2"/>
  <c r="AA35" i="2"/>
  <c r="AA34" i="2"/>
  <c r="AH48" i="6" l="1"/>
  <c r="AI21" i="6" l="1"/>
  <c r="AV21" i="7"/>
  <c r="AD38" i="3" l="1"/>
  <c r="AD37" i="3"/>
  <c r="AC38" i="3"/>
  <c r="AC37" i="3"/>
  <c r="AD36" i="3"/>
  <c r="AC36" i="3"/>
  <c r="AU26" i="7" l="1"/>
  <c r="AU25" i="7"/>
  <c r="AU22" i="7"/>
  <c r="AU24" i="7"/>
  <c r="AU23" i="7"/>
  <c r="AU21" i="7"/>
  <c r="Z21" i="2" l="1"/>
  <c r="AH46" i="6"/>
  <c r="AI48" i="6"/>
  <c r="AI47" i="6"/>
  <c r="AI46" i="6"/>
  <c r="AI45" i="6"/>
  <c r="AI44" i="6"/>
  <c r="AI43" i="6"/>
  <c r="AH47" i="6"/>
  <c r="AW16" i="7"/>
  <c r="AW14" i="7"/>
  <c r="AW12" i="7"/>
  <c r="AW15" i="7"/>
  <c r="AW13" i="7"/>
  <c r="AW11" i="7"/>
  <c r="AX26" i="7"/>
  <c r="AW26" i="7"/>
  <c r="AV26" i="7"/>
  <c r="AX25" i="7"/>
  <c r="AW25" i="7"/>
  <c r="AV25" i="7"/>
  <c r="AX22" i="7"/>
  <c r="AW22" i="7"/>
  <c r="AV22" i="7"/>
  <c r="AX24" i="7"/>
  <c r="AW24" i="7"/>
  <c r="AV24" i="7"/>
  <c r="AX23" i="7"/>
  <c r="AW23" i="7"/>
  <c r="AV23" i="7"/>
  <c r="AX21" i="7"/>
  <c r="AW21" i="7"/>
  <c r="AX16" i="7"/>
  <c r="AV16" i="7"/>
  <c r="AX14" i="7"/>
  <c r="AV14" i="7"/>
  <c r="AX12" i="7"/>
  <c r="AV12" i="7"/>
  <c r="AX15" i="7"/>
  <c r="AV15" i="7"/>
  <c r="AX13" i="7"/>
  <c r="AV13" i="7"/>
  <c r="AX11" i="7"/>
  <c r="AV11" i="7"/>
  <c r="AK27" i="6"/>
  <c r="AJ27" i="6"/>
  <c r="AK26" i="6"/>
  <c r="AJ26" i="6"/>
  <c r="AK25" i="6"/>
  <c r="AJ25" i="6"/>
  <c r="AJ24" i="6"/>
  <c r="AJ23" i="6"/>
  <c r="AJ22" i="6"/>
  <c r="AJ21" i="6"/>
  <c r="AI27" i="6"/>
  <c r="AH27" i="6"/>
  <c r="AI26" i="6"/>
  <c r="AH26" i="6"/>
  <c r="AI25" i="6"/>
  <c r="AH25" i="6"/>
  <c r="AH24" i="6"/>
  <c r="AH23" i="6"/>
  <c r="AH22" i="6"/>
  <c r="AH21" i="6"/>
  <c r="AJ16" i="6" l="1"/>
  <c r="AK16" i="6"/>
  <c r="AK15" i="6"/>
  <c r="AJ15" i="6"/>
  <c r="AJ14" i="6"/>
  <c r="AK14" i="6"/>
  <c r="AJ13" i="6"/>
  <c r="AJ12" i="6"/>
  <c r="AJ11" i="6"/>
  <c r="AJ10" i="6"/>
  <c r="AI16" i="6"/>
  <c r="AH16" i="6"/>
  <c r="AI15" i="6"/>
  <c r="AH15" i="6"/>
  <c r="AI14" i="6"/>
  <c r="AH14" i="6"/>
  <c r="AH13" i="6"/>
  <c r="AH12" i="6"/>
  <c r="AH11" i="6"/>
  <c r="AH10" i="6"/>
  <c r="AK24" i="6"/>
  <c r="AI24" i="6"/>
  <c r="AK23" i="6"/>
  <c r="AI23" i="6"/>
  <c r="AK22" i="6"/>
  <c r="AI22" i="6"/>
  <c r="AK21" i="6"/>
  <c r="AK13" i="6"/>
  <c r="AI13" i="6"/>
  <c r="AK12" i="6"/>
  <c r="AI12" i="6"/>
  <c r="AK11" i="6"/>
  <c r="AI11" i="6"/>
  <c r="AK10" i="6"/>
  <c r="AI10" i="6"/>
  <c r="AR31" i="7"/>
  <c r="AX36" i="7" s="1"/>
  <c r="AQ31" i="7"/>
  <c r="AV36" i="7" s="1"/>
  <c r="AR27" i="7"/>
  <c r="AX34" i="7" s="1"/>
  <c r="AQ27" i="7"/>
  <c r="AV34" i="7" s="1"/>
  <c r="AR23" i="7"/>
  <c r="AX32" i="7" s="1"/>
  <c r="AQ23" i="7"/>
  <c r="AV32" i="7" s="1"/>
  <c r="AR19" i="7"/>
  <c r="AX35" i="7" s="1"/>
  <c r="AQ19" i="7"/>
  <c r="AV35" i="7" s="1"/>
  <c r="AR15" i="7"/>
  <c r="AX33" i="7" s="1"/>
  <c r="AQ15" i="7"/>
  <c r="AV33" i="7" s="1"/>
  <c r="AR11" i="7"/>
  <c r="AX31" i="7" s="1"/>
  <c r="AQ11" i="7"/>
  <c r="AV31" i="7" s="1"/>
  <c r="AE34" i="6" l="1"/>
  <c r="AK38" i="6" s="1"/>
  <c r="AD34" i="6"/>
  <c r="AI38" i="6" s="1"/>
  <c r="AE30" i="6"/>
  <c r="AK37" i="6" s="1"/>
  <c r="AD30" i="6"/>
  <c r="AI37" i="6" s="1"/>
  <c r="AE26" i="6"/>
  <c r="AK36" i="6" s="1"/>
  <c r="AD26" i="6"/>
  <c r="AI36" i="6" s="1"/>
  <c r="AE22" i="6"/>
  <c r="AK35" i="6" s="1"/>
  <c r="AD22" i="6"/>
  <c r="AI35" i="6" s="1"/>
  <c r="AE18" i="6"/>
  <c r="AK34" i="6" s="1"/>
  <c r="AD18" i="6"/>
  <c r="AI34" i="6" s="1"/>
  <c r="AE14" i="6"/>
  <c r="AK33" i="6" s="1"/>
  <c r="AD14" i="6"/>
  <c r="AI33" i="6" s="1"/>
  <c r="AE10" i="6"/>
  <c r="AK32" i="6" s="1"/>
  <c r="AD10" i="6"/>
  <c r="AI32" i="6" s="1"/>
  <c r="Z35" i="2"/>
  <c r="Z34" i="2"/>
  <c r="AB21" i="2"/>
  <c r="AA21" i="2"/>
  <c r="AB20" i="2"/>
  <c r="AA20" i="2"/>
  <c r="Y21" i="2"/>
  <c r="Z20" i="2"/>
  <c r="Y20" i="2"/>
  <c r="Y19" i="2"/>
  <c r="Y18" i="2"/>
  <c r="Y12" i="2"/>
  <c r="AA12" i="2"/>
  <c r="AA11" i="2"/>
  <c r="AA10" i="2"/>
  <c r="Y10" i="2"/>
  <c r="AB19" i="2"/>
  <c r="AA19" i="2"/>
  <c r="Z19" i="2"/>
  <c r="AB18" i="2"/>
  <c r="AA18" i="2"/>
  <c r="Z18" i="2"/>
  <c r="AB13" i="2"/>
  <c r="AA13" i="2"/>
  <c r="Z13" i="2"/>
  <c r="Y13" i="2"/>
  <c r="AB12" i="2"/>
  <c r="Z12" i="2"/>
  <c r="AB11" i="2"/>
  <c r="Z11" i="2"/>
  <c r="Y11" i="2"/>
  <c r="AB10" i="2"/>
  <c r="Z10" i="2"/>
  <c r="V22" i="2"/>
  <c r="U22" i="2"/>
  <c r="V18" i="2"/>
  <c r="U18" i="2"/>
  <c r="V14" i="2"/>
  <c r="U14" i="2"/>
  <c r="V10" i="2"/>
  <c r="U10" i="2"/>
  <c r="AE21" i="3"/>
  <c r="AE20" i="3"/>
  <c r="AE19" i="3"/>
  <c r="AC21" i="3"/>
  <c r="AC20" i="3"/>
  <c r="AC19" i="3"/>
  <c r="AE12" i="3"/>
  <c r="AF13" i="3"/>
  <c r="AE13" i="3"/>
  <c r="AE11" i="3"/>
  <c r="AE10" i="3"/>
  <c r="AD13" i="3"/>
  <c r="AC13" i="3"/>
  <c r="AC11" i="3"/>
  <c r="AC10" i="3"/>
  <c r="X18" i="3"/>
  <c r="X14" i="3"/>
  <c r="X10" i="3"/>
  <c r="AF10" i="3" s="1"/>
  <c r="W18" i="3"/>
  <c r="AD21" i="3" s="1"/>
  <c r="W14" i="3"/>
  <c r="AD11" i="3" s="1"/>
  <c r="W10" i="3"/>
  <c r="Z22" i="3"/>
  <c r="Y22" i="3"/>
  <c r="AD20" i="3" l="1"/>
  <c r="AD12" i="3"/>
  <c r="AF12" i="3"/>
  <c r="AF21" i="3"/>
  <c r="AF11" i="3"/>
  <c r="AF19" i="3"/>
  <c r="AD10" i="3"/>
  <c r="Z10" i="3"/>
  <c r="AF28" i="3" s="1"/>
  <c r="AD19" i="3"/>
  <c r="AF20" i="3"/>
  <c r="Y10" i="3" l="1"/>
  <c r="AD28" i="3" s="1"/>
  <c r="Z14" i="3"/>
  <c r="AF29" i="3" s="1"/>
  <c r="Y14" i="3"/>
  <c r="AD29" i="3" s="1"/>
  <c r="Z18" i="3"/>
  <c r="AF30" i="3" s="1"/>
  <c r="Y18" i="3"/>
  <c r="AD30" i="3" s="1"/>
</calcChain>
</file>

<file path=xl/sharedStrings.xml><?xml version="1.0" encoding="utf-8"?>
<sst xmlns="http://schemas.openxmlformats.org/spreadsheetml/2006/main" count="790" uniqueCount="105">
  <si>
    <t>RR</t>
  </si>
  <si>
    <t>mean</t>
  </si>
  <si>
    <t>lowCI</t>
  </si>
  <si>
    <t>highCI</t>
  </si>
  <si>
    <t># arm</t>
  </si>
  <si>
    <t>OR</t>
  </si>
  <si>
    <t>Leucine</t>
  </si>
  <si>
    <t>ExpID</t>
  </si>
  <si>
    <t>creg</t>
  </si>
  <si>
    <t>cnoreg</t>
  </si>
  <si>
    <t>treg</t>
  </si>
  <si>
    <t>tnoreg</t>
  </si>
  <si>
    <t>p-value</t>
  </si>
  <si>
    <t>*</t>
  </si>
  <si>
    <t>&lt;0.0001</t>
  </si>
  <si>
    <t>***</t>
  </si>
  <si>
    <t>**</t>
  </si>
  <si>
    <t>T</t>
  </si>
  <si>
    <t>Exp</t>
  </si>
  <si>
    <t>Exp ID</t>
  </si>
  <si>
    <t>Insulin</t>
  </si>
  <si>
    <t>Hypoxia</t>
  </si>
  <si>
    <t>insulin</t>
  </si>
  <si>
    <t>n.s.</t>
  </si>
  <si>
    <t>R</t>
  </si>
  <si>
    <t>m1i</t>
  </si>
  <si>
    <t>m2i</t>
  </si>
  <si>
    <t>sd1i</t>
  </si>
  <si>
    <t>sd2i</t>
  </si>
  <si>
    <t>n1i</t>
  </si>
  <si>
    <t xml:space="preserve">p-value </t>
  </si>
  <si>
    <t>n2i</t>
  </si>
  <si>
    <t>N control</t>
  </si>
  <si>
    <t>N treated</t>
  </si>
  <si>
    <t>Arm length measurements</t>
  </si>
  <si>
    <t xml:space="preserve">can't use experiments 78 and 79, because control has 0-1 regenerate. </t>
  </si>
  <si>
    <t>n1i: sample size, control;  n2i: sample size, treated</t>
  </si>
  <si>
    <t>sd1i: standard deviation, control;  sd2i: standard deviation, treated</t>
  </si>
  <si>
    <t>m1i: mean measurement, control;  m2i: mean measurement, treated</t>
  </si>
  <si>
    <t>METAFOR</t>
  </si>
  <si>
    <t>Number of ephyrae that regenerate arm(s)</t>
  </si>
  <si>
    <t>If an ephyra regenerates multiple arms, all arms were measured and included in the table</t>
  </si>
  <si>
    <t>Only regenerates with length &gt; 15% of uncut arm length are included in data analysis</t>
  </si>
  <si>
    <t>Number of ephyra that regenerate multiple arms</t>
  </si>
  <si>
    <t>Number of ephyrae that regenerate rhopalium(a)</t>
  </si>
  <si>
    <t>cnoreg: # control ephyrae that do not regenerate;   tnoreg: # treated ephyrae that do not regenerate</t>
  </si>
  <si>
    <t>creg: # control ephyra that regenerate;   treg: # treated ephyra that regenerate</t>
  </si>
  <si>
    <t>control</t>
  </si>
  <si>
    <t>treated</t>
  </si>
  <si>
    <t xml:space="preserve">Tables for computing effect size statistics </t>
  </si>
  <si>
    <t>CI is 95% confidence intervals</t>
  </si>
  <si>
    <t>Regenerate arm length</t>
  </si>
  <si>
    <t>n.s</t>
  </si>
  <si>
    <t>#arm</t>
  </si>
  <si>
    <t>High food</t>
  </si>
  <si>
    <t xml:space="preserve">Table for computing effect size statistics </t>
  </si>
  <si>
    <t>Exp1-HF</t>
  </si>
  <si>
    <t>Exp1</t>
  </si>
  <si>
    <t>Exp2-HF</t>
  </si>
  <si>
    <t>Exp4-HF</t>
  </si>
  <si>
    <t>Exp3-HF</t>
  </si>
  <si>
    <t>Exp1-LF</t>
  </si>
  <si>
    <t>Exp2-LF</t>
  </si>
  <si>
    <t>Exp4-LF</t>
  </si>
  <si>
    <t>Exp2</t>
  </si>
  <si>
    <t>Exp3</t>
  </si>
  <si>
    <t>Exp4</t>
  </si>
  <si>
    <t>Exp7-HFInsulin</t>
  </si>
  <si>
    <t>Exp6-HFInsulin</t>
  </si>
  <si>
    <t>Exp5-HFInsulin</t>
  </si>
  <si>
    <t>Exp3-HFInsulin</t>
  </si>
  <si>
    <t>Exp4-HFInsulin</t>
  </si>
  <si>
    <t>Exp1-HFInsulin</t>
  </si>
  <si>
    <t>Exp2-HFInsulin</t>
  </si>
  <si>
    <t>Exp7-HF</t>
  </si>
  <si>
    <t>Exp6-HF</t>
  </si>
  <si>
    <t>Exp5-HF</t>
  </si>
  <si>
    <t>Exp5</t>
  </si>
  <si>
    <t>Exp6</t>
  </si>
  <si>
    <t>Exp7</t>
  </si>
  <si>
    <t>can't use exp Exp2 because control only has one arm</t>
  </si>
  <si>
    <t>can't use exps Exp1 and Exp3 because control has 0-1 regenerate</t>
  </si>
  <si>
    <t>Exp3*</t>
  </si>
  <si>
    <t xml:space="preserve">* individual ephyra images were not taken for this exp. Scoring of Exp3 was performed by eye.  The effect size significance holds even if Exp3 is excluded. </t>
  </si>
  <si>
    <t>Exp1 control</t>
  </si>
  <si>
    <t>Exp 1 treated</t>
  </si>
  <si>
    <t>Exp 2 control</t>
  </si>
  <si>
    <t>Exp 2 treated</t>
  </si>
  <si>
    <t>Exp 3 control</t>
  </si>
  <si>
    <t>Exp 3 treated</t>
  </si>
  <si>
    <t>Exp 4 control</t>
  </si>
  <si>
    <t>Exp 4 treated</t>
  </si>
  <si>
    <t>Exp 1 control</t>
  </si>
  <si>
    <t>Exp 5 control</t>
  </si>
  <si>
    <t>Exp 5 treated</t>
  </si>
  <si>
    <t>Exp 6 control</t>
  </si>
  <si>
    <t>Exp 6 treated</t>
  </si>
  <si>
    <t>Exp 7 control</t>
  </si>
  <si>
    <t>Exp 7 treated</t>
  </si>
  <si>
    <t>Only regenerates with length &gt; 15% of uncut arm length were included in analysis</t>
  </si>
  <si>
    <t>Use these tables with R-codes to compute effect size metrics RR and OR</t>
  </si>
  <si>
    <t>These data correspond to plots in Figure3-figure supplement 7</t>
  </si>
  <si>
    <t xml:space="preserve">These data correspond to plots in Figure 3, Figure 3--fig sup 3,5-6. </t>
  </si>
  <si>
    <t xml:space="preserve">These data correspond to plots in Figure 3, Figure 3--fig sup 3, 5-6. </t>
  </si>
  <si>
    <t>Raw ephyra images analyzed are available in CaltechDATA, https://doi.org/10.22002/D1.2076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</si>
</sst>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.0E+00"/>
    <numFmt numFmtId="168" formatCode="0.00000"/>
  </numFmts>
  <fonts count="15" x14ac:knownFonts="1"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20"/>
      <color theme="1"/>
      <name val="Arial"/>
      <family val="2"/>
    </font>
    <font>
      <sz val="14"/>
      <color rgb="FF000000"/>
      <name val="Arial"/>
      <family val="2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theme="1"/>
      <name val="Ari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2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8" fontId="1" fillId="0" borderId="0" xfId="0" applyNumberFormat="1" applyFont="1" applyFill="1" applyAlignment="1">
      <alignment horizontal="center" vertical="center"/>
    </xf>
    <xf numFmtId="168" fontId="2" fillId="0" borderId="0" xfId="0" applyNumberFormat="1" applyFont="1" applyFill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6" borderId="0" xfId="0" applyNumberFormat="1" applyFont="1" applyFill="1" applyAlignment="1">
      <alignment horizontal="center" vertical="center"/>
    </xf>
    <xf numFmtId="2" fontId="1" fillId="5" borderId="0" xfId="0" applyNumberFormat="1" applyFont="1" applyFill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167" fontId="1" fillId="0" borderId="0" xfId="0" applyNumberFormat="1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5" borderId="0" xfId="0" applyFont="1" applyFill="1" applyAlignment="1">
      <alignment horizontal="center" vertical="center"/>
    </xf>
    <xf numFmtId="165" fontId="7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2" fontId="1" fillId="6" borderId="0" xfId="0" applyNumberFormat="1" applyFont="1" applyFill="1" applyAlignment="1">
      <alignment vertical="center"/>
    </xf>
    <xf numFmtId="2" fontId="1" fillId="5" borderId="2" xfId="0" applyNumberFormat="1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5" borderId="2" xfId="0" applyNumberFormat="1" applyFont="1" applyFill="1" applyBorder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7" fontId="10" fillId="0" borderId="0" xfId="0" applyNumberFormat="1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0" fillId="0" borderId="0" xfId="0" applyNumberFormat="1" applyFont="1" applyFill="1" applyAlignment="1">
      <alignment vertical="center"/>
    </xf>
    <xf numFmtId="2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66" fontId="10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0912-EA18-DE49-BD51-8B16188E0A18}">
  <dimension ref="A1:CE127"/>
  <sheetViews>
    <sheetView zoomScale="75" zoomScaleNormal="120" workbookViewId="0">
      <selection activeCell="A4" sqref="A4"/>
    </sheetView>
  </sheetViews>
  <sheetFormatPr baseColWidth="10" defaultRowHeight="26" customHeight="1" x14ac:dyDescent="0.2"/>
  <cols>
    <col min="1" max="1" width="13.6640625" style="11" customWidth="1"/>
    <col min="2" max="2" width="10.83203125" style="11"/>
    <col min="3" max="3" width="7.1640625" style="11" customWidth="1"/>
    <col min="4" max="4" width="2.33203125" style="11" customWidth="1"/>
    <col min="5" max="5" width="10.83203125" style="11"/>
    <col min="6" max="6" width="7" style="11" customWidth="1"/>
    <col min="7" max="7" width="2.1640625" style="11" customWidth="1"/>
    <col min="8" max="8" width="10.83203125" style="11"/>
    <col min="9" max="9" width="8.1640625" style="11" customWidth="1"/>
    <col min="10" max="10" width="2.33203125" style="11" customWidth="1"/>
    <col min="11" max="11" width="10.83203125" style="11"/>
    <col min="12" max="12" width="8.5" style="11" customWidth="1"/>
    <col min="13" max="13" width="2.33203125" style="11" customWidth="1"/>
    <col min="14" max="14" width="10.83203125" style="11"/>
    <col min="15" max="15" width="7" style="11" customWidth="1"/>
    <col min="16" max="16" width="11.83203125" style="12" customWidth="1"/>
    <col min="17" max="17" width="10.83203125" style="12"/>
    <col min="18" max="18" width="7.33203125" style="12" customWidth="1"/>
    <col min="19" max="19" width="10.6640625" style="12" customWidth="1"/>
    <col min="20" max="20" width="10.5" style="12" customWidth="1"/>
    <col min="21" max="22" width="9.5" style="12" customWidth="1"/>
    <col min="23" max="23" width="12.5" style="12" customWidth="1"/>
    <col min="24" max="24" width="10.83203125" style="12"/>
    <col min="25" max="25" width="9.5" style="12" customWidth="1"/>
    <col min="26" max="26" width="10.83203125" style="12"/>
    <col min="27" max="27" width="9.33203125" style="12" customWidth="1"/>
    <col min="28" max="28" width="10.83203125" style="12"/>
    <col min="29" max="30" width="13.6640625" style="12" customWidth="1"/>
    <col min="31" max="31" width="2.6640625" style="12" customWidth="1"/>
    <col min="32" max="34" width="10.83203125" style="12"/>
    <col min="35" max="35" width="6.1640625" style="12" customWidth="1"/>
    <col min="36" max="46" width="10.83203125" style="23"/>
    <col min="47" max="47" width="4.33203125" style="12" customWidth="1"/>
    <col min="48" max="54" width="10.83203125" style="12"/>
    <col min="55" max="55" width="2.6640625" style="12" customWidth="1"/>
    <col min="56" max="56" width="10.83203125" style="17"/>
    <col min="57" max="59" width="10.83203125" style="12"/>
    <col min="60" max="61" width="7.5" style="12" customWidth="1"/>
    <col min="62" max="62" width="5.83203125" style="12" customWidth="1"/>
    <col min="63" max="63" width="7.6640625" style="12" customWidth="1"/>
    <col min="64" max="64" width="8" style="12" customWidth="1"/>
    <col min="65" max="65" width="9" style="12" customWidth="1"/>
    <col min="66" max="66" width="10.83203125" style="12"/>
    <col min="67" max="67" width="8.6640625" style="12" customWidth="1"/>
    <col min="68" max="68" width="5.6640625" style="12" customWidth="1"/>
    <col min="69" max="16384" width="10.83203125" style="12"/>
  </cols>
  <sheetData>
    <row r="1" spans="1:83" ht="26" customHeight="1" x14ac:dyDescent="0.2">
      <c r="A1" s="24" t="s">
        <v>102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83" ht="26" customHeight="1" x14ac:dyDescent="0.2">
      <c r="A2" s="24" t="s">
        <v>41</v>
      </c>
      <c r="Q2" s="12" t="s">
        <v>46</v>
      </c>
    </row>
    <row r="3" spans="1:83" ht="26" customHeight="1" x14ac:dyDescent="0.2">
      <c r="A3" s="24" t="s">
        <v>99</v>
      </c>
      <c r="Q3" s="12" t="s">
        <v>45</v>
      </c>
    </row>
    <row r="4" spans="1:83" ht="26" customHeight="1" x14ac:dyDescent="0.2">
      <c r="A4" s="24" t="s">
        <v>104</v>
      </c>
      <c r="Q4" s="12" t="s">
        <v>50</v>
      </c>
    </row>
    <row r="6" spans="1:83" ht="26" customHeight="1" x14ac:dyDescent="0.2">
      <c r="A6" s="12"/>
      <c r="X6" s="21" t="s">
        <v>49</v>
      </c>
    </row>
    <row r="7" spans="1:83" ht="26" customHeight="1" x14ac:dyDescent="0.2">
      <c r="A7" s="22" t="s">
        <v>34</v>
      </c>
      <c r="Q7" s="21" t="s">
        <v>40</v>
      </c>
      <c r="X7" s="12" t="s">
        <v>100</v>
      </c>
      <c r="Y7" s="21"/>
      <c r="Z7" s="21"/>
      <c r="AA7" s="21"/>
      <c r="AB7" s="21"/>
      <c r="AC7" s="21"/>
      <c r="AD7" s="21"/>
    </row>
    <row r="8" spans="1:83" ht="31" customHeight="1" x14ac:dyDescent="0.2">
      <c r="E8" s="106" t="s">
        <v>56</v>
      </c>
      <c r="F8" s="106"/>
      <c r="H8" s="106" t="s">
        <v>58</v>
      </c>
      <c r="I8" s="106"/>
      <c r="K8" s="106" t="s">
        <v>60</v>
      </c>
      <c r="L8" s="106"/>
      <c r="N8" s="106" t="s">
        <v>59</v>
      </c>
      <c r="O8" s="106"/>
      <c r="Q8" s="19"/>
      <c r="R8" s="5"/>
      <c r="S8" s="19"/>
      <c r="T8" s="19"/>
      <c r="U8" s="19"/>
      <c r="V8" s="19"/>
      <c r="X8" s="21" t="s">
        <v>40</v>
      </c>
      <c r="Y8" s="5"/>
      <c r="Z8" s="19"/>
      <c r="AA8" s="19"/>
      <c r="AB8" s="19"/>
      <c r="AC8" s="19"/>
      <c r="AD8" s="19"/>
      <c r="AE8" s="26"/>
      <c r="AF8" s="107" t="s">
        <v>39</v>
      </c>
      <c r="AG8" s="107"/>
      <c r="AH8" s="107"/>
      <c r="AI8" s="14"/>
      <c r="BF8" s="15"/>
      <c r="BG8" s="25"/>
      <c r="BH8" s="17"/>
      <c r="BK8" s="17"/>
      <c r="BL8" s="27"/>
      <c r="BM8" s="27"/>
      <c r="BN8" s="17"/>
      <c r="BO8" s="27"/>
      <c r="BP8" s="27"/>
      <c r="BQ8" s="17"/>
      <c r="BR8" s="27"/>
      <c r="BT8" s="17"/>
      <c r="BU8" s="27"/>
      <c r="BV8" s="27"/>
      <c r="BW8" s="17"/>
      <c r="BX8" s="27"/>
      <c r="BZ8" s="17"/>
      <c r="CA8" s="27"/>
      <c r="CB8" s="27"/>
      <c r="CC8" s="17"/>
      <c r="CD8" s="27"/>
    </row>
    <row r="9" spans="1:83" s="17" customFormat="1" ht="46" customHeight="1" x14ac:dyDescent="0.2">
      <c r="A9" s="28" t="s">
        <v>18</v>
      </c>
      <c r="B9" s="28" t="s">
        <v>47</v>
      </c>
      <c r="C9" s="28" t="s">
        <v>4</v>
      </c>
      <c r="D9" s="29"/>
      <c r="E9" s="28" t="s">
        <v>48</v>
      </c>
      <c r="F9" s="28" t="s">
        <v>4</v>
      </c>
      <c r="G9" s="29"/>
      <c r="H9" s="28" t="s">
        <v>48</v>
      </c>
      <c r="I9" s="28" t="s">
        <v>4</v>
      </c>
      <c r="J9" s="29"/>
      <c r="K9" s="28" t="s">
        <v>48</v>
      </c>
      <c r="L9" s="28" t="s">
        <v>4</v>
      </c>
      <c r="M9" s="29"/>
      <c r="N9" s="28" t="s">
        <v>48</v>
      </c>
      <c r="O9" s="28" t="s">
        <v>4</v>
      </c>
      <c r="Q9" s="2" t="s">
        <v>7</v>
      </c>
      <c r="R9" s="2" t="s">
        <v>4</v>
      </c>
      <c r="S9" s="2" t="s">
        <v>8</v>
      </c>
      <c r="T9" s="2" t="s">
        <v>10</v>
      </c>
      <c r="U9" s="20" t="s">
        <v>32</v>
      </c>
      <c r="V9" s="20" t="s">
        <v>33</v>
      </c>
      <c r="X9" s="2" t="s">
        <v>7</v>
      </c>
      <c r="Y9" s="2" t="s">
        <v>8</v>
      </c>
      <c r="Z9" s="2" t="s">
        <v>9</v>
      </c>
      <c r="AA9" s="2" t="s">
        <v>10</v>
      </c>
      <c r="AB9" s="2" t="s">
        <v>11</v>
      </c>
      <c r="AC9" s="80"/>
      <c r="AD9" s="80"/>
      <c r="AE9" s="26"/>
      <c r="AF9" s="2"/>
      <c r="AG9" s="2" t="s">
        <v>0</v>
      </c>
      <c r="AH9" s="2" t="s">
        <v>5</v>
      </c>
      <c r="AI9" s="3"/>
      <c r="BG9" s="11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</row>
    <row r="10" spans="1:83" ht="26" customHeight="1" x14ac:dyDescent="0.2">
      <c r="A10" s="31" t="s">
        <v>61</v>
      </c>
      <c r="B10" s="31">
        <v>0.165327799999999</v>
      </c>
      <c r="C10" s="31">
        <v>1</v>
      </c>
      <c r="E10" s="31">
        <v>0.62045417000000003</v>
      </c>
      <c r="F10" s="31">
        <v>1</v>
      </c>
      <c r="H10" s="31">
        <v>0.23827207</v>
      </c>
      <c r="I10" s="31">
        <v>1</v>
      </c>
      <c r="K10" s="31">
        <v>0.15734856</v>
      </c>
      <c r="L10" s="31">
        <v>1</v>
      </c>
      <c r="N10" s="31">
        <v>0.78173382999999996</v>
      </c>
      <c r="O10" s="31">
        <v>1</v>
      </c>
      <c r="Q10" s="19" t="s">
        <v>57</v>
      </c>
      <c r="R10" s="19">
        <v>0</v>
      </c>
      <c r="S10" s="11">
        <v>76</v>
      </c>
      <c r="T10" s="11">
        <v>42</v>
      </c>
      <c r="U10" s="11">
        <f>SUM(S10:S13)</f>
        <v>78</v>
      </c>
      <c r="V10" s="11">
        <f>SUM(T10:T13)</f>
        <v>74</v>
      </c>
      <c r="X10" s="19" t="s">
        <v>57</v>
      </c>
      <c r="Y10" s="19">
        <f>SUM(S11:S13)</f>
        <v>2</v>
      </c>
      <c r="Z10" s="19">
        <f>S10</f>
        <v>76</v>
      </c>
      <c r="AA10" s="19">
        <f>SUM(T11:T13)</f>
        <v>32</v>
      </c>
      <c r="AB10" s="19">
        <f>T10</f>
        <v>42</v>
      </c>
      <c r="AC10" s="7"/>
      <c r="AD10" s="7"/>
      <c r="AE10" s="26"/>
      <c r="AF10" s="3" t="s">
        <v>1</v>
      </c>
      <c r="AG10" s="19">
        <v>7.52</v>
      </c>
      <c r="AH10" s="19">
        <v>30.91</v>
      </c>
      <c r="AI10" s="19"/>
      <c r="BF10" s="19"/>
      <c r="BG10" s="11"/>
      <c r="BH10" s="11"/>
      <c r="BI10" s="11"/>
      <c r="BJ10" s="11"/>
      <c r="BK10" s="11"/>
      <c r="BL10" s="11"/>
      <c r="BM10" s="11"/>
      <c r="BN10" s="11"/>
      <c r="BO10" s="27"/>
      <c r="BP10" s="27"/>
      <c r="BQ10" s="11"/>
      <c r="BR10" s="11"/>
      <c r="BS10" s="11"/>
      <c r="BW10" s="11"/>
      <c r="BX10" s="11"/>
      <c r="BZ10" s="11"/>
      <c r="CA10" s="11"/>
      <c r="CC10" s="11"/>
      <c r="CD10" s="11"/>
      <c r="CE10" s="11"/>
    </row>
    <row r="11" spans="1:83" ht="26" customHeight="1" x14ac:dyDescent="0.2">
      <c r="A11" s="31" t="s">
        <v>61</v>
      </c>
      <c r="B11" s="31">
        <v>0.42215374</v>
      </c>
      <c r="C11" s="31">
        <v>1</v>
      </c>
      <c r="E11" s="31">
        <v>0.20820954</v>
      </c>
      <c r="F11" s="31">
        <v>1</v>
      </c>
      <c r="H11" s="31">
        <v>0.18281291</v>
      </c>
      <c r="I11" s="31">
        <v>1</v>
      </c>
      <c r="K11" s="31">
        <v>0.17222077</v>
      </c>
      <c r="L11" s="31">
        <v>1</v>
      </c>
      <c r="N11" s="31">
        <v>0.38565796000000002</v>
      </c>
      <c r="O11" s="31">
        <v>1</v>
      </c>
      <c r="Q11" s="19"/>
      <c r="R11" s="19">
        <v>1</v>
      </c>
      <c r="S11" s="11">
        <v>2</v>
      </c>
      <c r="T11" s="11">
        <v>17</v>
      </c>
      <c r="U11" s="11"/>
      <c r="V11" s="11"/>
      <c r="X11" s="19" t="s">
        <v>64</v>
      </c>
      <c r="Y11" s="19">
        <f>SUM(S15:S17)</f>
        <v>1</v>
      </c>
      <c r="Z11" s="19">
        <f>S14</f>
        <v>81</v>
      </c>
      <c r="AA11" s="19">
        <f>SUM(T15:T17)</f>
        <v>13</v>
      </c>
      <c r="AB11" s="19">
        <f>T14</f>
        <v>73</v>
      </c>
      <c r="AC11" s="7"/>
      <c r="AD11" s="7"/>
      <c r="AE11" s="26"/>
      <c r="AF11" s="3" t="s">
        <v>2</v>
      </c>
      <c r="AG11" s="19">
        <v>4.67</v>
      </c>
      <c r="AH11" s="19">
        <v>15.78</v>
      </c>
      <c r="AI11" s="19"/>
      <c r="BF11" s="19"/>
      <c r="BG11" s="11"/>
      <c r="BH11" s="11"/>
      <c r="BI11" s="11"/>
      <c r="BJ11" s="11"/>
      <c r="BK11" s="11"/>
      <c r="BL11" s="11"/>
      <c r="BM11" s="11"/>
      <c r="BN11" s="27"/>
      <c r="BO11" s="27"/>
      <c r="BP11" s="27"/>
      <c r="BQ11" s="11"/>
      <c r="BR11" s="11"/>
      <c r="BS11" s="11"/>
      <c r="BW11" s="11"/>
      <c r="BX11" s="11"/>
      <c r="BZ11" s="11"/>
      <c r="CA11" s="11"/>
      <c r="CC11" s="11"/>
      <c r="CD11" s="11"/>
      <c r="CE11" s="11"/>
    </row>
    <row r="12" spans="1:83" ht="26" customHeight="1" x14ac:dyDescent="0.2">
      <c r="E12" s="31">
        <v>0.30430032000000001</v>
      </c>
      <c r="F12" s="31">
        <v>1</v>
      </c>
      <c r="H12" s="31">
        <v>0.15728787999999999</v>
      </c>
      <c r="I12" s="31">
        <v>1</v>
      </c>
      <c r="K12" s="31">
        <v>0.16789751999999999</v>
      </c>
      <c r="L12" s="31">
        <v>1</v>
      </c>
      <c r="N12" s="31">
        <v>0.55527409999999999</v>
      </c>
      <c r="O12" s="31">
        <v>1</v>
      </c>
      <c r="Q12" s="19"/>
      <c r="R12" s="19">
        <v>2</v>
      </c>
      <c r="S12" s="11">
        <v>0</v>
      </c>
      <c r="T12" s="11">
        <v>14</v>
      </c>
      <c r="U12" s="11"/>
      <c r="V12" s="11"/>
      <c r="X12" s="19" t="s">
        <v>65</v>
      </c>
      <c r="Y12" s="19">
        <f>SUM(S19:S21)</f>
        <v>0</v>
      </c>
      <c r="Z12" s="19">
        <f>S18</f>
        <v>49</v>
      </c>
      <c r="AA12" s="19">
        <f>SUM(T19:T21)</f>
        <v>21</v>
      </c>
      <c r="AB12" s="19">
        <f>T18</f>
        <v>61</v>
      </c>
      <c r="AC12" s="7"/>
      <c r="AD12" s="7"/>
      <c r="AE12" s="26"/>
      <c r="AF12" s="3" t="s">
        <v>3</v>
      </c>
      <c r="AG12" s="19">
        <v>12.1</v>
      </c>
      <c r="AH12" s="19">
        <v>60.56</v>
      </c>
      <c r="AI12" s="19"/>
      <c r="BF12" s="19"/>
      <c r="BG12" s="11"/>
      <c r="BI12" s="11"/>
      <c r="BJ12" s="11"/>
      <c r="BK12" s="11"/>
      <c r="BL12" s="11"/>
      <c r="BM12" s="11"/>
      <c r="BN12" s="27"/>
      <c r="BO12" s="27"/>
      <c r="BP12" s="27"/>
      <c r="BQ12" s="11"/>
      <c r="BR12" s="11"/>
      <c r="BS12" s="11"/>
      <c r="BW12" s="11"/>
      <c r="BX12" s="11"/>
      <c r="BZ12" s="11"/>
      <c r="CA12" s="11"/>
      <c r="CC12" s="11"/>
      <c r="CD12" s="11"/>
      <c r="CE12" s="11"/>
    </row>
    <row r="13" spans="1:83" ht="26" customHeight="1" x14ac:dyDescent="0.2">
      <c r="A13" s="31" t="s">
        <v>62</v>
      </c>
      <c r="B13" s="31">
        <v>0.24047014999999999</v>
      </c>
      <c r="C13" s="31">
        <v>1</v>
      </c>
      <c r="E13" s="31">
        <v>0.31358870999999999</v>
      </c>
      <c r="F13" s="31">
        <v>1</v>
      </c>
      <c r="H13" s="31">
        <v>0.15013523000000001</v>
      </c>
      <c r="I13" s="31">
        <v>1</v>
      </c>
      <c r="K13" s="31">
        <v>0.35310417999999999</v>
      </c>
      <c r="L13" s="31">
        <v>1</v>
      </c>
      <c r="N13" s="31">
        <v>0.50235836</v>
      </c>
      <c r="O13" s="31">
        <v>1</v>
      </c>
      <c r="Q13" s="19"/>
      <c r="R13" s="19">
        <v>3</v>
      </c>
      <c r="S13" s="11">
        <v>0</v>
      </c>
      <c r="T13" s="11">
        <v>1</v>
      </c>
      <c r="U13" s="11"/>
      <c r="V13" s="11"/>
      <c r="X13" s="19" t="s">
        <v>66</v>
      </c>
      <c r="Y13" s="19">
        <f>SUM(S23:S25)</f>
        <v>12</v>
      </c>
      <c r="Z13" s="19">
        <f>S22</f>
        <v>75</v>
      </c>
      <c r="AA13" s="19">
        <f>SUM(T23:T25)</f>
        <v>74</v>
      </c>
      <c r="AB13" s="19">
        <f>T22</f>
        <v>13</v>
      </c>
      <c r="AC13" s="7"/>
      <c r="AD13" s="7"/>
      <c r="AE13" s="26"/>
      <c r="AF13" s="3" t="s">
        <v>12</v>
      </c>
      <c r="AG13" s="19" t="s">
        <v>14</v>
      </c>
      <c r="AH13" s="19" t="s">
        <v>14</v>
      </c>
      <c r="AI13" s="19"/>
      <c r="BG13" s="11"/>
      <c r="BI13" s="11"/>
      <c r="BJ13" s="11"/>
      <c r="BK13" s="11"/>
      <c r="BL13" s="11"/>
      <c r="BQ13" s="11"/>
      <c r="BR13" s="11"/>
      <c r="BW13" s="11"/>
      <c r="BX13" s="11"/>
      <c r="BZ13" s="11"/>
      <c r="CA13" s="11"/>
      <c r="CC13" s="11"/>
      <c r="CD13" s="11"/>
      <c r="CE13" s="11"/>
    </row>
    <row r="14" spans="1:83" ht="26" customHeight="1" x14ac:dyDescent="0.2">
      <c r="E14" s="31">
        <v>0.64104983999999998</v>
      </c>
      <c r="F14" s="31">
        <v>1</v>
      </c>
      <c r="H14" s="31">
        <v>0.39529057000000001</v>
      </c>
      <c r="I14" s="31">
        <v>1</v>
      </c>
      <c r="K14" s="31">
        <v>0.19133637000000001</v>
      </c>
      <c r="L14" s="31">
        <v>1</v>
      </c>
      <c r="N14" s="31">
        <v>0.81251032000000001</v>
      </c>
      <c r="O14" s="31">
        <v>1</v>
      </c>
      <c r="Q14" s="19" t="s">
        <v>64</v>
      </c>
      <c r="R14" s="19">
        <v>0</v>
      </c>
      <c r="S14" s="11">
        <v>81</v>
      </c>
      <c r="T14" s="11">
        <v>73</v>
      </c>
      <c r="U14" s="11">
        <f>SUM(S14:S17)</f>
        <v>82</v>
      </c>
      <c r="V14" s="11">
        <f>SUM(T14:T17)</f>
        <v>86</v>
      </c>
      <c r="X14" s="19"/>
      <c r="Y14" s="19"/>
      <c r="Z14" s="19"/>
      <c r="AA14" s="19"/>
      <c r="AB14" s="3"/>
      <c r="AC14" s="7"/>
      <c r="AD14" s="7"/>
      <c r="AE14" s="26"/>
      <c r="AF14" s="23"/>
      <c r="AG14" s="33" t="s">
        <v>15</v>
      </c>
      <c r="AH14" s="33" t="s">
        <v>15</v>
      </c>
      <c r="AI14" s="33"/>
      <c r="BF14" s="19"/>
      <c r="BG14" s="11"/>
      <c r="BI14" s="11"/>
      <c r="BJ14" s="11"/>
      <c r="BK14" s="11"/>
      <c r="BL14" s="11"/>
      <c r="BQ14" s="11"/>
      <c r="BR14" s="11"/>
      <c r="BW14" s="11"/>
      <c r="BX14" s="11"/>
      <c r="BZ14" s="11"/>
      <c r="CA14" s="11"/>
      <c r="CC14" s="11"/>
      <c r="CD14" s="11"/>
      <c r="CE14" s="11"/>
    </row>
    <row r="15" spans="1:83" ht="26" customHeight="1" x14ac:dyDescent="0.2">
      <c r="A15" s="31" t="s">
        <v>63</v>
      </c>
      <c r="B15" s="31">
        <v>0.58516139</v>
      </c>
      <c r="C15" s="31">
        <v>1</v>
      </c>
      <c r="E15" s="31">
        <v>0.32749455</v>
      </c>
      <c r="F15" s="31">
        <v>1</v>
      </c>
      <c r="H15" s="31">
        <v>0.27096987</v>
      </c>
      <c r="I15" s="31">
        <v>1</v>
      </c>
      <c r="K15" s="31">
        <v>0.23836715</v>
      </c>
      <c r="L15" s="31">
        <v>1</v>
      </c>
      <c r="N15" s="31">
        <v>0.55346951</v>
      </c>
      <c r="O15" s="31">
        <v>1</v>
      </c>
      <c r="Q15" s="19"/>
      <c r="R15" s="19">
        <v>1</v>
      </c>
      <c r="S15" s="11">
        <v>1</v>
      </c>
      <c r="T15" s="11">
        <v>7</v>
      </c>
      <c r="U15" s="11"/>
      <c r="V15" s="11"/>
      <c r="W15" s="14"/>
      <c r="AB15" s="3"/>
      <c r="AC15" s="7"/>
      <c r="AD15" s="7"/>
      <c r="BA15" s="34"/>
      <c r="BC15" s="19"/>
      <c r="BF15" s="19"/>
      <c r="BG15" s="11"/>
      <c r="BI15" s="11"/>
      <c r="BJ15" s="11"/>
      <c r="BK15" s="11"/>
      <c r="BL15" s="11"/>
      <c r="BQ15" s="11"/>
      <c r="BR15" s="11"/>
      <c r="BW15" s="11"/>
      <c r="BX15" s="11"/>
      <c r="BZ15" s="11"/>
      <c r="CA15" s="11"/>
      <c r="CC15" s="11"/>
      <c r="CD15" s="11"/>
    </row>
    <row r="16" spans="1:83" ht="26" customHeight="1" x14ac:dyDescent="0.2">
      <c r="A16" s="31" t="s">
        <v>63</v>
      </c>
      <c r="B16" s="31">
        <v>0.18214053999999999</v>
      </c>
      <c r="C16" s="31">
        <v>1</v>
      </c>
      <c r="E16" s="31">
        <v>0.26981769</v>
      </c>
      <c r="F16" s="31">
        <v>1</v>
      </c>
      <c r="H16" s="31">
        <v>0.34272328000000002</v>
      </c>
      <c r="I16" s="31">
        <v>1</v>
      </c>
      <c r="K16" s="31">
        <v>0.22908206</v>
      </c>
      <c r="L16" s="31">
        <v>1</v>
      </c>
      <c r="N16" s="31">
        <v>0.53355755999999999</v>
      </c>
      <c r="O16" s="31">
        <v>1</v>
      </c>
      <c r="Q16" s="19"/>
      <c r="R16" s="19">
        <v>2</v>
      </c>
      <c r="S16" s="35">
        <v>0</v>
      </c>
      <c r="T16" s="11">
        <v>5</v>
      </c>
      <c r="U16" s="11"/>
      <c r="V16" s="11"/>
      <c r="X16" s="5" t="s">
        <v>43</v>
      </c>
      <c r="Y16" s="5"/>
      <c r="Z16" s="19"/>
      <c r="AA16" s="19"/>
      <c r="AB16" s="19"/>
      <c r="AC16" s="19"/>
      <c r="AD16" s="19"/>
      <c r="AE16" s="19"/>
      <c r="AF16" s="15"/>
      <c r="AG16" s="15"/>
      <c r="AH16" s="15"/>
      <c r="AI16" s="33"/>
      <c r="AV16" s="4"/>
      <c r="AW16" s="6"/>
      <c r="AX16" s="6"/>
      <c r="AY16" s="6"/>
      <c r="AZ16" s="36"/>
      <c r="BA16" s="34"/>
      <c r="BB16" s="6"/>
      <c r="BC16" s="19"/>
      <c r="BF16" s="19"/>
      <c r="BG16" s="11"/>
      <c r="BI16" s="11"/>
      <c r="BJ16" s="11"/>
      <c r="BK16" s="11"/>
      <c r="BL16" s="11"/>
      <c r="BQ16" s="11"/>
      <c r="BR16" s="11"/>
      <c r="BW16" s="11"/>
      <c r="BX16" s="11"/>
      <c r="BZ16" s="11"/>
      <c r="CA16" s="11"/>
      <c r="CC16" s="11"/>
      <c r="CD16" s="11"/>
    </row>
    <row r="17" spans="1:82" ht="44" customHeight="1" x14ac:dyDescent="0.2">
      <c r="A17" s="31" t="s">
        <v>63</v>
      </c>
      <c r="B17" s="31">
        <v>0.46357375000000001</v>
      </c>
      <c r="C17" s="31">
        <v>1</v>
      </c>
      <c r="E17" s="31">
        <v>0.22044303000000001</v>
      </c>
      <c r="F17" s="31">
        <v>1</v>
      </c>
      <c r="K17" s="31">
        <v>0.28795792999999997</v>
      </c>
      <c r="L17" s="31">
        <v>1</v>
      </c>
      <c r="N17" s="31">
        <v>0.32725443999999998</v>
      </c>
      <c r="O17" s="31">
        <v>1</v>
      </c>
      <c r="Q17" s="19"/>
      <c r="R17" s="19">
        <v>3</v>
      </c>
      <c r="S17" s="11">
        <v>0</v>
      </c>
      <c r="T17" s="11">
        <v>1</v>
      </c>
      <c r="U17" s="11"/>
      <c r="V17" s="11"/>
      <c r="X17" s="2" t="s">
        <v>7</v>
      </c>
      <c r="Y17" s="2" t="s">
        <v>8</v>
      </c>
      <c r="Z17" s="2" t="s">
        <v>9</v>
      </c>
      <c r="AA17" s="2" t="s">
        <v>10</v>
      </c>
      <c r="AB17" s="2" t="s">
        <v>11</v>
      </c>
      <c r="AC17" s="80"/>
      <c r="AD17" s="80"/>
      <c r="AE17" s="19"/>
      <c r="AF17" s="1"/>
      <c r="AG17" s="2" t="s">
        <v>0</v>
      </c>
      <c r="AH17" s="2" t="s">
        <v>5</v>
      </c>
      <c r="AI17" s="3"/>
      <c r="AX17" s="19"/>
      <c r="AY17" s="19"/>
      <c r="AZ17" s="19"/>
      <c r="BA17" s="4"/>
      <c r="BB17" s="19"/>
      <c r="BC17" s="19"/>
      <c r="BG17" s="11"/>
      <c r="BI17" s="11"/>
      <c r="BJ17" s="11"/>
      <c r="BK17" s="11"/>
      <c r="BL17" s="11"/>
      <c r="BQ17" s="11"/>
      <c r="BR17" s="11"/>
      <c r="BW17" s="11"/>
      <c r="BX17" s="11"/>
      <c r="BZ17" s="11"/>
      <c r="CA17" s="11"/>
      <c r="CC17" s="11"/>
      <c r="CD17" s="11"/>
    </row>
    <row r="18" spans="1:82" ht="26" customHeight="1" x14ac:dyDescent="0.2">
      <c r="A18" s="31" t="s">
        <v>63</v>
      </c>
      <c r="B18" s="31">
        <v>0.35703850999999998</v>
      </c>
      <c r="C18" s="31">
        <v>1</v>
      </c>
      <c r="E18" s="31">
        <v>0.65248004000000004</v>
      </c>
      <c r="F18" s="31">
        <v>1</v>
      </c>
      <c r="H18" s="37">
        <v>0.25571251</v>
      </c>
      <c r="I18" s="37">
        <v>2</v>
      </c>
      <c r="K18" s="31">
        <v>0.21520997</v>
      </c>
      <c r="L18" s="31">
        <v>1</v>
      </c>
      <c r="N18" s="31">
        <v>0.1969996</v>
      </c>
      <c r="O18" s="31">
        <v>1</v>
      </c>
      <c r="Q18" s="19" t="s">
        <v>65</v>
      </c>
      <c r="R18" s="19">
        <v>0</v>
      </c>
      <c r="S18" s="11">
        <v>49</v>
      </c>
      <c r="T18" s="11">
        <v>61</v>
      </c>
      <c r="U18" s="11">
        <f>SUM(S18:S21)</f>
        <v>49</v>
      </c>
      <c r="V18" s="11">
        <f>SUM(T18:T21)</f>
        <v>82</v>
      </c>
      <c r="X18" s="19" t="s">
        <v>57</v>
      </c>
      <c r="Y18" s="19">
        <f>SUM(S12:S13)</f>
        <v>0</v>
      </c>
      <c r="Z18" s="19">
        <f>SUM(S10:S11)</f>
        <v>78</v>
      </c>
      <c r="AA18" s="19">
        <f>SUM(T12:T13)</f>
        <v>15</v>
      </c>
      <c r="AB18" s="19">
        <f>SUM(T10:T11)</f>
        <v>59</v>
      </c>
      <c r="AC18" s="7"/>
      <c r="AD18" s="7"/>
      <c r="AE18" s="19"/>
      <c r="AF18" s="3" t="s">
        <v>1</v>
      </c>
      <c r="AG18" s="19">
        <v>11.37</v>
      </c>
      <c r="AH18" s="19">
        <v>17.899999999999999</v>
      </c>
      <c r="AI18" s="19"/>
      <c r="AV18" s="4"/>
      <c r="AW18" s="6"/>
      <c r="AX18" s="19"/>
      <c r="AY18" s="19"/>
      <c r="AZ18" s="19"/>
      <c r="BA18" s="4"/>
      <c r="BB18" s="19"/>
      <c r="BC18" s="19"/>
      <c r="BF18" s="19"/>
      <c r="BG18" s="11"/>
      <c r="BI18" s="11"/>
      <c r="BJ18" s="11"/>
      <c r="BK18" s="11"/>
      <c r="BL18" s="11"/>
      <c r="BR18" s="11"/>
      <c r="BW18" s="11"/>
      <c r="BX18" s="11"/>
      <c r="CC18" s="11"/>
      <c r="CD18" s="11"/>
    </row>
    <row r="19" spans="1:82" ht="26" customHeight="1" x14ac:dyDescent="0.2">
      <c r="A19" s="31" t="s">
        <v>63</v>
      </c>
      <c r="B19" s="31">
        <v>0.15579617000000001</v>
      </c>
      <c r="C19" s="31">
        <v>1</v>
      </c>
      <c r="E19" s="31">
        <v>0.35921396</v>
      </c>
      <c r="F19" s="31">
        <v>1</v>
      </c>
      <c r="H19" s="37">
        <v>0.42903503999999998</v>
      </c>
      <c r="I19" s="37">
        <v>2</v>
      </c>
      <c r="K19" s="31">
        <v>0.15158536</v>
      </c>
      <c r="L19" s="31">
        <v>1</v>
      </c>
      <c r="N19" s="31">
        <v>0.34663671000000001</v>
      </c>
      <c r="O19" s="31">
        <v>1</v>
      </c>
      <c r="Q19" s="19"/>
      <c r="R19" s="19">
        <v>1</v>
      </c>
      <c r="S19" s="11">
        <v>0</v>
      </c>
      <c r="T19" s="11">
        <v>13</v>
      </c>
      <c r="U19" s="11"/>
      <c r="V19" s="11"/>
      <c r="X19" s="19" t="s">
        <v>64</v>
      </c>
      <c r="Y19" s="19">
        <f>SUM(S16:S17)</f>
        <v>0</v>
      </c>
      <c r="Z19" s="19">
        <f>SUM(S14:S15)</f>
        <v>82</v>
      </c>
      <c r="AA19" s="19">
        <f>SUM(T16:T17)</f>
        <v>6</v>
      </c>
      <c r="AB19" s="19">
        <f>SUM(T14:T15)</f>
        <v>80</v>
      </c>
      <c r="AC19" s="7"/>
      <c r="AD19" s="7"/>
      <c r="AE19" s="19"/>
      <c r="AF19" s="3" t="s">
        <v>2</v>
      </c>
      <c r="AG19" s="19">
        <v>4.8899999999999997</v>
      </c>
      <c r="AH19" s="19">
        <v>7.21</v>
      </c>
      <c r="AI19" s="19"/>
      <c r="AV19" s="32"/>
      <c r="AW19" s="19"/>
      <c r="AX19" s="19"/>
      <c r="AY19" s="19"/>
      <c r="AZ19" s="19"/>
      <c r="BA19" s="19"/>
      <c r="BB19" s="19"/>
      <c r="BC19" s="3"/>
      <c r="BD19" s="3"/>
      <c r="BF19" s="4"/>
      <c r="BG19" s="11"/>
      <c r="BI19" s="11"/>
      <c r="BJ19" s="11"/>
      <c r="BK19" s="11"/>
      <c r="BL19" s="11"/>
      <c r="BR19" s="11"/>
      <c r="BW19" s="11"/>
      <c r="BX19" s="11"/>
      <c r="CC19" s="11"/>
      <c r="CD19" s="11"/>
    </row>
    <row r="20" spans="1:82" ht="26" customHeight="1" x14ac:dyDescent="0.2">
      <c r="A20" s="31" t="s">
        <v>63</v>
      </c>
      <c r="B20" s="31">
        <v>0.59895865000000004</v>
      </c>
      <c r="C20" s="31">
        <v>1</v>
      </c>
      <c r="E20" s="31">
        <v>0.21389409000000001</v>
      </c>
      <c r="F20" s="31">
        <v>1</v>
      </c>
      <c r="H20" s="37">
        <v>0.27595288000000001</v>
      </c>
      <c r="I20" s="37">
        <v>2</v>
      </c>
      <c r="K20" s="31">
        <v>0.16215006000000001</v>
      </c>
      <c r="L20" s="31">
        <v>1</v>
      </c>
      <c r="N20" s="31">
        <v>0.22880708</v>
      </c>
      <c r="O20" s="31">
        <v>1</v>
      </c>
      <c r="Q20" s="19"/>
      <c r="R20" s="19">
        <v>2</v>
      </c>
      <c r="S20" s="11">
        <v>0</v>
      </c>
      <c r="T20" s="11">
        <v>8</v>
      </c>
      <c r="U20" s="11"/>
      <c r="V20" s="11"/>
      <c r="X20" s="19" t="s">
        <v>65</v>
      </c>
      <c r="Y20" s="19">
        <f>SUM(S20:S21)</f>
        <v>0</v>
      </c>
      <c r="Z20" s="19">
        <f>SUM(S18:S19)</f>
        <v>49</v>
      </c>
      <c r="AA20" s="19">
        <f>SUM(T20:T21)</f>
        <v>8</v>
      </c>
      <c r="AB20" s="19">
        <f>SUM(T18:T19)</f>
        <v>74</v>
      </c>
      <c r="AC20" s="7"/>
      <c r="AD20" s="7"/>
      <c r="AE20" s="19"/>
      <c r="AF20" s="3" t="s">
        <v>3</v>
      </c>
      <c r="AG20" s="19">
        <v>26.41</v>
      </c>
      <c r="AH20" s="19">
        <v>44.45</v>
      </c>
      <c r="AI20" s="19"/>
      <c r="AV20" s="32"/>
      <c r="AW20" s="6"/>
      <c r="AX20" s="6"/>
      <c r="AY20" s="38"/>
      <c r="AZ20" s="38"/>
      <c r="BA20" s="38"/>
      <c r="BB20" s="38"/>
      <c r="BC20" s="18"/>
      <c r="BD20" s="39"/>
      <c r="BF20" s="19"/>
      <c r="BG20" s="11"/>
      <c r="BI20" s="11"/>
      <c r="BJ20" s="11"/>
      <c r="BK20" s="11"/>
      <c r="BL20" s="11"/>
      <c r="BW20" s="11"/>
      <c r="BX20" s="11"/>
      <c r="CC20" s="11"/>
      <c r="CD20" s="11"/>
    </row>
    <row r="21" spans="1:82" ht="26" customHeight="1" x14ac:dyDescent="0.2">
      <c r="A21" s="31" t="s">
        <v>63</v>
      </c>
      <c r="B21" s="31">
        <v>0.23746101</v>
      </c>
      <c r="C21" s="31">
        <v>1</v>
      </c>
      <c r="E21" s="31">
        <v>0.38925500000000002</v>
      </c>
      <c r="F21" s="31">
        <v>1</v>
      </c>
      <c r="H21" s="37">
        <v>0.31530462999999997</v>
      </c>
      <c r="I21" s="37">
        <v>2</v>
      </c>
      <c r="K21" s="31">
        <v>0.18449233000000001</v>
      </c>
      <c r="L21" s="31">
        <v>1</v>
      </c>
      <c r="N21" s="31">
        <v>0.46384523999999999</v>
      </c>
      <c r="O21" s="31">
        <v>1</v>
      </c>
      <c r="Q21" s="19"/>
      <c r="R21" s="19">
        <v>3</v>
      </c>
      <c r="S21" s="11">
        <v>0</v>
      </c>
      <c r="T21" s="11">
        <v>0</v>
      </c>
      <c r="U21" s="11"/>
      <c r="V21" s="11"/>
      <c r="X21" s="19" t="s">
        <v>66</v>
      </c>
      <c r="Y21" s="19">
        <f>SUM(S24:S25)</f>
        <v>4</v>
      </c>
      <c r="Z21" s="19">
        <f>SUM(S22:S23)</f>
        <v>83</v>
      </c>
      <c r="AA21" s="19">
        <f>SUM(T24:T25)</f>
        <v>40</v>
      </c>
      <c r="AB21" s="19">
        <f>SUM(T22:T23)</f>
        <v>47</v>
      </c>
      <c r="AC21" s="7"/>
      <c r="AD21" s="7"/>
      <c r="AE21" s="19"/>
      <c r="AF21" s="3" t="s">
        <v>12</v>
      </c>
      <c r="AG21" s="19" t="s">
        <v>14</v>
      </c>
      <c r="AH21" s="19" t="s">
        <v>14</v>
      </c>
      <c r="AI21" s="19"/>
      <c r="AV21" s="32"/>
      <c r="AW21" s="6"/>
      <c r="AX21" s="6"/>
      <c r="AY21" s="38"/>
      <c r="AZ21" s="38"/>
      <c r="BA21" s="38"/>
      <c r="BB21" s="38"/>
      <c r="BC21" s="18"/>
      <c r="BD21" s="39"/>
      <c r="BG21" s="11"/>
      <c r="BI21" s="11"/>
      <c r="BJ21" s="11"/>
      <c r="BK21" s="11"/>
      <c r="BL21" s="11"/>
      <c r="BW21" s="11"/>
      <c r="BX21" s="11"/>
      <c r="CC21" s="11"/>
      <c r="CD21" s="11"/>
    </row>
    <row r="22" spans="1:82" ht="26" customHeight="1" x14ac:dyDescent="0.2">
      <c r="A22" s="31" t="s">
        <v>63</v>
      </c>
      <c r="B22" s="31">
        <v>0.34821547000000003</v>
      </c>
      <c r="C22" s="31">
        <v>1</v>
      </c>
      <c r="E22" s="31">
        <v>0.22642962</v>
      </c>
      <c r="F22" s="31">
        <v>1</v>
      </c>
      <c r="H22" s="37">
        <v>0.26751791000000003</v>
      </c>
      <c r="I22" s="37">
        <v>2</v>
      </c>
      <c r="K22" s="31">
        <v>0.16425488999999999</v>
      </c>
      <c r="L22" s="31">
        <v>1</v>
      </c>
      <c r="N22" s="31">
        <v>0.21212143999999999</v>
      </c>
      <c r="O22" s="31">
        <v>1</v>
      </c>
      <c r="Q22" s="19" t="s">
        <v>66</v>
      </c>
      <c r="R22" s="19">
        <v>0</v>
      </c>
      <c r="S22" s="11">
        <v>75</v>
      </c>
      <c r="T22" s="11">
        <v>13</v>
      </c>
      <c r="U22" s="11">
        <f>SUM(S22:S25)</f>
        <v>87</v>
      </c>
      <c r="V22" s="11">
        <f>SUM(T22:T25)</f>
        <v>87</v>
      </c>
      <c r="X22" s="23"/>
      <c r="Y22" s="23"/>
      <c r="Z22" s="23"/>
      <c r="AA22" s="23"/>
      <c r="AB22" s="3"/>
      <c r="AC22" s="7"/>
      <c r="AD22" s="7"/>
      <c r="AE22" s="26"/>
      <c r="AF22" s="23"/>
      <c r="AG22" s="33" t="s">
        <v>15</v>
      </c>
      <c r="AH22" s="33" t="s">
        <v>15</v>
      </c>
      <c r="AI22" s="33"/>
      <c r="AV22" s="32"/>
      <c r="AW22" s="6"/>
      <c r="AX22" s="6"/>
      <c r="AY22" s="38"/>
      <c r="AZ22" s="38"/>
      <c r="BA22" s="38"/>
      <c r="BB22" s="38"/>
      <c r="BC22" s="40"/>
      <c r="BD22" s="41"/>
      <c r="BF22" s="19"/>
      <c r="BG22" s="11"/>
      <c r="BI22" s="11"/>
      <c r="BJ22" s="11"/>
      <c r="BK22" s="11"/>
      <c r="BL22" s="11"/>
      <c r="BW22" s="11"/>
      <c r="BX22" s="11"/>
      <c r="CC22" s="11"/>
      <c r="CD22" s="11"/>
    </row>
    <row r="23" spans="1:82" ht="26" customHeight="1" x14ac:dyDescent="0.2">
      <c r="A23" s="31" t="s">
        <v>63</v>
      </c>
      <c r="B23" s="37">
        <v>0.53862222000000004</v>
      </c>
      <c r="C23" s="37">
        <v>2</v>
      </c>
      <c r="E23" s="31">
        <v>0.42659564999999999</v>
      </c>
      <c r="F23" s="31">
        <v>1</v>
      </c>
      <c r="H23" s="37">
        <v>0.22579808000000001</v>
      </c>
      <c r="I23" s="37">
        <v>2</v>
      </c>
      <c r="N23" s="31">
        <v>0.25681942000000002</v>
      </c>
      <c r="O23" s="31">
        <v>1</v>
      </c>
      <c r="Q23" s="19"/>
      <c r="R23" s="19">
        <v>1</v>
      </c>
      <c r="S23" s="11">
        <v>8</v>
      </c>
      <c r="T23" s="11">
        <v>34</v>
      </c>
      <c r="U23" s="11"/>
      <c r="V23" s="11"/>
      <c r="X23" s="23"/>
      <c r="Y23" s="23"/>
      <c r="Z23" s="23"/>
      <c r="AA23" s="23"/>
      <c r="AB23" s="3"/>
      <c r="AC23" s="7"/>
      <c r="AD23" s="7"/>
      <c r="AE23" s="26"/>
      <c r="AF23" s="23"/>
      <c r="AG23" s="23"/>
      <c r="AH23" s="23"/>
      <c r="AI23" s="26"/>
      <c r="AV23" s="32"/>
      <c r="AW23" s="6"/>
      <c r="AX23" s="6"/>
      <c r="AY23" s="38"/>
      <c r="AZ23" s="38"/>
      <c r="BA23" s="38"/>
      <c r="BB23" s="38"/>
      <c r="BC23" s="18"/>
      <c r="BD23" s="39"/>
      <c r="BF23" s="19"/>
      <c r="BG23" s="11"/>
      <c r="BJ23" s="11"/>
      <c r="BK23" s="11"/>
      <c r="BL23" s="11"/>
      <c r="BW23" s="11"/>
      <c r="BX23" s="11"/>
      <c r="CC23" s="11"/>
      <c r="CD23" s="11"/>
    </row>
    <row r="24" spans="1:82" ht="26" customHeight="1" x14ac:dyDescent="0.2">
      <c r="A24" s="31" t="s">
        <v>63</v>
      </c>
      <c r="B24" s="37">
        <v>0.19662252999999999</v>
      </c>
      <c r="C24" s="37">
        <v>2</v>
      </c>
      <c r="E24" s="31">
        <v>0.43521286999999997</v>
      </c>
      <c r="F24" s="31">
        <v>1</v>
      </c>
      <c r="H24" s="37">
        <v>0.17831082000000001</v>
      </c>
      <c r="I24" s="37">
        <v>2</v>
      </c>
      <c r="K24" s="37">
        <v>0.27632377000000002</v>
      </c>
      <c r="L24" s="37">
        <v>2</v>
      </c>
      <c r="N24" s="31">
        <v>0.54393692999999999</v>
      </c>
      <c r="O24" s="31">
        <v>1</v>
      </c>
      <c r="Q24" s="19"/>
      <c r="R24" s="19">
        <v>2</v>
      </c>
      <c r="S24" s="11">
        <v>4</v>
      </c>
      <c r="T24" s="11">
        <v>38</v>
      </c>
      <c r="U24" s="11"/>
      <c r="V24" s="11"/>
      <c r="X24" s="21" t="s">
        <v>44</v>
      </c>
      <c r="AF24" s="15"/>
      <c r="AG24" s="15"/>
      <c r="AH24" s="15"/>
      <c r="AI24" s="33"/>
      <c r="AV24" s="4"/>
      <c r="AW24" s="6"/>
      <c r="AX24" s="6"/>
      <c r="AY24" s="38"/>
      <c r="AZ24" s="38"/>
      <c r="BA24" s="38"/>
      <c r="BB24" s="38"/>
      <c r="BF24" s="19"/>
      <c r="BG24" s="11"/>
      <c r="BJ24" s="11"/>
      <c r="BK24" s="11"/>
      <c r="BL24" s="11"/>
      <c r="BX24" s="11"/>
      <c r="CC24" s="11"/>
      <c r="CD24" s="11"/>
    </row>
    <row r="25" spans="1:82" ht="43" customHeight="1" x14ac:dyDescent="0.2">
      <c r="A25" s="31" t="s">
        <v>63</v>
      </c>
      <c r="B25" s="37">
        <v>0.15457845000000001</v>
      </c>
      <c r="C25" s="37">
        <v>2</v>
      </c>
      <c r="E25" s="31">
        <v>0.16823061</v>
      </c>
      <c r="F25" s="31">
        <v>1</v>
      </c>
      <c r="H25" s="37">
        <v>0.20595918999999999</v>
      </c>
      <c r="I25" s="37">
        <v>2</v>
      </c>
      <c r="K25" s="37">
        <v>0.26593399000000001</v>
      </c>
      <c r="L25" s="37">
        <v>2</v>
      </c>
      <c r="N25" s="31">
        <v>0.45721968000000002</v>
      </c>
      <c r="O25" s="31">
        <v>1</v>
      </c>
      <c r="Q25" s="19"/>
      <c r="R25" s="19">
        <v>3</v>
      </c>
      <c r="S25" s="11">
        <v>0</v>
      </c>
      <c r="T25" s="11">
        <v>2</v>
      </c>
      <c r="U25" s="11"/>
      <c r="V25" s="11"/>
      <c r="X25" s="2" t="s">
        <v>7</v>
      </c>
      <c r="Y25" s="2" t="s">
        <v>8</v>
      </c>
      <c r="Z25" s="2" t="s">
        <v>9</v>
      </c>
      <c r="AA25" s="2" t="s">
        <v>10</v>
      </c>
      <c r="AB25" s="2" t="s">
        <v>11</v>
      </c>
      <c r="AC25" s="80"/>
      <c r="AD25" s="80"/>
      <c r="AE25" s="19"/>
      <c r="AF25" s="1"/>
      <c r="AG25" s="2" t="s">
        <v>0</v>
      </c>
      <c r="AH25" s="2" t="s">
        <v>5</v>
      </c>
      <c r="AI25" s="3"/>
      <c r="AV25" s="4"/>
      <c r="AW25" s="6"/>
      <c r="AX25" s="6"/>
      <c r="AY25" s="38"/>
      <c r="AZ25" s="38"/>
      <c r="BA25" s="38"/>
      <c r="BB25" s="38"/>
      <c r="BG25" s="31"/>
      <c r="BJ25" s="11"/>
      <c r="BK25" s="11"/>
      <c r="BL25" s="11"/>
      <c r="BX25" s="11"/>
      <c r="CC25" s="11"/>
      <c r="CD25" s="11"/>
    </row>
    <row r="26" spans="1:82" ht="26" customHeight="1" x14ac:dyDescent="0.2">
      <c r="A26" s="31" t="s">
        <v>63</v>
      </c>
      <c r="B26" s="37">
        <v>0.48517586000000001</v>
      </c>
      <c r="C26" s="37">
        <v>2</v>
      </c>
      <c r="E26" s="31">
        <v>0.15086648999999999</v>
      </c>
      <c r="F26" s="31">
        <v>1</v>
      </c>
      <c r="H26" s="37">
        <v>0.17113829999999999</v>
      </c>
      <c r="I26" s="37">
        <v>2</v>
      </c>
      <c r="K26" s="37">
        <v>0.47677582000000002</v>
      </c>
      <c r="L26" s="37">
        <v>2</v>
      </c>
      <c r="N26" s="31">
        <v>0.42814649999999999</v>
      </c>
      <c r="O26" s="31">
        <v>1</v>
      </c>
      <c r="X26" s="19" t="s">
        <v>57</v>
      </c>
      <c r="Y26" s="19">
        <v>1</v>
      </c>
      <c r="Z26" s="19">
        <v>77</v>
      </c>
      <c r="AA26" s="19">
        <v>15</v>
      </c>
      <c r="AB26" s="19">
        <v>59</v>
      </c>
      <c r="AC26" s="8"/>
      <c r="AD26" s="8"/>
      <c r="AE26" s="19"/>
      <c r="AF26" s="3" t="s">
        <v>1</v>
      </c>
      <c r="AG26" s="19">
        <v>11.84</v>
      </c>
      <c r="AH26" s="19">
        <v>19.64</v>
      </c>
      <c r="AI26" s="19"/>
      <c r="AV26" s="4"/>
      <c r="AW26" s="6"/>
      <c r="AX26" s="6"/>
      <c r="AY26" s="38"/>
      <c r="AZ26" s="38"/>
      <c r="BA26" s="38"/>
      <c r="BB26" s="38"/>
      <c r="BG26" s="31"/>
      <c r="BK26" s="11"/>
      <c r="BL26" s="11"/>
      <c r="CC26" s="11"/>
      <c r="CD26" s="11"/>
    </row>
    <row r="27" spans="1:82" ht="26" customHeight="1" x14ac:dyDescent="0.2">
      <c r="A27" s="31" t="s">
        <v>63</v>
      </c>
      <c r="B27" s="37">
        <v>0.15200806</v>
      </c>
      <c r="C27" s="37">
        <v>2</v>
      </c>
      <c r="H27" s="37">
        <v>0.26439121999999998</v>
      </c>
      <c r="I27" s="37">
        <v>2</v>
      </c>
      <c r="K27" s="37">
        <v>0.23900577000000001</v>
      </c>
      <c r="L27" s="37">
        <v>2</v>
      </c>
      <c r="N27" s="31">
        <v>0.29785456999999999</v>
      </c>
      <c r="O27" s="31">
        <v>1</v>
      </c>
      <c r="X27" s="19" t="s">
        <v>64</v>
      </c>
      <c r="Y27" s="19">
        <v>0</v>
      </c>
      <c r="Z27" s="19">
        <v>82</v>
      </c>
      <c r="AA27" s="19">
        <v>4</v>
      </c>
      <c r="AB27" s="19">
        <v>82</v>
      </c>
      <c r="AC27" s="8"/>
      <c r="AD27" s="8"/>
      <c r="AE27" s="19"/>
      <c r="AF27" s="3" t="s">
        <v>2</v>
      </c>
      <c r="AG27" s="19">
        <v>5.29</v>
      </c>
      <c r="AH27" s="19">
        <v>8.23</v>
      </c>
      <c r="AI27" s="19"/>
      <c r="AV27" s="4"/>
      <c r="AW27" s="18"/>
      <c r="AX27" s="19"/>
      <c r="AY27" s="11"/>
      <c r="AZ27" s="11"/>
      <c r="BA27" s="11"/>
      <c r="BB27" s="11"/>
      <c r="BG27" s="31"/>
      <c r="BL27" s="11"/>
      <c r="CC27" s="11"/>
      <c r="CD27" s="11"/>
    </row>
    <row r="28" spans="1:82" ht="26" customHeight="1" x14ac:dyDescent="0.2">
      <c r="A28" s="31" t="s">
        <v>63</v>
      </c>
      <c r="B28" s="37">
        <v>0.49806634</v>
      </c>
      <c r="C28" s="37">
        <v>2</v>
      </c>
      <c r="E28" s="37">
        <v>0.16377936000000001</v>
      </c>
      <c r="F28" s="37">
        <v>2</v>
      </c>
      <c r="K28" s="37">
        <v>0.20461488999999999</v>
      </c>
      <c r="L28" s="37">
        <v>2</v>
      </c>
      <c r="N28" s="31">
        <v>0.22668798000000001</v>
      </c>
      <c r="O28" s="31">
        <v>1</v>
      </c>
      <c r="X28" s="19" t="s">
        <v>65</v>
      </c>
      <c r="Y28" s="19">
        <v>0</v>
      </c>
      <c r="Z28" s="19">
        <v>49</v>
      </c>
      <c r="AA28" s="19">
        <v>9</v>
      </c>
      <c r="AB28" s="19">
        <v>73</v>
      </c>
      <c r="AC28" s="8"/>
      <c r="AD28" s="8"/>
      <c r="AE28" s="19"/>
      <c r="AF28" s="3" t="s">
        <v>3</v>
      </c>
      <c r="AG28" s="19">
        <v>26.49</v>
      </c>
      <c r="AH28" s="19">
        <v>46.91</v>
      </c>
      <c r="AI28" s="19"/>
      <c r="AV28" s="32"/>
      <c r="AW28" s="19"/>
      <c r="AX28" s="19"/>
      <c r="AY28" s="19"/>
      <c r="AZ28" s="19"/>
      <c r="BA28" s="19"/>
      <c r="BB28" s="19"/>
      <c r="BG28" s="31"/>
      <c r="BL28" s="11"/>
      <c r="BQ28" s="11"/>
      <c r="CC28" s="11"/>
      <c r="CD28" s="11"/>
    </row>
    <row r="29" spans="1:82" ht="26" customHeight="1" x14ac:dyDescent="0.2">
      <c r="A29" s="31" t="s">
        <v>63</v>
      </c>
      <c r="B29" s="37">
        <v>0.20854903999999999</v>
      </c>
      <c r="C29" s="37">
        <v>2</v>
      </c>
      <c r="E29" s="37">
        <v>0.53234510999999995</v>
      </c>
      <c r="F29" s="37">
        <v>2</v>
      </c>
      <c r="K29" s="37">
        <v>0.4453318</v>
      </c>
      <c r="L29" s="37">
        <v>2</v>
      </c>
      <c r="N29" s="31">
        <v>0.24579761999999999</v>
      </c>
      <c r="O29" s="31">
        <v>1</v>
      </c>
      <c r="X29" s="19" t="s">
        <v>66</v>
      </c>
      <c r="Y29" s="19">
        <v>4</v>
      </c>
      <c r="Z29" s="19">
        <v>83</v>
      </c>
      <c r="AA29" s="19">
        <v>46</v>
      </c>
      <c r="AB29" s="19">
        <v>41</v>
      </c>
      <c r="AC29" s="8"/>
      <c r="AD29" s="8"/>
      <c r="AE29" s="19"/>
      <c r="AF29" s="3" t="s">
        <v>12</v>
      </c>
      <c r="AG29" s="19" t="s">
        <v>14</v>
      </c>
      <c r="AH29" s="19" t="s">
        <v>14</v>
      </c>
      <c r="AI29" s="19"/>
      <c r="AV29" s="32"/>
      <c r="AW29" s="6"/>
      <c r="AX29" s="6"/>
      <c r="AY29" s="6"/>
      <c r="AZ29" s="6"/>
      <c r="BA29" s="6"/>
      <c r="BB29" s="6"/>
      <c r="BG29" s="11"/>
      <c r="BL29" s="11"/>
      <c r="BQ29" s="11"/>
      <c r="CC29" s="11"/>
      <c r="CD29" s="11"/>
    </row>
    <row r="30" spans="1:82" ht="26" customHeight="1" x14ac:dyDescent="0.2">
      <c r="A30" s="31" t="s">
        <v>63</v>
      </c>
      <c r="B30" s="37">
        <v>0.32277105</v>
      </c>
      <c r="C30" s="37">
        <v>2</v>
      </c>
      <c r="E30" s="37">
        <v>0.18876174000000001</v>
      </c>
      <c r="F30" s="37">
        <v>2</v>
      </c>
      <c r="H30" s="42">
        <v>0.19209155</v>
      </c>
      <c r="I30" s="42">
        <v>3</v>
      </c>
      <c r="K30" s="37">
        <v>0.34686843000000001</v>
      </c>
      <c r="L30" s="37">
        <v>2</v>
      </c>
      <c r="N30" s="31">
        <v>0.26143176000000001</v>
      </c>
      <c r="O30" s="31">
        <v>1</v>
      </c>
      <c r="AG30" s="33" t="s">
        <v>15</v>
      </c>
      <c r="AH30" s="33" t="s">
        <v>15</v>
      </c>
      <c r="AI30" s="33"/>
      <c r="AV30" s="32"/>
      <c r="AW30" s="6"/>
      <c r="AX30" s="6"/>
      <c r="AY30" s="6"/>
      <c r="AZ30" s="6"/>
      <c r="BA30" s="6"/>
      <c r="BB30" s="6"/>
      <c r="BG30" s="11"/>
      <c r="BL30" s="11"/>
      <c r="CC30" s="11"/>
      <c r="CD30" s="11"/>
    </row>
    <row r="31" spans="1:82" ht="26" customHeight="1" x14ac:dyDescent="0.2">
      <c r="E31" s="37">
        <v>0.15576308999999999</v>
      </c>
      <c r="F31" s="37">
        <v>2</v>
      </c>
      <c r="H31" s="42">
        <v>0.16218621999999999</v>
      </c>
      <c r="I31" s="42">
        <v>3</v>
      </c>
      <c r="K31" s="37">
        <v>0.22553857999999999</v>
      </c>
      <c r="L31" s="37">
        <v>2</v>
      </c>
      <c r="N31" s="31">
        <v>0.51219627000000001</v>
      </c>
      <c r="O31" s="31">
        <v>1</v>
      </c>
      <c r="AV31" s="32"/>
      <c r="AW31" s="6"/>
      <c r="AX31" s="6"/>
      <c r="AY31" s="6"/>
      <c r="AZ31" s="6"/>
      <c r="BA31" s="6"/>
      <c r="BB31" s="6"/>
      <c r="BG31" s="11"/>
      <c r="BL31" s="11"/>
      <c r="CC31" s="11"/>
      <c r="CD31" s="11"/>
    </row>
    <row r="32" spans="1:82" ht="26" customHeight="1" x14ac:dyDescent="0.2">
      <c r="E32" s="37">
        <v>0.46125901000000002</v>
      </c>
      <c r="F32" s="37">
        <v>2</v>
      </c>
      <c r="H32" s="42">
        <v>0.19113807999999999</v>
      </c>
      <c r="I32" s="42">
        <v>3</v>
      </c>
      <c r="K32" s="37">
        <v>0.28926911999999999</v>
      </c>
      <c r="L32" s="37">
        <v>2</v>
      </c>
      <c r="N32" s="31">
        <v>0.63715177999999995</v>
      </c>
      <c r="O32" s="31">
        <v>1</v>
      </c>
      <c r="Q32" s="21"/>
      <c r="X32" s="21" t="s">
        <v>51</v>
      </c>
      <c r="AF32" s="15"/>
      <c r="AG32" s="15"/>
      <c r="AH32" s="26"/>
      <c r="AV32" s="32"/>
      <c r="AW32" s="6"/>
      <c r="AX32" s="6"/>
      <c r="AY32" s="6"/>
      <c r="AZ32" s="6"/>
      <c r="BA32" s="6"/>
      <c r="BB32" s="6"/>
      <c r="BC32" s="18"/>
      <c r="BD32" s="39"/>
      <c r="BG32" s="11"/>
      <c r="BL32" s="11"/>
      <c r="CC32" s="11"/>
      <c r="CD32" s="11"/>
    </row>
    <row r="33" spans="5:82" ht="26" customHeight="1" x14ac:dyDescent="0.2">
      <c r="E33" s="37">
        <v>0.68688567</v>
      </c>
      <c r="F33" s="37">
        <v>2</v>
      </c>
      <c r="K33" s="37">
        <v>0.28085833999999998</v>
      </c>
      <c r="L33" s="37">
        <v>2</v>
      </c>
      <c r="N33" s="31">
        <v>0.73782188000000004</v>
      </c>
      <c r="O33" s="31">
        <v>1</v>
      </c>
      <c r="Q33" s="3"/>
      <c r="X33" s="30" t="s">
        <v>7</v>
      </c>
      <c r="Y33" s="2" t="s">
        <v>25</v>
      </c>
      <c r="Z33" s="2" t="s">
        <v>26</v>
      </c>
      <c r="AA33" s="2" t="s">
        <v>27</v>
      </c>
      <c r="AB33" s="2" t="s">
        <v>28</v>
      </c>
      <c r="AC33" s="2" t="s">
        <v>29</v>
      </c>
      <c r="AD33" s="2" t="s">
        <v>31</v>
      </c>
      <c r="AF33" s="2"/>
      <c r="AG33" s="2" t="s">
        <v>24</v>
      </c>
      <c r="AH33" s="3"/>
      <c r="AV33" s="4"/>
      <c r="AW33" s="6"/>
      <c r="AX33" s="6"/>
      <c r="AY33" s="6"/>
      <c r="AZ33" s="6"/>
      <c r="BA33" s="6"/>
      <c r="BB33" s="6"/>
      <c r="BG33" s="11"/>
      <c r="BL33" s="11"/>
      <c r="CC33" s="11"/>
      <c r="CD33" s="11"/>
    </row>
    <row r="34" spans="5:82" ht="26" customHeight="1" x14ac:dyDescent="0.2">
      <c r="E34" s="37">
        <v>0.79391619000000002</v>
      </c>
      <c r="F34" s="37">
        <v>2</v>
      </c>
      <c r="K34" s="37">
        <v>0.35599166999999998</v>
      </c>
      <c r="L34" s="37">
        <v>2</v>
      </c>
      <c r="N34" s="31">
        <v>0.63034318</v>
      </c>
      <c r="O34" s="31">
        <v>1</v>
      </c>
      <c r="Q34" s="3"/>
      <c r="X34" s="32" t="s">
        <v>57</v>
      </c>
      <c r="Y34" s="6">
        <f>AVERAGE(B10:B11)</f>
        <v>0.29374076999999948</v>
      </c>
      <c r="Z34" s="6">
        <f>AVERAGE(E10:E58)</f>
        <v>0.36487052574468082</v>
      </c>
      <c r="AA34" s="6">
        <f>STDEV(B10:B11)</f>
        <v>0.18160336375861014</v>
      </c>
      <c r="AB34" s="6">
        <f>STDEV(E10:E135)</f>
        <v>0.20243002056200951</v>
      </c>
      <c r="AC34" s="8">
        <f>COUNT(B10:B11)</f>
        <v>2</v>
      </c>
      <c r="AD34" s="8">
        <f>COUNT(E10:E135)</f>
        <v>47</v>
      </c>
      <c r="AF34" s="3" t="s">
        <v>1</v>
      </c>
      <c r="AG34" s="19">
        <v>1.56</v>
      </c>
      <c r="AH34" s="19"/>
      <c r="AV34" s="4"/>
      <c r="AW34" s="6"/>
      <c r="AX34" s="6"/>
      <c r="AY34" s="6"/>
      <c r="AZ34" s="6"/>
      <c r="BA34" s="6"/>
      <c r="BB34" s="6"/>
      <c r="BG34" s="11"/>
      <c r="BL34" s="11"/>
      <c r="CC34" s="11"/>
      <c r="CD34" s="11"/>
    </row>
    <row r="35" spans="5:82" ht="26" customHeight="1" x14ac:dyDescent="0.2">
      <c r="E35" s="37">
        <v>0.22219137999999999</v>
      </c>
      <c r="F35" s="37">
        <v>2</v>
      </c>
      <c r="K35" s="37">
        <v>0.20996806000000001</v>
      </c>
      <c r="L35" s="37">
        <v>2</v>
      </c>
      <c r="N35" s="31">
        <v>0.20881485</v>
      </c>
      <c r="O35" s="31">
        <v>1</v>
      </c>
      <c r="Q35" s="3"/>
      <c r="X35" s="32" t="s">
        <v>66</v>
      </c>
      <c r="Y35" s="6">
        <f>AVERAGE(B15:B97)</f>
        <v>0.34279619000000006</v>
      </c>
      <c r="Z35" s="6">
        <f>AVERAGE(N10:N127)</f>
        <v>0.5433774073275861</v>
      </c>
      <c r="AA35" s="6">
        <f>STDEV(B15:B30)</f>
        <v>0.16439768193611795</v>
      </c>
      <c r="AB35" s="6">
        <f>STDEV(N10:N135)</f>
        <v>0.2250844674913963</v>
      </c>
      <c r="AC35" s="8">
        <f>COUNT(B15:B30)</f>
        <v>16</v>
      </c>
      <c r="AD35" s="8">
        <f>COUNT(N10:N135)</f>
        <v>116</v>
      </c>
      <c r="AF35" s="3" t="s">
        <v>2</v>
      </c>
      <c r="AG35" s="19">
        <v>1.23</v>
      </c>
      <c r="AH35" s="19"/>
      <c r="AV35" s="4"/>
      <c r="AW35" s="6"/>
      <c r="AX35" s="6"/>
      <c r="AY35" s="6"/>
      <c r="AZ35" s="6"/>
      <c r="BA35" s="6"/>
      <c r="BB35" s="6"/>
      <c r="BL35" s="11"/>
      <c r="CC35" s="11"/>
      <c r="CD35" s="11"/>
    </row>
    <row r="36" spans="5:82" ht="26" customHeight="1" x14ac:dyDescent="0.2">
      <c r="E36" s="37">
        <v>0.23626214000000001</v>
      </c>
      <c r="F36" s="37">
        <v>2</v>
      </c>
      <c r="K36" s="37">
        <v>0.227121299999999</v>
      </c>
      <c r="L36" s="37">
        <v>2</v>
      </c>
      <c r="N36" s="31">
        <v>0.79311213999999997</v>
      </c>
      <c r="O36" s="31">
        <v>1</v>
      </c>
      <c r="Q36" s="3"/>
      <c r="T36" s="17"/>
      <c r="U36" s="17"/>
      <c r="X36" s="12" t="s">
        <v>35</v>
      </c>
      <c r="AA36" s="6"/>
      <c r="AB36" s="6"/>
      <c r="AC36" s="6"/>
      <c r="AD36" s="6"/>
      <c r="AF36" s="3" t="s">
        <v>3</v>
      </c>
      <c r="AG36" s="19">
        <v>1.97</v>
      </c>
      <c r="AH36" s="19"/>
      <c r="AV36" s="4"/>
      <c r="AW36" s="18"/>
      <c r="AX36" s="33"/>
      <c r="AY36" s="33"/>
      <c r="AZ36" s="33"/>
      <c r="BA36" s="33"/>
      <c r="BB36" s="33"/>
      <c r="BG36" s="19"/>
      <c r="BH36" s="19"/>
      <c r="BI36" s="19"/>
      <c r="BL36" s="11"/>
      <c r="CC36" s="11"/>
      <c r="CD36" s="11"/>
    </row>
    <row r="37" spans="5:82" ht="26" customHeight="1" x14ac:dyDescent="0.2">
      <c r="E37" s="37">
        <v>0.62729385000000004</v>
      </c>
      <c r="F37" s="37">
        <v>2</v>
      </c>
      <c r="K37" s="37">
        <v>0.44460358</v>
      </c>
      <c r="L37" s="37">
        <v>2</v>
      </c>
      <c r="N37" s="31">
        <v>0.68670103999999998</v>
      </c>
      <c r="O37" s="31">
        <v>1</v>
      </c>
      <c r="Q37" s="3"/>
      <c r="X37" s="32"/>
      <c r="Y37" s="6"/>
      <c r="Z37" s="6"/>
      <c r="AA37" s="6"/>
      <c r="AB37" s="6"/>
      <c r="AC37" s="6"/>
      <c r="AD37" s="6"/>
      <c r="AF37" s="3" t="s">
        <v>12</v>
      </c>
      <c r="AG37" s="19">
        <v>2.9999999999999997E-4</v>
      </c>
      <c r="AH37" s="19"/>
      <c r="AV37" s="26"/>
      <c r="AW37" s="26"/>
      <c r="AX37" s="26"/>
      <c r="AY37" s="23"/>
      <c r="AZ37" s="23"/>
      <c r="BA37" s="23"/>
      <c r="BB37" s="23"/>
      <c r="BG37" s="11"/>
      <c r="BH37" s="7"/>
      <c r="BI37" s="7"/>
      <c r="BL37" s="11"/>
      <c r="CC37" s="11"/>
      <c r="CD37" s="11"/>
    </row>
    <row r="38" spans="5:82" ht="26" customHeight="1" x14ac:dyDescent="0.2">
      <c r="E38" s="37">
        <v>0.59487281999999997</v>
      </c>
      <c r="F38" s="37">
        <v>2</v>
      </c>
      <c r="K38" s="37">
        <v>0.29571228999999999</v>
      </c>
      <c r="L38" s="37">
        <v>2</v>
      </c>
      <c r="N38" s="31">
        <v>0.29513251000000001</v>
      </c>
      <c r="O38" s="31">
        <v>1</v>
      </c>
      <c r="Q38" s="17"/>
      <c r="R38" s="3"/>
      <c r="S38" s="3"/>
      <c r="V38" s="25"/>
      <c r="X38" s="12" t="s">
        <v>38</v>
      </c>
      <c r="AF38" s="23"/>
      <c r="AG38" s="33" t="s">
        <v>15</v>
      </c>
      <c r="AV38" s="32"/>
      <c r="AW38" s="6"/>
      <c r="AX38" s="6"/>
      <c r="AY38" s="6"/>
      <c r="AZ38" s="6"/>
      <c r="BA38" s="6"/>
      <c r="BB38" s="6"/>
      <c r="BG38" s="11"/>
      <c r="BH38" s="7"/>
      <c r="BI38" s="7"/>
      <c r="CC38" s="11"/>
      <c r="CD38" s="11"/>
    </row>
    <row r="39" spans="5:82" ht="26" customHeight="1" x14ac:dyDescent="0.2">
      <c r="E39" s="37">
        <v>0.21112831000000001</v>
      </c>
      <c r="F39" s="37">
        <v>2</v>
      </c>
      <c r="K39" s="37">
        <v>0.16581872</v>
      </c>
      <c r="L39" s="37">
        <v>2</v>
      </c>
      <c r="N39" s="31">
        <v>0.29061461</v>
      </c>
      <c r="O39" s="31">
        <v>1</v>
      </c>
      <c r="Q39" s="3"/>
      <c r="R39" s="7"/>
      <c r="S39" s="7"/>
      <c r="V39" s="11"/>
      <c r="X39" s="12" t="s">
        <v>37</v>
      </c>
      <c r="AV39" s="32"/>
      <c r="AW39" s="6"/>
      <c r="AX39" s="6"/>
      <c r="AY39" s="6"/>
      <c r="AZ39" s="6"/>
      <c r="BA39" s="6"/>
      <c r="BB39" s="6"/>
      <c r="BG39" s="11"/>
      <c r="BH39" s="7"/>
      <c r="BI39" s="7"/>
      <c r="CC39" s="11"/>
      <c r="CD39" s="11"/>
    </row>
    <row r="40" spans="5:82" ht="26" customHeight="1" x14ac:dyDescent="0.2">
      <c r="E40" s="37">
        <v>0.77387857999999998</v>
      </c>
      <c r="F40" s="37">
        <v>2</v>
      </c>
      <c r="N40" s="31">
        <v>0.25358301</v>
      </c>
      <c r="O40" s="31">
        <v>1</v>
      </c>
      <c r="Q40" s="3"/>
      <c r="R40" s="7"/>
      <c r="S40" s="7"/>
      <c r="V40" s="11"/>
      <c r="X40" s="12" t="s">
        <v>36</v>
      </c>
      <c r="AI40" s="26"/>
      <c r="AV40" s="32"/>
      <c r="AW40" s="6"/>
      <c r="AX40" s="6"/>
      <c r="AY40" s="6"/>
      <c r="AZ40" s="6"/>
      <c r="BA40" s="6"/>
      <c r="BB40" s="6"/>
      <c r="BG40" s="11"/>
      <c r="BH40" s="7"/>
      <c r="BI40" s="7"/>
      <c r="CC40" s="11"/>
      <c r="CD40" s="11"/>
    </row>
    <row r="41" spans="5:82" ht="26" customHeight="1" x14ac:dyDescent="0.2">
      <c r="E41" s="37">
        <v>0.24293296</v>
      </c>
      <c r="F41" s="37">
        <v>2</v>
      </c>
      <c r="N41" s="31">
        <v>0.20459285999999999</v>
      </c>
      <c r="O41" s="31">
        <v>1</v>
      </c>
      <c r="Q41" s="3"/>
      <c r="R41" s="7"/>
      <c r="S41" s="7"/>
      <c r="V41" s="11"/>
      <c r="AI41" s="3"/>
      <c r="AV41" s="32"/>
      <c r="AW41" s="6"/>
      <c r="AX41" s="6"/>
      <c r="AY41" s="6"/>
      <c r="AZ41" s="6"/>
      <c r="BA41" s="6"/>
      <c r="BB41" s="6"/>
      <c r="CC41" s="11"/>
      <c r="CD41" s="11"/>
    </row>
    <row r="42" spans="5:82" ht="26" customHeight="1" x14ac:dyDescent="0.2">
      <c r="E42" s="37">
        <v>0.35756001999999998</v>
      </c>
      <c r="F42" s="37">
        <v>2</v>
      </c>
      <c r="N42" s="31">
        <v>0.38038697999999999</v>
      </c>
      <c r="O42" s="31">
        <v>1</v>
      </c>
      <c r="Q42" s="3"/>
      <c r="R42" s="7"/>
      <c r="S42" s="7"/>
      <c r="V42" s="25"/>
      <c r="AI42" s="19"/>
      <c r="AV42" s="4"/>
      <c r="AW42" s="6"/>
      <c r="AX42" s="6"/>
      <c r="AY42" s="6"/>
      <c r="AZ42" s="6"/>
      <c r="BA42" s="6"/>
      <c r="BB42" s="6"/>
      <c r="CC42" s="11"/>
      <c r="CD42" s="11"/>
    </row>
    <row r="43" spans="5:82" ht="26" customHeight="1" x14ac:dyDescent="0.2">
      <c r="E43" s="37">
        <v>0.20081289999999999</v>
      </c>
      <c r="F43" s="37">
        <v>2</v>
      </c>
      <c r="N43" s="31">
        <v>0.74168067000000004</v>
      </c>
      <c r="O43" s="31">
        <v>1</v>
      </c>
      <c r="V43" s="11"/>
      <c r="AI43" s="19"/>
      <c r="AV43" s="4"/>
      <c r="AW43" s="6"/>
      <c r="AX43" s="6"/>
      <c r="AY43" s="6"/>
      <c r="AZ43" s="6"/>
      <c r="BA43" s="6"/>
      <c r="BB43" s="6"/>
      <c r="CC43" s="11"/>
      <c r="CD43" s="11"/>
    </row>
    <row r="44" spans="5:82" ht="26" customHeight="1" x14ac:dyDescent="0.2">
      <c r="E44" s="37">
        <v>0.43533496999999999</v>
      </c>
      <c r="F44" s="37">
        <v>2</v>
      </c>
      <c r="V44" s="11"/>
      <c r="AI44" s="19"/>
      <c r="AV44" s="4"/>
      <c r="AW44" s="6"/>
      <c r="AX44" s="6"/>
      <c r="AY44" s="6"/>
      <c r="AZ44" s="6"/>
      <c r="BA44" s="6"/>
      <c r="BB44" s="6"/>
      <c r="CC44" s="11"/>
      <c r="CD44" s="11"/>
    </row>
    <row r="45" spans="5:82" ht="26" customHeight="1" x14ac:dyDescent="0.2">
      <c r="E45" s="37">
        <v>0.17746561999999999</v>
      </c>
      <c r="F45" s="37">
        <v>2</v>
      </c>
      <c r="N45" s="37">
        <v>0.95659570999999999</v>
      </c>
      <c r="O45" s="37">
        <v>2</v>
      </c>
      <c r="V45" s="25"/>
      <c r="AI45" s="19"/>
      <c r="AV45" s="4"/>
      <c r="AW45" s="18"/>
      <c r="AX45" s="19"/>
      <c r="AY45" s="19"/>
      <c r="AZ45" s="19"/>
      <c r="BA45" s="19"/>
      <c r="BB45" s="19"/>
      <c r="CD45" s="11"/>
    </row>
    <row r="46" spans="5:82" ht="26" customHeight="1" x14ac:dyDescent="0.2">
      <c r="E46" s="37">
        <v>0.20185241000000001</v>
      </c>
      <c r="F46" s="37">
        <v>2</v>
      </c>
      <c r="N46" s="37">
        <v>0.52327915999999997</v>
      </c>
      <c r="O46" s="37">
        <v>2</v>
      </c>
      <c r="V46" s="11"/>
      <c r="CD46" s="11"/>
    </row>
    <row r="47" spans="5:82" ht="26" customHeight="1" x14ac:dyDescent="0.2">
      <c r="E47" s="37">
        <v>0.31950097999999999</v>
      </c>
      <c r="F47" s="37">
        <v>2</v>
      </c>
      <c r="N47" s="37">
        <v>0.52929179000000004</v>
      </c>
      <c r="O47" s="37">
        <v>2</v>
      </c>
      <c r="V47" s="11"/>
      <c r="CD47" s="11"/>
    </row>
    <row r="48" spans="5:82" ht="26" customHeight="1" x14ac:dyDescent="0.2">
      <c r="E48" s="37">
        <v>0.59638694999999997</v>
      </c>
      <c r="F48" s="37">
        <v>2</v>
      </c>
      <c r="N48" s="37">
        <v>0.25616992</v>
      </c>
      <c r="O48" s="37">
        <v>2</v>
      </c>
      <c r="V48" s="11"/>
      <c r="CD48" s="11"/>
    </row>
    <row r="49" spans="5:82" ht="26" customHeight="1" x14ac:dyDescent="0.2">
      <c r="E49" s="37">
        <v>0.22257547</v>
      </c>
      <c r="F49" s="37">
        <v>2</v>
      </c>
      <c r="N49" s="37">
        <v>0.52061773</v>
      </c>
      <c r="O49" s="37">
        <v>2</v>
      </c>
      <c r="CD49" s="11"/>
    </row>
    <row r="50" spans="5:82" ht="26" customHeight="1" x14ac:dyDescent="0.2">
      <c r="E50" s="37">
        <v>0.15080593</v>
      </c>
      <c r="F50" s="37">
        <v>2</v>
      </c>
      <c r="N50" s="37">
        <v>0.41158716000000001</v>
      </c>
      <c r="O50" s="37">
        <v>2</v>
      </c>
      <c r="CD50" s="11"/>
    </row>
    <row r="51" spans="5:82" ht="26" customHeight="1" x14ac:dyDescent="0.2">
      <c r="E51" s="37">
        <v>0.16532266000000001</v>
      </c>
      <c r="F51" s="37">
        <v>2</v>
      </c>
      <c r="N51" s="37">
        <v>0.45083972999999999</v>
      </c>
      <c r="O51" s="37">
        <v>2</v>
      </c>
      <c r="CD51" s="11"/>
    </row>
    <row r="52" spans="5:82" ht="26" customHeight="1" x14ac:dyDescent="0.2">
      <c r="E52" s="37">
        <v>0.22483785000000001</v>
      </c>
      <c r="F52" s="37">
        <v>2</v>
      </c>
      <c r="N52" s="37">
        <v>0.46767406</v>
      </c>
      <c r="O52" s="37">
        <v>2</v>
      </c>
      <c r="CD52" s="11"/>
    </row>
    <row r="53" spans="5:82" ht="26" customHeight="1" x14ac:dyDescent="0.2">
      <c r="E53" s="37">
        <v>0.19648884</v>
      </c>
      <c r="F53" s="37">
        <v>2</v>
      </c>
      <c r="N53" s="37">
        <v>0.69062268000000004</v>
      </c>
      <c r="O53" s="37">
        <v>2</v>
      </c>
      <c r="CD53" s="11"/>
    </row>
    <row r="54" spans="5:82" ht="26" customHeight="1" x14ac:dyDescent="0.2">
      <c r="E54" s="37">
        <v>0.22245746</v>
      </c>
      <c r="F54" s="37">
        <v>2</v>
      </c>
      <c r="N54" s="37">
        <v>0.53749974</v>
      </c>
      <c r="O54" s="37">
        <v>2</v>
      </c>
      <c r="CD54" s="11"/>
    </row>
    <row r="55" spans="5:82" ht="26" customHeight="1" x14ac:dyDescent="0.2">
      <c r="N55" s="37">
        <v>0.88934444000000001</v>
      </c>
      <c r="O55" s="37">
        <v>2</v>
      </c>
      <c r="CD55" s="11"/>
    </row>
    <row r="56" spans="5:82" ht="26" customHeight="1" x14ac:dyDescent="0.2">
      <c r="E56" s="42">
        <v>0.51377739</v>
      </c>
      <c r="F56" s="42">
        <v>3</v>
      </c>
      <c r="N56" s="37">
        <v>1.0846950099999999</v>
      </c>
      <c r="O56" s="37">
        <v>2</v>
      </c>
      <c r="CD56" s="11"/>
    </row>
    <row r="57" spans="5:82" ht="26" customHeight="1" x14ac:dyDescent="0.2">
      <c r="E57" s="42">
        <v>0.42431682999999998</v>
      </c>
      <c r="F57" s="42">
        <v>3</v>
      </c>
      <c r="N57" s="37">
        <v>0.17591091</v>
      </c>
      <c r="O57" s="37">
        <v>2</v>
      </c>
      <c r="CD57" s="11"/>
    </row>
    <row r="58" spans="5:82" ht="26" customHeight="1" x14ac:dyDescent="0.2">
      <c r="E58" s="42">
        <v>0.92061203999999996</v>
      </c>
      <c r="F58" s="42">
        <v>3</v>
      </c>
      <c r="N58" s="37">
        <v>0.57877855</v>
      </c>
      <c r="O58" s="37">
        <v>2</v>
      </c>
      <c r="CD58" s="11"/>
    </row>
    <row r="59" spans="5:82" ht="26" customHeight="1" x14ac:dyDescent="0.2">
      <c r="N59" s="37">
        <v>0.83672451000000003</v>
      </c>
      <c r="O59" s="37">
        <v>2</v>
      </c>
      <c r="CD59" s="11"/>
    </row>
    <row r="60" spans="5:82" ht="26" customHeight="1" x14ac:dyDescent="0.2">
      <c r="N60" s="37">
        <v>0.75214831999999998</v>
      </c>
      <c r="O60" s="37">
        <v>2</v>
      </c>
      <c r="CD60" s="11"/>
    </row>
    <row r="61" spans="5:82" ht="26" customHeight="1" x14ac:dyDescent="0.2">
      <c r="N61" s="37">
        <v>0.85206572000000003</v>
      </c>
      <c r="O61" s="37">
        <v>2</v>
      </c>
      <c r="CD61" s="11"/>
    </row>
    <row r="62" spans="5:82" ht="26" customHeight="1" x14ac:dyDescent="0.2">
      <c r="N62" s="37">
        <v>0.64378665000000002</v>
      </c>
      <c r="O62" s="37">
        <v>2</v>
      </c>
      <c r="CD62" s="11"/>
    </row>
    <row r="63" spans="5:82" ht="26" customHeight="1" x14ac:dyDescent="0.2">
      <c r="N63" s="37">
        <v>0.53019115000000006</v>
      </c>
      <c r="O63" s="37">
        <v>2</v>
      </c>
      <c r="CD63" s="11"/>
    </row>
    <row r="64" spans="5:82" ht="26" customHeight="1" x14ac:dyDescent="0.2">
      <c r="N64" s="37">
        <v>0.72181571</v>
      </c>
      <c r="O64" s="37">
        <v>2</v>
      </c>
      <c r="CD64" s="11"/>
    </row>
    <row r="65" spans="14:82" ht="26" customHeight="1" x14ac:dyDescent="0.2">
      <c r="N65" s="37">
        <v>0.58744200000000002</v>
      </c>
      <c r="O65" s="37">
        <v>2</v>
      </c>
      <c r="CD65" s="11"/>
    </row>
    <row r="66" spans="14:82" ht="26" customHeight="1" x14ac:dyDescent="0.2">
      <c r="N66" s="37">
        <v>0.62656531000000004</v>
      </c>
      <c r="O66" s="37">
        <v>2</v>
      </c>
      <c r="CD66" s="11"/>
    </row>
    <row r="67" spans="14:82" ht="26" customHeight="1" x14ac:dyDescent="0.2">
      <c r="N67" s="37">
        <v>0.59045594000000001</v>
      </c>
      <c r="O67" s="37">
        <v>2</v>
      </c>
      <c r="CD67" s="11"/>
    </row>
    <row r="68" spans="14:82" ht="26" customHeight="1" x14ac:dyDescent="0.2">
      <c r="N68" s="37">
        <v>0.53796211000000005</v>
      </c>
      <c r="O68" s="37">
        <v>2</v>
      </c>
      <c r="CD68" s="11"/>
    </row>
    <row r="69" spans="14:82" ht="26" customHeight="1" x14ac:dyDescent="0.2">
      <c r="N69" s="37">
        <v>0.76829972999999996</v>
      </c>
      <c r="O69" s="37">
        <v>2</v>
      </c>
      <c r="CD69" s="11"/>
    </row>
    <row r="70" spans="14:82" ht="26" customHeight="1" x14ac:dyDescent="0.2">
      <c r="N70" s="37">
        <v>0.75468488</v>
      </c>
      <c r="O70" s="37">
        <v>2</v>
      </c>
      <c r="CD70" s="11"/>
    </row>
    <row r="71" spans="14:82" ht="26" customHeight="1" x14ac:dyDescent="0.2">
      <c r="N71" s="37">
        <v>0.52758592000000004</v>
      </c>
      <c r="O71" s="37">
        <v>2</v>
      </c>
      <c r="CD71" s="11"/>
    </row>
    <row r="72" spans="14:82" ht="26" customHeight="1" x14ac:dyDescent="0.2">
      <c r="N72" s="37">
        <v>0.72581905000000002</v>
      </c>
      <c r="O72" s="37">
        <v>2</v>
      </c>
      <c r="CD72" s="11"/>
    </row>
    <row r="73" spans="14:82" ht="26" customHeight="1" x14ac:dyDescent="0.2">
      <c r="N73" s="37">
        <v>0.75203777000000005</v>
      </c>
      <c r="O73" s="37">
        <v>2</v>
      </c>
      <c r="CD73" s="11"/>
    </row>
    <row r="74" spans="14:82" ht="26" customHeight="1" x14ac:dyDescent="0.2">
      <c r="N74" s="37">
        <v>0.56915464000000004</v>
      </c>
      <c r="O74" s="37">
        <v>2</v>
      </c>
      <c r="CD74" s="11"/>
    </row>
    <row r="75" spans="14:82" ht="26" customHeight="1" x14ac:dyDescent="0.2">
      <c r="N75" s="37">
        <v>0.62837449000000001</v>
      </c>
      <c r="O75" s="37">
        <v>2</v>
      </c>
      <c r="CD75" s="11"/>
    </row>
    <row r="76" spans="14:82" ht="26" customHeight="1" x14ac:dyDescent="0.2">
      <c r="N76" s="37">
        <v>0.66521317999999996</v>
      </c>
      <c r="O76" s="37">
        <v>2</v>
      </c>
      <c r="CD76" s="11"/>
    </row>
    <row r="77" spans="14:82" ht="26" customHeight="1" x14ac:dyDescent="0.2">
      <c r="N77" s="37">
        <v>0.29721141000000001</v>
      </c>
      <c r="O77" s="37">
        <v>2</v>
      </c>
      <c r="CD77" s="11"/>
    </row>
    <row r="78" spans="14:82" ht="26" customHeight="1" x14ac:dyDescent="0.2">
      <c r="N78" s="37">
        <v>0.42850566000000001</v>
      </c>
      <c r="O78" s="37">
        <v>2</v>
      </c>
      <c r="CD78" s="11"/>
    </row>
    <row r="79" spans="14:82" ht="26" customHeight="1" x14ac:dyDescent="0.2">
      <c r="N79" s="37">
        <v>0.85245658999999996</v>
      </c>
      <c r="O79" s="37">
        <v>2</v>
      </c>
      <c r="CD79" s="11"/>
    </row>
    <row r="80" spans="14:82" ht="26" customHeight="1" x14ac:dyDescent="0.2">
      <c r="N80" s="37">
        <v>0.81449758999999999</v>
      </c>
      <c r="O80" s="37">
        <v>2</v>
      </c>
      <c r="CD80" s="11"/>
    </row>
    <row r="81" spans="14:82" ht="26" customHeight="1" x14ac:dyDescent="0.2">
      <c r="N81" s="37">
        <v>0.83681521000000003</v>
      </c>
      <c r="O81" s="37">
        <v>2</v>
      </c>
      <c r="CD81" s="11"/>
    </row>
    <row r="82" spans="14:82" ht="26" customHeight="1" x14ac:dyDescent="0.2">
      <c r="N82" s="37">
        <v>0.94042895999999998</v>
      </c>
      <c r="O82" s="37">
        <v>2</v>
      </c>
      <c r="CD82" s="11"/>
    </row>
    <row r="83" spans="14:82" ht="26" customHeight="1" x14ac:dyDescent="0.2">
      <c r="N83" s="37">
        <v>0.89320653999999999</v>
      </c>
      <c r="O83" s="37">
        <v>2</v>
      </c>
      <c r="CD83" s="11"/>
    </row>
    <row r="84" spans="14:82" ht="26" customHeight="1" x14ac:dyDescent="0.2">
      <c r="N84" s="37">
        <v>0.31790153999999998</v>
      </c>
      <c r="O84" s="37">
        <v>2</v>
      </c>
      <c r="CD84" s="11"/>
    </row>
    <row r="85" spans="14:82" ht="26" customHeight="1" x14ac:dyDescent="0.2">
      <c r="N85" s="37">
        <v>0.56507138000000001</v>
      </c>
      <c r="O85" s="37">
        <v>2</v>
      </c>
      <c r="CD85" s="11"/>
    </row>
    <row r="86" spans="14:82" ht="26" customHeight="1" x14ac:dyDescent="0.2">
      <c r="N86" s="37">
        <v>0.24074685000000001</v>
      </c>
      <c r="O86" s="37">
        <v>2</v>
      </c>
      <c r="CD86" s="11"/>
    </row>
    <row r="87" spans="14:82" ht="26" customHeight="1" x14ac:dyDescent="0.2">
      <c r="N87" s="37">
        <v>0.29718233999999999</v>
      </c>
      <c r="O87" s="37">
        <v>2</v>
      </c>
      <c r="CD87" s="11"/>
    </row>
    <row r="88" spans="14:82" ht="26" customHeight="1" x14ac:dyDescent="0.2">
      <c r="N88" s="37">
        <v>0.45639682999999998</v>
      </c>
      <c r="O88" s="37">
        <v>2</v>
      </c>
    </row>
    <row r="89" spans="14:82" ht="26" customHeight="1" x14ac:dyDescent="0.2">
      <c r="N89" s="37">
        <v>0.2338885</v>
      </c>
      <c r="O89" s="37">
        <v>2</v>
      </c>
    </row>
    <row r="90" spans="14:82" ht="26" customHeight="1" x14ac:dyDescent="0.2">
      <c r="N90" s="37">
        <v>0.29908362999999999</v>
      </c>
      <c r="O90" s="37">
        <v>2</v>
      </c>
    </row>
    <row r="91" spans="14:82" ht="26" customHeight="1" x14ac:dyDescent="0.2">
      <c r="N91" s="37">
        <v>0.61963091999999997</v>
      </c>
      <c r="O91" s="37">
        <v>2</v>
      </c>
    </row>
    <row r="92" spans="14:82" ht="26" customHeight="1" x14ac:dyDescent="0.2">
      <c r="N92" s="37">
        <v>0.27654148000000001</v>
      </c>
      <c r="O92" s="37">
        <v>2</v>
      </c>
    </row>
    <row r="93" spans="14:82" ht="26" customHeight="1" x14ac:dyDescent="0.2">
      <c r="N93" s="37">
        <v>0.25540505000000002</v>
      </c>
      <c r="O93" s="37">
        <v>2</v>
      </c>
    </row>
    <row r="94" spans="14:82" ht="26" customHeight="1" x14ac:dyDescent="0.2">
      <c r="N94" s="37">
        <v>0.96450698000000001</v>
      </c>
      <c r="O94" s="37">
        <v>2</v>
      </c>
    </row>
    <row r="95" spans="14:82" ht="26" customHeight="1" x14ac:dyDescent="0.2">
      <c r="N95" s="37">
        <v>0.18833817</v>
      </c>
      <c r="O95" s="37">
        <v>3</v>
      </c>
    </row>
    <row r="96" spans="14:82" ht="26" customHeight="1" x14ac:dyDescent="0.2">
      <c r="N96" s="37">
        <v>0.35524083000000001</v>
      </c>
      <c r="O96" s="37">
        <v>2</v>
      </c>
    </row>
    <row r="97" spans="14:15" ht="26" customHeight="1" x14ac:dyDescent="0.2">
      <c r="N97" s="37">
        <v>0.71788658000000005</v>
      </c>
      <c r="O97" s="37">
        <v>2</v>
      </c>
    </row>
    <row r="98" spans="14:15" ht="26" customHeight="1" x14ac:dyDescent="0.2">
      <c r="N98" s="37">
        <v>0.81945126000000001</v>
      </c>
      <c r="O98" s="37">
        <v>2</v>
      </c>
    </row>
    <row r="99" spans="14:15" ht="26" customHeight="1" x14ac:dyDescent="0.2">
      <c r="N99" s="37">
        <v>0.83790617999999994</v>
      </c>
      <c r="O99" s="37">
        <v>2</v>
      </c>
    </row>
    <row r="100" spans="14:15" ht="26" customHeight="1" x14ac:dyDescent="0.2">
      <c r="N100" s="37">
        <v>0.86714265000000001</v>
      </c>
      <c r="O100" s="37">
        <v>2</v>
      </c>
    </row>
    <row r="101" spans="14:15" ht="26" customHeight="1" x14ac:dyDescent="0.2">
      <c r="N101" s="37">
        <v>0.62090794000000005</v>
      </c>
      <c r="O101" s="37">
        <v>2</v>
      </c>
    </row>
    <row r="102" spans="14:15" ht="26" customHeight="1" x14ac:dyDescent="0.2">
      <c r="N102" s="37">
        <v>0.18043120000000001</v>
      </c>
      <c r="O102" s="37">
        <v>2</v>
      </c>
    </row>
    <row r="103" spans="14:15" ht="26" customHeight="1" x14ac:dyDescent="0.2">
      <c r="N103" s="37">
        <v>0.74881805000000001</v>
      </c>
      <c r="O103" s="37">
        <v>2</v>
      </c>
    </row>
    <row r="104" spans="14:15" ht="26" customHeight="1" x14ac:dyDescent="0.2">
      <c r="N104" s="37">
        <v>0.5245514</v>
      </c>
      <c r="O104" s="37">
        <v>2</v>
      </c>
    </row>
    <row r="105" spans="14:15" ht="26" customHeight="1" x14ac:dyDescent="0.2">
      <c r="N105" s="37">
        <v>0.45831118999999998</v>
      </c>
      <c r="O105" s="37">
        <v>2</v>
      </c>
    </row>
    <row r="106" spans="14:15" ht="26" customHeight="1" x14ac:dyDescent="0.2">
      <c r="N106" s="37">
        <v>0.70312171999999995</v>
      </c>
      <c r="O106" s="37">
        <v>2</v>
      </c>
    </row>
    <row r="107" spans="14:15" ht="26" customHeight="1" x14ac:dyDescent="0.2">
      <c r="N107" s="37">
        <v>0.79031130000000005</v>
      </c>
      <c r="O107" s="37">
        <v>2</v>
      </c>
    </row>
    <row r="108" spans="14:15" ht="26" customHeight="1" x14ac:dyDescent="0.2">
      <c r="N108" s="37">
        <v>0.23081315999999999</v>
      </c>
      <c r="O108" s="37">
        <v>2</v>
      </c>
    </row>
    <row r="109" spans="14:15" ht="26" customHeight="1" x14ac:dyDescent="0.2">
      <c r="N109" s="37">
        <v>0.395538</v>
      </c>
      <c r="O109" s="37">
        <v>2</v>
      </c>
    </row>
    <row r="110" spans="14:15" ht="26" customHeight="1" x14ac:dyDescent="0.2">
      <c r="N110" s="37">
        <v>0.32719502</v>
      </c>
      <c r="O110" s="37">
        <v>2</v>
      </c>
    </row>
    <row r="111" spans="14:15" ht="26" customHeight="1" x14ac:dyDescent="0.2">
      <c r="N111" s="37">
        <v>0.85220149000000001</v>
      </c>
      <c r="O111" s="37">
        <v>2</v>
      </c>
    </row>
    <row r="112" spans="14:15" ht="26" customHeight="1" x14ac:dyDescent="0.2">
      <c r="N112" s="37">
        <v>0.71344554999999998</v>
      </c>
      <c r="O112" s="37">
        <v>2</v>
      </c>
    </row>
    <row r="113" spans="14:15" ht="26" customHeight="1" x14ac:dyDescent="0.2">
      <c r="N113" s="37">
        <v>0.65539639000000005</v>
      </c>
      <c r="O113" s="37">
        <v>2</v>
      </c>
    </row>
    <row r="114" spans="14:15" ht="26" customHeight="1" x14ac:dyDescent="0.2">
      <c r="N114" s="37">
        <v>0.38491966999999999</v>
      </c>
      <c r="O114" s="37">
        <v>2</v>
      </c>
    </row>
    <row r="115" spans="14:15" ht="26" customHeight="1" x14ac:dyDescent="0.2">
      <c r="N115" s="37">
        <v>0.84512498000000003</v>
      </c>
      <c r="O115" s="37">
        <v>2</v>
      </c>
    </row>
    <row r="116" spans="14:15" ht="26" customHeight="1" x14ac:dyDescent="0.2">
      <c r="N116" s="37">
        <v>0.36042169000000002</v>
      </c>
      <c r="O116" s="37">
        <v>2</v>
      </c>
    </row>
    <row r="117" spans="14:15" ht="26" customHeight="1" x14ac:dyDescent="0.2">
      <c r="N117" s="37">
        <v>0.42850566000000001</v>
      </c>
      <c r="O117" s="37">
        <v>2</v>
      </c>
    </row>
    <row r="118" spans="14:15" ht="26" customHeight="1" x14ac:dyDescent="0.2">
      <c r="N118" s="37">
        <v>0.75571615999999997</v>
      </c>
      <c r="O118" s="37">
        <v>2</v>
      </c>
    </row>
    <row r="119" spans="14:15" ht="26" customHeight="1" x14ac:dyDescent="0.2">
      <c r="N119" s="37">
        <v>0.66844906000000004</v>
      </c>
      <c r="O119" s="37">
        <v>2</v>
      </c>
    </row>
    <row r="120" spans="14:15" ht="26" customHeight="1" x14ac:dyDescent="0.2">
      <c r="N120" s="37">
        <v>0.51897039</v>
      </c>
      <c r="O120" s="37">
        <v>2</v>
      </c>
    </row>
    <row r="121" spans="14:15" ht="26" customHeight="1" x14ac:dyDescent="0.2">
      <c r="N121" s="37">
        <v>0.68073722000000003</v>
      </c>
      <c r="O121" s="37">
        <v>2</v>
      </c>
    </row>
    <row r="123" spans="14:15" ht="26" customHeight="1" x14ac:dyDescent="0.2">
      <c r="N123" s="42">
        <v>0.88549604999999998</v>
      </c>
      <c r="O123" s="42">
        <v>3</v>
      </c>
    </row>
    <row r="124" spans="14:15" ht="26" customHeight="1" x14ac:dyDescent="0.2">
      <c r="N124" s="42">
        <v>0.41206647000000002</v>
      </c>
      <c r="O124" s="42">
        <v>3</v>
      </c>
    </row>
    <row r="125" spans="14:15" ht="26" customHeight="1" x14ac:dyDescent="0.2">
      <c r="N125" s="42">
        <v>0.24343954000000001</v>
      </c>
      <c r="O125" s="42">
        <v>3</v>
      </c>
    </row>
    <row r="126" spans="14:15" ht="26" customHeight="1" x14ac:dyDescent="0.2">
      <c r="N126" s="42">
        <v>0.69139874000000001</v>
      </c>
      <c r="O126" s="42">
        <v>3</v>
      </c>
    </row>
    <row r="127" spans="14:15" ht="26" customHeight="1" x14ac:dyDescent="0.2">
      <c r="N127" s="42">
        <v>0.44656202</v>
      </c>
      <c r="O127" s="42">
        <v>3</v>
      </c>
    </row>
  </sheetData>
  <mergeCells count="5">
    <mergeCell ref="E8:F8"/>
    <mergeCell ref="H8:I8"/>
    <mergeCell ref="K8:L8"/>
    <mergeCell ref="N8:O8"/>
    <mergeCell ref="AF8:AH8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F4BD0-A5A5-4A4E-94C1-4F6322422BB3}">
  <dimension ref="A1:BU163"/>
  <sheetViews>
    <sheetView zoomScale="75" workbookViewId="0">
      <selection activeCell="A4" sqref="A4"/>
    </sheetView>
  </sheetViews>
  <sheetFormatPr baseColWidth="10" defaultRowHeight="26" customHeight="1" x14ac:dyDescent="0.2"/>
  <cols>
    <col min="1" max="1" width="11.1640625" style="13" customWidth="1"/>
    <col min="2" max="2" width="10.83203125" style="14" customWidth="1"/>
    <col min="3" max="3" width="7.1640625" style="14" customWidth="1"/>
    <col min="4" max="4" width="2.1640625" style="12" customWidth="1"/>
    <col min="5" max="5" width="10.83203125" style="14" customWidth="1"/>
    <col min="6" max="6" width="6.5" style="14" customWidth="1"/>
    <col min="7" max="7" width="2.1640625" style="12" customWidth="1"/>
    <col min="8" max="8" width="11.1640625" style="14" customWidth="1"/>
    <col min="9" max="9" width="6.1640625" style="14" customWidth="1"/>
    <col min="10" max="10" width="2" style="12" customWidth="1"/>
    <col min="11" max="11" width="9.33203125" style="14" customWidth="1"/>
    <col min="12" max="12" width="6" style="14" customWidth="1"/>
    <col min="13" max="13" width="1.6640625" style="12" customWidth="1"/>
    <col min="14" max="14" width="9.83203125" style="14" customWidth="1"/>
    <col min="15" max="15" width="5.6640625" style="14" customWidth="1"/>
    <col min="16" max="16" width="2.1640625" style="12" customWidth="1"/>
    <col min="17" max="17" width="9.83203125" style="14" customWidth="1"/>
    <col min="18" max="18" width="6.1640625" style="14" customWidth="1"/>
    <col min="19" max="19" width="2.5" style="12" customWidth="1"/>
    <col min="20" max="20" width="10" style="14" customWidth="1"/>
    <col min="21" max="21" width="6" style="14" customWidth="1"/>
    <col min="22" max="22" width="2" style="12" customWidth="1"/>
    <col min="23" max="23" width="9.83203125" style="14" customWidth="1"/>
    <col min="24" max="24" width="6.83203125" style="14" customWidth="1"/>
    <col min="25" max="31" width="10.83203125" style="14"/>
    <col min="32" max="32" width="11.6640625" style="14" customWidth="1"/>
    <col min="33" max="37" width="10.83203125" style="14"/>
    <col min="38" max="38" width="14" style="14" customWidth="1"/>
    <col min="39" max="39" width="14.1640625" style="14" customWidth="1"/>
    <col min="40" max="40" width="1.83203125" style="12" customWidth="1"/>
    <col min="41" max="43" width="10.83203125" style="14"/>
    <col min="44" max="44" width="7.33203125" style="14" customWidth="1"/>
    <col min="45" max="48" width="10.83203125" style="14"/>
    <col min="49" max="65" width="10.83203125" style="23"/>
    <col min="66" max="66" width="6" style="14" customWidth="1"/>
    <col min="67" max="16384" width="10.83203125" style="14"/>
  </cols>
  <sheetData>
    <row r="1" spans="1:66" s="12" customFormat="1" ht="26" customHeight="1" x14ac:dyDescent="0.2">
      <c r="A1" s="24" t="s">
        <v>103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BD1" s="17"/>
    </row>
    <row r="2" spans="1:66" s="12" customFormat="1" ht="26" customHeight="1" x14ac:dyDescent="0.2">
      <c r="A2" s="24" t="s">
        <v>41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Z2" s="12" t="s">
        <v>46</v>
      </c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J2" s="17"/>
    </row>
    <row r="3" spans="1:66" s="12" customFormat="1" ht="26" customHeight="1" x14ac:dyDescent="0.2">
      <c r="A3" s="24" t="s">
        <v>42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Z3" s="12" t="s">
        <v>45</v>
      </c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J3" s="17"/>
    </row>
    <row r="4" spans="1:66" s="12" customFormat="1" ht="26" customHeight="1" x14ac:dyDescent="0.2">
      <c r="A4" s="24" t="s">
        <v>104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Z4" s="12" t="s">
        <v>50</v>
      </c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J4" s="17"/>
    </row>
    <row r="5" spans="1:66" s="12" customFormat="1" ht="26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J5" s="17"/>
    </row>
    <row r="6" spans="1:66" s="12" customFormat="1" ht="26" customHeight="1" x14ac:dyDescent="0.2">
      <c r="A6" s="11"/>
      <c r="B6" s="11"/>
      <c r="C6" s="11"/>
      <c r="D6" s="11"/>
      <c r="E6" s="11"/>
      <c r="F6" s="11"/>
      <c r="G6" s="11"/>
      <c r="H6" s="11"/>
      <c r="W6" s="17"/>
      <c r="AG6" s="21" t="s">
        <v>49</v>
      </c>
      <c r="AR6" s="22"/>
      <c r="AS6" s="11"/>
      <c r="AT6" s="11"/>
      <c r="AU6" s="11"/>
      <c r="AV6" s="11"/>
    </row>
    <row r="7" spans="1:66" s="12" customFormat="1" ht="26" customHeight="1" x14ac:dyDescent="0.2">
      <c r="A7" s="22" t="s">
        <v>34</v>
      </c>
      <c r="B7" s="11"/>
      <c r="C7" s="11"/>
      <c r="D7" s="11"/>
      <c r="E7" s="11"/>
      <c r="F7" s="11"/>
      <c r="G7" s="11"/>
      <c r="H7" s="11"/>
      <c r="W7" s="17"/>
      <c r="Z7" s="21" t="s">
        <v>40</v>
      </c>
      <c r="AG7" s="12" t="s">
        <v>100</v>
      </c>
      <c r="AH7" s="21"/>
      <c r="AI7" s="21"/>
      <c r="AJ7" s="21"/>
      <c r="AK7" s="21"/>
      <c r="AL7" s="21"/>
      <c r="AM7" s="21"/>
      <c r="AR7" s="22"/>
      <c r="AS7" s="11"/>
      <c r="AT7" s="11"/>
      <c r="AU7" s="11"/>
      <c r="AV7" s="11"/>
    </row>
    <row r="8" spans="1:66" ht="26" customHeight="1" x14ac:dyDescent="0.2">
      <c r="A8" s="22"/>
      <c r="B8" s="11"/>
      <c r="C8" s="11"/>
      <c r="D8" s="11"/>
      <c r="E8" s="106" t="s">
        <v>67</v>
      </c>
      <c r="F8" s="106"/>
      <c r="G8" s="11"/>
      <c r="H8" s="106" t="s">
        <v>68</v>
      </c>
      <c r="I8" s="106"/>
      <c r="J8" s="11"/>
      <c r="K8" s="109" t="s">
        <v>69</v>
      </c>
      <c r="L8" s="109"/>
      <c r="M8" s="11"/>
      <c r="N8" s="109" t="s">
        <v>70</v>
      </c>
      <c r="O8" s="109"/>
      <c r="P8" s="11"/>
      <c r="Q8" s="109" t="s">
        <v>71</v>
      </c>
      <c r="R8" s="109"/>
      <c r="S8" s="11"/>
      <c r="T8" s="109" t="s">
        <v>72</v>
      </c>
      <c r="U8" s="109"/>
      <c r="V8" s="11"/>
      <c r="W8" s="109" t="s">
        <v>73</v>
      </c>
      <c r="X8" s="109"/>
      <c r="AA8" s="5"/>
      <c r="AB8" s="19"/>
      <c r="AC8" s="19"/>
      <c r="AD8" s="19"/>
      <c r="AE8" s="19"/>
      <c r="AG8" s="21" t="s">
        <v>40</v>
      </c>
      <c r="AH8" s="5"/>
      <c r="AI8" s="19"/>
      <c r="AJ8" s="19"/>
      <c r="AK8" s="19"/>
      <c r="AL8" s="19"/>
      <c r="AM8" s="19"/>
      <c r="AN8" s="26"/>
      <c r="AO8" s="107" t="s">
        <v>39</v>
      </c>
      <c r="AP8" s="107"/>
      <c r="AQ8" s="107"/>
      <c r="BN8" s="11"/>
    </row>
    <row r="9" spans="1:66" ht="51" customHeight="1" x14ac:dyDescent="0.2">
      <c r="A9" s="28" t="s">
        <v>7</v>
      </c>
      <c r="B9" s="28" t="s">
        <v>47</v>
      </c>
      <c r="C9" s="28" t="s">
        <v>4</v>
      </c>
      <c r="D9" s="29"/>
      <c r="E9" s="28" t="s">
        <v>48</v>
      </c>
      <c r="F9" s="28" t="s">
        <v>4</v>
      </c>
      <c r="G9" s="29"/>
      <c r="H9" s="28" t="s">
        <v>48</v>
      </c>
      <c r="I9" s="28" t="s">
        <v>4</v>
      </c>
      <c r="J9" s="29"/>
      <c r="K9" s="28" t="s">
        <v>48</v>
      </c>
      <c r="L9" s="28" t="s">
        <v>4</v>
      </c>
      <c r="M9" s="29"/>
      <c r="N9" s="28" t="s">
        <v>48</v>
      </c>
      <c r="O9" s="28" t="s">
        <v>4</v>
      </c>
      <c r="P9" s="29"/>
      <c r="Q9" s="28" t="s">
        <v>48</v>
      </c>
      <c r="R9" s="28" t="s">
        <v>4</v>
      </c>
      <c r="S9" s="29"/>
      <c r="T9" s="28" t="s">
        <v>48</v>
      </c>
      <c r="U9" s="28" t="s">
        <v>4</v>
      </c>
      <c r="V9" s="29"/>
      <c r="W9" s="28" t="s">
        <v>48</v>
      </c>
      <c r="X9" s="28" t="s">
        <v>4</v>
      </c>
      <c r="Z9" s="2" t="s">
        <v>7</v>
      </c>
      <c r="AA9" s="2" t="s">
        <v>4</v>
      </c>
      <c r="AB9" s="2" t="s">
        <v>8</v>
      </c>
      <c r="AC9" s="2" t="s">
        <v>10</v>
      </c>
      <c r="AD9" s="20" t="s">
        <v>32</v>
      </c>
      <c r="AE9" s="20" t="s">
        <v>33</v>
      </c>
      <c r="AG9" s="2" t="s">
        <v>7</v>
      </c>
      <c r="AH9" s="2" t="s">
        <v>8</v>
      </c>
      <c r="AI9" s="2" t="s">
        <v>9</v>
      </c>
      <c r="AJ9" s="2" t="s">
        <v>10</v>
      </c>
      <c r="AK9" s="2" t="s">
        <v>11</v>
      </c>
      <c r="AL9" s="80"/>
      <c r="AM9" s="80"/>
      <c r="AN9" s="26"/>
      <c r="AO9" s="1" t="s">
        <v>22</v>
      </c>
      <c r="AP9" s="2" t="s">
        <v>0</v>
      </c>
      <c r="AQ9" s="2" t="s">
        <v>5</v>
      </c>
      <c r="BN9" s="25"/>
    </row>
    <row r="10" spans="1:66" ht="26" customHeight="1" x14ac:dyDescent="0.2">
      <c r="A10" s="13" t="s">
        <v>74</v>
      </c>
      <c r="B10" s="44">
        <v>0.42495018000000001</v>
      </c>
      <c r="C10" s="13">
        <v>1</v>
      </c>
      <c r="D10" s="19"/>
      <c r="E10" s="44">
        <v>0.46041775000000001</v>
      </c>
      <c r="F10" s="13">
        <v>1</v>
      </c>
      <c r="G10" s="19"/>
      <c r="H10" s="44">
        <v>0.41736400000000001</v>
      </c>
      <c r="I10" s="13">
        <v>1</v>
      </c>
      <c r="J10" s="19"/>
      <c r="K10" s="44">
        <v>0.15329593</v>
      </c>
      <c r="L10" s="13">
        <v>1</v>
      </c>
      <c r="M10" s="19"/>
      <c r="N10" s="44">
        <v>0.28942282000000003</v>
      </c>
      <c r="O10" s="13">
        <v>1</v>
      </c>
      <c r="P10" s="19"/>
      <c r="Q10" s="44">
        <v>0.44781127999999998</v>
      </c>
      <c r="R10" s="13">
        <v>1</v>
      </c>
      <c r="S10" s="19"/>
      <c r="T10" s="44">
        <v>0.22811964000000001</v>
      </c>
      <c r="U10" s="13">
        <v>1</v>
      </c>
      <c r="V10" s="19"/>
      <c r="W10" s="44">
        <v>0.17577818000000001</v>
      </c>
      <c r="X10" s="13">
        <v>1</v>
      </c>
      <c r="Z10" s="19" t="s">
        <v>57</v>
      </c>
      <c r="AA10" s="19">
        <v>0</v>
      </c>
      <c r="AB10" s="19">
        <v>78</v>
      </c>
      <c r="AC10" s="19">
        <v>78</v>
      </c>
      <c r="AD10" s="11">
        <f>SUM(AB10:AB13)</f>
        <v>85</v>
      </c>
      <c r="AE10" s="11">
        <f>SUM(AC10:AC13)</f>
        <v>85</v>
      </c>
      <c r="AG10" s="19" t="s">
        <v>57</v>
      </c>
      <c r="AH10" s="19">
        <f>SUM(AB11:AB13)</f>
        <v>7</v>
      </c>
      <c r="AI10" s="19">
        <f>AB10</f>
        <v>78</v>
      </c>
      <c r="AJ10" s="19">
        <f>SUM(AC11:AC13)</f>
        <v>7</v>
      </c>
      <c r="AK10" s="19">
        <f>AC10</f>
        <v>78</v>
      </c>
      <c r="AL10" s="7"/>
      <c r="AM10" s="7"/>
      <c r="AN10" s="26"/>
      <c r="AO10" s="3" t="s">
        <v>1</v>
      </c>
      <c r="AP10" s="19">
        <v>2.38</v>
      </c>
      <c r="AQ10" s="19">
        <v>5.0199999999999996</v>
      </c>
      <c r="BN10" s="13"/>
    </row>
    <row r="11" spans="1:66" ht="26" customHeight="1" x14ac:dyDescent="0.2">
      <c r="A11" s="13" t="s">
        <v>74</v>
      </c>
      <c r="B11" s="44">
        <v>0.63945883000000003</v>
      </c>
      <c r="C11" s="13">
        <v>1</v>
      </c>
      <c r="D11" s="19"/>
      <c r="E11" s="44">
        <v>0.77954119999999905</v>
      </c>
      <c r="F11" s="13">
        <v>1</v>
      </c>
      <c r="G11" s="19"/>
      <c r="H11" s="44">
        <v>0.15091752</v>
      </c>
      <c r="I11" s="13">
        <v>1</v>
      </c>
      <c r="J11" s="19"/>
      <c r="K11" s="44">
        <v>0.46770071000000002</v>
      </c>
      <c r="L11" s="13">
        <v>1</v>
      </c>
      <c r="M11" s="19"/>
      <c r="N11" s="44">
        <v>0.40106856000000002</v>
      </c>
      <c r="O11" s="13">
        <v>1</v>
      </c>
      <c r="P11" s="19"/>
      <c r="Q11" s="44">
        <v>0.30464344999999998</v>
      </c>
      <c r="R11" s="13">
        <v>1</v>
      </c>
      <c r="S11" s="19"/>
      <c r="T11" s="44">
        <v>0.16486007999999999</v>
      </c>
      <c r="U11" s="13">
        <v>1</v>
      </c>
      <c r="V11" s="19"/>
      <c r="W11" s="44">
        <v>0.36750344000000001</v>
      </c>
      <c r="X11" s="13">
        <v>1</v>
      </c>
      <c r="Z11" s="19"/>
      <c r="AA11" s="19">
        <v>1</v>
      </c>
      <c r="AB11" s="19">
        <v>5</v>
      </c>
      <c r="AC11" s="19">
        <v>5</v>
      </c>
      <c r="AD11" s="11"/>
      <c r="AE11" s="11"/>
      <c r="AG11" s="19" t="s">
        <v>64</v>
      </c>
      <c r="AH11" s="19">
        <f>SUM(AB15:AB17)</f>
        <v>1</v>
      </c>
      <c r="AI11" s="19">
        <f>AB14</f>
        <v>87</v>
      </c>
      <c r="AJ11" s="19">
        <f>SUM(AC15:AC17)</f>
        <v>55</v>
      </c>
      <c r="AK11" s="19">
        <f>AC14</f>
        <v>25</v>
      </c>
      <c r="AL11" s="7"/>
      <c r="AM11" s="7"/>
      <c r="AN11" s="26"/>
      <c r="AO11" s="3" t="s">
        <v>2</v>
      </c>
      <c r="AP11" s="19">
        <v>1.1399999999999999</v>
      </c>
      <c r="AQ11" s="19">
        <v>1.3</v>
      </c>
      <c r="BN11" s="13"/>
    </row>
    <row r="12" spans="1:66" ht="26" customHeight="1" x14ac:dyDescent="0.2">
      <c r="A12" s="13" t="s">
        <v>74</v>
      </c>
      <c r="B12" s="45">
        <v>0.16230083000000001</v>
      </c>
      <c r="C12" s="48">
        <v>2</v>
      </c>
      <c r="D12" s="19"/>
      <c r="E12" s="44">
        <v>0.15827126999999999</v>
      </c>
      <c r="F12" s="13">
        <v>1</v>
      </c>
      <c r="G12" s="19"/>
      <c r="H12" s="44">
        <v>0.22891085</v>
      </c>
      <c r="I12" s="13">
        <v>1</v>
      </c>
      <c r="J12" s="19"/>
      <c r="K12" s="44">
        <v>0.21988039000000001</v>
      </c>
      <c r="L12" s="13">
        <v>1</v>
      </c>
      <c r="M12" s="19"/>
      <c r="N12" s="44">
        <v>0.32650293000000002</v>
      </c>
      <c r="O12" s="13">
        <v>1</v>
      </c>
      <c r="P12" s="19"/>
      <c r="Q12" s="44">
        <v>0.41636645999999999</v>
      </c>
      <c r="R12" s="13">
        <v>1</v>
      </c>
      <c r="S12" s="19"/>
      <c r="T12" s="44">
        <v>0.16053466999999999</v>
      </c>
      <c r="U12" s="13">
        <v>1</v>
      </c>
      <c r="V12" s="19"/>
      <c r="W12" s="44">
        <v>0.50577659999999902</v>
      </c>
      <c r="X12" s="13">
        <v>1</v>
      </c>
      <c r="Z12" s="19"/>
      <c r="AA12" s="19">
        <v>2</v>
      </c>
      <c r="AB12" s="19">
        <v>2</v>
      </c>
      <c r="AC12" s="19">
        <v>2</v>
      </c>
      <c r="AD12" s="11"/>
      <c r="AE12" s="11"/>
      <c r="AG12" s="19" t="s">
        <v>65</v>
      </c>
      <c r="AH12" s="19">
        <f>SUM(AB19:AB21)</f>
        <v>13</v>
      </c>
      <c r="AI12" s="19">
        <f>AB18</f>
        <v>73</v>
      </c>
      <c r="AJ12" s="19">
        <f>SUM(AC19:AC21)</f>
        <v>24</v>
      </c>
      <c r="AK12" s="19">
        <f>AC18</f>
        <v>58</v>
      </c>
      <c r="AL12" s="7"/>
      <c r="AM12" s="7"/>
      <c r="AN12" s="26"/>
      <c r="AO12" s="3" t="s">
        <v>3</v>
      </c>
      <c r="AP12" s="19">
        <v>4.95</v>
      </c>
      <c r="AQ12" s="19">
        <v>19.36</v>
      </c>
      <c r="BN12" s="13"/>
    </row>
    <row r="13" spans="1:66" ht="26" customHeight="1" x14ac:dyDescent="0.2">
      <c r="A13" s="13" t="s">
        <v>74</v>
      </c>
      <c r="B13" s="45">
        <v>0.20901215000000001</v>
      </c>
      <c r="C13" s="48">
        <v>2</v>
      </c>
      <c r="D13" s="19"/>
      <c r="E13" s="44">
        <v>0.41809635000000001</v>
      </c>
      <c r="F13" s="13">
        <v>1</v>
      </c>
      <c r="G13" s="19"/>
      <c r="H13" s="44">
        <v>0.17478959999999999</v>
      </c>
      <c r="I13" s="13">
        <v>1</v>
      </c>
      <c r="J13" s="19"/>
      <c r="K13" s="44">
        <v>0.15473412</v>
      </c>
      <c r="L13" s="13">
        <v>1</v>
      </c>
      <c r="M13" s="19"/>
      <c r="N13" s="44">
        <v>0.18415272999999999</v>
      </c>
      <c r="O13" s="13">
        <v>1</v>
      </c>
      <c r="P13" s="19"/>
      <c r="Q13" s="44">
        <v>0.40238718000000001</v>
      </c>
      <c r="R13" s="13">
        <v>1</v>
      </c>
      <c r="S13" s="19"/>
      <c r="T13" s="44">
        <v>0.18061635000000001</v>
      </c>
      <c r="U13" s="13">
        <v>1</v>
      </c>
      <c r="V13" s="19"/>
      <c r="W13" s="44">
        <v>0.15114034000000001</v>
      </c>
      <c r="X13" s="13">
        <v>1</v>
      </c>
      <c r="Z13" s="19"/>
      <c r="AA13" s="19">
        <v>3</v>
      </c>
      <c r="AB13" s="11">
        <v>0</v>
      </c>
      <c r="AC13" s="11">
        <v>0</v>
      </c>
      <c r="AD13" s="11"/>
      <c r="AE13" s="11"/>
      <c r="AG13" s="19" t="s">
        <v>66</v>
      </c>
      <c r="AH13" s="19">
        <f>SUM(AB23:AB25)</f>
        <v>21</v>
      </c>
      <c r="AI13" s="19">
        <f>AB22</f>
        <v>61</v>
      </c>
      <c r="AJ13" s="19">
        <f>SUM(AC23:AC25)</f>
        <v>70</v>
      </c>
      <c r="AK13" s="19">
        <f>AC22</f>
        <v>7</v>
      </c>
      <c r="AL13" s="7"/>
      <c r="AM13" s="7"/>
      <c r="AN13" s="26"/>
      <c r="AO13" s="3" t="s">
        <v>12</v>
      </c>
      <c r="AP13" s="19">
        <v>2.3E-2</v>
      </c>
      <c r="AQ13" s="19">
        <v>1.9199999999999998E-2</v>
      </c>
      <c r="BN13" s="13"/>
    </row>
    <row r="14" spans="1:66" ht="26" customHeight="1" x14ac:dyDescent="0.2">
      <c r="A14" s="13" t="s">
        <v>74</v>
      </c>
      <c r="B14" s="45">
        <v>0.60193219999999903</v>
      </c>
      <c r="C14" s="48">
        <v>2</v>
      </c>
      <c r="D14" s="19"/>
      <c r="E14" s="44">
        <v>0.65592432000000001</v>
      </c>
      <c r="F14" s="13">
        <v>1</v>
      </c>
      <c r="G14" s="19"/>
      <c r="H14" s="44">
        <v>0.25038184000000002</v>
      </c>
      <c r="I14" s="13">
        <v>1</v>
      </c>
      <c r="J14" s="19"/>
      <c r="K14" s="44">
        <v>0.20775092000000001</v>
      </c>
      <c r="L14" s="13">
        <v>1</v>
      </c>
      <c r="M14" s="19"/>
      <c r="N14" s="44">
        <v>0.27034753</v>
      </c>
      <c r="O14" s="13">
        <v>1</v>
      </c>
      <c r="P14" s="19"/>
      <c r="Q14" s="44">
        <v>0.85324496000000005</v>
      </c>
      <c r="R14" s="13">
        <v>1</v>
      </c>
      <c r="S14" s="19"/>
      <c r="T14" s="44">
        <v>0.17546701000000001</v>
      </c>
      <c r="U14" s="13">
        <v>1</v>
      </c>
      <c r="V14" s="19"/>
      <c r="W14" s="44">
        <v>0.23386863999999999</v>
      </c>
      <c r="X14" s="13">
        <v>1</v>
      </c>
      <c r="Z14" s="9" t="s">
        <v>64</v>
      </c>
      <c r="AA14" s="9">
        <v>0</v>
      </c>
      <c r="AB14" s="9">
        <v>87</v>
      </c>
      <c r="AC14" s="9">
        <v>25</v>
      </c>
      <c r="AD14" s="49">
        <f>SUM(AB14:AB17)</f>
        <v>88</v>
      </c>
      <c r="AE14" s="49">
        <f>SUM(AC14:AC17)</f>
        <v>80</v>
      </c>
      <c r="AG14" s="19" t="s">
        <v>77</v>
      </c>
      <c r="AH14" s="19">
        <f>SUM(AB27:AB29)</f>
        <v>22</v>
      </c>
      <c r="AI14" s="19">
        <f>AB26</f>
        <v>47</v>
      </c>
      <c r="AJ14" s="19">
        <f>SUM(AC27:AC29)</f>
        <v>21</v>
      </c>
      <c r="AK14" s="19">
        <f>AC26</f>
        <v>61</v>
      </c>
      <c r="AL14" s="7"/>
      <c r="AM14" s="7"/>
      <c r="AN14" s="26"/>
      <c r="AO14" s="23"/>
      <c r="AP14" s="33" t="s">
        <v>13</v>
      </c>
      <c r="AQ14" s="33" t="s">
        <v>13</v>
      </c>
      <c r="BN14" s="13"/>
    </row>
    <row r="15" spans="1:66" ht="26" customHeight="1" x14ac:dyDescent="0.2">
      <c r="A15" s="13" t="s">
        <v>74</v>
      </c>
      <c r="B15" s="45">
        <v>0.42850649000000002</v>
      </c>
      <c r="C15" s="48">
        <v>2</v>
      </c>
      <c r="D15" s="19"/>
      <c r="E15" s="44">
        <v>0.47554809999999997</v>
      </c>
      <c r="F15" s="13">
        <v>1</v>
      </c>
      <c r="G15" s="19"/>
      <c r="H15" s="44">
        <v>0.24040529999999999</v>
      </c>
      <c r="I15" s="13">
        <v>1</v>
      </c>
      <c r="J15" s="19"/>
      <c r="K15" s="44">
        <v>0.28417590999999998</v>
      </c>
      <c r="L15" s="13">
        <v>1</v>
      </c>
      <c r="M15" s="19"/>
      <c r="N15" s="44">
        <v>0.24923613999999999</v>
      </c>
      <c r="O15" s="13">
        <v>1</v>
      </c>
      <c r="P15" s="19"/>
      <c r="Q15" s="44">
        <v>0.32073933999999998</v>
      </c>
      <c r="R15" s="13">
        <v>1</v>
      </c>
      <c r="S15" s="19"/>
      <c r="W15" s="44">
        <v>0.16982567000000001</v>
      </c>
      <c r="X15" s="13">
        <v>1</v>
      </c>
      <c r="Z15" s="9"/>
      <c r="AA15" s="9">
        <v>1</v>
      </c>
      <c r="AB15" s="9">
        <v>1</v>
      </c>
      <c r="AC15" s="9">
        <v>28</v>
      </c>
      <c r="AD15" s="49"/>
      <c r="AE15" s="49"/>
      <c r="AG15" s="19" t="s">
        <v>78</v>
      </c>
      <c r="AH15" s="19">
        <f>SUM(AB31:AB33)</f>
        <v>35</v>
      </c>
      <c r="AI15" s="19">
        <f>AB30</f>
        <v>68</v>
      </c>
      <c r="AJ15" s="19">
        <f>SUM(AC31:AC33)</f>
        <v>54</v>
      </c>
      <c r="AK15" s="19">
        <f>AC30</f>
        <v>37</v>
      </c>
      <c r="AL15" s="7"/>
      <c r="AM15" s="7"/>
      <c r="AN15" s="26"/>
      <c r="AO15" s="23"/>
      <c r="AP15" s="33"/>
      <c r="AQ15" s="33"/>
      <c r="BN15" s="13"/>
    </row>
    <row r="16" spans="1:66" ht="26" customHeight="1" x14ac:dyDescent="0.2">
      <c r="B16" s="44"/>
      <c r="C16" s="13"/>
      <c r="D16" s="19"/>
      <c r="E16" s="44">
        <v>0.18231944</v>
      </c>
      <c r="F16" s="13">
        <v>1</v>
      </c>
      <c r="G16" s="19"/>
      <c r="H16" s="44">
        <v>0.23741841999999999</v>
      </c>
      <c r="I16" s="13">
        <v>1</v>
      </c>
      <c r="J16" s="19"/>
      <c r="K16" s="44">
        <v>0.64848536999999995</v>
      </c>
      <c r="L16" s="13">
        <v>1</v>
      </c>
      <c r="M16" s="19"/>
      <c r="N16" s="44">
        <v>0.22663464</v>
      </c>
      <c r="O16" s="13">
        <v>1</v>
      </c>
      <c r="P16" s="19"/>
      <c r="Q16" s="44">
        <v>0.52723962999999996</v>
      </c>
      <c r="R16" s="13">
        <v>1</v>
      </c>
      <c r="S16" s="19"/>
      <c r="W16" s="44">
        <v>0.22762128000000001</v>
      </c>
      <c r="X16" s="13">
        <v>1</v>
      </c>
      <c r="Z16" s="9"/>
      <c r="AA16" s="9">
        <v>2</v>
      </c>
      <c r="AB16" s="47">
        <v>0</v>
      </c>
      <c r="AC16" s="9">
        <v>27</v>
      </c>
      <c r="AD16" s="49"/>
      <c r="AE16" s="49"/>
      <c r="AG16" s="19" t="s">
        <v>79</v>
      </c>
      <c r="AH16" s="19">
        <f>SUM(AB35:AB37)</f>
        <v>4</v>
      </c>
      <c r="AI16" s="19">
        <f>AB34</f>
        <v>22</v>
      </c>
      <c r="AJ16" s="19">
        <f>SUM(AC35:AC37)</f>
        <v>21</v>
      </c>
      <c r="AK16" s="19">
        <f>AC34</f>
        <v>17</v>
      </c>
      <c r="AL16" s="7"/>
      <c r="AM16" s="7"/>
      <c r="AN16" s="26"/>
      <c r="AO16" s="23"/>
      <c r="AP16" s="33"/>
      <c r="AQ16" s="33"/>
      <c r="AV16" s="3"/>
      <c r="BN16" s="13"/>
    </row>
    <row r="17" spans="1:66" ht="26" customHeight="1" x14ac:dyDescent="0.2">
      <c r="H17" s="44">
        <v>0.71612167999999998</v>
      </c>
      <c r="I17" s="13">
        <v>1</v>
      </c>
      <c r="J17" s="19"/>
      <c r="K17" s="44">
        <v>0.31607147000000002</v>
      </c>
      <c r="L17" s="13">
        <v>1</v>
      </c>
      <c r="M17" s="19"/>
      <c r="N17" s="44">
        <v>0.64992932000000003</v>
      </c>
      <c r="O17" s="13">
        <v>1</v>
      </c>
      <c r="P17" s="19"/>
      <c r="Q17" s="44">
        <v>0.45082291000000002</v>
      </c>
      <c r="R17" s="13">
        <v>1</v>
      </c>
      <c r="S17" s="19"/>
      <c r="T17" s="6"/>
      <c r="U17" s="19"/>
      <c r="V17" s="19"/>
      <c r="W17" s="44">
        <v>0.39472051000000002</v>
      </c>
      <c r="X17" s="13">
        <v>1</v>
      </c>
      <c r="Z17" s="9"/>
      <c r="AA17" s="9">
        <v>3</v>
      </c>
      <c r="AB17" s="49">
        <v>0</v>
      </c>
      <c r="AC17" s="49">
        <v>0</v>
      </c>
      <c r="AD17" s="49"/>
      <c r="AE17" s="49"/>
      <c r="AG17" s="19"/>
      <c r="AH17" s="19"/>
      <c r="AI17" s="19"/>
      <c r="AJ17" s="19"/>
      <c r="AK17" s="3"/>
      <c r="AL17" s="7"/>
      <c r="AM17" s="7"/>
      <c r="AN17" s="26"/>
      <c r="AO17" s="23"/>
      <c r="AP17" s="33"/>
      <c r="AQ17" s="33"/>
      <c r="AV17" s="3"/>
      <c r="BN17" s="13"/>
    </row>
    <row r="18" spans="1:66" ht="26" customHeight="1" x14ac:dyDescent="0.2">
      <c r="A18" s="13" t="s">
        <v>75</v>
      </c>
      <c r="B18" s="44">
        <v>0.35753234</v>
      </c>
      <c r="C18" s="13">
        <v>1</v>
      </c>
      <c r="D18" s="19"/>
      <c r="H18" s="44">
        <v>0.15277752</v>
      </c>
      <c r="I18" s="13">
        <v>1</v>
      </c>
      <c r="J18" s="19"/>
      <c r="K18" s="44">
        <v>0.62660245999999997</v>
      </c>
      <c r="L18" s="13">
        <v>1</v>
      </c>
      <c r="M18" s="19"/>
      <c r="N18" s="44">
        <v>0.22028890000000001</v>
      </c>
      <c r="O18" s="13">
        <v>1</v>
      </c>
      <c r="P18" s="19"/>
      <c r="Q18" s="44">
        <v>0.47370111999999998</v>
      </c>
      <c r="R18" s="13">
        <v>1</v>
      </c>
      <c r="S18" s="19"/>
      <c r="T18" s="6"/>
      <c r="U18" s="19"/>
      <c r="V18" s="19"/>
      <c r="W18" s="44">
        <v>0.15800664</v>
      </c>
      <c r="X18" s="13">
        <v>1</v>
      </c>
      <c r="Z18" s="19" t="s">
        <v>65</v>
      </c>
      <c r="AA18" s="19">
        <v>0</v>
      </c>
      <c r="AB18" s="19">
        <v>73</v>
      </c>
      <c r="AC18" s="19">
        <v>58</v>
      </c>
      <c r="AD18" s="11">
        <f>SUM(AB18:AB21)</f>
        <v>86</v>
      </c>
      <c r="AE18" s="11">
        <f>SUM(AC18:AC21)</f>
        <v>82</v>
      </c>
      <c r="AG18" s="12"/>
      <c r="AH18" s="12"/>
      <c r="AI18" s="12"/>
      <c r="AJ18" s="12"/>
      <c r="AK18" s="3"/>
      <c r="AL18" s="7"/>
      <c r="AM18" s="7"/>
      <c r="AO18" s="12"/>
      <c r="AP18" s="12"/>
      <c r="AQ18" s="12"/>
      <c r="BN18" s="13"/>
    </row>
    <row r="19" spans="1:66" ht="26" customHeight="1" x14ac:dyDescent="0.2">
      <c r="A19" s="13" t="s">
        <v>75</v>
      </c>
      <c r="B19" s="44">
        <v>0.19321266000000001</v>
      </c>
      <c r="C19" s="13">
        <v>1</v>
      </c>
      <c r="D19" s="19"/>
      <c r="H19" s="44">
        <v>0.51389446999999999</v>
      </c>
      <c r="I19" s="13">
        <v>1</v>
      </c>
      <c r="J19" s="19"/>
      <c r="K19" s="44">
        <v>0.29603284000000002</v>
      </c>
      <c r="L19" s="13">
        <v>1</v>
      </c>
      <c r="M19" s="19"/>
      <c r="N19" s="44">
        <v>0.30148623000000002</v>
      </c>
      <c r="O19" s="13">
        <v>1</v>
      </c>
      <c r="P19" s="19"/>
      <c r="Q19" s="44">
        <v>0.20286952999999999</v>
      </c>
      <c r="R19" s="13">
        <v>1</v>
      </c>
      <c r="S19" s="19"/>
      <c r="T19" s="6"/>
      <c r="U19" s="19"/>
      <c r="V19" s="19"/>
      <c r="W19" s="44">
        <v>0.18352460000000001</v>
      </c>
      <c r="X19" s="13">
        <v>1</v>
      </c>
      <c r="Z19" s="19"/>
      <c r="AA19" s="19">
        <v>1</v>
      </c>
      <c r="AB19" s="19">
        <v>7</v>
      </c>
      <c r="AC19" s="19">
        <v>17</v>
      </c>
      <c r="AD19" s="11"/>
      <c r="AE19" s="11"/>
      <c r="AG19" s="5" t="s">
        <v>43</v>
      </c>
      <c r="AH19" s="5"/>
      <c r="AI19" s="19"/>
      <c r="AJ19" s="19"/>
      <c r="AK19" s="19"/>
      <c r="AL19" s="19"/>
      <c r="AM19" s="19"/>
      <c r="AN19" s="19"/>
      <c r="AO19" s="15"/>
      <c r="AP19" s="15"/>
      <c r="AQ19" s="15"/>
      <c r="AV19" s="3"/>
      <c r="BN19" s="13"/>
    </row>
    <row r="20" spans="1:66" ht="46" customHeight="1" x14ac:dyDescent="0.2">
      <c r="A20" s="13" t="s">
        <v>75</v>
      </c>
      <c r="B20" s="44">
        <v>0.16252319000000001</v>
      </c>
      <c r="C20" s="13">
        <v>1</v>
      </c>
      <c r="D20" s="19"/>
      <c r="H20" s="44">
        <v>0.16802032</v>
      </c>
      <c r="I20" s="13">
        <v>1</v>
      </c>
      <c r="J20" s="19"/>
      <c r="N20" s="44">
        <v>0.80797023000000001</v>
      </c>
      <c r="O20" s="13">
        <v>1</v>
      </c>
      <c r="P20" s="19"/>
      <c r="Q20" s="44">
        <v>0.22532608000000001</v>
      </c>
      <c r="R20" s="13">
        <v>1</v>
      </c>
      <c r="S20" s="19"/>
      <c r="T20" s="6"/>
      <c r="U20" s="19"/>
      <c r="V20" s="19"/>
      <c r="W20" s="44">
        <v>0.35561026000000001</v>
      </c>
      <c r="X20" s="13">
        <v>1</v>
      </c>
      <c r="Z20" s="19"/>
      <c r="AA20" s="19">
        <v>2</v>
      </c>
      <c r="AB20" s="19">
        <v>5</v>
      </c>
      <c r="AC20" s="19">
        <v>6</v>
      </c>
      <c r="AD20" s="11"/>
      <c r="AE20" s="11"/>
      <c r="AG20" s="2" t="s">
        <v>7</v>
      </c>
      <c r="AH20" s="2" t="s">
        <v>8</v>
      </c>
      <c r="AI20" s="2" t="s">
        <v>9</v>
      </c>
      <c r="AJ20" s="2" t="s">
        <v>10</v>
      </c>
      <c r="AK20" s="2" t="s">
        <v>11</v>
      </c>
      <c r="AL20" s="80"/>
      <c r="AM20" s="80"/>
      <c r="AN20" s="19"/>
      <c r="AO20" s="1"/>
      <c r="AP20" s="2" t="s">
        <v>0</v>
      </c>
      <c r="AQ20" s="2" t="s">
        <v>5</v>
      </c>
      <c r="AV20" s="3"/>
      <c r="BN20" s="13"/>
    </row>
    <row r="21" spans="1:66" ht="26" customHeight="1" x14ac:dyDescent="0.2">
      <c r="A21" s="13" t="s">
        <v>75</v>
      </c>
      <c r="B21" s="44">
        <v>0.65532020999999996</v>
      </c>
      <c r="C21" s="13">
        <v>1</v>
      </c>
      <c r="D21" s="19"/>
      <c r="H21" s="44">
        <v>0.18956253000000001</v>
      </c>
      <c r="I21" s="13">
        <v>1</v>
      </c>
      <c r="J21" s="19"/>
      <c r="N21" s="44">
        <v>0.58789126000000003</v>
      </c>
      <c r="O21" s="13">
        <v>1</v>
      </c>
      <c r="P21" s="19"/>
      <c r="Q21" s="44">
        <v>0.33263462999999999</v>
      </c>
      <c r="R21" s="13">
        <v>1</v>
      </c>
      <c r="S21" s="19"/>
      <c r="T21" s="6"/>
      <c r="U21" s="19"/>
      <c r="V21" s="19"/>
      <c r="W21" s="44">
        <v>0.19843066000000001</v>
      </c>
      <c r="X21" s="13">
        <v>1</v>
      </c>
      <c r="Z21" s="19"/>
      <c r="AA21" s="19">
        <v>3</v>
      </c>
      <c r="AB21" s="19">
        <v>1</v>
      </c>
      <c r="AC21" s="19">
        <v>1</v>
      </c>
      <c r="AD21" s="11"/>
      <c r="AE21" s="11"/>
      <c r="AG21" s="19" t="s">
        <v>57</v>
      </c>
      <c r="AH21" s="19">
        <f>SUM(AB12:AB13)</f>
        <v>2</v>
      </c>
      <c r="AI21" s="19">
        <f>SUM(AB10:AB11)</f>
        <v>83</v>
      </c>
      <c r="AJ21" s="19">
        <f>SUM(AC12:AC13)</f>
        <v>2</v>
      </c>
      <c r="AK21" s="19">
        <f>SUM(AC10:AC11)</f>
        <v>83</v>
      </c>
      <c r="AL21" s="7"/>
      <c r="AM21" s="7"/>
      <c r="AN21" s="19"/>
      <c r="AO21" s="3" t="s">
        <v>1</v>
      </c>
      <c r="AP21" s="19">
        <v>1.92</v>
      </c>
      <c r="AQ21" s="19">
        <v>2.2000000000000002</v>
      </c>
      <c r="AV21" s="3"/>
      <c r="BN21" s="13"/>
    </row>
    <row r="22" spans="1:66" ht="26" customHeight="1" x14ac:dyDescent="0.2">
      <c r="A22" s="13" t="s">
        <v>75</v>
      </c>
      <c r="B22" s="44">
        <v>0.22007763999999999</v>
      </c>
      <c r="C22" s="13">
        <v>1</v>
      </c>
      <c r="D22" s="19"/>
      <c r="H22" s="44">
        <v>0.39066567000000002</v>
      </c>
      <c r="I22" s="13">
        <v>1</v>
      </c>
      <c r="J22" s="19"/>
      <c r="N22" s="44">
        <v>0.39223248999999999</v>
      </c>
      <c r="O22" s="13">
        <v>1</v>
      </c>
      <c r="P22" s="19"/>
      <c r="Q22" s="44">
        <v>0.33222733999999998</v>
      </c>
      <c r="R22" s="13">
        <v>1</v>
      </c>
      <c r="S22" s="19"/>
      <c r="T22" s="6"/>
      <c r="U22" s="19"/>
      <c r="V22" s="19"/>
      <c r="W22" s="44">
        <v>0.25631077000000002</v>
      </c>
      <c r="X22" s="13">
        <v>1</v>
      </c>
      <c r="Z22" s="9" t="s">
        <v>66</v>
      </c>
      <c r="AA22" s="9">
        <v>0</v>
      </c>
      <c r="AB22" s="9">
        <v>61</v>
      </c>
      <c r="AC22" s="9">
        <v>7</v>
      </c>
      <c r="AD22" s="49">
        <f>SUM(AB22:AB25)</f>
        <v>82</v>
      </c>
      <c r="AE22" s="49">
        <f>SUM(AC22:AC25)</f>
        <v>77</v>
      </c>
      <c r="AG22" s="19" t="s">
        <v>64</v>
      </c>
      <c r="AH22" s="19">
        <f>SUM(AB16:AB17)</f>
        <v>0</v>
      </c>
      <c r="AI22" s="19">
        <f>SUM(AB14:AB15)</f>
        <v>88</v>
      </c>
      <c r="AJ22" s="19">
        <f>SUM(AC16:AC17)</f>
        <v>27</v>
      </c>
      <c r="AK22" s="19">
        <f>SUM(AC14:AC15)</f>
        <v>53</v>
      </c>
      <c r="AL22" s="7"/>
      <c r="AM22" s="7"/>
      <c r="AN22" s="19"/>
      <c r="AO22" s="3" t="s">
        <v>2</v>
      </c>
      <c r="AP22" s="19">
        <v>1.33</v>
      </c>
      <c r="AQ22" s="19">
        <v>1.44</v>
      </c>
      <c r="AV22" s="3"/>
      <c r="BN22" s="13"/>
    </row>
    <row r="23" spans="1:66" ht="26" customHeight="1" x14ac:dyDescent="0.2">
      <c r="A23" s="13" t="s">
        <v>75</v>
      </c>
      <c r="B23" s="44">
        <v>0.28351486999999997</v>
      </c>
      <c r="C23" s="13">
        <v>1</v>
      </c>
      <c r="D23" s="19"/>
      <c r="H23" s="44">
        <v>0.26811023</v>
      </c>
      <c r="I23" s="13">
        <v>1</v>
      </c>
      <c r="J23" s="19"/>
      <c r="N23" s="44">
        <v>0.48234389</v>
      </c>
      <c r="O23" s="13">
        <v>1</v>
      </c>
      <c r="P23" s="19"/>
      <c r="Q23" s="44">
        <v>0.79060322000000005</v>
      </c>
      <c r="R23" s="13">
        <v>1</v>
      </c>
      <c r="S23" s="19"/>
      <c r="T23" s="6"/>
      <c r="U23" s="19"/>
      <c r="V23" s="19"/>
      <c r="W23" s="44">
        <v>0.1681713</v>
      </c>
      <c r="X23" s="13">
        <v>1</v>
      </c>
      <c r="Z23" s="9"/>
      <c r="AA23" s="9">
        <v>1</v>
      </c>
      <c r="AB23" s="9">
        <v>13</v>
      </c>
      <c r="AC23" s="9">
        <v>43</v>
      </c>
      <c r="AD23" s="49"/>
      <c r="AE23" s="49"/>
      <c r="AG23" s="19" t="s">
        <v>65</v>
      </c>
      <c r="AH23" s="19">
        <f>SUM(AB20:AB21)</f>
        <v>6</v>
      </c>
      <c r="AI23" s="19">
        <f>SUM(AB18:AB19)</f>
        <v>80</v>
      </c>
      <c r="AJ23" s="19">
        <f>SUM(AC20:AC21)</f>
        <v>7</v>
      </c>
      <c r="AK23" s="19">
        <f>SUM(AC18:AC19)</f>
        <v>75</v>
      </c>
      <c r="AL23" s="7"/>
      <c r="AM23" s="7"/>
      <c r="AN23" s="19"/>
      <c r="AO23" s="3" t="s">
        <v>3</v>
      </c>
      <c r="AP23" s="19">
        <v>2.77</v>
      </c>
      <c r="AQ23" s="19">
        <v>3.36</v>
      </c>
      <c r="BN23" s="13"/>
    </row>
    <row r="24" spans="1:66" ht="26" customHeight="1" x14ac:dyDescent="0.2">
      <c r="A24" s="13" t="s">
        <v>75</v>
      </c>
      <c r="B24" s="44">
        <v>0.17396168000000001</v>
      </c>
      <c r="C24" s="13">
        <v>1</v>
      </c>
      <c r="D24" s="19"/>
      <c r="H24" s="44">
        <v>0.18542364</v>
      </c>
      <c r="I24" s="13">
        <v>1</v>
      </c>
      <c r="J24" s="19"/>
      <c r="N24" s="44">
        <v>0.30170722</v>
      </c>
      <c r="O24" s="13">
        <v>1</v>
      </c>
      <c r="P24" s="19"/>
      <c r="Q24" s="44">
        <v>0.219921799999999</v>
      </c>
      <c r="R24" s="13">
        <v>1</v>
      </c>
      <c r="S24" s="19"/>
      <c r="T24" s="6"/>
      <c r="U24" s="19"/>
      <c r="V24" s="19"/>
      <c r="W24" s="44">
        <v>0.48380403999999999</v>
      </c>
      <c r="X24" s="13">
        <v>1</v>
      </c>
      <c r="Z24" s="9"/>
      <c r="AA24" s="9">
        <v>2</v>
      </c>
      <c r="AB24" s="9">
        <v>8</v>
      </c>
      <c r="AC24" s="9">
        <v>27</v>
      </c>
      <c r="AD24" s="49"/>
      <c r="AE24" s="49"/>
      <c r="AG24" s="19" t="s">
        <v>66</v>
      </c>
      <c r="AH24" s="19">
        <f>SUM(AB24:AB25)</f>
        <v>8</v>
      </c>
      <c r="AI24" s="19">
        <f>SUM(AB22:AB23)</f>
        <v>74</v>
      </c>
      <c r="AJ24" s="19">
        <f>SUM(AC24:AC25)</f>
        <v>27</v>
      </c>
      <c r="AK24" s="19">
        <f>SUM(AC22:AC23)</f>
        <v>50</v>
      </c>
      <c r="AL24" s="7"/>
      <c r="AM24" s="7"/>
      <c r="AN24" s="19"/>
      <c r="AO24" s="3" t="s">
        <v>12</v>
      </c>
      <c r="AP24" s="19">
        <v>5.0000000000000001E-4</v>
      </c>
      <c r="AQ24" s="19">
        <v>2.0000000000000001E-4</v>
      </c>
      <c r="BN24" s="13"/>
    </row>
    <row r="25" spans="1:66" ht="26" customHeight="1" x14ac:dyDescent="0.2">
      <c r="A25" s="13" t="s">
        <v>75</v>
      </c>
      <c r="B25" s="44">
        <v>0.22531387999999999</v>
      </c>
      <c r="C25" s="13">
        <v>1</v>
      </c>
      <c r="D25" s="19"/>
      <c r="H25" s="44">
        <v>0.45777244</v>
      </c>
      <c r="I25" s="13">
        <v>1</v>
      </c>
      <c r="J25" s="19"/>
      <c r="N25" s="44">
        <v>0.46692236999999998</v>
      </c>
      <c r="O25" s="13">
        <v>1</v>
      </c>
      <c r="P25" s="19"/>
      <c r="Q25" s="44">
        <v>0.45476059999999902</v>
      </c>
      <c r="R25" s="13">
        <v>1</v>
      </c>
      <c r="S25" s="19"/>
      <c r="T25" s="6"/>
      <c r="U25" s="19"/>
      <c r="V25" s="19"/>
      <c r="W25" s="44">
        <v>0.31281743000000001</v>
      </c>
      <c r="X25" s="13">
        <v>1</v>
      </c>
      <c r="Z25" s="9"/>
      <c r="AA25" s="9">
        <v>3</v>
      </c>
      <c r="AB25" s="49">
        <v>0</v>
      </c>
      <c r="AC25" s="49">
        <v>0</v>
      </c>
      <c r="AD25" s="49"/>
      <c r="AE25" s="49"/>
      <c r="AG25" s="19" t="s">
        <v>77</v>
      </c>
      <c r="AH25" s="19">
        <f>SUM(AB28:AB29)</f>
        <v>9</v>
      </c>
      <c r="AI25" s="19">
        <f>SUM(AB26:AB27)</f>
        <v>60</v>
      </c>
      <c r="AJ25" s="19">
        <f>SUM(AC28:AC29)</f>
        <v>11</v>
      </c>
      <c r="AK25" s="19">
        <f>SUM(AC26:AC27)</f>
        <v>71</v>
      </c>
      <c r="AL25" s="7"/>
      <c r="AM25" s="7"/>
      <c r="AN25" s="26"/>
      <c r="AO25" s="23"/>
      <c r="AP25" s="33" t="s">
        <v>15</v>
      </c>
      <c r="AQ25" s="33" t="s">
        <v>15</v>
      </c>
      <c r="BN25" s="13"/>
    </row>
    <row r="26" spans="1:66" ht="26" customHeight="1" x14ac:dyDescent="0.2">
      <c r="A26" s="13" t="s">
        <v>75</v>
      </c>
      <c r="B26" s="44">
        <v>0.50519508000000002</v>
      </c>
      <c r="C26" s="13">
        <v>1</v>
      </c>
      <c r="D26" s="19"/>
      <c r="H26" s="44">
        <v>0.46704636999999999</v>
      </c>
      <c r="I26" s="13">
        <v>1</v>
      </c>
      <c r="J26" s="19"/>
      <c r="N26" s="44">
        <v>0.17441904999999999</v>
      </c>
      <c r="O26" s="13">
        <v>1</v>
      </c>
      <c r="P26" s="19"/>
      <c r="Q26" s="44">
        <v>0.20023274999999999</v>
      </c>
      <c r="R26" s="13">
        <v>1</v>
      </c>
      <c r="S26" s="19"/>
      <c r="W26" s="44">
        <v>0.27410636999999999</v>
      </c>
      <c r="X26" s="13">
        <v>1</v>
      </c>
      <c r="Z26" s="13" t="s">
        <v>77</v>
      </c>
      <c r="AA26" s="19">
        <v>0</v>
      </c>
      <c r="AB26" s="19">
        <v>47</v>
      </c>
      <c r="AC26" s="19">
        <v>61</v>
      </c>
      <c r="AD26" s="11">
        <f>SUM(AB26:AB29)</f>
        <v>69</v>
      </c>
      <c r="AE26" s="11">
        <f>SUM(AC26:AC29)</f>
        <v>82</v>
      </c>
      <c r="AG26" s="19" t="s">
        <v>78</v>
      </c>
      <c r="AH26" s="19">
        <f>SUM(AB32:AB33)</f>
        <v>13</v>
      </c>
      <c r="AI26" s="19">
        <f>SUM(AB30:AB31)</f>
        <v>90</v>
      </c>
      <c r="AJ26" s="19">
        <f>SUM(AC32:AC33)</f>
        <v>17</v>
      </c>
      <c r="AK26" s="19">
        <f>SUM(AC30:AC31)</f>
        <v>74</v>
      </c>
      <c r="AL26" s="7"/>
      <c r="AM26" s="7"/>
      <c r="AN26" s="26"/>
      <c r="AO26" s="23"/>
      <c r="AP26" s="23"/>
      <c r="AQ26" s="23"/>
      <c r="BN26" s="13"/>
    </row>
    <row r="27" spans="1:66" ht="26" customHeight="1" x14ac:dyDescent="0.2">
      <c r="A27" s="13" t="s">
        <v>75</v>
      </c>
      <c r="B27" s="44">
        <v>0.35516152000000001</v>
      </c>
      <c r="C27" s="13">
        <v>1</v>
      </c>
      <c r="D27" s="19"/>
      <c r="H27" s="44">
        <v>0.24820513999999999</v>
      </c>
      <c r="I27" s="13">
        <v>1</v>
      </c>
      <c r="J27" s="19"/>
      <c r="Q27" s="44">
        <v>0.40264191999999999</v>
      </c>
      <c r="R27" s="13">
        <v>1</v>
      </c>
      <c r="S27" s="19"/>
      <c r="W27" s="44">
        <v>0.15643799</v>
      </c>
      <c r="X27" s="13">
        <v>1</v>
      </c>
      <c r="Z27" s="13"/>
      <c r="AA27" s="19">
        <v>1</v>
      </c>
      <c r="AB27" s="19">
        <v>13</v>
      </c>
      <c r="AC27" s="19">
        <v>10</v>
      </c>
      <c r="AG27" s="19" t="s">
        <v>79</v>
      </c>
      <c r="AH27" s="19">
        <f>SUM(AB36:AB37)</f>
        <v>2</v>
      </c>
      <c r="AI27" s="19">
        <f>SUM(AB34:AB35)</f>
        <v>24</v>
      </c>
      <c r="AJ27" s="19">
        <f>SUM(AC36:AC37)</f>
        <v>14</v>
      </c>
      <c r="AK27" s="19">
        <f>SUM(AC34:AC35)</f>
        <v>24</v>
      </c>
      <c r="AL27" s="7"/>
      <c r="AM27" s="7"/>
      <c r="AO27" s="12"/>
      <c r="AP27" s="12"/>
      <c r="AQ27" s="12"/>
      <c r="BN27" s="13"/>
    </row>
    <row r="28" spans="1:66" ht="26" customHeight="1" x14ac:dyDescent="0.2">
      <c r="A28" s="13" t="s">
        <v>75</v>
      </c>
      <c r="B28" s="44">
        <v>0.17530576</v>
      </c>
      <c r="C28" s="13">
        <v>1</v>
      </c>
      <c r="D28" s="19"/>
      <c r="H28" s="44">
        <v>0.17915316000000001</v>
      </c>
      <c r="I28" s="13">
        <v>1</v>
      </c>
      <c r="J28" s="19"/>
      <c r="Q28" s="44">
        <v>0.27117856000000001</v>
      </c>
      <c r="R28" s="13">
        <v>1</v>
      </c>
      <c r="S28" s="19"/>
      <c r="W28" s="44">
        <v>0.15251679999999901</v>
      </c>
      <c r="X28" s="13">
        <v>1</v>
      </c>
      <c r="Z28" s="13"/>
      <c r="AA28" s="19">
        <v>2</v>
      </c>
      <c r="AB28" s="19">
        <v>7</v>
      </c>
      <c r="AC28" s="19">
        <v>9</v>
      </c>
      <c r="AG28" s="12"/>
      <c r="AH28" s="12"/>
      <c r="AI28" s="12"/>
      <c r="AJ28" s="12"/>
      <c r="AK28" s="12"/>
      <c r="AL28" s="12"/>
      <c r="AM28" s="12"/>
      <c r="AO28" s="12"/>
      <c r="AP28" s="12"/>
      <c r="AQ28" s="12"/>
      <c r="BN28" s="13"/>
    </row>
    <row r="29" spans="1:66" ht="26" customHeight="1" x14ac:dyDescent="0.2">
      <c r="A29" s="13" t="s">
        <v>75</v>
      </c>
      <c r="B29" s="44">
        <v>0.26756696000000002</v>
      </c>
      <c r="C29" s="13">
        <v>1</v>
      </c>
      <c r="D29" s="19"/>
      <c r="H29" s="44">
        <v>0.35136916000000001</v>
      </c>
      <c r="I29" s="13">
        <v>1</v>
      </c>
      <c r="J29" s="19"/>
      <c r="Q29" s="44">
        <v>0.40943370000000001</v>
      </c>
      <c r="R29" s="13">
        <v>1</v>
      </c>
      <c r="S29" s="19"/>
      <c r="W29" s="44">
        <v>0.15654472999999999</v>
      </c>
      <c r="X29" s="13">
        <v>1</v>
      </c>
      <c r="Z29" s="13"/>
      <c r="AA29" s="19">
        <v>3</v>
      </c>
      <c r="AB29" s="19">
        <v>2</v>
      </c>
      <c r="AC29" s="19">
        <v>2</v>
      </c>
      <c r="AG29" s="5"/>
      <c r="AH29" s="5"/>
      <c r="AI29" s="19"/>
      <c r="AJ29" s="19"/>
      <c r="AK29" s="19"/>
      <c r="AL29" s="19"/>
      <c r="AM29" s="19"/>
      <c r="AN29" s="19"/>
      <c r="AO29" s="108"/>
      <c r="AP29" s="108"/>
      <c r="AQ29" s="108"/>
      <c r="BN29" s="13"/>
    </row>
    <row r="30" spans="1:66" ht="35" customHeight="1" x14ac:dyDescent="0.2">
      <c r="A30" s="13" t="s">
        <v>75</v>
      </c>
      <c r="B30" s="44">
        <v>0.20877887000000001</v>
      </c>
      <c r="C30" s="13">
        <v>1</v>
      </c>
      <c r="D30" s="19"/>
      <c r="H30" s="44">
        <v>0.50971867999999998</v>
      </c>
      <c r="I30" s="13">
        <v>1</v>
      </c>
      <c r="J30" s="19"/>
      <c r="Q30" s="44">
        <v>0.44737259000000001</v>
      </c>
      <c r="R30" s="13">
        <v>1</v>
      </c>
      <c r="S30" s="19"/>
      <c r="W30" s="44">
        <v>0.35202248000000003</v>
      </c>
      <c r="X30" s="13">
        <v>1</v>
      </c>
      <c r="Z30" s="9" t="s">
        <v>78</v>
      </c>
      <c r="AA30" s="9">
        <v>0</v>
      </c>
      <c r="AB30" s="9">
        <v>68</v>
      </c>
      <c r="AC30" s="9">
        <v>37</v>
      </c>
      <c r="AD30" s="49">
        <f>SUM(AB30:AB33)</f>
        <v>103</v>
      </c>
      <c r="AE30" s="49">
        <f>SUM(AC30:AC33)</f>
        <v>91</v>
      </c>
      <c r="AG30" s="21" t="s">
        <v>44</v>
      </c>
      <c r="AH30" s="12"/>
      <c r="AI30" s="12"/>
      <c r="AJ30" s="12"/>
      <c r="AK30" s="12"/>
      <c r="AL30" s="12"/>
      <c r="AM30" s="12"/>
      <c r="AO30" s="15"/>
      <c r="AP30" s="15"/>
      <c r="AQ30" s="15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N30" s="13"/>
    </row>
    <row r="31" spans="1:66" ht="44" customHeight="1" x14ac:dyDescent="0.2">
      <c r="A31" s="13" t="s">
        <v>75</v>
      </c>
      <c r="B31" s="44">
        <v>0.21846989</v>
      </c>
      <c r="C31" s="13">
        <v>1</v>
      </c>
      <c r="D31" s="19"/>
      <c r="H31" s="44">
        <v>0.55685777999999997</v>
      </c>
      <c r="I31" s="13">
        <v>1</v>
      </c>
      <c r="J31" s="19"/>
      <c r="Q31" s="44">
        <v>0.23908181000000001</v>
      </c>
      <c r="R31" s="13">
        <v>1</v>
      </c>
      <c r="S31" s="19"/>
      <c r="W31" s="44">
        <v>0.19133000999999999</v>
      </c>
      <c r="X31" s="13">
        <v>1</v>
      </c>
      <c r="Z31" s="50"/>
      <c r="AA31" s="9">
        <v>1</v>
      </c>
      <c r="AB31" s="9">
        <v>22</v>
      </c>
      <c r="AC31" s="9">
        <v>37</v>
      </c>
      <c r="AD31" s="50"/>
      <c r="AE31" s="50"/>
      <c r="AG31" s="2" t="s">
        <v>7</v>
      </c>
      <c r="AH31" s="2" t="s">
        <v>8</v>
      </c>
      <c r="AI31" s="2" t="s">
        <v>9</v>
      </c>
      <c r="AJ31" s="2" t="s">
        <v>10</v>
      </c>
      <c r="AK31" s="2" t="s">
        <v>11</v>
      </c>
      <c r="AL31" s="80"/>
      <c r="AM31" s="80"/>
      <c r="AN31" s="19"/>
      <c r="AO31" s="1"/>
      <c r="AP31" s="2" t="s">
        <v>0</v>
      </c>
      <c r="AQ31" s="2" t="s">
        <v>5</v>
      </c>
      <c r="AU31" s="3"/>
      <c r="AV31" s="3"/>
      <c r="AW31" s="12"/>
      <c r="AX31" s="3"/>
      <c r="AY31" s="19"/>
      <c r="AZ31" s="19"/>
      <c r="BA31" s="19"/>
      <c r="BB31" s="19"/>
      <c r="BC31" s="19"/>
      <c r="BD31" s="19"/>
      <c r="BN31" s="13"/>
    </row>
    <row r="32" spans="1:66" ht="26" customHeight="1" x14ac:dyDescent="0.2">
      <c r="A32" s="13" t="s">
        <v>75</v>
      </c>
      <c r="B32" s="44">
        <v>0.15594194</v>
      </c>
      <c r="C32" s="13">
        <v>1</v>
      </c>
      <c r="D32" s="19"/>
      <c r="H32" s="44">
        <v>0.19099044000000001</v>
      </c>
      <c r="I32" s="13">
        <v>1</v>
      </c>
      <c r="J32" s="19"/>
      <c r="Q32" s="44">
        <v>0.36124339</v>
      </c>
      <c r="R32" s="13">
        <v>1</v>
      </c>
      <c r="S32" s="19"/>
      <c r="W32" s="44">
        <v>0.15775212</v>
      </c>
      <c r="X32" s="13">
        <v>1</v>
      </c>
      <c r="Z32" s="50"/>
      <c r="AA32" s="9">
        <v>2</v>
      </c>
      <c r="AB32" s="9">
        <v>12</v>
      </c>
      <c r="AC32" s="9">
        <v>15</v>
      </c>
      <c r="AD32" s="50"/>
      <c r="AE32" s="50"/>
      <c r="AG32" s="19" t="s">
        <v>57</v>
      </c>
      <c r="AH32" s="19">
        <v>6</v>
      </c>
      <c r="AI32" s="8">
        <f>AD10-AH32</f>
        <v>79</v>
      </c>
      <c r="AJ32" s="19">
        <v>1</v>
      </c>
      <c r="AK32" s="8">
        <f>AE10-AJ32</f>
        <v>84</v>
      </c>
      <c r="AL32" s="8"/>
      <c r="AM32" s="8"/>
      <c r="AN32" s="19"/>
      <c r="AO32" s="3" t="s">
        <v>1</v>
      </c>
      <c r="AP32" s="19">
        <v>1.34</v>
      </c>
      <c r="AQ32" s="19">
        <v>1.46</v>
      </c>
      <c r="AU32" s="8"/>
      <c r="AV32" s="8"/>
      <c r="AW32" s="12"/>
      <c r="AX32" s="3"/>
      <c r="AY32" s="19"/>
      <c r="AZ32" s="8"/>
      <c r="BA32" s="19"/>
      <c r="BB32" s="8"/>
      <c r="BC32" s="7"/>
      <c r="BD32" s="7"/>
      <c r="BN32" s="13"/>
    </row>
    <row r="33" spans="1:73" ht="26" customHeight="1" x14ac:dyDescent="0.2">
      <c r="A33" s="13" t="s">
        <v>75</v>
      </c>
      <c r="B33" s="44">
        <v>0.2451074</v>
      </c>
      <c r="C33" s="13">
        <v>1</v>
      </c>
      <c r="D33" s="19"/>
      <c r="H33" s="44">
        <v>0.28752266999999998</v>
      </c>
      <c r="I33" s="13">
        <v>1</v>
      </c>
      <c r="J33" s="19"/>
      <c r="Q33" s="44">
        <v>0.49604766</v>
      </c>
      <c r="R33" s="13">
        <v>1</v>
      </c>
      <c r="S33" s="19"/>
      <c r="W33" s="44">
        <v>0.16194485</v>
      </c>
      <c r="X33" s="13">
        <v>1</v>
      </c>
      <c r="Z33" s="50"/>
      <c r="AA33" s="9">
        <v>3</v>
      </c>
      <c r="AB33" s="9">
        <v>1</v>
      </c>
      <c r="AC33" s="9">
        <v>2</v>
      </c>
      <c r="AD33" s="50"/>
      <c r="AE33" s="50"/>
      <c r="AG33" s="19" t="s">
        <v>64</v>
      </c>
      <c r="AH33" s="19">
        <v>0</v>
      </c>
      <c r="AI33" s="8">
        <f>AD14-AH33</f>
        <v>88</v>
      </c>
      <c r="AJ33" s="19">
        <v>18</v>
      </c>
      <c r="AK33" s="8">
        <f>AE14-AJ33</f>
        <v>62</v>
      </c>
      <c r="AL33" s="8"/>
      <c r="AM33" s="8"/>
      <c r="AN33" s="19"/>
      <c r="AO33" s="3" t="s">
        <v>2</v>
      </c>
      <c r="AP33" s="19">
        <v>0.65</v>
      </c>
      <c r="AQ33" s="19">
        <v>0.56999999999999995</v>
      </c>
      <c r="AU33" s="8"/>
      <c r="AV33" s="8"/>
      <c r="AW33" s="12"/>
      <c r="AX33" s="3"/>
      <c r="AY33" s="19"/>
      <c r="AZ33" s="8"/>
      <c r="BA33" s="19"/>
      <c r="BB33" s="8"/>
      <c r="BC33" s="7"/>
      <c r="BD33" s="7"/>
      <c r="BN33" s="13"/>
    </row>
    <row r="34" spans="1:73" ht="26" customHeight="1" x14ac:dyDescent="0.2">
      <c r="A34" s="13" t="s">
        <v>75</v>
      </c>
      <c r="B34" s="44">
        <v>0.49760586000000001</v>
      </c>
      <c r="C34" s="13">
        <v>1</v>
      </c>
      <c r="D34" s="19"/>
      <c r="H34" s="44">
        <v>0.25865227000000002</v>
      </c>
      <c r="I34" s="13">
        <v>1</v>
      </c>
      <c r="J34" s="19"/>
      <c r="Q34" s="44">
        <v>0.30383285999999998</v>
      </c>
      <c r="R34" s="13">
        <v>1</v>
      </c>
      <c r="S34" s="19"/>
      <c r="W34" s="44">
        <v>0.30914564</v>
      </c>
      <c r="X34" s="13">
        <v>1</v>
      </c>
      <c r="Z34" s="13" t="s">
        <v>79</v>
      </c>
      <c r="AA34" s="19">
        <v>0</v>
      </c>
      <c r="AB34" s="19">
        <v>22</v>
      </c>
      <c r="AC34" s="19">
        <v>17</v>
      </c>
      <c r="AD34" s="11">
        <f>SUM(AB34:AB37)</f>
        <v>26</v>
      </c>
      <c r="AE34" s="11">
        <f>SUM(AC34:AC37)</f>
        <v>38</v>
      </c>
      <c r="AG34" s="19" t="s">
        <v>65</v>
      </c>
      <c r="AH34" s="19">
        <v>4</v>
      </c>
      <c r="AI34" s="8">
        <f>AD18-AH34</f>
        <v>82</v>
      </c>
      <c r="AJ34" s="19">
        <v>3</v>
      </c>
      <c r="AK34" s="8">
        <f>AE18-AJ34</f>
        <v>79</v>
      </c>
      <c r="AL34" s="8"/>
      <c r="AM34" s="8"/>
      <c r="AN34" s="19"/>
      <c r="AO34" s="3" t="s">
        <v>3</v>
      </c>
      <c r="AP34" s="19">
        <v>2.73</v>
      </c>
      <c r="AQ34" s="19">
        <v>3.71</v>
      </c>
      <c r="AU34" s="8"/>
      <c r="AV34" s="8"/>
      <c r="AW34" s="12"/>
      <c r="AX34" s="3"/>
      <c r="AY34" s="19"/>
      <c r="AZ34" s="8"/>
      <c r="BA34" s="19"/>
      <c r="BB34" s="8"/>
      <c r="BC34" s="7"/>
      <c r="BD34" s="7"/>
      <c r="BN34" s="13"/>
    </row>
    <row r="35" spans="1:73" ht="26" customHeight="1" x14ac:dyDescent="0.2">
      <c r="A35" s="13" t="s">
        <v>75</v>
      </c>
      <c r="B35" s="44">
        <v>0.31806573999999999</v>
      </c>
      <c r="C35" s="13">
        <v>1</v>
      </c>
      <c r="D35" s="19"/>
      <c r="H35" s="44">
        <v>0.29373171999999997</v>
      </c>
      <c r="I35" s="13">
        <v>1</v>
      </c>
      <c r="J35" s="19"/>
      <c r="Q35" s="44">
        <v>0.61636524000000004</v>
      </c>
      <c r="R35" s="13">
        <v>1</v>
      </c>
      <c r="S35" s="19"/>
      <c r="W35" s="44">
        <v>0.18981614999999999</v>
      </c>
      <c r="X35" s="13">
        <v>1</v>
      </c>
      <c r="AA35" s="19">
        <v>1</v>
      </c>
      <c r="AB35" s="19">
        <v>2</v>
      </c>
      <c r="AC35" s="19">
        <v>7</v>
      </c>
      <c r="AG35" s="19" t="s">
        <v>66</v>
      </c>
      <c r="AH35" s="19">
        <v>9</v>
      </c>
      <c r="AI35" s="8">
        <f>AD22-AH35</f>
        <v>73</v>
      </c>
      <c r="AJ35" s="19">
        <v>17</v>
      </c>
      <c r="AK35" s="8">
        <f>AE22-AJ35</f>
        <v>60</v>
      </c>
      <c r="AL35" s="8"/>
      <c r="AM35" s="8"/>
      <c r="AN35" s="19"/>
      <c r="AO35" s="3" t="s">
        <v>12</v>
      </c>
      <c r="AP35" s="19">
        <v>0.42720000000000002</v>
      </c>
      <c r="AQ35" s="19">
        <v>0.43140000000000001</v>
      </c>
      <c r="AU35" s="8"/>
      <c r="AV35" s="8"/>
      <c r="AW35" s="12"/>
      <c r="AX35" s="3"/>
      <c r="AY35" s="19"/>
      <c r="AZ35" s="8"/>
      <c r="BA35" s="19"/>
      <c r="BB35" s="8"/>
      <c r="BC35" s="7"/>
      <c r="BD35" s="7"/>
      <c r="BN35" s="13"/>
    </row>
    <row r="36" spans="1:73" ht="26" customHeight="1" x14ac:dyDescent="0.2">
      <c r="A36" s="13" t="s">
        <v>75</v>
      </c>
      <c r="B36" s="44">
        <v>0.24960884</v>
      </c>
      <c r="C36" s="13">
        <v>1</v>
      </c>
      <c r="D36" s="19"/>
      <c r="H36" s="44">
        <v>0.55373362000000004</v>
      </c>
      <c r="I36" s="13">
        <v>1</v>
      </c>
      <c r="J36" s="19"/>
      <c r="Q36" s="44">
        <v>0.46097600999999999</v>
      </c>
      <c r="R36" s="13">
        <v>1</v>
      </c>
      <c r="S36" s="19"/>
      <c r="W36" s="44">
        <v>0.21366027000000001</v>
      </c>
      <c r="X36" s="13">
        <v>1</v>
      </c>
      <c r="AA36" s="19">
        <v>2</v>
      </c>
      <c r="AB36" s="19">
        <v>2</v>
      </c>
      <c r="AC36" s="19">
        <v>12</v>
      </c>
      <c r="AG36" s="19" t="s">
        <v>77</v>
      </c>
      <c r="AH36" s="19">
        <v>11</v>
      </c>
      <c r="AI36" s="8">
        <f>AD26-AH36</f>
        <v>58</v>
      </c>
      <c r="AJ36" s="19">
        <v>10</v>
      </c>
      <c r="AK36" s="8">
        <f>AE26-AJ36</f>
        <v>72</v>
      </c>
      <c r="AL36" s="8"/>
      <c r="AM36" s="8"/>
      <c r="AO36" s="12"/>
      <c r="AP36" s="19" t="s">
        <v>52</v>
      </c>
      <c r="AQ36" s="19" t="s">
        <v>52</v>
      </c>
      <c r="AU36" s="8"/>
      <c r="AV36" s="8"/>
      <c r="AW36" s="12"/>
      <c r="AX36" s="3"/>
      <c r="AY36" s="19"/>
      <c r="AZ36" s="8"/>
      <c r="BA36" s="19"/>
      <c r="BB36" s="8"/>
      <c r="BC36" s="7"/>
      <c r="BD36" s="7"/>
      <c r="BN36" s="13"/>
    </row>
    <row r="37" spans="1:73" ht="26" customHeight="1" x14ac:dyDescent="0.2">
      <c r="A37" s="13" t="s">
        <v>75</v>
      </c>
      <c r="B37" s="44">
        <v>0.48042964999999999</v>
      </c>
      <c r="C37" s="13">
        <v>1</v>
      </c>
      <c r="D37" s="19"/>
      <c r="H37" s="44">
        <v>0.26586971999999998</v>
      </c>
      <c r="I37" s="13">
        <v>1</v>
      </c>
      <c r="J37" s="19"/>
      <c r="Q37" s="44">
        <v>0.36785468999999998</v>
      </c>
      <c r="R37" s="13">
        <v>1</v>
      </c>
      <c r="S37" s="19"/>
      <c r="W37" s="44">
        <v>0.19691776</v>
      </c>
      <c r="X37" s="13">
        <v>1</v>
      </c>
      <c r="AA37" s="19">
        <v>3</v>
      </c>
      <c r="AB37" s="19">
        <v>0</v>
      </c>
      <c r="AC37" s="19">
        <v>2</v>
      </c>
      <c r="AG37" s="19" t="s">
        <v>78</v>
      </c>
      <c r="AH37" s="19">
        <v>21</v>
      </c>
      <c r="AI37" s="8">
        <f>AD30-AH37</f>
        <v>82</v>
      </c>
      <c r="AJ37" s="19">
        <v>29</v>
      </c>
      <c r="AK37" s="8">
        <f>AE30-AJ37</f>
        <v>62</v>
      </c>
      <c r="AL37" s="8"/>
      <c r="AM37" s="8"/>
      <c r="AU37" s="8"/>
      <c r="AV37" s="8"/>
      <c r="AW37" s="12"/>
      <c r="AX37" s="3"/>
      <c r="AY37" s="19"/>
      <c r="AZ37" s="8"/>
      <c r="BA37" s="19"/>
      <c r="BB37" s="8"/>
      <c r="BC37" s="7"/>
      <c r="BD37" s="7"/>
      <c r="BN37" s="13"/>
    </row>
    <row r="38" spans="1:73" ht="26" customHeight="1" x14ac:dyDescent="0.2">
      <c r="A38" s="13" t="s">
        <v>75</v>
      </c>
      <c r="B38" s="44">
        <v>0.25956753999999999</v>
      </c>
      <c r="C38" s="13">
        <v>1</v>
      </c>
      <c r="D38" s="19"/>
      <c r="H38" s="44">
        <v>0.30049701000000001</v>
      </c>
      <c r="I38" s="13">
        <v>1</v>
      </c>
      <c r="J38" s="19"/>
      <c r="Q38" s="44">
        <v>0.50314612000000003</v>
      </c>
      <c r="R38" s="13">
        <v>1</v>
      </c>
      <c r="S38" s="19"/>
      <c r="AG38" s="19" t="s">
        <v>79</v>
      </c>
      <c r="AH38" s="19">
        <v>3</v>
      </c>
      <c r="AI38" s="8">
        <f>AD34-AH38</f>
        <v>23</v>
      </c>
      <c r="AJ38" s="19">
        <v>20</v>
      </c>
      <c r="AK38" s="8">
        <f>AE34-AJ38</f>
        <v>18</v>
      </c>
      <c r="AL38" s="8"/>
      <c r="AM38" s="8"/>
      <c r="AU38" s="8"/>
      <c r="AV38" s="8"/>
      <c r="AW38" s="12"/>
      <c r="AX38" s="3"/>
      <c r="AY38" s="19"/>
      <c r="AZ38" s="8"/>
      <c r="BA38" s="19"/>
      <c r="BB38" s="8"/>
      <c r="BC38" s="7"/>
      <c r="BD38" s="7"/>
    </row>
    <row r="39" spans="1:73" ht="26" customHeight="1" x14ac:dyDescent="0.2">
      <c r="A39" s="13" t="s">
        <v>75</v>
      </c>
      <c r="B39" s="44">
        <v>0.15861792999999999</v>
      </c>
      <c r="C39" s="13">
        <v>1</v>
      </c>
      <c r="D39" s="19"/>
      <c r="H39" s="44">
        <v>0.19340309999999999</v>
      </c>
      <c r="I39" s="13">
        <v>1</v>
      </c>
      <c r="J39" s="19"/>
      <c r="Q39" s="44">
        <v>0.28458147</v>
      </c>
      <c r="R39" s="13">
        <v>1</v>
      </c>
      <c r="S39" s="19"/>
      <c r="AG39" s="12"/>
      <c r="AH39" s="12"/>
      <c r="AI39" s="12"/>
      <c r="AJ39" s="12"/>
      <c r="AK39" s="12"/>
      <c r="AL39" s="12"/>
      <c r="AM39" s="12"/>
      <c r="AO39" s="12"/>
      <c r="AP39" s="12"/>
      <c r="AQ39" s="12"/>
    </row>
    <row r="40" spans="1:73" ht="26" customHeight="1" x14ac:dyDescent="0.2">
      <c r="A40" s="13" t="s">
        <v>75</v>
      </c>
      <c r="B40" s="45">
        <v>0.34781466999999999</v>
      </c>
      <c r="C40" s="48">
        <v>2</v>
      </c>
      <c r="D40" s="19"/>
      <c r="H40" s="44">
        <v>0.50371787000000001</v>
      </c>
      <c r="I40" s="13">
        <v>1</v>
      </c>
      <c r="J40" s="19"/>
      <c r="Q40" s="44">
        <v>0.28331603</v>
      </c>
      <c r="R40" s="13">
        <v>1</v>
      </c>
      <c r="S40" s="19"/>
    </row>
    <row r="41" spans="1:73" ht="26" customHeight="1" x14ac:dyDescent="0.2">
      <c r="A41" s="13" t="s">
        <v>75</v>
      </c>
      <c r="B41" s="45">
        <v>0.15485568999999999</v>
      </c>
      <c r="C41" s="48">
        <v>2</v>
      </c>
      <c r="D41" s="19"/>
      <c r="H41" s="44">
        <v>0.19436004000000001</v>
      </c>
      <c r="I41" s="13">
        <v>1</v>
      </c>
      <c r="J41" s="19"/>
      <c r="Q41" s="44">
        <v>0.17060600000000001</v>
      </c>
      <c r="R41" s="13">
        <v>1</v>
      </c>
      <c r="S41" s="19"/>
      <c r="AG41" s="21" t="s">
        <v>51</v>
      </c>
      <c r="AH41" s="19"/>
      <c r="AI41" s="3"/>
      <c r="AJ41" s="3"/>
      <c r="AK41" s="3"/>
      <c r="AL41" s="3"/>
      <c r="AM41" s="3"/>
      <c r="AN41" s="19"/>
      <c r="AO41" s="15"/>
      <c r="AP41" s="15"/>
      <c r="AQ41" s="15"/>
    </row>
    <row r="42" spans="1:73" ht="26" customHeight="1" x14ac:dyDescent="0.2">
      <c r="A42" s="13" t="s">
        <v>75</v>
      </c>
      <c r="B42" s="45">
        <v>0.17045747</v>
      </c>
      <c r="C42" s="48">
        <v>2</v>
      </c>
      <c r="D42" s="19"/>
      <c r="H42" s="44">
        <v>0.26017111999999998</v>
      </c>
      <c r="I42" s="13">
        <v>1</v>
      </c>
      <c r="J42" s="19"/>
      <c r="Q42" s="44">
        <v>0.49508152</v>
      </c>
      <c r="R42" s="13">
        <v>1</v>
      </c>
      <c r="S42" s="19"/>
      <c r="AG42" s="30" t="s">
        <v>19</v>
      </c>
      <c r="AH42" s="2" t="s">
        <v>25</v>
      </c>
      <c r="AI42" s="2" t="s">
        <v>26</v>
      </c>
      <c r="AJ42" s="2" t="s">
        <v>27</v>
      </c>
      <c r="AK42" s="2" t="s">
        <v>28</v>
      </c>
      <c r="AL42" s="2" t="s">
        <v>29</v>
      </c>
      <c r="AM42" s="2" t="s">
        <v>31</v>
      </c>
      <c r="AO42" s="1"/>
      <c r="AP42" s="2" t="s">
        <v>24</v>
      </c>
      <c r="AQ42" s="3"/>
    </row>
    <row r="43" spans="1:73" ht="26" customHeight="1" x14ac:dyDescent="0.2">
      <c r="A43" s="13" t="s">
        <v>75</v>
      </c>
      <c r="B43" s="45">
        <v>0.29855298000000002</v>
      </c>
      <c r="C43" s="48">
        <v>2</v>
      </c>
      <c r="D43" s="19"/>
      <c r="H43" s="44">
        <v>0.37218645</v>
      </c>
      <c r="I43" s="13">
        <v>1</v>
      </c>
      <c r="J43" s="19"/>
      <c r="Q43" s="44">
        <v>0.17416628000000001</v>
      </c>
      <c r="R43" s="13">
        <v>1</v>
      </c>
      <c r="S43" s="19"/>
      <c r="AG43" s="4" t="s">
        <v>79</v>
      </c>
      <c r="AH43" s="6">
        <f>AVERAGE(B10:B15)</f>
        <v>0.41102677999999987</v>
      </c>
      <c r="AI43" s="6">
        <f>AVERAGE(E10:E115)</f>
        <v>0.46150906918918932</v>
      </c>
      <c r="AJ43" s="6">
        <f>STDEV(B10:B15)</f>
        <v>0.19585708622322634</v>
      </c>
      <c r="AK43" s="6">
        <f>STDEV(E10:E115)</f>
        <v>0.20452210672499377</v>
      </c>
      <c r="AL43" s="8">
        <f>COUNT(B10:B15)</f>
        <v>6</v>
      </c>
      <c r="AM43" s="8">
        <f>COUNT(E10:E115)</f>
        <v>37</v>
      </c>
      <c r="AO43" s="56" t="s">
        <v>1</v>
      </c>
      <c r="AP43" s="19">
        <v>1.2</v>
      </c>
      <c r="AQ43" s="19"/>
    </row>
    <row r="44" spans="1:73" ht="26" customHeight="1" x14ac:dyDescent="0.2">
      <c r="A44" s="13" t="s">
        <v>75</v>
      </c>
      <c r="B44" s="45">
        <v>0.18152578</v>
      </c>
      <c r="C44" s="48">
        <v>2</v>
      </c>
      <c r="D44" s="19"/>
      <c r="H44" s="44">
        <v>0.55598614000000002</v>
      </c>
      <c r="I44" s="13">
        <v>1</v>
      </c>
      <c r="J44" s="19"/>
      <c r="Q44" s="44">
        <v>0.39381875999999999</v>
      </c>
      <c r="R44" s="13">
        <v>1</v>
      </c>
      <c r="S44" s="19"/>
      <c r="AG44" s="4" t="s">
        <v>78</v>
      </c>
      <c r="AH44" s="6">
        <f>AVERAGE(B18:B66)</f>
        <v>0.29492798326530612</v>
      </c>
      <c r="AI44" s="6">
        <f>AVERAGE(H10:H115)</f>
        <v>0.31823079917808217</v>
      </c>
      <c r="AJ44" s="6">
        <f>STDEV(B18:B66)</f>
        <v>0.12841405319974158</v>
      </c>
      <c r="AK44" s="6">
        <f>STDEV(H10:H115)</f>
        <v>0.13991664410406732</v>
      </c>
      <c r="AL44" s="8">
        <f>COUNT(B18:B66)</f>
        <v>49</v>
      </c>
      <c r="AM44" s="8">
        <f>COUNT(H10:H115)</f>
        <v>73</v>
      </c>
      <c r="AO44" s="3" t="s">
        <v>2</v>
      </c>
      <c r="AP44" s="19">
        <v>0.98</v>
      </c>
      <c r="AQ44" s="19"/>
    </row>
    <row r="45" spans="1:73" ht="26" customHeight="1" x14ac:dyDescent="0.2">
      <c r="A45" s="13" t="s">
        <v>75</v>
      </c>
      <c r="B45" s="45">
        <v>0.26832462000000001</v>
      </c>
      <c r="C45" s="48">
        <v>2</v>
      </c>
      <c r="D45" s="19"/>
      <c r="H45" s="44">
        <v>0.21436239000000001</v>
      </c>
      <c r="I45" s="13">
        <v>1</v>
      </c>
      <c r="J45" s="19"/>
      <c r="Q45" s="44">
        <v>0.21556495000000001</v>
      </c>
      <c r="R45" s="13">
        <v>1</v>
      </c>
      <c r="S45" s="19"/>
      <c r="AG45" s="4" t="s">
        <v>77</v>
      </c>
      <c r="AH45" s="6">
        <f>AVERAGE(B68:B100)</f>
        <v>0.43088675484848477</v>
      </c>
      <c r="AI45" s="6">
        <f>AVERAGE(K10:K115)</f>
        <v>0.40079793500000011</v>
      </c>
      <c r="AJ45" s="6">
        <f>STDEV(B68:B100)</f>
        <v>0.23547649417150412</v>
      </c>
      <c r="AK45" s="6">
        <f>STDEV(K10:K115)</f>
        <v>0.18216713402185114</v>
      </c>
      <c r="AL45" s="8">
        <f>COUNT(B68:B100)</f>
        <v>33</v>
      </c>
      <c r="AM45" s="8">
        <f>COUNT(K10:K115)</f>
        <v>34</v>
      </c>
      <c r="AO45" s="3" t="s">
        <v>3</v>
      </c>
      <c r="AP45" s="19">
        <v>1.48</v>
      </c>
      <c r="AQ45" s="19"/>
      <c r="BL45" s="26"/>
      <c r="BM45" s="26"/>
      <c r="BN45" s="12"/>
      <c r="BO45" s="12"/>
      <c r="BP45" s="12"/>
      <c r="BQ45" s="12"/>
      <c r="BR45" s="12"/>
      <c r="BS45" s="12"/>
      <c r="BT45" s="12"/>
      <c r="BU45" s="12"/>
    </row>
    <row r="46" spans="1:73" ht="26" customHeight="1" x14ac:dyDescent="0.2">
      <c r="A46" s="13" t="s">
        <v>75</v>
      </c>
      <c r="B46" s="45">
        <v>0.23265675999999999</v>
      </c>
      <c r="C46" s="48">
        <v>2</v>
      </c>
      <c r="D46" s="19"/>
      <c r="H46" s="44">
        <v>0.21185664000000001</v>
      </c>
      <c r="I46" s="13">
        <v>1</v>
      </c>
      <c r="J46" s="19"/>
      <c r="Q46" s="44">
        <v>0.30514823000000002</v>
      </c>
      <c r="R46" s="13">
        <v>1</v>
      </c>
      <c r="S46" s="19"/>
      <c r="AG46" s="4" t="s">
        <v>65</v>
      </c>
      <c r="AH46" s="6">
        <f>AVERAGE(B102:B121)</f>
        <v>0.24360141199999993</v>
      </c>
      <c r="AI46" s="6">
        <f>AVERAGE(N10:N115)</f>
        <v>0.41792102374999995</v>
      </c>
      <c r="AJ46" s="6">
        <f>STDEV(B102:B121)</f>
        <v>7.8973555811256035E-2</v>
      </c>
      <c r="AK46" s="6">
        <f>STDEV(N10:N115)</f>
        <v>0.22410352656070889</v>
      </c>
      <c r="AL46" s="8">
        <f>COUNT(B102:B121)</f>
        <v>20</v>
      </c>
      <c r="AM46" s="8">
        <f>COUNT(N10:N115)</f>
        <v>32</v>
      </c>
      <c r="AO46" s="3" t="s">
        <v>30</v>
      </c>
      <c r="AP46" s="19">
        <v>7.9699999999999993E-2</v>
      </c>
      <c r="AQ46" s="19"/>
      <c r="BL46" s="26"/>
      <c r="BM46" s="26"/>
      <c r="BN46" s="12"/>
      <c r="BO46" s="12"/>
      <c r="BP46" s="12"/>
      <c r="BQ46" s="12"/>
      <c r="BR46" s="12"/>
      <c r="BS46" s="12"/>
      <c r="BT46" s="12"/>
      <c r="BU46" s="12"/>
    </row>
    <row r="47" spans="1:73" ht="26" customHeight="1" x14ac:dyDescent="0.2">
      <c r="A47" s="13" t="s">
        <v>75</v>
      </c>
      <c r="B47" s="45">
        <v>0.53667933000000001</v>
      </c>
      <c r="C47" s="48">
        <v>2</v>
      </c>
      <c r="D47" s="19"/>
      <c r="Q47" s="44">
        <v>0.45439471999999997</v>
      </c>
      <c r="R47" s="13">
        <v>1</v>
      </c>
      <c r="S47" s="19"/>
      <c r="AG47" s="4" t="s">
        <v>66</v>
      </c>
      <c r="AH47" s="6">
        <f>AVERAGE(B123:B151)</f>
        <v>0.25602563034482756</v>
      </c>
      <c r="AI47" s="6">
        <f>AVERAGE(Q10:Q115)</f>
        <v>0.37092022010309272</v>
      </c>
      <c r="AJ47" s="6">
        <f>STDEV(B123:B151)</f>
        <v>9.1076218041082874E-2</v>
      </c>
      <c r="AK47" s="6">
        <f>STDEV(Q10:Q115)</f>
        <v>0.15752687841117413</v>
      </c>
      <c r="AL47" s="8">
        <f>COUNT(B123:B151)</f>
        <v>29</v>
      </c>
      <c r="AM47" s="8">
        <f>COUNT(Q10:Q115)</f>
        <v>97</v>
      </c>
      <c r="AO47" s="12"/>
      <c r="AP47" s="19" t="s">
        <v>52</v>
      </c>
      <c r="AQ47" s="12"/>
      <c r="BL47" s="26"/>
      <c r="BM47" s="26"/>
      <c r="BN47" s="12"/>
      <c r="BO47" s="12"/>
      <c r="BP47" s="12"/>
      <c r="BQ47" s="12"/>
      <c r="BR47" s="12"/>
      <c r="BS47" s="12"/>
      <c r="BT47" s="12"/>
      <c r="BU47" s="12"/>
    </row>
    <row r="48" spans="1:73" ht="26" customHeight="1" x14ac:dyDescent="0.2">
      <c r="A48" s="13" t="s">
        <v>75</v>
      </c>
      <c r="B48" s="45">
        <v>0.35122220999999998</v>
      </c>
      <c r="C48" s="48">
        <v>2</v>
      </c>
      <c r="D48" s="19"/>
      <c r="Q48" s="44">
        <v>0.46186053999999999</v>
      </c>
      <c r="R48" s="13">
        <v>1</v>
      </c>
      <c r="S48" s="19"/>
      <c r="AG48" s="4" t="s">
        <v>57</v>
      </c>
      <c r="AH48" s="6">
        <f>AVERAGE(B153:B161)</f>
        <v>0.31458601666666669</v>
      </c>
      <c r="AI48" s="6">
        <f>AVERAGE(T10:T115)</f>
        <v>0.28537504222222221</v>
      </c>
      <c r="AJ48" s="6">
        <f>STDEV(B153:B161)</f>
        <v>0.12050729954746214</v>
      </c>
      <c r="AK48" s="6">
        <f>STDEV(T10:T115)</f>
        <v>0.20595615666200709</v>
      </c>
      <c r="AL48" s="8">
        <f>COUNT(B153:B161)</f>
        <v>9</v>
      </c>
      <c r="AM48" s="8">
        <f>COUNT(T10:T115)</f>
        <v>9</v>
      </c>
      <c r="AO48" s="12"/>
      <c r="AP48" s="12"/>
      <c r="AQ48" s="12"/>
      <c r="BL48" s="26"/>
      <c r="BM48" s="26"/>
      <c r="BN48" s="12"/>
      <c r="BO48" s="12"/>
      <c r="BP48" s="12"/>
      <c r="BQ48" s="12"/>
      <c r="BR48" s="12"/>
      <c r="BS48" s="12"/>
      <c r="BT48" s="12"/>
      <c r="BU48" s="12"/>
    </row>
    <row r="49" spans="1:73" ht="26" customHeight="1" x14ac:dyDescent="0.2">
      <c r="A49" s="13" t="s">
        <v>75</v>
      </c>
      <c r="B49" s="45">
        <v>0.21226706000000001</v>
      </c>
      <c r="C49" s="48">
        <v>2</v>
      </c>
      <c r="D49" s="19"/>
      <c r="Q49" s="44">
        <v>0.17383686000000001</v>
      </c>
      <c r="R49" s="13">
        <v>1</v>
      </c>
      <c r="S49" s="19"/>
      <c r="AG49" s="12" t="s">
        <v>80</v>
      </c>
      <c r="AH49" s="12"/>
      <c r="AI49" s="12"/>
      <c r="AJ49" s="12"/>
      <c r="AK49" s="12"/>
      <c r="AO49" s="12"/>
      <c r="AP49" s="12"/>
      <c r="AQ49" s="12"/>
      <c r="BL49" s="26"/>
      <c r="BM49" s="26"/>
      <c r="BN49" s="12"/>
      <c r="BO49" s="12"/>
      <c r="BP49" s="12"/>
      <c r="BQ49" s="12"/>
      <c r="BR49" s="12"/>
      <c r="BS49" s="12"/>
      <c r="BT49" s="12"/>
      <c r="BU49" s="12"/>
    </row>
    <row r="50" spans="1:73" ht="26" customHeight="1" x14ac:dyDescent="0.2">
      <c r="A50" s="13" t="s">
        <v>75</v>
      </c>
      <c r="B50" s="45">
        <v>0.21133908000000001</v>
      </c>
      <c r="C50" s="48">
        <v>2</v>
      </c>
      <c r="D50" s="19"/>
      <c r="Q50" s="44">
        <v>0.33444268999999999</v>
      </c>
      <c r="R50" s="13">
        <v>1</v>
      </c>
      <c r="S50" s="19"/>
      <c r="AG50" s="4"/>
      <c r="AH50" s="6"/>
      <c r="AI50" s="6"/>
      <c r="AJ50" s="6"/>
      <c r="AK50" s="6"/>
      <c r="AL50" s="8"/>
      <c r="AM50" s="8"/>
      <c r="AO50" s="12"/>
      <c r="AP50" s="12"/>
      <c r="AQ50" s="12"/>
      <c r="BL50" s="26"/>
      <c r="BM50" s="26"/>
      <c r="BN50" s="12"/>
      <c r="BO50" s="12"/>
      <c r="BP50" s="12"/>
      <c r="BQ50" s="12"/>
      <c r="BR50" s="12"/>
      <c r="BS50" s="12"/>
      <c r="BT50" s="12"/>
      <c r="BU50" s="12"/>
    </row>
    <row r="51" spans="1:73" ht="26" customHeight="1" x14ac:dyDescent="0.2">
      <c r="A51" s="13" t="s">
        <v>75</v>
      </c>
      <c r="B51" s="45">
        <v>0.18154179000000001</v>
      </c>
      <c r="C51" s="48">
        <v>2</v>
      </c>
      <c r="D51" s="19"/>
      <c r="Q51" s="44">
        <v>0.26980016000000001</v>
      </c>
      <c r="R51" s="13">
        <v>1</v>
      </c>
      <c r="S51" s="19"/>
      <c r="AG51" s="12" t="s">
        <v>38</v>
      </c>
      <c r="AL51" s="12"/>
      <c r="AM51" s="12"/>
      <c r="AO51" s="12"/>
      <c r="BL51" s="26"/>
      <c r="BM51" s="26"/>
      <c r="BN51" s="12"/>
      <c r="BO51" s="12"/>
      <c r="BP51" s="12"/>
      <c r="BQ51" s="12"/>
      <c r="BR51" s="12"/>
      <c r="BS51" s="12"/>
      <c r="BT51" s="12"/>
      <c r="BU51" s="12"/>
    </row>
    <row r="52" spans="1:73" ht="26" customHeight="1" x14ac:dyDescent="0.2">
      <c r="A52" s="13" t="s">
        <v>75</v>
      </c>
      <c r="B52" s="45">
        <v>0.19104035999999999</v>
      </c>
      <c r="C52" s="48">
        <v>2</v>
      </c>
      <c r="D52" s="19"/>
      <c r="Q52" s="44">
        <v>0.18928312999999999</v>
      </c>
      <c r="R52" s="13">
        <v>1</v>
      </c>
      <c r="S52" s="19"/>
      <c r="AG52" s="12" t="s">
        <v>37</v>
      </c>
      <c r="AH52" s="4"/>
      <c r="AI52" s="6"/>
      <c r="AJ52" s="6"/>
      <c r="AK52" s="6"/>
      <c r="AL52" s="12"/>
      <c r="AM52" s="34"/>
      <c r="AN52" s="17"/>
      <c r="AO52" s="12"/>
      <c r="BL52" s="26"/>
      <c r="BM52" s="26"/>
      <c r="BN52" s="12"/>
      <c r="BO52" s="12"/>
      <c r="BP52" s="12"/>
      <c r="BQ52" s="12"/>
      <c r="BR52" s="12"/>
      <c r="BS52" s="12"/>
      <c r="BT52" s="12"/>
      <c r="BU52" s="12"/>
    </row>
    <row r="53" spans="1:73" ht="26" customHeight="1" x14ac:dyDescent="0.2">
      <c r="A53" s="13" t="s">
        <v>75</v>
      </c>
      <c r="B53" s="45">
        <v>0.26149498999999998</v>
      </c>
      <c r="C53" s="48">
        <v>2</v>
      </c>
      <c r="D53" s="19"/>
      <c r="E53" s="45">
        <v>0.20373752000000001</v>
      </c>
      <c r="F53" s="48">
        <v>2</v>
      </c>
      <c r="G53" s="19"/>
      <c r="H53" s="45">
        <v>0.19119907</v>
      </c>
      <c r="I53" s="48">
        <v>2</v>
      </c>
      <c r="J53" s="19"/>
      <c r="K53" s="45">
        <v>0.53086102999999996</v>
      </c>
      <c r="L53" s="48">
        <v>2</v>
      </c>
      <c r="M53" s="19"/>
      <c r="N53" s="45">
        <v>0.45141409999999998</v>
      </c>
      <c r="O53" s="48">
        <v>2</v>
      </c>
      <c r="P53" s="19"/>
      <c r="Q53" s="45">
        <v>0.52363917000000004</v>
      </c>
      <c r="R53" s="48">
        <v>2</v>
      </c>
      <c r="S53" s="19"/>
      <c r="T53" s="45">
        <v>0.33923386</v>
      </c>
      <c r="U53" s="48">
        <v>2</v>
      </c>
      <c r="V53" s="19"/>
      <c r="W53" s="45">
        <v>0.18892909999999999</v>
      </c>
      <c r="X53" s="48">
        <v>2</v>
      </c>
      <c r="AG53" s="12" t="s">
        <v>36</v>
      </c>
      <c r="AH53" s="4"/>
      <c r="AI53" s="6"/>
      <c r="AJ53" s="6"/>
      <c r="AK53" s="6"/>
      <c r="AL53" s="36"/>
      <c r="AM53" s="34"/>
      <c r="AN53" s="17"/>
      <c r="AO53" s="12"/>
      <c r="BL53" s="26"/>
      <c r="BM53" s="26"/>
      <c r="BN53" s="19"/>
      <c r="BO53" s="12"/>
      <c r="BP53" s="12"/>
      <c r="BQ53" s="12"/>
      <c r="BR53" s="12"/>
      <c r="BS53" s="12"/>
      <c r="BT53" s="12"/>
      <c r="BU53" s="12"/>
    </row>
    <row r="54" spans="1:73" ht="26" customHeight="1" x14ac:dyDescent="0.2">
      <c r="A54" s="13" t="s">
        <v>75</v>
      </c>
      <c r="B54" s="45">
        <v>0.17632943000000001</v>
      </c>
      <c r="C54" s="48">
        <v>2</v>
      </c>
      <c r="D54" s="19"/>
      <c r="E54" s="45">
        <v>0.39117461999999997</v>
      </c>
      <c r="F54" s="48">
        <v>2</v>
      </c>
      <c r="G54" s="19"/>
      <c r="H54" s="45">
        <v>0.25369171000000001</v>
      </c>
      <c r="I54" s="48">
        <v>2</v>
      </c>
      <c r="J54" s="19"/>
      <c r="K54" s="45">
        <v>0.16650295000000001</v>
      </c>
      <c r="L54" s="48">
        <v>2</v>
      </c>
      <c r="M54" s="19"/>
      <c r="N54" s="45">
        <v>0.16866023999999999</v>
      </c>
      <c r="O54" s="48">
        <v>2</v>
      </c>
      <c r="P54" s="19"/>
      <c r="Q54" s="45">
        <v>0.53299702000000004</v>
      </c>
      <c r="R54" s="48">
        <v>2</v>
      </c>
      <c r="S54" s="19"/>
      <c r="T54" s="45">
        <v>0.19363284</v>
      </c>
      <c r="U54" s="48">
        <v>2</v>
      </c>
      <c r="V54" s="19"/>
      <c r="W54" s="45">
        <v>0.16432326</v>
      </c>
      <c r="X54" s="48">
        <v>2</v>
      </c>
      <c r="AG54" s="32"/>
      <c r="AH54" s="17"/>
      <c r="AI54" s="6"/>
      <c r="AJ54" s="6"/>
      <c r="AK54" s="19"/>
      <c r="AL54" s="19"/>
      <c r="AM54" s="4"/>
      <c r="AN54" s="17"/>
      <c r="AO54" s="12"/>
      <c r="BL54" s="26"/>
      <c r="BM54" s="26"/>
      <c r="BN54" s="19"/>
      <c r="BO54" s="12"/>
      <c r="BP54" s="12"/>
      <c r="BQ54" s="12"/>
      <c r="BR54" s="12"/>
      <c r="BS54" s="12"/>
      <c r="BT54" s="12"/>
      <c r="BU54" s="12"/>
    </row>
    <row r="55" spans="1:73" ht="26" customHeight="1" x14ac:dyDescent="0.2">
      <c r="A55" s="13" t="s">
        <v>75</v>
      </c>
      <c r="B55" s="45">
        <v>0.64890234999999996</v>
      </c>
      <c r="C55" s="48">
        <v>2</v>
      </c>
      <c r="D55" s="19"/>
      <c r="E55" s="45">
        <v>0.29209519</v>
      </c>
      <c r="F55" s="48">
        <v>2</v>
      </c>
      <c r="G55" s="19"/>
      <c r="H55" s="45">
        <v>0.29293075000000002</v>
      </c>
      <c r="I55" s="48">
        <v>2</v>
      </c>
      <c r="J55" s="19"/>
      <c r="K55" s="45">
        <v>0.20084316999999999</v>
      </c>
      <c r="L55" s="48">
        <v>2</v>
      </c>
      <c r="M55" s="19"/>
      <c r="N55" s="45">
        <v>0.24325463999999999</v>
      </c>
      <c r="O55" s="48">
        <v>2</v>
      </c>
      <c r="P55" s="19"/>
      <c r="Q55" s="45">
        <v>0.46856543</v>
      </c>
      <c r="R55" s="48">
        <v>2</v>
      </c>
      <c r="S55" s="19"/>
      <c r="T55" s="45">
        <v>0.80532192999999996</v>
      </c>
      <c r="U55" s="48">
        <v>2</v>
      </c>
      <c r="V55" s="19"/>
      <c r="W55" s="45">
        <v>0.28640327999999998</v>
      </c>
      <c r="X55" s="48">
        <v>2</v>
      </c>
      <c r="AG55" s="32"/>
      <c r="AH55" s="4"/>
      <c r="AI55" s="51"/>
      <c r="AJ55" s="19"/>
      <c r="AK55" s="19"/>
      <c r="AL55" s="19"/>
      <c r="AM55" s="4"/>
      <c r="AN55" s="17"/>
      <c r="AO55" s="12"/>
      <c r="BL55" s="26"/>
      <c r="BM55" s="26"/>
      <c r="BN55" s="19"/>
      <c r="BO55" s="12"/>
      <c r="BP55" s="12"/>
      <c r="BQ55" s="12"/>
      <c r="BR55" s="12"/>
      <c r="BS55" s="12"/>
      <c r="BT55" s="12"/>
      <c r="BU55" s="12"/>
    </row>
    <row r="56" spans="1:73" ht="26" customHeight="1" x14ac:dyDescent="0.2">
      <c r="A56" s="13" t="s">
        <v>75</v>
      </c>
      <c r="B56" s="45">
        <v>0.15773926999999999</v>
      </c>
      <c r="C56" s="48">
        <v>2</v>
      </c>
      <c r="D56" s="19"/>
      <c r="E56" s="45">
        <v>0.44705499999999998</v>
      </c>
      <c r="F56" s="48">
        <v>2</v>
      </c>
      <c r="G56" s="19"/>
      <c r="H56" s="45">
        <v>0.16767159000000001</v>
      </c>
      <c r="I56" s="48">
        <v>2</v>
      </c>
      <c r="J56" s="19"/>
      <c r="K56" s="45">
        <v>0.18087254</v>
      </c>
      <c r="L56" s="48">
        <v>2</v>
      </c>
      <c r="M56" s="19"/>
      <c r="N56" s="45">
        <v>0.62237584999999995</v>
      </c>
      <c r="O56" s="48">
        <v>2</v>
      </c>
      <c r="P56" s="19"/>
      <c r="Q56" s="45">
        <v>0.25816330999999998</v>
      </c>
      <c r="R56" s="48">
        <v>2</v>
      </c>
      <c r="S56" s="19"/>
      <c r="T56" s="45">
        <v>0.32058900000000001</v>
      </c>
      <c r="U56" s="48">
        <v>2</v>
      </c>
      <c r="V56" s="19"/>
      <c r="W56" s="45">
        <v>0.29251616000000003</v>
      </c>
      <c r="X56" s="48">
        <v>2</v>
      </c>
      <c r="BL56" s="26"/>
      <c r="BM56" s="26"/>
      <c r="BN56" s="19"/>
      <c r="BO56" s="12"/>
      <c r="BP56" s="12"/>
      <c r="BQ56" s="12"/>
      <c r="BR56" s="12"/>
      <c r="BS56" s="12"/>
      <c r="BT56" s="12"/>
      <c r="BU56" s="12"/>
    </row>
    <row r="57" spans="1:73" ht="26" customHeight="1" x14ac:dyDescent="0.2">
      <c r="A57" s="13" t="s">
        <v>75</v>
      </c>
      <c r="B57" s="45">
        <v>0.3388583</v>
      </c>
      <c r="C57" s="48">
        <v>2</v>
      </c>
      <c r="D57" s="19"/>
      <c r="E57" s="45">
        <v>0.74539706999999999</v>
      </c>
      <c r="F57" s="48">
        <v>2</v>
      </c>
      <c r="G57" s="19"/>
      <c r="H57" s="45">
        <v>0.34246949999999998</v>
      </c>
      <c r="I57" s="48">
        <v>2</v>
      </c>
      <c r="J57" s="19"/>
      <c r="K57" s="45">
        <v>0.52430571000000004</v>
      </c>
      <c r="L57" s="48">
        <v>2</v>
      </c>
      <c r="M57" s="19"/>
      <c r="N57" s="45">
        <v>0.22504975999999999</v>
      </c>
      <c r="O57" s="48">
        <v>2</v>
      </c>
      <c r="P57" s="19"/>
      <c r="Q57" s="45">
        <v>0.76933775000000004</v>
      </c>
      <c r="R57" s="48">
        <v>2</v>
      </c>
      <c r="S57" s="19"/>
      <c r="W57" s="45">
        <v>0.39480198999999999</v>
      </c>
      <c r="X57" s="48">
        <v>2</v>
      </c>
      <c r="BL57" s="26"/>
      <c r="BM57" s="26"/>
      <c r="BN57" s="19"/>
      <c r="BO57" s="12"/>
      <c r="BP57" s="12"/>
      <c r="BQ57" s="12"/>
      <c r="BR57" s="12"/>
      <c r="BS57" s="12"/>
      <c r="BT57" s="12"/>
      <c r="BU57" s="12"/>
    </row>
    <row r="58" spans="1:73" ht="26" customHeight="1" x14ac:dyDescent="0.2">
      <c r="A58" s="13" t="s">
        <v>75</v>
      </c>
      <c r="B58" s="45">
        <v>0.39619986000000001</v>
      </c>
      <c r="C58" s="48">
        <v>2</v>
      </c>
      <c r="D58" s="19"/>
      <c r="E58" s="45">
        <v>0.70486048000000001</v>
      </c>
      <c r="F58" s="48">
        <v>2</v>
      </c>
      <c r="G58" s="19"/>
      <c r="H58" s="45">
        <v>0.37382932000000002</v>
      </c>
      <c r="I58" s="48">
        <v>2</v>
      </c>
      <c r="J58" s="19"/>
      <c r="K58" s="45">
        <v>0.45757942000000001</v>
      </c>
      <c r="L58" s="48">
        <v>2</v>
      </c>
      <c r="M58" s="19"/>
      <c r="N58" s="45">
        <v>0.54357127999999999</v>
      </c>
      <c r="O58" s="48">
        <v>2</v>
      </c>
      <c r="P58" s="19"/>
      <c r="Q58" s="45">
        <v>0.54533114999999999</v>
      </c>
      <c r="R58" s="48">
        <v>2</v>
      </c>
      <c r="S58" s="19"/>
      <c r="W58" s="45">
        <v>0.23881111999999999</v>
      </c>
      <c r="X58" s="48">
        <v>2</v>
      </c>
      <c r="BL58" s="26"/>
      <c r="BM58" s="26"/>
      <c r="BN58" s="19"/>
      <c r="BO58" s="12"/>
      <c r="BP58" s="12"/>
      <c r="BQ58" s="12"/>
      <c r="BR58" s="12"/>
      <c r="BS58" s="12"/>
      <c r="BT58" s="12"/>
      <c r="BU58" s="12"/>
    </row>
    <row r="59" spans="1:73" ht="26" customHeight="1" x14ac:dyDescent="0.2">
      <c r="A59" s="13" t="s">
        <v>75</v>
      </c>
      <c r="B59" s="45">
        <v>0.46440907999999997</v>
      </c>
      <c r="C59" s="48">
        <v>2</v>
      </c>
      <c r="D59" s="19"/>
      <c r="E59" s="45">
        <v>0.41122488000000001</v>
      </c>
      <c r="F59" s="48">
        <v>2</v>
      </c>
      <c r="G59" s="19"/>
      <c r="H59" s="45">
        <v>0.1820695</v>
      </c>
      <c r="I59" s="48">
        <v>2</v>
      </c>
      <c r="J59" s="19"/>
      <c r="K59" s="45">
        <v>0.33047931000000003</v>
      </c>
      <c r="L59" s="48">
        <v>2</v>
      </c>
      <c r="M59" s="19"/>
      <c r="N59" s="45">
        <v>0.44132549999999998</v>
      </c>
      <c r="O59" s="48">
        <v>2</v>
      </c>
      <c r="P59" s="19"/>
      <c r="Q59" s="45">
        <v>0.60596616999999997</v>
      </c>
      <c r="R59" s="48">
        <v>2</v>
      </c>
      <c r="S59" s="19"/>
      <c r="W59" s="45">
        <v>0.45175897999999998</v>
      </c>
      <c r="X59" s="48">
        <v>2</v>
      </c>
      <c r="BL59" s="26"/>
      <c r="BM59" s="26"/>
      <c r="BN59" s="19"/>
      <c r="BO59" s="12"/>
      <c r="BP59" s="12"/>
      <c r="BQ59" s="12"/>
      <c r="BR59" s="12"/>
      <c r="BS59" s="12"/>
      <c r="BT59" s="12"/>
      <c r="BU59" s="12"/>
    </row>
    <row r="60" spans="1:73" ht="26" customHeight="1" x14ac:dyDescent="0.2">
      <c r="A60" s="13" t="s">
        <v>75</v>
      </c>
      <c r="B60" s="45">
        <v>0.33651220999999998</v>
      </c>
      <c r="C60" s="48">
        <v>2</v>
      </c>
      <c r="D60" s="19"/>
      <c r="E60" s="45">
        <v>0.21811391999999999</v>
      </c>
      <c r="F60" s="48">
        <v>2</v>
      </c>
      <c r="G60" s="19"/>
      <c r="H60" s="45">
        <v>0.16542195000000001</v>
      </c>
      <c r="I60" s="48">
        <v>2</v>
      </c>
      <c r="J60" s="19"/>
      <c r="K60" s="45">
        <v>0.27886923000000002</v>
      </c>
      <c r="L60" s="48">
        <v>2</v>
      </c>
      <c r="M60" s="19"/>
      <c r="N60" s="45">
        <v>0.2199728</v>
      </c>
      <c r="O60" s="48">
        <v>2</v>
      </c>
      <c r="P60" s="19"/>
      <c r="Q60" s="45">
        <v>0.53417764999999995</v>
      </c>
      <c r="R60" s="48">
        <v>2</v>
      </c>
      <c r="S60" s="19"/>
      <c r="W60" s="45">
        <v>0.23887965</v>
      </c>
      <c r="X60" s="48">
        <v>2</v>
      </c>
      <c r="BL60" s="26"/>
      <c r="BM60" s="26"/>
      <c r="BN60" s="19"/>
      <c r="BO60" s="12"/>
      <c r="BP60" s="12"/>
      <c r="BQ60" s="12"/>
      <c r="BR60" s="12"/>
      <c r="BS60" s="12"/>
      <c r="BT60" s="12"/>
      <c r="BU60" s="12"/>
    </row>
    <row r="61" spans="1:73" ht="26" customHeight="1" x14ac:dyDescent="0.2">
      <c r="A61" s="13" t="s">
        <v>75</v>
      </c>
      <c r="B61" s="45">
        <v>0.21710618000000001</v>
      </c>
      <c r="C61" s="48">
        <v>2</v>
      </c>
      <c r="D61" s="19"/>
      <c r="E61" s="45">
        <v>0.72920514000000003</v>
      </c>
      <c r="F61" s="48">
        <v>2</v>
      </c>
      <c r="G61" s="19"/>
      <c r="H61" s="45">
        <v>0.17938865000000001</v>
      </c>
      <c r="I61" s="48">
        <v>2</v>
      </c>
      <c r="J61" s="19"/>
      <c r="K61" s="45">
        <v>0.48462831000000001</v>
      </c>
      <c r="L61" s="48">
        <v>2</v>
      </c>
      <c r="M61" s="19"/>
      <c r="N61" s="45">
        <v>0.88065179999999998</v>
      </c>
      <c r="O61" s="48">
        <v>2</v>
      </c>
      <c r="P61" s="19"/>
      <c r="Q61" s="45">
        <v>0.35062375000000001</v>
      </c>
      <c r="R61" s="48">
        <v>2</v>
      </c>
      <c r="S61" s="19"/>
      <c r="W61" s="45">
        <v>0.55050661999999995</v>
      </c>
      <c r="X61" s="48">
        <v>2</v>
      </c>
      <c r="BL61" s="26"/>
      <c r="BM61" s="26"/>
      <c r="BN61" s="19"/>
      <c r="BO61" s="12"/>
      <c r="BP61" s="12"/>
      <c r="BQ61" s="12"/>
      <c r="BR61" s="12"/>
      <c r="BS61" s="12"/>
      <c r="BT61" s="12"/>
      <c r="BU61" s="12"/>
    </row>
    <row r="62" spans="1:73" ht="26" customHeight="1" x14ac:dyDescent="0.2">
      <c r="A62" s="13" t="s">
        <v>75</v>
      </c>
      <c r="B62" s="45">
        <v>0.40664342999999997</v>
      </c>
      <c r="C62" s="48">
        <v>2</v>
      </c>
      <c r="D62" s="19"/>
      <c r="E62" s="45">
        <v>0.43493779999999999</v>
      </c>
      <c r="F62" s="48">
        <v>2</v>
      </c>
      <c r="G62" s="19"/>
      <c r="H62" s="45">
        <v>0.36804959999999998</v>
      </c>
      <c r="I62" s="48">
        <v>2</v>
      </c>
      <c r="J62" s="19"/>
      <c r="K62" s="45">
        <v>0.48027639</v>
      </c>
      <c r="L62" s="48">
        <v>2</v>
      </c>
      <c r="M62" s="19"/>
      <c r="N62" s="45">
        <v>0.61330536999999996</v>
      </c>
      <c r="O62" s="48">
        <v>2</v>
      </c>
      <c r="P62" s="19"/>
      <c r="Q62" s="45">
        <v>0.23590564</v>
      </c>
      <c r="R62" s="48">
        <v>2</v>
      </c>
      <c r="S62" s="19"/>
      <c r="W62" s="45">
        <v>0.48012150999999997</v>
      </c>
      <c r="X62" s="48">
        <v>2</v>
      </c>
      <c r="BL62" s="26"/>
      <c r="BM62" s="26"/>
      <c r="BN62" s="19"/>
      <c r="BO62" s="12"/>
      <c r="BP62" s="12"/>
      <c r="BQ62" s="12"/>
      <c r="BR62" s="12"/>
      <c r="BS62" s="12"/>
      <c r="BT62" s="12"/>
      <c r="BU62" s="12"/>
    </row>
    <row r="63" spans="1:73" ht="26" customHeight="1" x14ac:dyDescent="0.2">
      <c r="A63" s="13" t="s">
        <v>75</v>
      </c>
      <c r="B63" s="45">
        <v>0.36267848000000003</v>
      </c>
      <c r="C63" s="48">
        <v>2</v>
      </c>
      <c r="D63" s="19"/>
      <c r="E63" s="45">
        <v>0.68298232000000003</v>
      </c>
      <c r="F63" s="48">
        <v>2</v>
      </c>
      <c r="G63" s="19"/>
      <c r="H63" s="45">
        <v>0.36711294999999999</v>
      </c>
      <c r="I63" s="48">
        <v>2</v>
      </c>
      <c r="J63" s="19"/>
      <c r="K63" s="45">
        <v>0.58598709000000004</v>
      </c>
      <c r="L63" s="48">
        <v>2</v>
      </c>
      <c r="M63" s="19"/>
      <c r="N63" s="45">
        <v>0.313195099999999</v>
      </c>
      <c r="O63" s="48">
        <v>2</v>
      </c>
      <c r="P63" s="19"/>
      <c r="Q63" s="45">
        <v>0.34919552999999998</v>
      </c>
      <c r="R63" s="48">
        <v>2</v>
      </c>
      <c r="S63" s="19"/>
      <c r="W63" s="45">
        <v>0.45383621000000002</v>
      </c>
      <c r="X63" s="48">
        <v>2</v>
      </c>
      <c r="BL63" s="26"/>
      <c r="BM63" s="26"/>
      <c r="BN63" s="19"/>
      <c r="BO63" s="12"/>
      <c r="BP63" s="12"/>
      <c r="BQ63" s="12"/>
      <c r="BR63" s="12"/>
      <c r="BS63" s="12"/>
      <c r="BT63" s="12"/>
      <c r="BU63" s="12"/>
    </row>
    <row r="64" spans="1:73" ht="26" customHeight="1" x14ac:dyDescent="0.2">
      <c r="A64" s="13" t="s">
        <v>75</v>
      </c>
      <c r="B64" s="46">
        <v>0.39667243000000002</v>
      </c>
      <c r="C64" s="53">
        <v>3</v>
      </c>
      <c r="D64" s="19"/>
      <c r="E64" s="45">
        <v>0.75554034999999997</v>
      </c>
      <c r="F64" s="48">
        <v>2</v>
      </c>
      <c r="G64" s="19"/>
      <c r="H64" s="45">
        <v>0.29132371000000001</v>
      </c>
      <c r="I64" s="48">
        <v>2</v>
      </c>
      <c r="J64" s="19"/>
      <c r="K64" s="45">
        <v>0.45623966999999999</v>
      </c>
      <c r="L64" s="48">
        <v>2</v>
      </c>
      <c r="M64" s="19"/>
      <c r="N64" s="45">
        <v>0.35764105000000002</v>
      </c>
      <c r="O64" s="48">
        <v>2</v>
      </c>
      <c r="P64" s="19"/>
      <c r="Q64" s="45">
        <v>0.27939937999999997</v>
      </c>
      <c r="R64" s="48">
        <v>2</v>
      </c>
      <c r="S64" s="19"/>
      <c r="W64" s="45">
        <v>0.42172159999999898</v>
      </c>
      <c r="X64" s="48">
        <v>2</v>
      </c>
      <c r="BL64" s="26"/>
      <c r="BM64" s="26"/>
      <c r="BN64" s="19"/>
      <c r="BO64" s="12"/>
      <c r="BP64" s="12"/>
      <c r="BQ64" s="12"/>
      <c r="BR64" s="12"/>
      <c r="BS64" s="12"/>
      <c r="BT64" s="12"/>
      <c r="BU64" s="12"/>
    </row>
    <row r="65" spans="1:73" ht="26" customHeight="1" x14ac:dyDescent="0.2">
      <c r="A65" s="13" t="s">
        <v>75</v>
      </c>
      <c r="B65" s="46">
        <v>0.38851236</v>
      </c>
      <c r="C65" s="53">
        <v>3</v>
      </c>
      <c r="D65" s="19"/>
      <c r="E65" s="45">
        <v>0.56526911999999996</v>
      </c>
      <c r="F65" s="48">
        <v>2</v>
      </c>
      <c r="G65" s="19"/>
      <c r="H65" s="45">
        <v>0.39503005000000002</v>
      </c>
      <c r="I65" s="48">
        <v>2</v>
      </c>
      <c r="J65" s="19"/>
      <c r="K65" s="45">
        <v>0.36230516000000001</v>
      </c>
      <c r="L65" s="48">
        <v>2</v>
      </c>
      <c r="M65" s="19"/>
      <c r="Q65" s="45">
        <v>0.22226009999999999</v>
      </c>
      <c r="R65" s="48">
        <v>2</v>
      </c>
      <c r="S65" s="19"/>
      <c r="W65" s="45">
        <v>0.2746731</v>
      </c>
      <c r="X65" s="48">
        <v>2</v>
      </c>
      <c r="BL65" s="26"/>
      <c r="BM65" s="26"/>
      <c r="BN65" s="19"/>
      <c r="BO65" s="12"/>
      <c r="BP65" s="12"/>
      <c r="BQ65" s="12"/>
      <c r="BR65" s="12"/>
      <c r="BS65" s="12"/>
      <c r="BT65" s="12"/>
      <c r="BU65" s="12"/>
    </row>
    <row r="66" spans="1:73" ht="26" customHeight="1" x14ac:dyDescent="0.2">
      <c r="A66" s="13" t="s">
        <v>75</v>
      </c>
      <c r="B66" s="46">
        <v>0.19425555999999999</v>
      </c>
      <c r="C66" s="53">
        <v>3</v>
      </c>
      <c r="D66" s="19"/>
      <c r="E66" s="45">
        <v>0.56482536000000005</v>
      </c>
      <c r="F66" s="48">
        <v>2</v>
      </c>
      <c r="G66" s="19"/>
      <c r="H66" s="45">
        <v>0.19137978999999999</v>
      </c>
      <c r="I66" s="48">
        <v>2</v>
      </c>
      <c r="J66" s="19"/>
      <c r="K66" s="45">
        <v>0.62699782999999998</v>
      </c>
      <c r="L66" s="48">
        <v>2</v>
      </c>
      <c r="M66" s="19"/>
      <c r="Q66" s="45">
        <v>0.69748045999999997</v>
      </c>
      <c r="R66" s="48">
        <v>2</v>
      </c>
      <c r="S66" s="19"/>
      <c r="W66" s="45">
        <v>0.26778394999999999</v>
      </c>
      <c r="X66" s="48">
        <v>2</v>
      </c>
      <c r="BL66" s="26"/>
      <c r="BM66" s="26"/>
      <c r="BN66" s="19"/>
      <c r="BO66" s="12"/>
      <c r="BP66" s="12"/>
      <c r="BQ66" s="12"/>
      <c r="BR66" s="12"/>
      <c r="BS66" s="12"/>
      <c r="BT66" s="12"/>
      <c r="BU66" s="12"/>
    </row>
    <row r="67" spans="1:73" ht="26" customHeight="1" x14ac:dyDescent="0.2">
      <c r="E67" s="45">
        <v>0.41952162999999998</v>
      </c>
      <c r="F67" s="48">
        <v>2</v>
      </c>
      <c r="G67" s="19"/>
      <c r="H67" s="45">
        <v>0.16009095000000001</v>
      </c>
      <c r="I67" s="48">
        <v>2</v>
      </c>
      <c r="J67" s="19"/>
      <c r="K67" s="45">
        <v>0.46585246000000002</v>
      </c>
      <c r="L67" s="48">
        <v>2</v>
      </c>
      <c r="M67" s="19"/>
      <c r="Q67" s="45">
        <v>0.60292683000000002</v>
      </c>
      <c r="R67" s="48">
        <v>2</v>
      </c>
      <c r="S67" s="19"/>
      <c r="W67" s="45">
        <v>0.31379389000000002</v>
      </c>
      <c r="X67" s="48">
        <v>2</v>
      </c>
      <c r="BL67" s="26"/>
      <c r="BM67" s="26"/>
      <c r="BN67" s="19"/>
      <c r="BO67" s="12"/>
      <c r="BP67" s="12"/>
      <c r="BQ67" s="12"/>
      <c r="BR67" s="12"/>
      <c r="BS67" s="12"/>
      <c r="BT67" s="12"/>
      <c r="BU67" s="12"/>
    </row>
    <row r="68" spans="1:73" ht="26" customHeight="1" x14ac:dyDescent="0.2">
      <c r="A68" s="13" t="s">
        <v>76</v>
      </c>
      <c r="B68" s="44">
        <v>0.16093610999999999</v>
      </c>
      <c r="C68" s="13">
        <v>1</v>
      </c>
      <c r="D68" s="19"/>
      <c r="E68" s="45">
        <v>0.17534947000000001</v>
      </c>
      <c r="F68" s="48">
        <v>2</v>
      </c>
      <c r="G68" s="19"/>
      <c r="H68" s="45">
        <v>0.24120738</v>
      </c>
      <c r="I68" s="48">
        <v>2</v>
      </c>
      <c r="J68" s="19"/>
      <c r="K68" s="45">
        <v>0.27505131999999999</v>
      </c>
      <c r="L68" s="48">
        <v>2</v>
      </c>
      <c r="M68" s="19"/>
      <c r="Q68" s="45">
        <v>0.51479960999999996</v>
      </c>
      <c r="R68" s="48">
        <v>2</v>
      </c>
      <c r="S68" s="19"/>
      <c r="W68" s="45">
        <v>0.38090151999999999</v>
      </c>
      <c r="X68" s="48">
        <v>2</v>
      </c>
      <c r="BL68" s="26"/>
      <c r="BM68" s="26"/>
      <c r="BN68" s="19"/>
      <c r="BO68" s="12"/>
      <c r="BP68" s="12"/>
      <c r="BQ68" s="12"/>
      <c r="BR68" s="12"/>
      <c r="BS68" s="12"/>
      <c r="BT68" s="12"/>
      <c r="BU68" s="12"/>
    </row>
    <row r="69" spans="1:73" ht="26" customHeight="1" x14ac:dyDescent="0.2">
      <c r="A69" s="13" t="s">
        <v>76</v>
      </c>
      <c r="B69" s="44">
        <v>0.47187232000000001</v>
      </c>
      <c r="C69" s="13">
        <v>1</v>
      </c>
      <c r="D69" s="19"/>
      <c r="E69" s="45">
        <v>0.52730838000000002</v>
      </c>
      <c r="F69" s="48">
        <v>2</v>
      </c>
      <c r="G69" s="19"/>
      <c r="H69" s="45">
        <v>0.39600830999999997</v>
      </c>
      <c r="I69" s="48">
        <v>2</v>
      </c>
      <c r="J69" s="19"/>
      <c r="K69" s="45">
        <v>0.69902688999999996</v>
      </c>
      <c r="L69" s="48">
        <v>2</v>
      </c>
      <c r="M69" s="19"/>
      <c r="Q69" s="45">
        <v>0.63474021999999997</v>
      </c>
      <c r="R69" s="48">
        <v>2</v>
      </c>
      <c r="S69" s="19"/>
      <c r="W69" s="45">
        <v>0.55057834999999999</v>
      </c>
      <c r="X69" s="48">
        <v>2</v>
      </c>
      <c r="BL69" s="26"/>
      <c r="BM69" s="26"/>
      <c r="BN69" s="19"/>
      <c r="BO69" s="12"/>
      <c r="BP69" s="12"/>
      <c r="BQ69" s="12"/>
      <c r="BR69" s="12"/>
      <c r="BS69" s="12"/>
      <c r="BT69" s="12"/>
      <c r="BU69" s="12"/>
    </row>
    <row r="70" spans="1:73" ht="26" customHeight="1" x14ac:dyDescent="0.2">
      <c r="A70" s="13" t="s">
        <v>76</v>
      </c>
      <c r="B70" s="44">
        <v>0.63317288000000005</v>
      </c>
      <c r="C70" s="13">
        <v>1</v>
      </c>
      <c r="D70" s="19"/>
      <c r="E70" s="45">
        <v>0.33931525000000001</v>
      </c>
      <c r="F70" s="48">
        <v>2</v>
      </c>
      <c r="G70" s="19"/>
      <c r="H70" s="45">
        <v>0.49852446</v>
      </c>
      <c r="I70" s="48">
        <v>2</v>
      </c>
      <c r="J70" s="19"/>
      <c r="K70" s="45">
        <v>0.20941435999999999</v>
      </c>
      <c r="L70" s="48">
        <v>2</v>
      </c>
      <c r="M70" s="19"/>
      <c r="Q70" s="45">
        <v>0.59652421</v>
      </c>
      <c r="R70" s="48">
        <v>2</v>
      </c>
      <c r="S70" s="19"/>
      <c r="W70" s="45">
        <v>0.32592989999999999</v>
      </c>
      <c r="X70" s="48">
        <v>2</v>
      </c>
      <c r="BL70" s="26"/>
      <c r="BM70" s="26"/>
      <c r="BN70" s="19"/>
      <c r="BO70" s="12"/>
      <c r="BP70" s="12"/>
      <c r="BQ70" s="12"/>
      <c r="BR70" s="12"/>
      <c r="BS70" s="12"/>
      <c r="BT70" s="12"/>
      <c r="BU70" s="12"/>
    </row>
    <row r="71" spans="1:73" ht="26" customHeight="1" x14ac:dyDescent="0.2">
      <c r="A71" s="13" t="s">
        <v>76</v>
      </c>
      <c r="B71" s="44">
        <v>0.15560394999999999</v>
      </c>
      <c r="C71" s="13">
        <v>1</v>
      </c>
      <c r="D71" s="19"/>
      <c r="E71" s="45">
        <v>0.16945762</v>
      </c>
      <c r="F71" s="48">
        <v>2</v>
      </c>
      <c r="G71" s="19"/>
      <c r="H71" s="45">
        <v>0.77514289000000003</v>
      </c>
      <c r="I71" s="48">
        <v>2</v>
      </c>
      <c r="J71" s="19"/>
      <c r="Q71" s="45">
        <v>0.38456322999999998</v>
      </c>
      <c r="R71" s="48">
        <v>2</v>
      </c>
      <c r="S71" s="19"/>
      <c r="W71" s="45">
        <v>0.36293192000000002</v>
      </c>
      <c r="X71" s="48">
        <v>2</v>
      </c>
      <c r="BL71" s="26"/>
      <c r="BM71" s="26"/>
      <c r="BN71" s="19"/>
      <c r="BO71" s="12"/>
      <c r="BP71" s="12"/>
      <c r="BQ71" s="12"/>
      <c r="BR71" s="12"/>
      <c r="BS71" s="12"/>
      <c r="BT71" s="12"/>
      <c r="BU71" s="12"/>
    </row>
    <row r="72" spans="1:73" ht="26" customHeight="1" x14ac:dyDescent="0.2">
      <c r="A72" s="13" t="s">
        <v>76</v>
      </c>
      <c r="B72" s="44">
        <v>0.17082084</v>
      </c>
      <c r="C72" s="13">
        <v>1</v>
      </c>
      <c r="D72" s="19"/>
      <c r="E72" s="45">
        <v>0.23912272000000001</v>
      </c>
      <c r="F72" s="48">
        <v>2</v>
      </c>
      <c r="G72" s="19"/>
      <c r="H72" s="45">
        <v>0.41795411999999998</v>
      </c>
      <c r="I72" s="48">
        <v>2</v>
      </c>
      <c r="J72" s="19"/>
      <c r="Q72" s="45">
        <v>0.53815586999999998</v>
      </c>
      <c r="R72" s="48">
        <v>2</v>
      </c>
      <c r="S72" s="19"/>
      <c r="W72" s="45">
        <v>0.47824413999999998</v>
      </c>
      <c r="X72" s="48">
        <v>2</v>
      </c>
      <c r="BL72" s="26"/>
      <c r="BM72" s="26"/>
      <c r="BN72" s="19"/>
      <c r="BO72" s="12"/>
      <c r="BP72" s="12"/>
      <c r="BQ72" s="12"/>
      <c r="BR72" s="12"/>
      <c r="BS72" s="12"/>
      <c r="BT72" s="12"/>
      <c r="BU72" s="12"/>
    </row>
    <row r="73" spans="1:73" ht="26" customHeight="1" x14ac:dyDescent="0.2">
      <c r="A73" s="13" t="s">
        <v>76</v>
      </c>
      <c r="B73" s="44">
        <v>0.15473702</v>
      </c>
      <c r="C73" s="13">
        <v>1</v>
      </c>
      <c r="D73" s="19"/>
      <c r="E73" s="45">
        <v>0.25587037000000001</v>
      </c>
      <c r="F73" s="48">
        <v>2</v>
      </c>
      <c r="G73" s="19"/>
      <c r="H73" s="45">
        <v>0.28530622</v>
      </c>
      <c r="I73" s="48">
        <v>2</v>
      </c>
      <c r="J73" s="19"/>
      <c r="Q73" s="45">
        <v>0.24016772</v>
      </c>
      <c r="R73" s="48">
        <v>2</v>
      </c>
      <c r="S73" s="19"/>
      <c r="W73" s="45">
        <v>0.57190423999999995</v>
      </c>
      <c r="X73" s="48">
        <v>2</v>
      </c>
      <c r="BL73" s="26"/>
      <c r="BM73" s="26"/>
      <c r="BN73" s="19"/>
      <c r="BO73" s="12"/>
      <c r="BP73" s="12"/>
      <c r="BQ73" s="12"/>
      <c r="BR73" s="12"/>
      <c r="BS73" s="12"/>
      <c r="BT73" s="12"/>
      <c r="BU73" s="12"/>
    </row>
    <row r="74" spans="1:73" ht="26" customHeight="1" x14ac:dyDescent="0.2">
      <c r="A74" s="13" t="s">
        <v>76</v>
      </c>
      <c r="B74" s="44">
        <v>0.18604077999999999</v>
      </c>
      <c r="C74" s="13">
        <v>1</v>
      </c>
      <c r="D74" s="19"/>
      <c r="E74" s="45">
        <v>0.65611176000000004</v>
      </c>
      <c r="F74" s="48">
        <v>2</v>
      </c>
      <c r="G74" s="19"/>
      <c r="H74" s="45">
        <v>0.2042805</v>
      </c>
      <c r="I74" s="48">
        <v>2</v>
      </c>
      <c r="J74" s="19"/>
      <c r="Q74" s="45">
        <v>0.46655877000000001</v>
      </c>
      <c r="R74" s="48">
        <v>2</v>
      </c>
      <c r="S74" s="19"/>
      <c r="W74" s="45">
        <v>0.67720926999999997</v>
      </c>
      <c r="X74" s="48">
        <v>2</v>
      </c>
      <c r="BL74" s="26"/>
      <c r="BM74" s="26"/>
      <c r="BN74" s="19"/>
      <c r="BO74" s="12"/>
      <c r="BP74" s="12"/>
      <c r="BQ74" s="12"/>
      <c r="BR74" s="12"/>
      <c r="BS74" s="12"/>
      <c r="BT74" s="12"/>
      <c r="BU74" s="12"/>
    </row>
    <row r="75" spans="1:73" ht="26" customHeight="1" x14ac:dyDescent="0.2">
      <c r="A75" s="13" t="s">
        <v>76</v>
      </c>
      <c r="B75" s="44">
        <v>0.29042220000000002</v>
      </c>
      <c r="C75" s="13">
        <v>1</v>
      </c>
      <c r="D75" s="19"/>
      <c r="E75" s="45">
        <v>0.16871838</v>
      </c>
      <c r="F75" s="48">
        <v>2</v>
      </c>
      <c r="G75" s="19"/>
      <c r="H75" s="45">
        <v>0.35527927999999998</v>
      </c>
      <c r="I75" s="48">
        <v>2</v>
      </c>
      <c r="J75" s="19"/>
      <c r="Q75" s="45">
        <v>0.17555432000000001</v>
      </c>
      <c r="R75" s="48">
        <v>2</v>
      </c>
      <c r="S75" s="19"/>
      <c r="W75" s="45">
        <v>0.38036077000000001</v>
      </c>
      <c r="X75" s="48">
        <v>2</v>
      </c>
      <c r="BL75" s="26"/>
      <c r="BM75" s="26"/>
      <c r="BN75" s="19"/>
      <c r="BO75" s="12"/>
      <c r="BP75" s="12"/>
      <c r="BQ75" s="12"/>
      <c r="BR75" s="12"/>
      <c r="BS75" s="12"/>
      <c r="BT75" s="12"/>
      <c r="BU75" s="12"/>
    </row>
    <row r="76" spans="1:73" ht="26" customHeight="1" x14ac:dyDescent="0.2">
      <c r="A76" s="13" t="s">
        <v>76</v>
      </c>
      <c r="B76" s="44">
        <v>0.65537084999999995</v>
      </c>
      <c r="C76" s="13">
        <v>1</v>
      </c>
      <c r="D76" s="19"/>
      <c r="E76" s="45">
        <v>0.19969661999999999</v>
      </c>
      <c r="F76" s="48">
        <v>2</v>
      </c>
      <c r="G76" s="19"/>
      <c r="H76" s="45">
        <v>0.60519434999999999</v>
      </c>
      <c r="I76" s="48">
        <v>2</v>
      </c>
      <c r="J76" s="19"/>
      <c r="Q76" s="45">
        <v>0.18688142999999999</v>
      </c>
      <c r="R76" s="48">
        <v>2</v>
      </c>
      <c r="S76" s="19"/>
      <c r="W76" s="45">
        <v>0.50327504000000001</v>
      </c>
      <c r="X76" s="48">
        <v>2</v>
      </c>
      <c r="BL76" s="26"/>
      <c r="BM76" s="26"/>
      <c r="BN76" s="19"/>
      <c r="BO76" s="12"/>
      <c r="BP76" s="12"/>
      <c r="BQ76" s="12"/>
      <c r="BR76" s="12"/>
      <c r="BS76" s="12"/>
      <c r="BT76" s="12"/>
      <c r="BU76" s="12"/>
    </row>
    <row r="77" spans="1:73" ht="26" customHeight="1" x14ac:dyDescent="0.2">
      <c r="A77" s="13" t="s">
        <v>76</v>
      </c>
      <c r="B77" s="44">
        <v>0.27838660999999998</v>
      </c>
      <c r="C77" s="13">
        <v>1</v>
      </c>
      <c r="D77" s="19"/>
      <c r="H77" s="45">
        <v>0.37386805000000001</v>
      </c>
      <c r="I77" s="48">
        <v>2</v>
      </c>
      <c r="J77" s="19"/>
      <c r="Q77" s="45">
        <v>0.21072159999999901</v>
      </c>
      <c r="R77" s="48">
        <v>2</v>
      </c>
      <c r="S77" s="19"/>
      <c r="W77" s="45">
        <v>0.51524924000000005</v>
      </c>
      <c r="X77" s="48">
        <v>2</v>
      </c>
      <c r="BL77" s="26"/>
      <c r="BM77" s="26"/>
      <c r="BN77" s="19"/>
      <c r="BO77" s="12"/>
      <c r="BP77" s="12"/>
      <c r="BQ77" s="12"/>
      <c r="BR77" s="12"/>
      <c r="BS77" s="12"/>
      <c r="BT77" s="12"/>
      <c r="BU77" s="12"/>
    </row>
    <row r="78" spans="1:73" ht="26" customHeight="1" x14ac:dyDescent="0.2">
      <c r="A78" s="13" t="s">
        <v>76</v>
      </c>
      <c r="B78" s="44">
        <v>0.28757632</v>
      </c>
      <c r="C78" s="13">
        <v>1</v>
      </c>
      <c r="D78" s="19"/>
      <c r="H78" s="45">
        <v>0.26150171</v>
      </c>
      <c r="I78" s="48">
        <v>2</v>
      </c>
      <c r="J78" s="19"/>
      <c r="Q78" s="45">
        <v>0.23616229999999999</v>
      </c>
      <c r="R78" s="48">
        <v>2</v>
      </c>
      <c r="S78" s="19"/>
      <c r="W78" s="45">
        <v>0.35497902999999997</v>
      </c>
      <c r="X78" s="48">
        <v>2</v>
      </c>
      <c r="BL78" s="26"/>
      <c r="BM78" s="26"/>
      <c r="BN78" s="19"/>
      <c r="BO78" s="12"/>
      <c r="BP78" s="12"/>
      <c r="BQ78" s="12"/>
      <c r="BR78" s="12"/>
      <c r="BS78" s="12"/>
      <c r="BT78" s="12"/>
      <c r="BU78" s="12"/>
    </row>
    <row r="79" spans="1:73" ht="26" customHeight="1" x14ac:dyDescent="0.2">
      <c r="A79" s="13" t="s">
        <v>76</v>
      </c>
      <c r="B79" s="44">
        <v>0.35869581</v>
      </c>
      <c r="C79" s="13">
        <v>1</v>
      </c>
      <c r="D79" s="19"/>
      <c r="H79" s="45">
        <v>0.29755599999999999</v>
      </c>
      <c r="I79" s="48">
        <v>2</v>
      </c>
      <c r="J79" s="19"/>
      <c r="Q79" s="45">
        <v>0.19561155</v>
      </c>
      <c r="R79" s="48">
        <v>2</v>
      </c>
      <c r="S79" s="19"/>
      <c r="W79" s="45">
        <v>0.25462011000000001</v>
      </c>
      <c r="X79" s="48">
        <v>2</v>
      </c>
      <c r="BL79" s="26"/>
      <c r="BM79" s="26"/>
      <c r="BN79" s="19"/>
      <c r="BO79" s="12"/>
      <c r="BP79" s="12"/>
      <c r="BQ79" s="12"/>
      <c r="BR79" s="12"/>
      <c r="BS79" s="12"/>
      <c r="BT79" s="12"/>
      <c r="BU79" s="12"/>
    </row>
    <row r="80" spans="1:73" ht="26" customHeight="1" x14ac:dyDescent="0.2">
      <c r="A80" s="13" t="s">
        <v>76</v>
      </c>
      <c r="B80" s="44">
        <v>0.24651782999999999</v>
      </c>
      <c r="C80" s="13">
        <v>1</v>
      </c>
      <c r="D80" s="19"/>
      <c r="H80" s="45">
        <v>0.44471370999999998</v>
      </c>
      <c r="I80" s="48">
        <v>2</v>
      </c>
      <c r="J80" s="19"/>
      <c r="Q80" s="45">
        <v>0.18516191000000001</v>
      </c>
      <c r="R80" s="48">
        <v>2</v>
      </c>
      <c r="S80" s="19"/>
      <c r="W80" s="45">
        <v>0.53074160000000004</v>
      </c>
      <c r="X80" s="48">
        <v>2</v>
      </c>
      <c r="BL80" s="26"/>
      <c r="BM80" s="26"/>
      <c r="BN80" s="19"/>
      <c r="BO80" s="12"/>
      <c r="BP80" s="12"/>
      <c r="BQ80" s="12"/>
      <c r="BR80" s="12"/>
      <c r="BS80" s="12"/>
      <c r="BT80" s="12"/>
      <c r="BU80" s="12"/>
    </row>
    <row r="81" spans="1:73" ht="26" customHeight="1" x14ac:dyDescent="0.2">
      <c r="A81" s="13" t="s">
        <v>76</v>
      </c>
      <c r="B81" s="45">
        <v>0.72997316999999995</v>
      </c>
      <c r="C81" s="48">
        <v>2</v>
      </c>
      <c r="D81" s="19"/>
      <c r="H81" s="45">
        <v>0.31223999000000002</v>
      </c>
      <c r="I81" s="48">
        <v>2</v>
      </c>
      <c r="J81" s="19"/>
      <c r="Q81" s="45">
        <v>0.36611577000000001</v>
      </c>
      <c r="R81" s="48">
        <v>2</v>
      </c>
      <c r="S81" s="19"/>
      <c r="W81" s="45">
        <v>0.30540883000000002</v>
      </c>
      <c r="X81" s="48">
        <v>2</v>
      </c>
      <c r="BL81" s="26"/>
      <c r="BM81" s="26"/>
      <c r="BN81" s="19"/>
      <c r="BO81" s="12"/>
      <c r="BP81" s="12"/>
      <c r="BQ81" s="12"/>
      <c r="BR81" s="12"/>
      <c r="BS81" s="12"/>
      <c r="BT81" s="12"/>
      <c r="BU81" s="12"/>
    </row>
    <row r="82" spans="1:73" ht="26" customHeight="1" x14ac:dyDescent="0.2">
      <c r="A82" s="13" t="s">
        <v>76</v>
      </c>
      <c r="B82" s="45">
        <v>0.61015817999999999</v>
      </c>
      <c r="C82" s="48">
        <v>2</v>
      </c>
      <c r="D82" s="19"/>
      <c r="H82" s="45">
        <v>0.37160339999999997</v>
      </c>
      <c r="I82" s="48">
        <v>2</v>
      </c>
      <c r="J82" s="19"/>
      <c r="Q82" s="45">
        <v>0.15955884000000001</v>
      </c>
      <c r="R82" s="48">
        <v>2</v>
      </c>
      <c r="S82" s="19"/>
      <c r="W82" s="45">
        <v>0.22730618</v>
      </c>
      <c r="X82" s="48">
        <v>2</v>
      </c>
      <c r="BL82" s="26"/>
      <c r="BM82" s="26"/>
      <c r="BN82" s="19"/>
      <c r="BO82" s="12"/>
      <c r="BP82" s="12"/>
      <c r="BQ82" s="12"/>
      <c r="BR82" s="12"/>
      <c r="BS82" s="12"/>
      <c r="BT82" s="12"/>
      <c r="BU82" s="12"/>
    </row>
    <row r="83" spans="1:73" ht="26" customHeight="1" x14ac:dyDescent="0.2">
      <c r="A83" s="13" t="s">
        <v>76</v>
      </c>
      <c r="B83" s="45">
        <v>1.0028137399999999</v>
      </c>
      <c r="C83" s="48">
        <v>2</v>
      </c>
      <c r="D83" s="19"/>
      <c r="Q83" s="45">
        <v>0.35129071000000001</v>
      </c>
      <c r="R83" s="48">
        <v>2</v>
      </c>
      <c r="S83" s="19"/>
      <c r="W83" s="45">
        <v>0.15439251000000001</v>
      </c>
      <c r="X83" s="48">
        <v>2</v>
      </c>
      <c r="BL83" s="26"/>
      <c r="BM83" s="26"/>
      <c r="BN83" s="19"/>
      <c r="BO83" s="12"/>
      <c r="BP83" s="12"/>
      <c r="BQ83" s="12"/>
      <c r="BR83" s="12"/>
      <c r="BS83" s="12"/>
      <c r="BT83" s="12"/>
      <c r="BU83" s="12"/>
    </row>
    <row r="84" spans="1:73" ht="26" customHeight="1" x14ac:dyDescent="0.2">
      <c r="A84" s="13" t="s">
        <v>76</v>
      </c>
      <c r="B84" s="45">
        <v>0.21268076999999999</v>
      </c>
      <c r="C84" s="48">
        <v>2</v>
      </c>
      <c r="D84" s="19"/>
      <c r="Q84" s="45">
        <v>0.39173592000000002</v>
      </c>
      <c r="R84" s="48">
        <v>2</v>
      </c>
      <c r="S84" s="19"/>
      <c r="W84" s="45">
        <v>0.53200384999999994</v>
      </c>
      <c r="X84" s="48">
        <v>2</v>
      </c>
      <c r="BL84" s="26"/>
      <c r="BM84" s="26"/>
      <c r="BN84" s="19"/>
      <c r="BO84" s="12"/>
      <c r="BP84" s="12"/>
      <c r="BQ84" s="12"/>
      <c r="BR84" s="12"/>
      <c r="BS84" s="12"/>
      <c r="BT84" s="12"/>
      <c r="BU84" s="12"/>
    </row>
    <row r="85" spans="1:73" ht="26" customHeight="1" x14ac:dyDescent="0.2">
      <c r="A85" s="13" t="s">
        <v>76</v>
      </c>
      <c r="B85" s="45">
        <v>0.48322047000000001</v>
      </c>
      <c r="C85" s="48">
        <v>2</v>
      </c>
      <c r="D85" s="19"/>
      <c r="Q85" s="45">
        <v>0.39708654999999998</v>
      </c>
      <c r="R85" s="48">
        <v>2</v>
      </c>
      <c r="S85" s="19"/>
      <c r="W85" s="45">
        <v>0.32904221</v>
      </c>
      <c r="X85" s="48">
        <v>2</v>
      </c>
      <c r="BL85" s="26"/>
      <c r="BM85" s="26"/>
      <c r="BN85" s="19"/>
      <c r="BO85" s="12"/>
      <c r="BP85" s="12"/>
      <c r="BQ85" s="12"/>
      <c r="BR85" s="12"/>
      <c r="BS85" s="12"/>
      <c r="BT85" s="12"/>
      <c r="BU85" s="12"/>
    </row>
    <row r="86" spans="1:73" ht="26" customHeight="1" x14ac:dyDescent="0.2">
      <c r="A86" s="13" t="s">
        <v>76</v>
      </c>
      <c r="B86" s="45">
        <v>0.49165984000000001</v>
      </c>
      <c r="C86" s="48">
        <v>2</v>
      </c>
      <c r="D86" s="19"/>
      <c r="Q86" s="45">
        <v>0.34016372</v>
      </c>
      <c r="R86" s="48">
        <v>2</v>
      </c>
      <c r="S86" s="19"/>
      <c r="W86" s="45">
        <v>0.41820333999999998</v>
      </c>
      <c r="X86" s="48">
        <v>2</v>
      </c>
      <c r="BL86" s="26"/>
      <c r="BM86" s="26"/>
      <c r="BN86" s="19"/>
      <c r="BO86" s="12"/>
      <c r="BP86" s="12"/>
      <c r="BQ86" s="12"/>
      <c r="BR86" s="12"/>
      <c r="BS86" s="12"/>
      <c r="BT86" s="12"/>
      <c r="BU86" s="12"/>
    </row>
    <row r="87" spans="1:73" ht="26" customHeight="1" x14ac:dyDescent="0.2">
      <c r="A87" s="13" t="s">
        <v>76</v>
      </c>
      <c r="B87" s="45">
        <v>0.56423995999999998</v>
      </c>
      <c r="C87" s="48">
        <v>2</v>
      </c>
      <c r="D87" s="19"/>
      <c r="Q87" s="45">
        <v>0.2267496</v>
      </c>
      <c r="R87" s="48">
        <v>2</v>
      </c>
      <c r="S87" s="19"/>
      <c r="W87" s="45">
        <v>0.45606774</v>
      </c>
      <c r="X87" s="48">
        <v>2</v>
      </c>
      <c r="BL87" s="26"/>
      <c r="BM87" s="26"/>
      <c r="BN87" s="19"/>
      <c r="BO87" s="12"/>
      <c r="BP87" s="12"/>
      <c r="BQ87" s="12"/>
      <c r="BR87" s="12"/>
      <c r="BS87" s="12"/>
      <c r="BT87" s="12"/>
      <c r="BU87" s="12"/>
    </row>
    <row r="88" spans="1:73" ht="26" customHeight="1" x14ac:dyDescent="0.2">
      <c r="A88" s="13" t="s">
        <v>76</v>
      </c>
      <c r="B88" s="45">
        <v>0.99003516000000003</v>
      </c>
      <c r="C88" s="48">
        <v>2</v>
      </c>
      <c r="D88" s="19"/>
      <c r="Q88" s="45">
        <v>0.48613572999999999</v>
      </c>
      <c r="R88" s="48">
        <v>2</v>
      </c>
      <c r="S88" s="19"/>
      <c r="W88" s="45">
        <v>0.61838146000000005</v>
      </c>
      <c r="X88" s="48">
        <v>2</v>
      </c>
      <c r="BL88" s="26"/>
      <c r="BM88" s="26"/>
      <c r="BN88" s="19"/>
      <c r="BO88" s="12"/>
      <c r="BP88" s="12"/>
      <c r="BQ88" s="12"/>
      <c r="BR88" s="12"/>
      <c r="BS88" s="12"/>
      <c r="BT88" s="12"/>
      <c r="BU88" s="12"/>
    </row>
    <row r="89" spans="1:73" ht="26" customHeight="1" x14ac:dyDescent="0.2">
      <c r="A89" s="13" t="s">
        <v>76</v>
      </c>
      <c r="B89" s="45">
        <v>0.40357775000000001</v>
      </c>
      <c r="C89" s="48">
        <v>2</v>
      </c>
      <c r="D89" s="19"/>
      <c r="Q89" s="45">
        <v>0.27693004999999998</v>
      </c>
      <c r="R89" s="48">
        <v>2</v>
      </c>
      <c r="S89" s="19"/>
      <c r="W89" s="45">
        <v>0.29045918999999998</v>
      </c>
      <c r="X89" s="48">
        <v>2</v>
      </c>
      <c r="BL89" s="26"/>
      <c r="BM89" s="26"/>
      <c r="BN89" s="19"/>
      <c r="BO89" s="12"/>
      <c r="BP89" s="12"/>
      <c r="BQ89" s="12"/>
      <c r="BR89" s="12"/>
      <c r="BS89" s="12"/>
      <c r="BT89" s="12"/>
      <c r="BU89" s="12"/>
    </row>
    <row r="90" spans="1:73" ht="26" customHeight="1" x14ac:dyDescent="0.2">
      <c r="A90" s="13" t="s">
        <v>76</v>
      </c>
      <c r="B90" s="45">
        <v>0.67648755999999999</v>
      </c>
      <c r="C90" s="48">
        <v>2</v>
      </c>
      <c r="D90" s="19"/>
      <c r="Q90" s="45">
        <v>0.27105309</v>
      </c>
      <c r="R90" s="48">
        <v>2</v>
      </c>
      <c r="S90" s="19"/>
      <c r="W90" s="45">
        <v>0.50331521000000001</v>
      </c>
      <c r="X90" s="48">
        <v>2</v>
      </c>
      <c r="BL90" s="26"/>
      <c r="BM90" s="26"/>
      <c r="BN90" s="19"/>
      <c r="BO90" s="12"/>
      <c r="BP90" s="12"/>
      <c r="BQ90" s="12"/>
      <c r="BR90" s="12"/>
      <c r="BS90" s="12"/>
      <c r="BT90" s="12"/>
      <c r="BU90" s="12"/>
    </row>
    <row r="91" spans="1:73" ht="26" customHeight="1" x14ac:dyDescent="0.2">
      <c r="A91" s="13" t="s">
        <v>76</v>
      </c>
      <c r="B91" s="45">
        <v>0.15248133</v>
      </c>
      <c r="C91" s="48">
        <v>2</v>
      </c>
      <c r="D91" s="19"/>
      <c r="Q91" s="45">
        <v>0.20618452000000001</v>
      </c>
      <c r="R91" s="48">
        <v>2</v>
      </c>
      <c r="S91" s="19"/>
      <c r="W91" s="45">
        <v>0.25131967999999999</v>
      </c>
      <c r="X91" s="48">
        <v>2</v>
      </c>
      <c r="BL91" s="26"/>
      <c r="BM91" s="26"/>
      <c r="BN91" s="19"/>
      <c r="BO91" s="12"/>
      <c r="BP91" s="12"/>
      <c r="BQ91" s="12"/>
      <c r="BR91" s="12"/>
      <c r="BS91" s="12"/>
      <c r="BT91" s="12"/>
      <c r="BU91" s="12"/>
    </row>
    <row r="92" spans="1:73" ht="26" customHeight="1" x14ac:dyDescent="0.2">
      <c r="A92" s="13" t="s">
        <v>76</v>
      </c>
      <c r="B92" s="45">
        <v>0.30382967</v>
      </c>
      <c r="C92" s="48">
        <v>2</v>
      </c>
      <c r="D92" s="19"/>
      <c r="Q92" s="45">
        <v>0.24972580999999999</v>
      </c>
      <c r="R92" s="48">
        <v>2</v>
      </c>
      <c r="S92" s="19"/>
      <c r="W92" s="45">
        <v>0.35659970000000002</v>
      </c>
      <c r="X92" s="48">
        <v>2</v>
      </c>
      <c r="BL92" s="26"/>
      <c r="BM92" s="26"/>
      <c r="BN92" s="19"/>
      <c r="BO92" s="12"/>
      <c r="BP92" s="12"/>
      <c r="BQ92" s="12"/>
      <c r="BR92" s="12"/>
      <c r="BS92" s="12"/>
      <c r="BT92" s="12"/>
      <c r="BU92" s="12"/>
    </row>
    <row r="93" spans="1:73" ht="26" customHeight="1" x14ac:dyDescent="0.2">
      <c r="A93" s="13" t="s">
        <v>76</v>
      </c>
      <c r="B93" s="45">
        <v>0.42647159999999901</v>
      </c>
      <c r="C93" s="48">
        <v>2</v>
      </c>
      <c r="D93" s="19"/>
      <c r="Q93" s="45">
        <v>0.23484347999999999</v>
      </c>
      <c r="R93" s="48">
        <v>2</v>
      </c>
      <c r="S93" s="19"/>
      <c r="W93" s="45">
        <v>0.55392346999999997</v>
      </c>
      <c r="X93" s="48">
        <v>2</v>
      </c>
      <c r="BL93" s="26"/>
      <c r="BM93" s="26"/>
      <c r="BN93" s="19"/>
      <c r="BO93" s="12"/>
      <c r="BP93" s="12"/>
      <c r="BQ93" s="12"/>
      <c r="BR93" s="12"/>
      <c r="BS93" s="12"/>
      <c r="BT93" s="12"/>
      <c r="BU93" s="12"/>
    </row>
    <row r="94" spans="1:73" ht="26" customHeight="1" x14ac:dyDescent="0.2">
      <c r="A94" s="13" t="s">
        <v>76</v>
      </c>
      <c r="B94" s="45">
        <v>0.45139171</v>
      </c>
      <c r="C94" s="48">
        <v>2</v>
      </c>
      <c r="D94" s="19"/>
      <c r="Q94" s="45">
        <v>0.26241774000000001</v>
      </c>
      <c r="R94" s="48">
        <v>2</v>
      </c>
      <c r="S94" s="19"/>
      <c r="W94" s="45">
        <v>0.45463901000000001</v>
      </c>
      <c r="X94" s="48">
        <v>2</v>
      </c>
      <c r="BL94" s="26"/>
      <c r="BM94" s="26"/>
      <c r="BN94" s="19"/>
      <c r="BO94" s="12"/>
      <c r="BP94" s="12"/>
      <c r="BQ94" s="12"/>
      <c r="BR94" s="12"/>
      <c r="BS94" s="12"/>
      <c r="BT94" s="12"/>
      <c r="BU94" s="12"/>
    </row>
    <row r="95" spans="1:73" ht="26" customHeight="1" x14ac:dyDescent="0.2">
      <c r="A95" s="13" t="s">
        <v>76</v>
      </c>
      <c r="B95" s="46">
        <v>0.54986992000000001</v>
      </c>
      <c r="C95" s="53">
        <v>3</v>
      </c>
      <c r="D95" s="19"/>
      <c r="Q95" s="45">
        <v>0.31136317000000002</v>
      </c>
      <c r="R95" s="48">
        <v>2</v>
      </c>
      <c r="S95" s="19"/>
      <c r="W95" s="45">
        <v>0.40482959999999901</v>
      </c>
      <c r="X95" s="48">
        <v>2</v>
      </c>
      <c r="BL95" s="26"/>
      <c r="BM95" s="26"/>
      <c r="BN95" s="19"/>
      <c r="BO95" s="12"/>
      <c r="BP95" s="12"/>
      <c r="BQ95" s="12"/>
      <c r="BR95" s="12"/>
      <c r="BS95" s="12"/>
      <c r="BT95" s="12"/>
      <c r="BU95" s="12"/>
    </row>
    <row r="96" spans="1:73" ht="26" customHeight="1" x14ac:dyDescent="0.2">
      <c r="A96" s="13" t="s">
        <v>76</v>
      </c>
      <c r="B96" s="46">
        <v>0.64904539000000006</v>
      </c>
      <c r="C96" s="53">
        <v>3</v>
      </c>
      <c r="D96" s="19"/>
      <c r="Q96" s="45">
        <v>0.22053085</v>
      </c>
      <c r="R96" s="48">
        <v>2</v>
      </c>
      <c r="S96" s="19"/>
      <c r="W96" s="45">
        <v>0.21018783999999999</v>
      </c>
      <c r="X96" s="48">
        <v>2</v>
      </c>
      <c r="BL96" s="26"/>
      <c r="BM96" s="26"/>
      <c r="BN96" s="19"/>
      <c r="BO96" s="12"/>
      <c r="BP96" s="12"/>
      <c r="BQ96" s="12"/>
      <c r="BR96" s="12"/>
      <c r="BS96" s="12"/>
      <c r="BT96" s="12"/>
      <c r="BU96" s="12"/>
    </row>
    <row r="97" spans="1:73" ht="26" customHeight="1" x14ac:dyDescent="0.2">
      <c r="A97" s="13" t="s">
        <v>76</v>
      </c>
      <c r="B97" s="46">
        <v>0.68020981000000003</v>
      </c>
      <c r="C97" s="53">
        <v>3</v>
      </c>
      <c r="D97" s="19"/>
      <c r="Q97" s="45">
        <v>0.28872016</v>
      </c>
      <c r="R97" s="48">
        <v>2</v>
      </c>
      <c r="S97" s="19"/>
      <c r="W97" s="45">
        <v>0.47671933</v>
      </c>
      <c r="X97" s="48">
        <v>2</v>
      </c>
      <c r="BL97" s="26"/>
      <c r="BM97" s="26"/>
      <c r="BN97" s="19"/>
      <c r="BO97" s="12"/>
      <c r="BP97" s="12"/>
      <c r="BQ97" s="12"/>
      <c r="BR97" s="12"/>
      <c r="BS97" s="12"/>
      <c r="BT97" s="12"/>
      <c r="BU97" s="12"/>
    </row>
    <row r="98" spans="1:73" ht="26" customHeight="1" x14ac:dyDescent="0.2">
      <c r="A98" s="13" t="s">
        <v>76</v>
      </c>
      <c r="B98" s="46">
        <v>0.40503217000000002</v>
      </c>
      <c r="C98" s="53">
        <v>3</v>
      </c>
      <c r="D98" s="19"/>
      <c r="Q98" s="45">
        <v>0.22954417999999999</v>
      </c>
      <c r="R98" s="48">
        <v>2</v>
      </c>
      <c r="S98" s="19"/>
      <c r="W98" s="45">
        <v>0.19221551000000001</v>
      </c>
      <c r="X98" s="48">
        <v>2</v>
      </c>
      <c r="BL98" s="26"/>
      <c r="BM98" s="26"/>
      <c r="BN98" s="19"/>
      <c r="BO98" s="12"/>
      <c r="BP98" s="12"/>
      <c r="BQ98" s="12"/>
      <c r="BR98" s="12"/>
      <c r="BS98" s="12"/>
      <c r="BT98" s="12"/>
      <c r="BU98" s="12"/>
    </row>
    <row r="99" spans="1:73" ht="26" customHeight="1" x14ac:dyDescent="0.2">
      <c r="A99" s="13" t="s">
        <v>76</v>
      </c>
      <c r="B99" s="46">
        <v>0.18865599999999999</v>
      </c>
      <c r="C99" s="53">
        <v>3</v>
      </c>
      <c r="D99" s="19"/>
      <c r="Q99" s="45">
        <v>0.45495302999999998</v>
      </c>
      <c r="R99" s="48">
        <v>2</v>
      </c>
      <c r="S99" s="19"/>
      <c r="W99" s="45">
        <v>0.42822473999999999</v>
      </c>
      <c r="X99" s="48">
        <v>2</v>
      </c>
      <c r="BL99" s="26"/>
      <c r="BM99" s="26"/>
      <c r="BN99" s="19"/>
      <c r="BO99" s="12"/>
      <c r="BP99" s="12"/>
      <c r="BQ99" s="12"/>
      <c r="BR99" s="12"/>
      <c r="BS99" s="12"/>
      <c r="BT99" s="12"/>
      <c r="BU99" s="12"/>
    </row>
    <row r="100" spans="1:73" ht="26" customHeight="1" x14ac:dyDescent="0.2">
      <c r="A100" s="13" t="s">
        <v>76</v>
      </c>
      <c r="B100" s="46">
        <v>0.19727518999999999</v>
      </c>
      <c r="C100" s="53">
        <v>3</v>
      </c>
      <c r="D100" s="19"/>
      <c r="Q100" s="45">
        <v>0.18136032999999999</v>
      </c>
      <c r="R100" s="48">
        <v>2</v>
      </c>
      <c r="S100" s="19"/>
      <c r="W100" s="45">
        <v>0.59929918999999998</v>
      </c>
      <c r="X100" s="48">
        <v>2</v>
      </c>
      <c r="BL100" s="26"/>
      <c r="BM100" s="26"/>
      <c r="BN100" s="19"/>
      <c r="BO100" s="12"/>
      <c r="BP100" s="12"/>
      <c r="BQ100" s="12"/>
      <c r="BR100" s="12"/>
      <c r="BS100" s="12"/>
      <c r="BT100" s="12"/>
      <c r="BU100" s="12"/>
    </row>
    <row r="101" spans="1:73" ht="26" customHeight="1" x14ac:dyDescent="0.2">
      <c r="Q101" s="45">
        <v>0.15568509</v>
      </c>
      <c r="R101" s="48">
        <v>2</v>
      </c>
      <c r="S101" s="19"/>
      <c r="W101" s="45">
        <v>0.39657414000000002</v>
      </c>
      <c r="X101" s="48">
        <v>2</v>
      </c>
      <c r="BL101" s="26"/>
      <c r="BM101" s="26"/>
      <c r="BN101" s="19"/>
      <c r="BO101" s="12"/>
      <c r="BP101" s="12"/>
      <c r="BQ101" s="12"/>
      <c r="BR101" s="12"/>
      <c r="BS101" s="12"/>
      <c r="BT101" s="12"/>
      <c r="BU101" s="12"/>
    </row>
    <row r="102" spans="1:73" ht="26" customHeight="1" x14ac:dyDescent="0.2">
      <c r="A102" s="13" t="s">
        <v>60</v>
      </c>
      <c r="B102" s="44">
        <v>0.18281291</v>
      </c>
      <c r="C102" s="13">
        <v>1</v>
      </c>
      <c r="D102" s="19"/>
      <c r="F102" s="54"/>
      <c r="G102" s="54"/>
      <c r="H102" s="52"/>
      <c r="I102" s="55"/>
      <c r="J102" s="55"/>
      <c r="Q102" s="45">
        <v>0.37860807000000002</v>
      </c>
      <c r="R102" s="48">
        <v>2</v>
      </c>
      <c r="S102" s="19"/>
      <c r="W102" s="45">
        <v>0.44731078000000002</v>
      </c>
      <c r="X102" s="48">
        <v>2</v>
      </c>
      <c r="BL102" s="26"/>
      <c r="BM102" s="26"/>
      <c r="BN102" s="19"/>
      <c r="BO102" s="12"/>
      <c r="BP102" s="12"/>
      <c r="BQ102" s="12"/>
      <c r="BR102" s="12"/>
      <c r="BS102" s="12"/>
      <c r="BT102" s="12"/>
      <c r="BU102" s="12"/>
    </row>
    <row r="103" spans="1:73" ht="26" customHeight="1" x14ac:dyDescent="0.2">
      <c r="A103" s="13" t="s">
        <v>60</v>
      </c>
      <c r="B103" s="44">
        <v>0.23827207</v>
      </c>
      <c r="C103" s="13">
        <v>1</v>
      </c>
      <c r="D103" s="19"/>
      <c r="F103" s="54"/>
      <c r="G103" s="54"/>
      <c r="H103" s="52"/>
      <c r="I103" s="55"/>
      <c r="J103" s="55"/>
      <c r="Q103" s="45">
        <v>0.54548048000000005</v>
      </c>
      <c r="R103" s="48">
        <v>2</v>
      </c>
      <c r="S103" s="19"/>
      <c r="W103" s="45">
        <v>0.18270929999999999</v>
      </c>
      <c r="X103" s="48">
        <v>2</v>
      </c>
      <c r="BL103" s="26"/>
      <c r="BM103" s="26"/>
      <c r="BN103" s="19"/>
      <c r="BO103" s="12"/>
      <c r="BP103" s="12"/>
      <c r="BQ103" s="12"/>
      <c r="BR103" s="12"/>
      <c r="BS103" s="12"/>
      <c r="BT103" s="12"/>
      <c r="BU103" s="12"/>
    </row>
    <row r="104" spans="1:73" ht="26" customHeight="1" x14ac:dyDescent="0.2">
      <c r="A104" s="13" t="s">
        <v>60</v>
      </c>
      <c r="B104" s="44">
        <v>0.15728787999999999</v>
      </c>
      <c r="C104" s="13">
        <v>1</v>
      </c>
      <c r="D104" s="19"/>
      <c r="F104" s="54"/>
      <c r="G104" s="54"/>
      <c r="H104" s="52"/>
      <c r="I104" s="55"/>
      <c r="J104" s="55"/>
      <c r="Q104" s="45">
        <v>0.30246803999999999</v>
      </c>
      <c r="R104" s="48">
        <v>2</v>
      </c>
      <c r="S104" s="19"/>
      <c r="W104" s="45">
        <v>0.21350294</v>
      </c>
      <c r="X104" s="48">
        <v>2</v>
      </c>
      <c r="BL104" s="26"/>
      <c r="BM104" s="26"/>
      <c r="BN104" s="19"/>
      <c r="BO104" s="12"/>
      <c r="BP104" s="12"/>
      <c r="BQ104" s="12"/>
      <c r="BR104" s="12"/>
      <c r="BS104" s="12"/>
      <c r="BT104" s="12"/>
      <c r="BU104" s="12"/>
    </row>
    <row r="105" spans="1:73" ht="26" customHeight="1" x14ac:dyDescent="0.2">
      <c r="A105" s="13" t="s">
        <v>60</v>
      </c>
      <c r="B105" s="44">
        <v>0.15013523000000001</v>
      </c>
      <c r="C105" s="13">
        <v>1</v>
      </c>
      <c r="D105" s="19"/>
      <c r="F105" s="54"/>
      <c r="G105" s="54"/>
      <c r="H105" s="52"/>
      <c r="I105" s="55"/>
      <c r="J105" s="55"/>
      <c r="Q105" s="45">
        <v>0.35461688000000002</v>
      </c>
      <c r="R105" s="48">
        <v>2</v>
      </c>
      <c r="S105" s="19"/>
      <c r="W105" s="45">
        <v>0.38641834000000003</v>
      </c>
      <c r="X105" s="48">
        <v>2</v>
      </c>
      <c r="BL105" s="26"/>
      <c r="BM105" s="26"/>
      <c r="BN105" s="19"/>
      <c r="BO105" s="12"/>
      <c r="BP105" s="12"/>
      <c r="BQ105" s="12"/>
      <c r="BR105" s="12"/>
      <c r="BS105" s="12"/>
      <c r="BT105" s="12"/>
      <c r="BU105" s="12"/>
    </row>
    <row r="106" spans="1:73" ht="26" customHeight="1" x14ac:dyDescent="0.2">
      <c r="A106" s="13" t="s">
        <v>60</v>
      </c>
      <c r="B106" s="44">
        <v>0.39529057000000001</v>
      </c>
      <c r="C106" s="13">
        <v>1</v>
      </c>
      <c r="D106" s="19"/>
      <c r="F106" s="54"/>
      <c r="G106" s="54"/>
      <c r="H106" s="52"/>
      <c r="I106" s="55"/>
      <c r="J106" s="55"/>
      <c r="Q106" s="45">
        <v>0.75375928999999997</v>
      </c>
      <c r="R106" s="48">
        <v>2</v>
      </c>
      <c r="S106" s="19"/>
      <c r="W106" s="45">
        <v>0.27533313999999998</v>
      </c>
      <c r="X106" s="48">
        <v>2</v>
      </c>
      <c r="BL106" s="26"/>
      <c r="BM106" s="26"/>
      <c r="BN106" s="19"/>
      <c r="BO106" s="12"/>
      <c r="BP106" s="12"/>
      <c r="BQ106" s="12"/>
      <c r="BR106" s="12"/>
      <c r="BS106" s="12"/>
      <c r="BT106" s="12"/>
      <c r="BU106" s="12"/>
    </row>
    <row r="107" spans="1:73" ht="26" customHeight="1" x14ac:dyDescent="0.2">
      <c r="A107" s="13" t="s">
        <v>60</v>
      </c>
      <c r="B107" s="44">
        <v>0.27096987</v>
      </c>
      <c r="C107" s="13">
        <v>1</v>
      </c>
      <c r="D107" s="19"/>
      <c r="E107" s="46">
        <v>0.76525239</v>
      </c>
      <c r="F107" s="53">
        <v>3</v>
      </c>
      <c r="G107" s="19"/>
      <c r="H107" s="46">
        <v>0.41752963999999998</v>
      </c>
      <c r="I107" s="53">
        <v>3</v>
      </c>
      <c r="J107" s="19"/>
      <c r="K107" s="46">
        <v>0.54302642999999995</v>
      </c>
      <c r="L107" s="53">
        <v>3</v>
      </c>
      <c r="M107" s="19"/>
      <c r="N107" s="46">
        <v>0.90677965999999999</v>
      </c>
      <c r="O107" s="53">
        <v>3</v>
      </c>
      <c r="P107" s="19"/>
      <c r="BL107" s="26"/>
      <c r="BM107" s="26"/>
      <c r="BN107" s="12"/>
      <c r="BO107" s="12"/>
      <c r="BP107" s="12"/>
      <c r="BQ107" s="12"/>
      <c r="BR107" s="12"/>
      <c r="BS107" s="12"/>
      <c r="BT107" s="12"/>
      <c r="BU107" s="12"/>
    </row>
    <row r="108" spans="1:73" ht="26" customHeight="1" x14ac:dyDescent="0.2">
      <c r="A108" s="13" t="s">
        <v>60</v>
      </c>
      <c r="B108" s="44">
        <v>0.34272328000000002</v>
      </c>
      <c r="C108" s="13">
        <v>1</v>
      </c>
      <c r="D108" s="19"/>
      <c r="E108" s="46">
        <v>0.62752174000000005</v>
      </c>
      <c r="F108" s="53">
        <v>3</v>
      </c>
      <c r="G108" s="19"/>
      <c r="H108" s="46">
        <v>0.24960524000000001</v>
      </c>
      <c r="I108" s="53">
        <v>3</v>
      </c>
      <c r="J108" s="19"/>
      <c r="K108" s="46">
        <v>0.51268941000000001</v>
      </c>
      <c r="L108" s="53">
        <v>3</v>
      </c>
      <c r="M108" s="19"/>
      <c r="N108" s="46">
        <v>0.89079174999999999</v>
      </c>
      <c r="O108" s="53">
        <v>3</v>
      </c>
      <c r="P108" s="19"/>
      <c r="BL108" s="26"/>
      <c r="BM108" s="26"/>
      <c r="BN108" s="12"/>
      <c r="BO108" s="12"/>
      <c r="BP108" s="12"/>
      <c r="BQ108" s="12"/>
      <c r="BR108" s="12"/>
      <c r="BS108" s="12"/>
      <c r="BT108" s="12"/>
      <c r="BU108" s="12"/>
    </row>
    <row r="109" spans="1:73" ht="26" customHeight="1" x14ac:dyDescent="0.2">
      <c r="A109" s="13" t="s">
        <v>60</v>
      </c>
      <c r="B109" s="45">
        <v>0.17831082000000001</v>
      </c>
      <c r="C109" s="48">
        <v>2</v>
      </c>
      <c r="D109" s="19"/>
      <c r="E109" s="46">
        <v>0.52523220999999998</v>
      </c>
      <c r="F109" s="53">
        <v>3</v>
      </c>
      <c r="G109" s="19"/>
      <c r="H109" s="46">
        <v>0.21212412999999999</v>
      </c>
      <c r="I109" s="53">
        <v>3</v>
      </c>
      <c r="J109" s="19"/>
      <c r="K109" s="46">
        <v>0.76351113999999998</v>
      </c>
      <c r="L109" s="53">
        <v>3</v>
      </c>
      <c r="M109" s="19"/>
      <c r="N109" s="46">
        <v>0.16292755</v>
      </c>
      <c r="O109" s="53">
        <v>3</v>
      </c>
      <c r="P109" s="19"/>
      <c r="BL109" s="26"/>
      <c r="BM109" s="26"/>
      <c r="BN109" s="12"/>
      <c r="BO109" s="12"/>
      <c r="BP109" s="12"/>
      <c r="BQ109" s="12"/>
      <c r="BR109" s="12"/>
      <c r="BS109" s="12"/>
      <c r="BT109" s="12"/>
      <c r="BU109" s="12"/>
    </row>
    <row r="110" spans="1:73" ht="26" customHeight="1" x14ac:dyDescent="0.2">
      <c r="A110" s="13" t="s">
        <v>60</v>
      </c>
      <c r="B110" s="45">
        <v>0.20595918999999999</v>
      </c>
      <c r="C110" s="48">
        <v>2</v>
      </c>
      <c r="D110" s="19"/>
      <c r="E110" s="46">
        <v>0.68309755000000005</v>
      </c>
      <c r="F110" s="53">
        <v>3</v>
      </c>
      <c r="G110" s="19"/>
      <c r="H110" s="46">
        <v>0.50973014999999999</v>
      </c>
      <c r="I110" s="53">
        <v>3</v>
      </c>
      <c r="J110" s="19"/>
      <c r="K110" s="46">
        <v>0.67772164999999995</v>
      </c>
      <c r="L110" s="53">
        <v>3</v>
      </c>
      <c r="M110" s="19"/>
      <c r="BL110" s="26"/>
      <c r="BM110" s="26"/>
      <c r="BN110" s="12"/>
      <c r="BO110" s="12"/>
      <c r="BP110" s="12"/>
      <c r="BQ110" s="12"/>
      <c r="BR110" s="12"/>
      <c r="BS110" s="12"/>
      <c r="BT110" s="12"/>
      <c r="BU110" s="12"/>
    </row>
    <row r="111" spans="1:73" ht="26" customHeight="1" x14ac:dyDescent="0.2">
      <c r="A111" s="13" t="s">
        <v>60</v>
      </c>
      <c r="B111" s="45">
        <v>0.17113829999999999</v>
      </c>
      <c r="C111" s="48">
        <v>2</v>
      </c>
      <c r="D111" s="19"/>
      <c r="E111" s="46">
        <v>0.59763087000000004</v>
      </c>
      <c r="F111" s="53">
        <v>3</v>
      </c>
      <c r="G111" s="19"/>
      <c r="H111" s="46">
        <v>0.20148870999999999</v>
      </c>
      <c r="I111" s="53">
        <v>3</v>
      </c>
      <c r="J111" s="19"/>
      <c r="K111" s="46">
        <v>0.23842123000000001</v>
      </c>
      <c r="L111" s="53">
        <v>3</v>
      </c>
      <c r="M111" s="19"/>
      <c r="BL111" s="26"/>
      <c r="BM111" s="26"/>
      <c r="BN111" s="12"/>
      <c r="BO111" s="12"/>
      <c r="BP111" s="12"/>
      <c r="BQ111" s="12"/>
      <c r="BR111" s="12"/>
      <c r="BS111" s="12"/>
      <c r="BT111" s="12"/>
      <c r="BU111" s="12"/>
    </row>
    <row r="112" spans="1:73" ht="26" customHeight="1" x14ac:dyDescent="0.2">
      <c r="A112" s="13" t="s">
        <v>60</v>
      </c>
      <c r="B112" s="45">
        <v>0.26439121999999998</v>
      </c>
      <c r="C112" s="48">
        <v>2</v>
      </c>
      <c r="D112" s="19"/>
      <c r="E112" s="46">
        <v>0.45009139999999997</v>
      </c>
      <c r="F112" s="53">
        <v>3</v>
      </c>
      <c r="G112" s="19"/>
      <c r="H112" s="46">
        <v>0.16640348999999999</v>
      </c>
      <c r="I112" s="53">
        <v>3</v>
      </c>
      <c r="J112" s="19"/>
      <c r="K112" s="46">
        <v>0.20093696999999999</v>
      </c>
      <c r="L112" s="53">
        <v>3</v>
      </c>
      <c r="M112" s="19"/>
      <c r="BL112" s="26"/>
      <c r="BM112" s="26"/>
      <c r="BN112" s="12"/>
      <c r="BO112" s="12"/>
      <c r="BP112" s="12"/>
      <c r="BQ112" s="12"/>
      <c r="BR112" s="12"/>
      <c r="BS112" s="12"/>
      <c r="BT112" s="12"/>
      <c r="BU112" s="12"/>
    </row>
    <row r="113" spans="1:73" ht="26" customHeight="1" x14ac:dyDescent="0.2">
      <c r="A113" s="13" t="s">
        <v>60</v>
      </c>
      <c r="B113" s="45">
        <v>0.42903503999999998</v>
      </c>
      <c r="C113" s="48">
        <v>2</v>
      </c>
      <c r="D113" s="19"/>
      <c r="BL113" s="26"/>
      <c r="BM113" s="26"/>
      <c r="BN113" s="12"/>
      <c r="BO113" s="12"/>
      <c r="BP113" s="12"/>
      <c r="BQ113" s="12"/>
      <c r="BR113" s="12"/>
      <c r="BS113" s="12"/>
      <c r="BT113" s="12"/>
      <c r="BU113" s="12"/>
    </row>
    <row r="114" spans="1:73" ht="26" customHeight="1" x14ac:dyDescent="0.2">
      <c r="A114" s="13" t="s">
        <v>60</v>
      </c>
      <c r="B114" s="45">
        <v>0.27595288000000001</v>
      </c>
      <c r="C114" s="48">
        <v>2</v>
      </c>
      <c r="D114" s="19"/>
      <c r="BL114" s="26"/>
      <c r="BM114" s="26"/>
      <c r="BN114" s="12"/>
      <c r="BO114" s="12"/>
      <c r="BP114" s="12"/>
      <c r="BQ114" s="12"/>
      <c r="BR114" s="12"/>
      <c r="BS114" s="12"/>
      <c r="BT114" s="12"/>
      <c r="BU114" s="12"/>
    </row>
    <row r="115" spans="1:73" ht="26" customHeight="1" x14ac:dyDescent="0.2">
      <c r="A115" s="13" t="s">
        <v>60</v>
      </c>
      <c r="B115" s="45">
        <v>0.31530462999999997</v>
      </c>
      <c r="C115" s="48">
        <v>2</v>
      </c>
      <c r="D115" s="19"/>
      <c r="BL115" s="26"/>
      <c r="BM115" s="26"/>
      <c r="BN115" s="12"/>
      <c r="BO115" s="12"/>
      <c r="BP115" s="12"/>
      <c r="BQ115" s="12"/>
      <c r="BR115" s="12"/>
      <c r="BS115" s="12"/>
      <c r="BT115" s="12"/>
      <c r="BU115" s="12"/>
    </row>
    <row r="116" spans="1:73" ht="26" customHeight="1" x14ac:dyDescent="0.2">
      <c r="A116" s="13" t="s">
        <v>60</v>
      </c>
      <c r="B116" s="45">
        <v>0.25571251</v>
      </c>
      <c r="C116" s="48">
        <v>2</v>
      </c>
      <c r="D116" s="19"/>
      <c r="BL116" s="26"/>
      <c r="BM116" s="26"/>
      <c r="BN116" s="12"/>
      <c r="BO116" s="12"/>
      <c r="BP116" s="12"/>
      <c r="BQ116" s="12"/>
      <c r="BR116" s="12"/>
      <c r="BS116" s="12"/>
      <c r="BT116" s="12"/>
      <c r="BU116" s="12"/>
    </row>
    <row r="117" spans="1:73" ht="26" customHeight="1" x14ac:dyDescent="0.2">
      <c r="A117" s="13" t="s">
        <v>60</v>
      </c>
      <c r="B117" s="45">
        <v>0.22579808000000001</v>
      </c>
      <c r="C117" s="48">
        <v>2</v>
      </c>
      <c r="D117" s="19"/>
      <c r="BL117" s="26"/>
      <c r="BM117" s="26"/>
      <c r="BN117" s="12"/>
      <c r="BO117" s="12"/>
      <c r="BP117" s="12"/>
      <c r="BQ117" s="12"/>
      <c r="BR117" s="12"/>
      <c r="BS117" s="12"/>
      <c r="BT117" s="12"/>
      <c r="BU117" s="12"/>
    </row>
    <row r="118" spans="1:73" ht="26" customHeight="1" x14ac:dyDescent="0.2">
      <c r="A118" s="13" t="s">
        <v>60</v>
      </c>
      <c r="B118" s="45">
        <v>0.26751791000000003</v>
      </c>
      <c r="C118" s="48">
        <v>2</v>
      </c>
      <c r="D118" s="19"/>
      <c r="BL118" s="26"/>
      <c r="BM118" s="26"/>
      <c r="BN118" s="12"/>
      <c r="BO118" s="12"/>
      <c r="BP118" s="12"/>
      <c r="BQ118" s="12"/>
      <c r="BR118" s="12"/>
      <c r="BS118" s="12"/>
      <c r="BT118" s="12"/>
      <c r="BU118" s="12"/>
    </row>
    <row r="119" spans="1:73" ht="26" customHeight="1" x14ac:dyDescent="0.2">
      <c r="A119" s="13" t="s">
        <v>60</v>
      </c>
      <c r="B119" s="46">
        <v>0.19209155</v>
      </c>
      <c r="C119" s="53">
        <v>3</v>
      </c>
      <c r="D119" s="19"/>
      <c r="BL119" s="26"/>
      <c r="BM119" s="26"/>
      <c r="BN119" s="12"/>
      <c r="BO119" s="12"/>
      <c r="BP119" s="12"/>
      <c r="BQ119" s="12"/>
      <c r="BR119" s="12"/>
      <c r="BS119" s="12"/>
      <c r="BT119" s="12"/>
      <c r="BU119" s="12"/>
    </row>
    <row r="120" spans="1:73" ht="26" customHeight="1" x14ac:dyDescent="0.2">
      <c r="A120" s="13" t="s">
        <v>60</v>
      </c>
      <c r="B120" s="46">
        <v>0.19113807999999999</v>
      </c>
      <c r="C120" s="53">
        <v>3</v>
      </c>
      <c r="D120" s="19"/>
      <c r="BL120" s="26"/>
      <c r="BM120" s="26"/>
      <c r="BN120" s="12"/>
      <c r="BO120" s="12"/>
      <c r="BP120" s="12"/>
      <c r="BQ120" s="12"/>
      <c r="BR120" s="12"/>
      <c r="BS120" s="12"/>
      <c r="BT120" s="12"/>
      <c r="BU120" s="12"/>
    </row>
    <row r="121" spans="1:73" ht="26" customHeight="1" x14ac:dyDescent="0.2">
      <c r="A121" s="13" t="s">
        <v>60</v>
      </c>
      <c r="B121" s="46">
        <v>0.16218621999999999</v>
      </c>
      <c r="C121" s="53">
        <v>3</v>
      </c>
      <c r="D121" s="19"/>
      <c r="BL121" s="26"/>
      <c r="BM121" s="26"/>
      <c r="BN121" s="12"/>
      <c r="BO121" s="12"/>
      <c r="BP121" s="12"/>
      <c r="BQ121" s="12"/>
      <c r="BR121" s="12"/>
      <c r="BS121" s="12"/>
      <c r="BT121" s="12"/>
      <c r="BU121" s="12"/>
    </row>
    <row r="122" spans="1:73" ht="26" customHeight="1" x14ac:dyDescent="0.2">
      <c r="B122" s="44"/>
      <c r="C122" s="13"/>
      <c r="D122" s="19"/>
      <c r="BL122" s="26"/>
      <c r="BM122" s="26"/>
      <c r="BN122" s="12"/>
      <c r="BO122" s="12"/>
      <c r="BP122" s="12"/>
      <c r="BQ122" s="12"/>
      <c r="BR122" s="12"/>
      <c r="BS122" s="12"/>
      <c r="BT122" s="12"/>
      <c r="BU122" s="12"/>
    </row>
    <row r="123" spans="1:73" ht="26" customHeight="1" x14ac:dyDescent="0.2">
      <c r="A123" s="13" t="s">
        <v>59</v>
      </c>
      <c r="B123" s="44">
        <v>0.16425488999999999</v>
      </c>
      <c r="C123" s="13">
        <v>1</v>
      </c>
      <c r="D123" s="19"/>
      <c r="BL123" s="26"/>
      <c r="BM123" s="26"/>
      <c r="BN123" s="12"/>
      <c r="BO123" s="12"/>
      <c r="BP123" s="12"/>
      <c r="BQ123" s="12"/>
      <c r="BR123" s="12"/>
      <c r="BS123" s="12"/>
      <c r="BT123" s="12"/>
      <c r="BU123" s="12"/>
    </row>
    <row r="124" spans="1:73" ht="26" customHeight="1" x14ac:dyDescent="0.2">
      <c r="A124" s="13" t="s">
        <v>59</v>
      </c>
      <c r="B124" s="44">
        <v>0.15734856</v>
      </c>
      <c r="C124" s="13">
        <v>1</v>
      </c>
      <c r="D124" s="19"/>
      <c r="BL124" s="26"/>
      <c r="BM124" s="26"/>
      <c r="BN124" s="12"/>
      <c r="BO124" s="12"/>
      <c r="BP124" s="12"/>
      <c r="BQ124" s="12"/>
      <c r="BR124" s="12"/>
      <c r="BS124" s="12"/>
      <c r="BT124" s="12"/>
      <c r="BU124" s="12"/>
    </row>
    <row r="125" spans="1:73" ht="26" customHeight="1" x14ac:dyDescent="0.2">
      <c r="A125" s="13" t="s">
        <v>59</v>
      </c>
      <c r="B125" s="44">
        <v>0.17222077</v>
      </c>
      <c r="C125" s="13">
        <v>1</v>
      </c>
      <c r="D125" s="19"/>
      <c r="BL125" s="26"/>
      <c r="BM125" s="26"/>
      <c r="BN125" s="12"/>
      <c r="BO125" s="12"/>
      <c r="BP125" s="12"/>
      <c r="BQ125" s="12"/>
      <c r="BR125" s="12"/>
      <c r="BS125" s="12"/>
      <c r="BT125" s="12"/>
      <c r="BU125" s="12"/>
    </row>
    <row r="126" spans="1:73" ht="26" customHeight="1" x14ac:dyDescent="0.2">
      <c r="A126" s="13" t="s">
        <v>59</v>
      </c>
      <c r="B126" s="44">
        <v>0.16789751999999999</v>
      </c>
      <c r="C126" s="13">
        <v>1</v>
      </c>
      <c r="D126" s="19"/>
      <c r="BL126" s="26"/>
      <c r="BM126" s="26"/>
      <c r="BN126" s="12"/>
      <c r="BO126" s="12"/>
      <c r="BP126" s="12"/>
      <c r="BQ126" s="12"/>
      <c r="BR126" s="12"/>
      <c r="BS126" s="12"/>
      <c r="BT126" s="12"/>
      <c r="BU126" s="12"/>
    </row>
    <row r="127" spans="1:73" ht="26" customHeight="1" x14ac:dyDescent="0.2">
      <c r="A127" s="13" t="s">
        <v>59</v>
      </c>
      <c r="B127" s="44">
        <v>0.35310417999999999</v>
      </c>
      <c r="C127" s="13">
        <v>1</v>
      </c>
      <c r="D127" s="19"/>
      <c r="BL127" s="26"/>
      <c r="BM127" s="26"/>
      <c r="BN127" s="12"/>
      <c r="BO127" s="12"/>
      <c r="BP127" s="12"/>
      <c r="BQ127" s="12"/>
      <c r="BR127" s="12"/>
      <c r="BS127" s="12"/>
      <c r="BT127" s="12"/>
      <c r="BU127" s="12"/>
    </row>
    <row r="128" spans="1:73" ht="26" customHeight="1" x14ac:dyDescent="0.2">
      <c r="A128" s="13" t="s">
        <v>59</v>
      </c>
      <c r="B128" s="44">
        <v>0.19133637000000001</v>
      </c>
      <c r="C128" s="13">
        <v>1</v>
      </c>
      <c r="D128" s="19"/>
      <c r="BL128" s="26"/>
      <c r="BM128" s="26"/>
      <c r="BN128" s="12"/>
      <c r="BO128" s="12"/>
      <c r="BP128" s="12"/>
      <c r="BQ128" s="12"/>
      <c r="BR128" s="12"/>
      <c r="BS128" s="12"/>
      <c r="BT128" s="12"/>
      <c r="BU128" s="12"/>
    </row>
    <row r="129" spans="1:73" ht="26" customHeight="1" x14ac:dyDescent="0.2">
      <c r="A129" s="13" t="s">
        <v>59</v>
      </c>
      <c r="B129" s="44">
        <v>0.23836715</v>
      </c>
      <c r="C129" s="13">
        <v>1</v>
      </c>
      <c r="D129" s="19"/>
      <c r="BL129" s="26"/>
      <c r="BM129" s="26"/>
      <c r="BN129" s="12"/>
      <c r="BO129" s="12"/>
      <c r="BP129" s="12"/>
      <c r="BQ129" s="12"/>
      <c r="BR129" s="12"/>
      <c r="BS129" s="12"/>
      <c r="BT129" s="12"/>
      <c r="BU129" s="12"/>
    </row>
    <row r="130" spans="1:73" ht="26" customHeight="1" x14ac:dyDescent="0.2">
      <c r="A130" s="13" t="s">
        <v>59</v>
      </c>
      <c r="B130" s="44">
        <v>0.22908206</v>
      </c>
      <c r="C130" s="13">
        <v>1</v>
      </c>
      <c r="D130" s="19"/>
      <c r="BL130" s="26"/>
      <c r="BM130" s="26"/>
      <c r="BN130" s="12"/>
      <c r="BO130" s="12"/>
      <c r="BP130" s="12"/>
      <c r="BQ130" s="12"/>
      <c r="BR130" s="12"/>
      <c r="BS130" s="12"/>
      <c r="BT130" s="12"/>
      <c r="BU130" s="12"/>
    </row>
    <row r="131" spans="1:73" ht="26" customHeight="1" x14ac:dyDescent="0.2">
      <c r="A131" s="13" t="s">
        <v>59</v>
      </c>
      <c r="B131" s="44">
        <v>0.28795792999999997</v>
      </c>
      <c r="C131" s="13">
        <v>1</v>
      </c>
      <c r="D131" s="19"/>
      <c r="BL131" s="26"/>
      <c r="BM131" s="26"/>
      <c r="BN131" s="12"/>
      <c r="BO131" s="12"/>
      <c r="BP131" s="12"/>
      <c r="BQ131" s="12"/>
      <c r="BR131" s="12"/>
      <c r="BS131" s="12"/>
      <c r="BT131" s="12"/>
      <c r="BU131" s="12"/>
    </row>
    <row r="132" spans="1:73" ht="26" customHeight="1" x14ac:dyDescent="0.2">
      <c r="A132" s="13" t="s">
        <v>59</v>
      </c>
      <c r="B132" s="44">
        <v>0.21520997</v>
      </c>
      <c r="C132" s="13">
        <v>1</v>
      </c>
      <c r="D132" s="19"/>
      <c r="BL132" s="26"/>
      <c r="BM132" s="26"/>
      <c r="BN132" s="12"/>
      <c r="BO132" s="12"/>
      <c r="BP132" s="12"/>
      <c r="BQ132" s="12"/>
      <c r="BR132" s="12"/>
      <c r="BS132" s="12"/>
      <c r="BT132" s="12"/>
      <c r="BU132" s="12"/>
    </row>
    <row r="133" spans="1:73" ht="26" customHeight="1" x14ac:dyDescent="0.2">
      <c r="A133" s="13" t="s">
        <v>59</v>
      </c>
      <c r="B133" s="44">
        <v>0.15158536</v>
      </c>
      <c r="C133" s="13">
        <v>1</v>
      </c>
      <c r="D133" s="19"/>
      <c r="BL133" s="26"/>
      <c r="BM133" s="26"/>
      <c r="BN133" s="12"/>
      <c r="BO133" s="12"/>
      <c r="BP133" s="12"/>
      <c r="BQ133" s="12"/>
      <c r="BR133" s="12"/>
      <c r="BS133" s="12"/>
      <c r="BT133" s="12"/>
      <c r="BU133" s="12"/>
    </row>
    <row r="134" spans="1:73" ht="26" customHeight="1" x14ac:dyDescent="0.2">
      <c r="A134" s="13" t="s">
        <v>59</v>
      </c>
      <c r="B134" s="44">
        <v>0.16215006000000001</v>
      </c>
      <c r="C134" s="13">
        <v>1</v>
      </c>
      <c r="D134" s="19"/>
    </row>
    <row r="135" spans="1:73" ht="26" customHeight="1" x14ac:dyDescent="0.2">
      <c r="A135" s="13" t="s">
        <v>59</v>
      </c>
      <c r="B135" s="44">
        <v>0.18449233000000001</v>
      </c>
      <c r="C135" s="13">
        <v>1</v>
      </c>
      <c r="D135" s="19"/>
    </row>
    <row r="136" spans="1:73" ht="26" customHeight="1" x14ac:dyDescent="0.2">
      <c r="A136" s="13" t="s">
        <v>59</v>
      </c>
      <c r="B136" s="45">
        <v>0.27632377000000002</v>
      </c>
      <c r="C136" s="48">
        <v>2</v>
      </c>
      <c r="D136" s="19"/>
    </row>
    <row r="137" spans="1:73" ht="26" customHeight="1" x14ac:dyDescent="0.2">
      <c r="A137" s="13" t="s">
        <v>59</v>
      </c>
      <c r="B137" s="45">
        <v>0.22553857999999999</v>
      </c>
      <c r="C137" s="48">
        <v>2</v>
      </c>
      <c r="D137" s="19"/>
    </row>
    <row r="138" spans="1:73" ht="26" customHeight="1" x14ac:dyDescent="0.2">
      <c r="A138" s="13" t="s">
        <v>59</v>
      </c>
      <c r="B138" s="45">
        <v>0.28926911999999999</v>
      </c>
      <c r="C138" s="48">
        <v>2</v>
      </c>
      <c r="D138" s="19"/>
    </row>
    <row r="139" spans="1:73" ht="26" customHeight="1" x14ac:dyDescent="0.2">
      <c r="A139" s="13" t="s">
        <v>59</v>
      </c>
      <c r="B139" s="45">
        <v>0.28085833999999998</v>
      </c>
      <c r="C139" s="48">
        <v>2</v>
      </c>
      <c r="D139" s="19"/>
    </row>
    <row r="140" spans="1:73" ht="26" customHeight="1" x14ac:dyDescent="0.2">
      <c r="A140" s="13" t="s">
        <v>59</v>
      </c>
      <c r="B140" s="45">
        <v>0.35599166999999998</v>
      </c>
      <c r="C140" s="48">
        <v>2</v>
      </c>
      <c r="D140" s="19"/>
    </row>
    <row r="141" spans="1:73" ht="26" customHeight="1" x14ac:dyDescent="0.2">
      <c r="A141" s="13" t="s">
        <v>59</v>
      </c>
      <c r="B141" s="45">
        <v>0.20996806000000001</v>
      </c>
      <c r="C141" s="48">
        <v>2</v>
      </c>
      <c r="D141" s="19"/>
    </row>
    <row r="142" spans="1:73" ht="26" customHeight="1" x14ac:dyDescent="0.2">
      <c r="A142" s="13" t="s">
        <v>59</v>
      </c>
      <c r="B142" s="45">
        <v>0.227121299999999</v>
      </c>
      <c r="C142" s="48">
        <v>2</v>
      </c>
      <c r="D142" s="19"/>
    </row>
    <row r="143" spans="1:73" ht="26" customHeight="1" x14ac:dyDescent="0.2">
      <c r="A143" s="13" t="s">
        <v>59</v>
      </c>
      <c r="B143" s="45">
        <v>0.44460358</v>
      </c>
      <c r="C143" s="48">
        <v>2</v>
      </c>
      <c r="D143" s="19"/>
    </row>
    <row r="144" spans="1:73" ht="26" customHeight="1" x14ac:dyDescent="0.2">
      <c r="A144" s="13" t="s">
        <v>59</v>
      </c>
      <c r="B144" s="45">
        <v>0.29571228999999999</v>
      </c>
      <c r="C144" s="48">
        <v>2</v>
      </c>
      <c r="D144" s="19"/>
    </row>
    <row r="145" spans="1:4" ht="26" customHeight="1" x14ac:dyDescent="0.2">
      <c r="A145" s="13" t="s">
        <v>59</v>
      </c>
      <c r="B145" s="45">
        <v>0.16581872</v>
      </c>
      <c r="C145" s="48">
        <v>2</v>
      </c>
      <c r="D145" s="19"/>
    </row>
    <row r="146" spans="1:4" ht="26" customHeight="1" x14ac:dyDescent="0.2">
      <c r="A146" s="13" t="s">
        <v>59</v>
      </c>
      <c r="B146" s="45">
        <v>0.26593399000000001</v>
      </c>
      <c r="C146" s="48">
        <v>2</v>
      </c>
      <c r="D146" s="19"/>
    </row>
    <row r="147" spans="1:4" ht="26" customHeight="1" x14ac:dyDescent="0.2">
      <c r="A147" s="13" t="s">
        <v>59</v>
      </c>
      <c r="B147" s="45">
        <v>0.47677582000000002</v>
      </c>
      <c r="C147" s="48">
        <v>2</v>
      </c>
      <c r="D147" s="19"/>
    </row>
    <row r="148" spans="1:4" ht="26" customHeight="1" x14ac:dyDescent="0.2">
      <c r="A148" s="13" t="s">
        <v>59</v>
      </c>
      <c r="B148" s="45">
        <v>0.23900577000000001</v>
      </c>
      <c r="C148" s="48">
        <v>2</v>
      </c>
      <c r="D148" s="19"/>
    </row>
    <row r="149" spans="1:4" ht="26" customHeight="1" x14ac:dyDescent="0.2">
      <c r="A149" s="13" t="s">
        <v>59</v>
      </c>
      <c r="B149" s="45">
        <v>0.34686843000000001</v>
      </c>
      <c r="C149" s="48">
        <v>2</v>
      </c>
      <c r="D149" s="19"/>
    </row>
    <row r="150" spans="1:4" ht="26" customHeight="1" x14ac:dyDescent="0.2">
      <c r="A150" s="13" t="s">
        <v>59</v>
      </c>
      <c r="B150" s="45">
        <v>0.4453318</v>
      </c>
      <c r="C150" s="48">
        <v>2</v>
      </c>
      <c r="D150" s="19"/>
    </row>
    <row r="151" spans="1:4" ht="26" customHeight="1" x14ac:dyDescent="0.2">
      <c r="A151" s="13" t="s">
        <v>59</v>
      </c>
      <c r="B151" s="45">
        <v>0.20461488999999999</v>
      </c>
      <c r="C151" s="48">
        <v>2</v>
      </c>
      <c r="D151" s="19"/>
    </row>
    <row r="153" spans="1:4" ht="26" customHeight="1" x14ac:dyDescent="0.2">
      <c r="A153" s="13" t="s">
        <v>61</v>
      </c>
      <c r="B153" s="6">
        <v>0.24047014999999999</v>
      </c>
      <c r="C153" s="19">
        <v>1</v>
      </c>
      <c r="D153" s="19"/>
    </row>
    <row r="154" spans="1:4" ht="26" customHeight="1" x14ac:dyDescent="0.2">
      <c r="A154" s="13" t="s">
        <v>61</v>
      </c>
      <c r="B154" s="6">
        <v>0.49005311000000001</v>
      </c>
      <c r="C154" s="19">
        <v>1</v>
      </c>
      <c r="D154" s="19"/>
    </row>
    <row r="155" spans="1:4" ht="26" customHeight="1" x14ac:dyDescent="0.2">
      <c r="A155" s="13" t="s">
        <v>61</v>
      </c>
      <c r="B155" s="6">
        <v>0.28774337</v>
      </c>
      <c r="C155" s="19">
        <v>1</v>
      </c>
      <c r="D155" s="19"/>
    </row>
    <row r="156" spans="1:4" ht="26" customHeight="1" x14ac:dyDescent="0.2">
      <c r="A156" s="13" t="s">
        <v>61</v>
      </c>
      <c r="B156" s="6">
        <v>0.48313639000000003</v>
      </c>
      <c r="C156" s="19">
        <v>1</v>
      </c>
      <c r="D156" s="19"/>
    </row>
    <row r="157" spans="1:4" ht="26" customHeight="1" x14ac:dyDescent="0.2">
      <c r="A157" s="13" t="s">
        <v>61</v>
      </c>
      <c r="B157" s="6">
        <v>0.32544326000000001</v>
      </c>
      <c r="C157" s="19">
        <v>1</v>
      </c>
      <c r="D157" s="19"/>
    </row>
    <row r="158" spans="1:4" ht="26" customHeight="1" x14ac:dyDescent="0.2">
      <c r="A158" s="13" t="s">
        <v>61</v>
      </c>
      <c r="B158" s="45">
        <v>0.18509399000000001</v>
      </c>
      <c r="C158" s="48">
        <v>2</v>
      </c>
      <c r="D158" s="19"/>
    </row>
    <row r="159" spans="1:4" ht="26" customHeight="1" x14ac:dyDescent="0.2">
      <c r="A159" s="13" t="s">
        <v>61</v>
      </c>
      <c r="B159" s="45">
        <v>0.41146224999999997</v>
      </c>
      <c r="C159" s="48">
        <v>2</v>
      </c>
      <c r="D159" s="19"/>
    </row>
    <row r="160" spans="1:4" ht="26" customHeight="1" x14ac:dyDescent="0.2">
      <c r="A160" s="13" t="s">
        <v>61</v>
      </c>
      <c r="B160" s="45">
        <v>0.20213972999999999</v>
      </c>
      <c r="C160" s="48">
        <v>2</v>
      </c>
      <c r="D160" s="19"/>
    </row>
    <row r="161" spans="1:4" ht="26" customHeight="1" x14ac:dyDescent="0.2">
      <c r="A161" s="13" t="s">
        <v>61</v>
      </c>
      <c r="B161" s="45">
        <v>0.2057319</v>
      </c>
      <c r="C161" s="48">
        <v>2</v>
      </c>
      <c r="D161" s="19"/>
    </row>
    <row r="163" spans="1:4" ht="26" customHeight="1" x14ac:dyDescent="0.2">
      <c r="A163" s="13" t="s">
        <v>62</v>
      </c>
      <c r="B163" s="44">
        <v>0.23379706</v>
      </c>
      <c r="C163" s="13">
        <v>1</v>
      </c>
      <c r="D163" s="19"/>
    </row>
  </sheetData>
  <mergeCells count="9">
    <mergeCell ref="AO8:AQ8"/>
    <mergeCell ref="AO29:AQ29"/>
    <mergeCell ref="E8:F8"/>
    <mergeCell ref="H8:I8"/>
    <mergeCell ref="K8:L8"/>
    <mergeCell ref="N8:O8"/>
    <mergeCell ref="Q8:R8"/>
    <mergeCell ref="T8:U8"/>
    <mergeCell ref="W8:X8"/>
  </mergeCells>
  <phoneticPr fontId="6" type="noConversion"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5FE2C-9BFC-D34A-991A-05658510502C}">
  <dimension ref="A1:DE113"/>
  <sheetViews>
    <sheetView zoomScale="70" workbookViewId="0">
      <selection activeCell="A4" sqref="A4"/>
    </sheetView>
  </sheetViews>
  <sheetFormatPr baseColWidth="10" defaultRowHeight="24" customHeight="1" x14ac:dyDescent="0.2"/>
  <cols>
    <col min="1" max="1" width="10.83203125" style="14"/>
    <col min="2" max="2" width="4.33203125" style="63" customWidth="1"/>
    <col min="3" max="3" width="4" style="64" customWidth="1"/>
    <col min="4" max="4" width="4.1640625" style="65" customWidth="1"/>
    <col min="5" max="5" width="6.6640625" style="14" customWidth="1"/>
    <col min="6" max="6" width="6.33203125" style="70" customWidth="1"/>
    <col min="7" max="7" width="4.5" style="65" customWidth="1"/>
    <col min="8" max="8" width="7.33203125" style="14" customWidth="1"/>
    <col min="9" max="9" width="6.5" style="14" customWidth="1"/>
    <col min="10" max="10" width="3.6640625" style="65" customWidth="1"/>
    <col min="11" max="11" width="7.1640625" style="14" customWidth="1"/>
    <col min="12" max="12" width="6.33203125" style="70" customWidth="1"/>
    <col min="13" max="13" width="4.33203125" style="65" customWidth="1"/>
    <col min="14" max="14" width="5.83203125" style="14" customWidth="1"/>
    <col min="15" max="15" width="3.33203125" style="14" customWidth="1"/>
    <col min="16" max="16" width="3.5" style="65" customWidth="1"/>
    <col min="17" max="17" width="6.83203125" style="14" customWidth="1"/>
    <col min="18" max="18" width="6.33203125" style="70" customWidth="1"/>
    <col min="19" max="19" width="4.33203125" style="65" customWidth="1"/>
    <col min="20" max="20" width="7" style="14" customWidth="1"/>
    <col min="21" max="21" width="7.33203125" style="14" customWidth="1"/>
    <col min="22" max="22" width="7.1640625" style="65" customWidth="1"/>
    <col min="23" max="23" width="6.83203125" style="14" customWidth="1"/>
    <col min="24" max="24" width="4" style="14" customWidth="1"/>
    <col min="25" max="25" width="4.5" style="65" customWidth="1"/>
    <col min="26" max="26" width="7.1640625" style="14" customWidth="1"/>
    <col min="27" max="27" width="6.5" style="14" customWidth="1"/>
    <col min="28" max="28" width="4" style="65" customWidth="1"/>
    <col min="29" max="29" width="6.6640625" style="14" customWidth="1"/>
    <col min="30" max="30" width="3.5" style="14" customWidth="1"/>
    <col min="31" max="31" width="4.33203125" style="65" customWidth="1"/>
    <col min="32" max="32" width="6.83203125" style="14" customWidth="1"/>
    <col min="33" max="33" width="7" style="70" customWidth="1"/>
    <col min="34" max="34" width="7.6640625" style="69" customWidth="1"/>
    <col min="35" max="35" width="7.5" style="14" customWidth="1"/>
    <col min="36" max="36" width="6.1640625" style="70" customWidth="1"/>
    <col min="37" max="37" width="6.1640625" style="69" customWidth="1"/>
    <col min="38" max="42" width="10.83203125" style="14"/>
    <col min="43" max="44" width="11.1640625" style="14" customWidth="1"/>
    <col min="45" max="45" width="11.5" style="14" customWidth="1"/>
    <col min="46" max="50" width="10.83203125" style="14"/>
    <col min="51" max="52" width="14.1640625" style="14" customWidth="1"/>
    <col min="53" max="53" width="2.5" style="12" customWidth="1"/>
    <col min="54" max="56" width="10.83203125" style="14"/>
    <col min="57" max="57" width="3.5" style="14" customWidth="1"/>
    <col min="58" max="61" width="10.83203125" style="14"/>
    <col min="62" max="62" width="14.5" style="14" customWidth="1"/>
    <col min="63" max="98" width="10.83203125" style="23"/>
    <col min="99" max="99" width="3.83203125" style="14" customWidth="1"/>
    <col min="100" max="100" width="17.5" style="14" customWidth="1"/>
    <col min="101" max="16384" width="10.83203125" style="14"/>
  </cols>
  <sheetData>
    <row r="1" spans="1:109" s="12" customFormat="1" ht="26" customHeight="1" x14ac:dyDescent="0.2">
      <c r="A1" s="24" t="s">
        <v>103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BD1" s="17"/>
    </row>
    <row r="2" spans="1:109" s="12" customFormat="1" ht="24" customHeight="1" x14ac:dyDescent="0.2">
      <c r="A2" s="24" t="s">
        <v>41</v>
      </c>
      <c r="B2" s="55"/>
      <c r="C2" s="55"/>
      <c r="D2" s="55"/>
      <c r="G2" s="55"/>
      <c r="J2" s="55"/>
      <c r="M2" s="55"/>
      <c r="P2" s="55"/>
      <c r="S2" s="55"/>
      <c r="V2" s="55"/>
      <c r="Y2" s="55"/>
      <c r="AB2" s="55"/>
      <c r="AE2" s="55"/>
      <c r="AH2" s="55"/>
      <c r="AK2" s="55"/>
      <c r="AM2" s="12" t="s">
        <v>46</v>
      </c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</row>
    <row r="3" spans="1:109" s="55" customFormat="1" ht="24" customHeight="1" x14ac:dyDescent="0.2">
      <c r="A3" s="24" t="s">
        <v>42</v>
      </c>
      <c r="AM3" s="12" t="s">
        <v>45</v>
      </c>
    </row>
    <row r="4" spans="1:109" s="55" customFormat="1" ht="24" customHeight="1" x14ac:dyDescent="0.2">
      <c r="A4" s="24" t="s">
        <v>104</v>
      </c>
      <c r="AM4" s="12" t="s">
        <v>50</v>
      </c>
    </row>
    <row r="5" spans="1:109" s="55" customFormat="1" ht="24" customHeight="1" x14ac:dyDescent="0.2">
      <c r="A5" s="11"/>
      <c r="AM5" s="12"/>
    </row>
    <row r="6" spans="1:109" s="55" customFormat="1" ht="24" customHeight="1" x14ac:dyDescent="0.2">
      <c r="A6" s="12"/>
      <c r="AM6" s="12"/>
    </row>
    <row r="7" spans="1:109" s="55" customFormat="1" ht="24" customHeight="1" x14ac:dyDescent="0.2">
      <c r="A7" s="22" t="s">
        <v>34</v>
      </c>
      <c r="AM7" s="21" t="s">
        <v>40</v>
      </c>
      <c r="AT7" s="21" t="s">
        <v>49</v>
      </c>
      <c r="AU7" s="21"/>
      <c r="AV7" s="21"/>
      <c r="AW7" s="21"/>
      <c r="AX7" s="21"/>
      <c r="AY7" s="21"/>
      <c r="AZ7" s="21"/>
    </row>
    <row r="8" spans="1:109" s="55" customFormat="1" ht="24" customHeight="1" x14ac:dyDescent="0.2">
      <c r="A8" s="57" t="s">
        <v>7</v>
      </c>
      <c r="B8" s="106" t="s">
        <v>57</v>
      </c>
      <c r="C8" s="106"/>
      <c r="D8" s="106"/>
      <c r="E8" s="106"/>
      <c r="F8" s="106"/>
      <c r="G8" s="106"/>
      <c r="H8" s="106" t="s">
        <v>64</v>
      </c>
      <c r="I8" s="106"/>
      <c r="J8" s="106"/>
      <c r="K8" s="106"/>
      <c r="L8" s="106"/>
      <c r="M8" s="106"/>
      <c r="N8" s="106" t="s">
        <v>65</v>
      </c>
      <c r="O8" s="106"/>
      <c r="P8" s="106"/>
      <c r="Q8" s="106"/>
      <c r="R8" s="106"/>
      <c r="S8" s="106"/>
      <c r="T8" s="106" t="s">
        <v>66</v>
      </c>
      <c r="U8" s="106"/>
      <c r="V8" s="106"/>
      <c r="W8" s="106"/>
      <c r="X8" s="106"/>
      <c r="Y8" s="106"/>
      <c r="Z8" s="106" t="s">
        <v>77</v>
      </c>
      <c r="AA8" s="106"/>
      <c r="AB8" s="106"/>
      <c r="AC8" s="106"/>
      <c r="AD8" s="106"/>
      <c r="AE8" s="106"/>
      <c r="AF8" s="106" t="s">
        <v>78</v>
      </c>
      <c r="AG8" s="106"/>
      <c r="AH8" s="106"/>
      <c r="AI8" s="106"/>
      <c r="AJ8" s="106"/>
      <c r="AK8" s="106"/>
      <c r="AT8" s="12" t="s">
        <v>100</v>
      </c>
    </row>
    <row r="9" spans="1:109" ht="24" customHeight="1" x14ac:dyDescent="0.2">
      <c r="A9" s="15"/>
      <c r="B9" s="110" t="s">
        <v>47</v>
      </c>
      <c r="C9" s="111"/>
      <c r="D9" s="112"/>
      <c r="E9" s="113" t="s">
        <v>48</v>
      </c>
      <c r="F9" s="114"/>
      <c r="G9" s="115"/>
      <c r="H9" s="110" t="s">
        <v>47</v>
      </c>
      <c r="I9" s="111"/>
      <c r="J9" s="112"/>
      <c r="K9" s="113" t="s">
        <v>48</v>
      </c>
      <c r="L9" s="114"/>
      <c r="M9" s="115"/>
      <c r="N9" s="110" t="s">
        <v>47</v>
      </c>
      <c r="O9" s="111"/>
      <c r="P9" s="112"/>
      <c r="Q9" s="113" t="s">
        <v>48</v>
      </c>
      <c r="R9" s="114"/>
      <c r="S9" s="115"/>
      <c r="T9" s="110" t="s">
        <v>47</v>
      </c>
      <c r="U9" s="111"/>
      <c r="V9" s="112"/>
      <c r="W9" s="113" t="s">
        <v>48</v>
      </c>
      <c r="X9" s="114"/>
      <c r="Y9" s="115"/>
      <c r="Z9" s="110" t="s">
        <v>47</v>
      </c>
      <c r="AA9" s="111"/>
      <c r="AB9" s="112"/>
      <c r="AC9" s="113" t="s">
        <v>48</v>
      </c>
      <c r="AD9" s="114"/>
      <c r="AE9" s="115"/>
      <c r="AF9" s="110" t="s">
        <v>47</v>
      </c>
      <c r="AG9" s="111"/>
      <c r="AH9" s="112"/>
      <c r="AI9" s="113" t="s">
        <v>48</v>
      </c>
      <c r="AJ9" s="114"/>
      <c r="AK9" s="115"/>
      <c r="AM9" s="19"/>
      <c r="AN9" s="5"/>
      <c r="AO9" s="19"/>
      <c r="AP9" s="19"/>
      <c r="AQ9" s="19"/>
      <c r="AR9" s="19"/>
      <c r="AT9" s="21" t="s">
        <v>40</v>
      </c>
      <c r="AU9" s="5"/>
      <c r="AV9" s="19"/>
      <c r="AW9" s="19"/>
      <c r="AX9" s="19"/>
      <c r="AY9" s="19"/>
      <c r="AZ9" s="19"/>
      <c r="BA9" s="26"/>
      <c r="BB9" s="107" t="s">
        <v>39</v>
      </c>
      <c r="BC9" s="107"/>
      <c r="BD9" s="107"/>
      <c r="BG9" s="23"/>
      <c r="BH9" s="15"/>
      <c r="BJ9" s="58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</row>
    <row r="10" spans="1:109" ht="40" customHeight="1" x14ac:dyDescent="0.2">
      <c r="A10" s="15" t="s">
        <v>53</v>
      </c>
      <c r="B10" s="59">
        <v>1</v>
      </c>
      <c r="C10" s="60">
        <v>2</v>
      </c>
      <c r="D10" s="61">
        <v>3</v>
      </c>
      <c r="E10" s="43">
        <v>1</v>
      </c>
      <c r="F10" s="43">
        <v>2</v>
      </c>
      <c r="G10" s="62">
        <v>3</v>
      </c>
      <c r="H10" s="60">
        <v>1</v>
      </c>
      <c r="I10" s="60">
        <v>2</v>
      </c>
      <c r="J10" s="61">
        <v>3</v>
      </c>
      <c r="K10" s="43">
        <v>1</v>
      </c>
      <c r="L10" s="43">
        <v>2</v>
      </c>
      <c r="M10" s="62">
        <v>3</v>
      </c>
      <c r="N10" s="60">
        <v>1</v>
      </c>
      <c r="O10" s="60">
        <v>2</v>
      </c>
      <c r="P10" s="61">
        <v>3</v>
      </c>
      <c r="Q10" s="43">
        <v>1</v>
      </c>
      <c r="R10" s="43">
        <v>2</v>
      </c>
      <c r="S10" s="62">
        <v>3</v>
      </c>
      <c r="T10" s="60">
        <v>1</v>
      </c>
      <c r="U10" s="60">
        <v>2</v>
      </c>
      <c r="V10" s="61">
        <v>3</v>
      </c>
      <c r="W10" s="43">
        <v>1</v>
      </c>
      <c r="X10" s="43">
        <v>2</v>
      </c>
      <c r="Y10" s="62">
        <v>3</v>
      </c>
      <c r="Z10" s="60">
        <v>1</v>
      </c>
      <c r="AA10" s="60">
        <v>2</v>
      </c>
      <c r="AB10" s="61">
        <v>3</v>
      </c>
      <c r="AC10" s="43">
        <v>1</v>
      </c>
      <c r="AD10" s="43">
        <v>2</v>
      </c>
      <c r="AE10" s="62">
        <v>3</v>
      </c>
      <c r="AF10" s="60">
        <v>1</v>
      </c>
      <c r="AG10" s="60">
        <v>2</v>
      </c>
      <c r="AH10" s="61">
        <v>3</v>
      </c>
      <c r="AI10" s="43" t="s">
        <v>17</v>
      </c>
      <c r="AJ10" s="43">
        <v>2</v>
      </c>
      <c r="AK10" s="62">
        <v>3</v>
      </c>
      <c r="AM10" s="2" t="s">
        <v>7</v>
      </c>
      <c r="AN10" s="2" t="s">
        <v>4</v>
      </c>
      <c r="AO10" s="2" t="s">
        <v>8</v>
      </c>
      <c r="AP10" s="2" t="s">
        <v>10</v>
      </c>
      <c r="AQ10" s="20" t="s">
        <v>32</v>
      </c>
      <c r="AR10" s="20" t="s">
        <v>33</v>
      </c>
      <c r="AT10" s="2" t="s">
        <v>7</v>
      </c>
      <c r="AU10" s="2" t="s">
        <v>8</v>
      </c>
      <c r="AV10" s="2" t="s">
        <v>9</v>
      </c>
      <c r="AW10" s="2" t="s">
        <v>10</v>
      </c>
      <c r="AX10" s="2" t="s">
        <v>11</v>
      </c>
      <c r="AY10" s="80"/>
      <c r="AZ10" s="80"/>
      <c r="BA10" s="26"/>
      <c r="BB10" s="1"/>
      <c r="BC10" s="2" t="s">
        <v>0</v>
      </c>
      <c r="BD10" s="2" t="s">
        <v>5</v>
      </c>
      <c r="BJ10" s="58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V10" s="4"/>
      <c r="DE10" s="3"/>
    </row>
    <row r="11" spans="1:109" ht="24" customHeight="1" x14ac:dyDescent="0.2">
      <c r="E11" s="66">
        <v>0.42400589999999999</v>
      </c>
      <c r="F11" s="67">
        <v>0.62599879000000003</v>
      </c>
      <c r="H11" s="66">
        <v>0.58516139</v>
      </c>
      <c r="I11" s="67">
        <v>0.20854903999999999</v>
      </c>
      <c r="K11" s="66">
        <v>0.36466063999999998</v>
      </c>
      <c r="L11" s="67">
        <v>0.47398310999999999</v>
      </c>
      <c r="N11" s="66">
        <v>0.23379706</v>
      </c>
      <c r="Q11" s="66">
        <v>0.30527430999999999</v>
      </c>
      <c r="R11" s="67">
        <v>0.87310098999999997</v>
      </c>
      <c r="T11" s="66">
        <v>0.24171192999999999</v>
      </c>
      <c r="U11" s="67">
        <v>0.43089730999999998</v>
      </c>
      <c r="V11" s="68">
        <v>0.73539891000000002</v>
      </c>
      <c r="W11" s="66">
        <v>0.51808469000000001</v>
      </c>
      <c r="Z11" s="66">
        <v>0.15734856</v>
      </c>
      <c r="AA11" s="67">
        <v>0.27632377000000002</v>
      </c>
      <c r="AC11" s="66">
        <v>0.44253519000000002</v>
      </c>
      <c r="AF11" s="66">
        <v>0.78173382999999996</v>
      </c>
      <c r="AG11" s="67">
        <v>0.95659570999999999</v>
      </c>
      <c r="AH11" s="68">
        <v>0.44656202</v>
      </c>
      <c r="AI11" s="66">
        <v>0.43599908999999998</v>
      </c>
      <c r="AJ11" s="67">
        <v>0.20793822000000001</v>
      </c>
      <c r="AK11" s="68">
        <v>0.42372748999999998</v>
      </c>
      <c r="AM11" s="11" t="s">
        <v>57</v>
      </c>
      <c r="AN11" s="11">
        <v>0</v>
      </c>
      <c r="AO11" s="11">
        <v>49</v>
      </c>
      <c r="AP11" s="11">
        <v>33</v>
      </c>
      <c r="AQ11" s="11">
        <f>SUM(AO11:AO14)</f>
        <v>49</v>
      </c>
      <c r="AR11" s="11">
        <f>SUM(AP11:AP14)</f>
        <v>67</v>
      </c>
      <c r="AT11" s="11" t="s">
        <v>57</v>
      </c>
      <c r="AU11" s="19">
        <f>SUM(AO12:AO14)</f>
        <v>0</v>
      </c>
      <c r="AV11" s="19">
        <f>AO11</f>
        <v>49</v>
      </c>
      <c r="AW11" s="19">
        <f>SUM(AP12:AP14)</f>
        <v>34</v>
      </c>
      <c r="AX11" s="19">
        <f>AP11</f>
        <v>33</v>
      </c>
      <c r="AY11" s="7"/>
      <c r="AZ11" s="7"/>
      <c r="BA11" s="26"/>
      <c r="BB11" s="3" t="s">
        <v>1</v>
      </c>
      <c r="BC11" s="19">
        <v>4.1100000000000003</v>
      </c>
      <c r="BD11" s="19">
        <v>10.8</v>
      </c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V11" s="4"/>
      <c r="DE11" s="6"/>
    </row>
    <row r="12" spans="1:109" ht="24" customHeight="1" x14ac:dyDescent="0.2">
      <c r="E12" s="66">
        <v>0.4894367</v>
      </c>
      <c r="F12" s="67">
        <v>0.27921873000000003</v>
      </c>
      <c r="H12" s="66">
        <v>0.46357375000000001</v>
      </c>
      <c r="I12" s="67">
        <v>0.32277105</v>
      </c>
      <c r="K12" s="66">
        <v>0.16596242999999999</v>
      </c>
      <c r="L12" s="67">
        <v>0.18842995000000001</v>
      </c>
      <c r="N12" s="19"/>
      <c r="O12" s="19"/>
      <c r="P12" s="10"/>
      <c r="Q12" s="66">
        <v>0.58471149999999905</v>
      </c>
      <c r="R12" s="67">
        <v>0.66568916</v>
      </c>
      <c r="T12" s="66">
        <v>0.20863187999999999</v>
      </c>
      <c r="U12" s="67">
        <v>0.20250487</v>
      </c>
      <c r="V12" s="68">
        <v>0.19413852000000001</v>
      </c>
      <c r="W12" s="66">
        <v>0.76372450000000003</v>
      </c>
      <c r="Z12" s="66">
        <v>0.17222077</v>
      </c>
      <c r="AA12" s="67">
        <v>0.26593399000000001</v>
      </c>
      <c r="AC12" s="66">
        <v>0.3167372</v>
      </c>
      <c r="AF12" s="66">
        <v>0.1969996</v>
      </c>
      <c r="AG12" s="67">
        <v>0.52327915999999997</v>
      </c>
      <c r="AH12" s="68">
        <v>0.88549604999999998</v>
      </c>
      <c r="AI12" s="66">
        <v>0.26930759999999998</v>
      </c>
      <c r="AJ12" s="67">
        <v>0.65881045999999999</v>
      </c>
      <c r="AK12" s="68">
        <v>0.35483067000000001</v>
      </c>
      <c r="AM12" s="11"/>
      <c r="AN12" s="11">
        <v>1</v>
      </c>
      <c r="AO12" s="11">
        <v>0</v>
      </c>
      <c r="AP12" s="11">
        <v>27</v>
      </c>
      <c r="AQ12" s="11"/>
      <c r="AR12" s="11"/>
      <c r="AT12" s="11" t="s">
        <v>64</v>
      </c>
      <c r="AU12" s="19">
        <f>SUM(AO24:AO26)</f>
        <v>12</v>
      </c>
      <c r="AV12" s="19">
        <f>AO23</f>
        <v>75</v>
      </c>
      <c r="AW12" s="19">
        <f>SUM(AP24:AP26)</f>
        <v>38</v>
      </c>
      <c r="AX12" s="19">
        <f>AP23</f>
        <v>46</v>
      </c>
      <c r="AY12" s="7"/>
      <c r="AZ12" s="7"/>
      <c r="BA12" s="26"/>
      <c r="BB12" s="3" t="s">
        <v>2</v>
      </c>
      <c r="BC12" s="19">
        <v>1.4</v>
      </c>
      <c r="BD12" s="19">
        <v>2.5</v>
      </c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V12" s="32"/>
      <c r="DE12" s="6"/>
    </row>
    <row r="13" spans="1:109" ht="24" customHeight="1" x14ac:dyDescent="0.2">
      <c r="E13" s="66">
        <v>0.28702119999999998</v>
      </c>
      <c r="F13" s="67">
        <v>0.5736755</v>
      </c>
      <c r="H13" s="66">
        <v>0.35703850999999998</v>
      </c>
      <c r="I13" s="67">
        <v>0.49806634</v>
      </c>
      <c r="K13" s="66">
        <v>0.19739789999999999</v>
      </c>
      <c r="L13" s="67">
        <v>0.49510785000000002</v>
      </c>
      <c r="N13" s="19"/>
      <c r="O13" s="19"/>
      <c r="P13" s="10"/>
      <c r="Q13" s="66">
        <v>0.54001602999999998</v>
      </c>
      <c r="R13" s="67">
        <v>0.16856652999999999</v>
      </c>
      <c r="T13" s="66">
        <v>0.21741795999999999</v>
      </c>
      <c r="U13" s="67">
        <v>0.39916406999999998</v>
      </c>
      <c r="V13" s="68">
        <v>0.64056226999999999</v>
      </c>
      <c r="W13" s="66">
        <v>0.44010699999999903</v>
      </c>
      <c r="Z13" s="66">
        <v>0.16789751999999999</v>
      </c>
      <c r="AA13" s="67">
        <v>0.47677582000000002</v>
      </c>
      <c r="AC13" s="66">
        <v>0.86147043000000001</v>
      </c>
      <c r="AF13" s="66">
        <v>0.38565796000000002</v>
      </c>
      <c r="AG13" s="67">
        <v>0.52929179000000004</v>
      </c>
      <c r="AH13" s="68">
        <v>0.24343954000000001</v>
      </c>
      <c r="AI13" s="66">
        <v>0.21555779999999999</v>
      </c>
      <c r="AJ13" s="67">
        <v>0.47619795999999998</v>
      </c>
      <c r="AK13" s="68">
        <v>0.37919021000000003</v>
      </c>
      <c r="AM13" s="11"/>
      <c r="AN13" s="11">
        <v>2</v>
      </c>
      <c r="AO13" s="11">
        <v>0</v>
      </c>
      <c r="AP13" s="11">
        <v>7</v>
      </c>
      <c r="AQ13" s="11"/>
      <c r="AR13" s="11"/>
      <c r="AT13" s="11" t="s">
        <v>65</v>
      </c>
      <c r="AU13" s="19">
        <f>SUM(AO16:AO18)</f>
        <v>1</v>
      </c>
      <c r="AV13" s="19">
        <f>AO15</f>
        <v>87</v>
      </c>
      <c r="AW13" s="19">
        <f>SUM(AP16:AP18)</f>
        <v>42</v>
      </c>
      <c r="AX13" s="19">
        <f>AP15</f>
        <v>35</v>
      </c>
      <c r="AY13" s="7"/>
      <c r="AZ13" s="7"/>
      <c r="BA13" s="26"/>
      <c r="BB13" s="3" t="s">
        <v>3</v>
      </c>
      <c r="BC13" s="19">
        <v>12.04</v>
      </c>
      <c r="BD13" s="19">
        <v>46.55</v>
      </c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V13" s="32"/>
      <c r="DE13" s="6"/>
    </row>
    <row r="14" spans="1:109" ht="24" customHeight="1" x14ac:dyDescent="0.2">
      <c r="E14" s="66">
        <v>0.23267013</v>
      </c>
      <c r="F14" s="67">
        <v>0.40444369000000002</v>
      </c>
      <c r="H14" s="66">
        <v>0.15579617000000001</v>
      </c>
      <c r="I14" s="67">
        <v>0.53862222000000004</v>
      </c>
      <c r="K14" s="66">
        <v>0.15158596999999999</v>
      </c>
      <c r="L14" s="67">
        <v>0.52220619999999995</v>
      </c>
      <c r="N14" s="19"/>
      <c r="O14" s="19"/>
      <c r="P14" s="10"/>
      <c r="Q14" s="66">
        <v>0.62121064999999998</v>
      </c>
      <c r="R14" s="67">
        <v>0.79483219999999899</v>
      </c>
      <c r="T14" s="66">
        <v>0.21302550000000001</v>
      </c>
      <c r="U14" s="67">
        <v>0.54312963999999997</v>
      </c>
      <c r="W14" s="66">
        <v>0.45157658000000001</v>
      </c>
      <c r="Z14" s="66">
        <v>0.35310417999999999</v>
      </c>
      <c r="AA14" s="67">
        <v>0.23900577000000001</v>
      </c>
      <c r="AC14" s="66">
        <v>0.91060401999999996</v>
      </c>
      <c r="AF14" s="66">
        <v>0.55527409999999999</v>
      </c>
      <c r="AG14" s="67">
        <v>0.25616992</v>
      </c>
      <c r="AH14" s="68">
        <v>0.69139874000000001</v>
      </c>
      <c r="AI14" s="66">
        <v>0.45877288999999999</v>
      </c>
      <c r="AJ14" s="67">
        <v>0.33003788000000001</v>
      </c>
      <c r="AM14" s="11"/>
      <c r="AN14" s="11">
        <v>3</v>
      </c>
      <c r="AO14" s="11">
        <v>0</v>
      </c>
      <c r="AP14" s="11">
        <v>0</v>
      </c>
      <c r="AQ14" s="11"/>
      <c r="AR14" s="11"/>
      <c r="AT14" s="11" t="s">
        <v>66</v>
      </c>
      <c r="AU14" s="19">
        <f>SUM(AO28:AO30)</f>
        <v>34</v>
      </c>
      <c r="AV14" s="19">
        <f>AO27</f>
        <v>49</v>
      </c>
      <c r="AW14" s="19">
        <f>SUM(AP28:AP30)</f>
        <v>74</v>
      </c>
      <c r="AX14" s="19">
        <f>AP27</f>
        <v>13</v>
      </c>
      <c r="AY14" s="7"/>
      <c r="AZ14" s="7"/>
      <c r="BA14" s="26"/>
      <c r="BB14" s="3" t="s">
        <v>12</v>
      </c>
      <c r="BC14" s="19">
        <v>9.9000000000000008E-3</v>
      </c>
      <c r="BD14" s="19">
        <v>1.4E-3</v>
      </c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V14" s="32"/>
      <c r="DE14" s="6"/>
    </row>
    <row r="15" spans="1:109" ht="24" customHeight="1" x14ac:dyDescent="0.2">
      <c r="E15" s="66">
        <v>0.33255364999999998</v>
      </c>
      <c r="F15" s="67">
        <v>0.63864843999999998</v>
      </c>
      <c r="H15" s="66">
        <v>0.59895865000000004</v>
      </c>
      <c r="I15" s="67">
        <v>0.19662252999999999</v>
      </c>
      <c r="K15" s="66">
        <v>0.24363103</v>
      </c>
      <c r="L15" s="67">
        <v>0.78557356</v>
      </c>
      <c r="N15" s="19"/>
      <c r="O15" s="19"/>
      <c r="P15" s="10"/>
      <c r="Q15" s="66">
        <v>0.20028709</v>
      </c>
      <c r="R15" s="67">
        <v>0.82701316999999996</v>
      </c>
      <c r="T15" s="66">
        <v>0.25583602</v>
      </c>
      <c r="U15" s="67">
        <v>0.29227188999999998</v>
      </c>
      <c r="W15" s="66">
        <v>0.54648238000000005</v>
      </c>
      <c r="Z15" s="66">
        <v>0.19133637000000001</v>
      </c>
      <c r="AA15" s="67">
        <v>0.20461488999999999</v>
      </c>
      <c r="AC15" s="66">
        <v>0.64112787999999998</v>
      </c>
      <c r="AF15" s="66">
        <v>0.50235836</v>
      </c>
      <c r="AG15" s="67">
        <v>0.52061773</v>
      </c>
      <c r="AH15" s="68">
        <v>0.18833817</v>
      </c>
      <c r="AI15" s="66">
        <v>0.63317891999999998</v>
      </c>
      <c r="AJ15" s="67">
        <v>0.62325777000000004</v>
      </c>
      <c r="AM15" s="11" t="s">
        <v>64</v>
      </c>
      <c r="AN15" s="11">
        <v>0</v>
      </c>
      <c r="AO15" s="11">
        <v>87</v>
      </c>
      <c r="AP15" s="11">
        <v>35</v>
      </c>
      <c r="AQ15" s="11">
        <f>SUM(AO15:AO18)</f>
        <v>88</v>
      </c>
      <c r="AR15" s="11">
        <f>SUM(AP15:AP18)</f>
        <v>77</v>
      </c>
      <c r="AT15" s="11" t="s">
        <v>77</v>
      </c>
      <c r="AU15" s="19">
        <f>SUM(AO20:AO22)</f>
        <v>21</v>
      </c>
      <c r="AV15" s="19">
        <f>AO19</f>
        <v>61</v>
      </c>
      <c r="AW15" s="19">
        <f>SUM(AP20:AP22)</f>
        <v>49</v>
      </c>
      <c r="AX15" s="19">
        <f>AP19</f>
        <v>7</v>
      </c>
      <c r="AY15" s="7"/>
      <c r="AZ15" s="7"/>
      <c r="BA15" s="26"/>
      <c r="BB15" s="23"/>
      <c r="BC15" s="33" t="s">
        <v>16</v>
      </c>
      <c r="BD15" s="33" t="s">
        <v>16</v>
      </c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V15" s="32"/>
      <c r="DE15" s="6"/>
    </row>
    <row r="16" spans="1:109" ht="24" customHeight="1" x14ac:dyDescent="0.2">
      <c r="E16" s="66">
        <v>0.4332782</v>
      </c>
      <c r="F16" s="67">
        <v>0.17961118000000001</v>
      </c>
      <c r="H16" s="66">
        <v>0.23746101</v>
      </c>
      <c r="I16" s="67">
        <v>0.15457845000000001</v>
      </c>
      <c r="K16" s="66">
        <v>0.24627223000000001</v>
      </c>
      <c r="L16" s="67">
        <v>0.26860049000000003</v>
      </c>
      <c r="Q16" s="66">
        <v>0.24192776999999999</v>
      </c>
      <c r="R16" s="67">
        <v>0.83447605000000002</v>
      </c>
      <c r="T16" s="66">
        <v>0.25308598999999998</v>
      </c>
      <c r="U16" s="67">
        <v>0.21906579000000001</v>
      </c>
      <c r="W16" s="66">
        <v>0.49689828000000003</v>
      </c>
      <c r="Z16" s="66">
        <v>0.23836715</v>
      </c>
      <c r="AA16" s="67">
        <v>0.4453318</v>
      </c>
      <c r="AC16" s="66">
        <v>0.93802306999999996</v>
      </c>
      <c r="AF16" s="66">
        <v>0.81251032000000001</v>
      </c>
      <c r="AG16" s="67">
        <v>0.41158716000000001</v>
      </c>
      <c r="AH16" s="68">
        <v>0.41206647000000002</v>
      </c>
      <c r="AI16" s="66">
        <v>0.40817535999999999</v>
      </c>
      <c r="AJ16" s="67">
        <v>0.43549019999999999</v>
      </c>
      <c r="AM16" s="11"/>
      <c r="AN16" s="11">
        <v>1</v>
      </c>
      <c r="AO16" s="11">
        <v>1</v>
      </c>
      <c r="AP16" s="11">
        <v>28</v>
      </c>
      <c r="AQ16" s="11"/>
      <c r="AR16" s="11"/>
      <c r="AT16" s="11" t="s">
        <v>78</v>
      </c>
      <c r="AU16" s="19">
        <f>SUM(AO32:AO34)</f>
        <v>74</v>
      </c>
      <c r="AV16" s="19">
        <f>AO31</f>
        <v>13</v>
      </c>
      <c r="AW16" s="19">
        <f>SUM(AP32:AP34)</f>
        <v>65</v>
      </c>
      <c r="AX16" s="19">
        <f>AP31</f>
        <v>16</v>
      </c>
      <c r="AY16" s="7"/>
      <c r="AZ16" s="7"/>
      <c r="BA16" s="26"/>
      <c r="BB16" s="23"/>
      <c r="BC16" s="33"/>
      <c r="BD16" s="33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V16" s="32"/>
      <c r="DE16" s="6"/>
    </row>
    <row r="17" spans="5:109" ht="24" customHeight="1" x14ac:dyDescent="0.2">
      <c r="E17" s="66">
        <v>0.75448347000000004</v>
      </c>
      <c r="F17" s="67">
        <v>0.15783251000000001</v>
      </c>
      <c r="H17" s="66">
        <v>0.34821547000000003</v>
      </c>
      <c r="I17" s="67">
        <v>0.48517586000000001</v>
      </c>
      <c r="K17" s="66">
        <v>0.17425721999999999</v>
      </c>
      <c r="L17" s="67">
        <v>0.56607326000000002</v>
      </c>
      <c r="Q17" s="66">
        <v>0.48837308000000001</v>
      </c>
      <c r="R17" s="67">
        <v>0.71341529000000004</v>
      </c>
      <c r="T17" s="66">
        <v>0.23497642999999999</v>
      </c>
      <c r="U17" s="67">
        <v>0.39442357</v>
      </c>
      <c r="W17" s="66">
        <v>0.78237983</v>
      </c>
      <c r="Z17" s="66">
        <v>0.22908206</v>
      </c>
      <c r="AA17" s="67">
        <v>0.34686843000000001</v>
      </c>
      <c r="AC17" s="66">
        <v>0.42553141999999999</v>
      </c>
      <c r="AF17" s="66">
        <v>0.53355755999999999</v>
      </c>
      <c r="AG17" s="67">
        <v>0.45083972999999999</v>
      </c>
      <c r="AI17" s="66">
        <v>0.16711604999999999</v>
      </c>
      <c r="AJ17" s="67">
        <v>0.42698599999999998</v>
      </c>
      <c r="AM17" s="11"/>
      <c r="AN17" s="11">
        <v>2</v>
      </c>
      <c r="AO17" s="35">
        <v>0</v>
      </c>
      <c r="AP17" s="11">
        <v>14</v>
      </c>
      <c r="AQ17" s="11"/>
      <c r="AR17" s="11"/>
      <c r="BA17" s="26"/>
      <c r="BB17" s="23"/>
      <c r="BC17" s="33"/>
      <c r="BD17" s="33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V17" s="32"/>
    </row>
    <row r="18" spans="5:109" ht="24" customHeight="1" x14ac:dyDescent="0.2">
      <c r="E18" s="66">
        <v>0.25300232</v>
      </c>
      <c r="F18" s="67">
        <v>0.49970820999999999</v>
      </c>
      <c r="H18" s="66">
        <v>0.18214053999999999</v>
      </c>
      <c r="I18" s="67">
        <v>0.15200806</v>
      </c>
      <c r="K18" s="66">
        <v>0.32267484000000002</v>
      </c>
      <c r="L18" s="67">
        <v>0.21025091000000001</v>
      </c>
      <c r="Q18" s="66">
        <v>0.56406184999999998</v>
      </c>
      <c r="R18" s="67">
        <v>0.83774638000000001</v>
      </c>
      <c r="T18" s="66">
        <v>0.40734372000000002</v>
      </c>
      <c r="U18" s="67">
        <v>0.24430664999999999</v>
      </c>
      <c r="W18" s="66">
        <v>0.53112501000000001</v>
      </c>
      <c r="Z18" s="66">
        <v>0.28795792999999997</v>
      </c>
      <c r="AA18" s="67">
        <v>0.22553857999999999</v>
      </c>
      <c r="AC18" s="66">
        <v>0.74472187999999995</v>
      </c>
      <c r="AF18" s="66">
        <v>0.32725443999999998</v>
      </c>
      <c r="AG18" s="67">
        <v>0.46767406</v>
      </c>
      <c r="AI18" s="66">
        <v>0.52461820999999997</v>
      </c>
      <c r="AJ18" s="67">
        <v>0.76386591000000004</v>
      </c>
      <c r="AM18" s="11"/>
      <c r="AN18" s="11">
        <v>3</v>
      </c>
      <c r="AO18" s="11">
        <v>0</v>
      </c>
      <c r="AP18" s="11">
        <v>0</v>
      </c>
      <c r="AQ18" s="11"/>
      <c r="AR18" s="11"/>
      <c r="BA18" s="26"/>
      <c r="BB18" s="23"/>
      <c r="BC18" s="33"/>
      <c r="BD18" s="33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V18" s="32"/>
      <c r="DE18" s="17"/>
    </row>
    <row r="19" spans="5:109" ht="24" customHeight="1" x14ac:dyDescent="0.2">
      <c r="E19" s="66">
        <v>0.52688577000000003</v>
      </c>
      <c r="F19" s="67">
        <v>0.16079542999999999</v>
      </c>
      <c r="K19" s="66">
        <v>0.54504562000000001</v>
      </c>
      <c r="L19" s="67">
        <v>0.78831655</v>
      </c>
      <c r="Q19" s="66">
        <v>0.35562292000000001</v>
      </c>
      <c r="R19" s="67">
        <v>0.49999821</v>
      </c>
      <c r="T19" s="66">
        <v>0.35350145999999999</v>
      </c>
      <c r="U19" s="67">
        <v>0.31888276999999998</v>
      </c>
      <c r="W19" s="66">
        <v>0.34875454</v>
      </c>
      <c r="Z19" s="66">
        <v>0.21520997</v>
      </c>
      <c r="AA19" s="67">
        <v>0.28926911999999999</v>
      </c>
      <c r="AC19" s="66">
        <v>0.21606421000000001</v>
      </c>
      <c r="AF19" s="66">
        <v>0.55346951</v>
      </c>
      <c r="AG19" s="67">
        <v>0.69062268000000004</v>
      </c>
      <c r="AI19" s="66">
        <v>0.29188132</v>
      </c>
      <c r="AJ19" s="67">
        <v>0.31253665000000003</v>
      </c>
      <c r="AM19" s="11" t="s">
        <v>65</v>
      </c>
      <c r="AN19" s="11">
        <v>0</v>
      </c>
      <c r="AO19" s="11">
        <v>61</v>
      </c>
      <c r="AP19" s="11">
        <v>7</v>
      </c>
      <c r="AQ19" s="11">
        <f>SUM(AO19:AO22)</f>
        <v>82</v>
      </c>
      <c r="AR19" s="11">
        <f>SUM(AP19:AP22)</f>
        <v>56</v>
      </c>
      <c r="AT19" s="5" t="s">
        <v>43</v>
      </c>
      <c r="AU19" s="5"/>
      <c r="AV19" s="19"/>
      <c r="AW19" s="19"/>
      <c r="AX19" s="19"/>
      <c r="AY19" s="19"/>
      <c r="AZ19" s="19"/>
      <c r="BA19" s="19"/>
      <c r="BB19" s="15"/>
      <c r="BC19" s="15"/>
      <c r="BD19" s="15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V19" s="32"/>
      <c r="DE19" s="17"/>
    </row>
    <row r="20" spans="5:109" ht="24" customHeight="1" x14ac:dyDescent="0.2">
      <c r="E20" s="66">
        <v>0.34776051000000002</v>
      </c>
      <c r="F20" s="67">
        <v>0.55548865000000003</v>
      </c>
      <c r="K20" s="66">
        <v>0.38890172000000001</v>
      </c>
      <c r="L20" s="67">
        <v>0.88763709999999996</v>
      </c>
      <c r="Q20" s="66">
        <v>0.43913818999999998</v>
      </c>
      <c r="R20" s="67">
        <v>0.61255305000000004</v>
      </c>
      <c r="T20" s="66">
        <v>0.19811712000000001</v>
      </c>
      <c r="U20" s="67">
        <v>0.69399909999999998</v>
      </c>
      <c r="W20" s="66">
        <v>0.58872937999999997</v>
      </c>
      <c r="Z20" s="66">
        <v>0.15158536</v>
      </c>
      <c r="AA20" s="67">
        <v>0.28085833999999998</v>
      </c>
      <c r="AC20" s="66">
        <v>0.63345863000000002</v>
      </c>
      <c r="AF20" s="66">
        <v>0.21212143999999999</v>
      </c>
      <c r="AG20" s="67">
        <v>0.53749974</v>
      </c>
      <c r="AI20" s="66">
        <v>0.60255999999999998</v>
      </c>
      <c r="AJ20" s="67">
        <v>0.26926893000000002</v>
      </c>
      <c r="AM20" s="11"/>
      <c r="AN20" s="11">
        <v>1</v>
      </c>
      <c r="AO20" s="11">
        <v>13</v>
      </c>
      <c r="AP20" s="11">
        <v>49</v>
      </c>
      <c r="AQ20" s="11"/>
      <c r="AR20" s="11"/>
      <c r="AT20" s="2" t="s">
        <v>7</v>
      </c>
      <c r="AU20" s="2" t="s">
        <v>8</v>
      </c>
      <c r="AV20" s="2" t="s">
        <v>9</v>
      </c>
      <c r="AW20" s="2" t="s">
        <v>10</v>
      </c>
      <c r="AX20" s="2" t="s">
        <v>11</v>
      </c>
      <c r="AY20" s="80"/>
      <c r="AZ20" s="80"/>
      <c r="BA20" s="19"/>
      <c r="BB20" s="1"/>
      <c r="BC20" s="2" t="s">
        <v>0</v>
      </c>
      <c r="BD20" s="2" t="s">
        <v>5</v>
      </c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V20" s="4"/>
      <c r="DE20" s="17"/>
    </row>
    <row r="21" spans="5:109" ht="41" customHeight="1" x14ac:dyDescent="0.2">
      <c r="E21" s="66">
        <v>0.46239028999999998</v>
      </c>
      <c r="F21" s="67">
        <v>0.41245359999999998</v>
      </c>
      <c r="K21" s="66">
        <v>0.42388624000000003</v>
      </c>
      <c r="L21" s="67">
        <v>0.42933874</v>
      </c>
      <c r="Q21" s="66">
        <v>0.37580468</v>
      </c>
      <c r="R21" s="67">
        <v>0.66331801000000001</v>
      </c>
      <c r="T21" s="66">
        <v>0.20520695</v>
      </c>
      <c r="U21" s="67">
        <v>0.30247832000000002</v>
      </c>
      <c r="W21" s="66">
        <v>0.26271914000000002</v>
      </c>
      <c r="Z21" s="66">
        <v>0.16215006000000001</v>
      </c>
      <c r="AA21" s="67">
        <v>0.35599166999999998</v>
      </c>
      <c r="AC21" s="66">
        <v>0.54774215999999998</v>
      </c>
      <c r="AF21" s="66">
        <v>0.34663671000000001</v>
      </c>
      <c r="AG21" s="67">
        <v>0.88934444000000001</v>
      </c>
      <c r="AI21" s="66">
        <v>0.38141575999999999</v>
      </c>
      <c r="AJ21" s="67">
        <v>0.66931845999999995</v>
      </c>
      <c r="AM21" s="11"/>
      <c r="AN21" s="11">
        <v>2</v>
      </c>
      <c r="AO21" s="11">
        <v>8</v>
      </c>
      <c r="AP21" s="11">
        <v>0</v>
      </c>
      <c r="AQ21" s="11"/>
      <c r="AR21" s="11"/>
      <c r="AT21" s="105" t="s">
        <v>57</v>
      </c>
      <c r="AU21" s="19">
        <f>SUM(AO13:AO14)</f>
        <v>0</v>
      </c>
      <c r="AV21" s="19">
        <f>SUM(AO11:AO12)</f>
        <v>49</v>
      </c>
      <c r="AW21" s="19">
        <f>SUM(AP13:AP14)</f>
        <v>7</v>
      </c>
      <c r="AX21" s="19">
        <f>SUM(AP11:AP12)</f>
        <v>60</v>
      </c>
      <c r="AY21" s="7"/>
      <c r="AZ21" s="7"/>
      <c r="BA21" s="19"/>
      <c r="BB21" s="3" t="s">
        <v>1</v>
      </c>
      <c r="BC21" s="19">
        <v>1.24</v>
      </c>
      <c r="BD21" s="19">
        <v>1.23</v>
      </c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V21" s="4"/>
      <c r="DE21" s="17"/>
    </row>
    <row r="22" spans="5:109" ht="24" customHeight="1" x14ac:dyDescent="0.2">
      <c r="E22" s="66">
        <v>0.56210881000000001</v>
      </c>
      <c r="F22" s="67">
        <v>0.59824284000000005</v>
      </c>
      <c r="K22" s="66">
        <v>0.49155302000000001</v>
      </c>
      <c r="L22" s="67">
        <v>0.78735549000000005</v>
      </c>
      <c r="Q22" s="66">
        <v>0.43950768000000001</v>
      </c>
      <c r="R22" s="67">
        <v>0.21856702</v>
      </c>
      <c r="T22" s="66">
        <v>0.16349643</v>
      </c>
      <c r="U22" s="67">
        <v>0.65722449000000005</v>
      </c>
      <c r="W22" s="66">
        <v>0.71927003</v>
      </c>
      <c r="Z22" s="66">
        <v>0.18449233000000001</v>
      </c>
      <c r="AA22" s="67">
        <v>0.20996806000000001</v>
      </c>
      <c r="AC22" s="66">
        <v>0.55869332999999999</v>
      </c>
      <c r="AF22" s="66">
        <v>0.22880708</v>
      </c>
      <c r="AG22" s="67">
        <v>1.0846950099999999</v>
      </c>
      <c r="AI22" s="66">
        <v>0.61961337999999999</v>
      </c>
      <c r="AJ22" s="67">
        <v>0.33106153999999999</v>
      </c>
      <c r="AM22" s="11"/>
      <c r="AN22" s="11">
        <v>3</v>
      </c>
      <c r="AO22" s="11">
        <v>0</v>
      </c>
      <c r="AP22" s="11">
        <v>0</v>
      </c>
      <c r="AQ22" s="11"/>
      <c r="AR22" s="11"/>
      <c r="AT22" s="105" t="s">
        <v>64</v>
      </c>
      <c r="AU22" s="19">
        <f>SUM(AO25:AO26)</f>
        <v>4</v>
      </c>
      <c r="AV22" s="19">
        <f>SUM(AO23:AO24)</f>
        <v>83</v>
      </c>
      <c r="AW22" s="19">
        <f>SUM(AP25:AP26)</f>
        <v>15</v>
      </c>
      <c r="AX22" s="19">
        <f>SUM(AP23:AP24)</f>
        <v>69</v>
      </c>
      <c r="AY22" s="7"/>
      <c r="AZ22" s="7"/>
      <c r="BA22" s="19"/>
      <c r="BB22" s="3" t="s">
        <v>2</v>
      </c>
      <c r="BC22" s="19">
        <v>0.17</v>
      </c>
      <c r="BD22" s="19">
        <v>0.15</v>
      </c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V22" s="4"/>
      <c r="CW22" s="4"/>
      <c r="CX22" s="18"/>
      <c r="CY22" s="3"/>
      <c r="CZ22" s="3"/>
    </row>
    <row r="23" spans="5:109" ht="24" customHeight="1" x14ac:dyDescent="0.2">
      <c r="E23" s="66">
        <v>0.37071921000000002</v>
      </c>
      <c r="F23" s="67">
        <v>0.2142645</v>
      </c>
      <c r="K23" s="66">
        <v>0.19800878999999999</v>
      </c>
      <c r="L23" s="67">
        <v>0.49629943999999998</v>
      </c>
      <c r="Q23" s="66">
        <v>0.19985954</v>
      </c>
      <c r="R23" s="67">
        <v>0.17380572</v>
      </c>
      <c r="T23" s="66">
        <v>0.29641226999999998</v>
      </c>
      <c r="U23" s="67">
        <v>0.29494595000000001</v>
      </c>
      <c r="W23" s="66">
        <v>0.83938131000000005</v>
      </c>
      <c r="Z23" s="66">
        <v>0.16425488999999999</v>
      </c>
      <c r="AA23" s="67">
        <v>0.227121299999999</v>
      </c>
      <c r="AC23" s="66">
        <v>0.64370727999999999</v>
      </c>
      <c r="AF23" s="66">
        <v>0.46384523999999999</v>
      </c>
      <c r="AG23" s="67">
        <v>0.17591091</v>
      </c>
      <c r="AI23" s="66">
        <v>0.53983705000000004</v>
      </c>
      <c r="AJ23" s="67">
        <v>0.30514162</v>
      </c>
      <c r="AM23" s="11" t="s">
        <v>66</v>
      </c>
      <c r="AN23" s="11">
        <v>0</v>
      </c>
      <c r="AO23" s="11">
        <v>75</v>
      </c>
      <c r="AP23" s="11">
        <v>46</v>
      </c>
      <c r="AQ23" s="11">
        <f>SUM(AO23:AO26)</f>
        <v>87</v>
      </c>
      <c r="AR23" s="11">
        <f>SUM(AP23:AP26)</f>
        <v>84</v>
      </c>
      <c r="AT23" s="105" t="s">
        <v>65</v>
      </c>
      <c r="AU23" s="19">
        <f>SUM(AO17:AO18)</f>
        <v>0</v>
      </c>
      <c r="AV23" s="19">
        <f>SUM(AO15:AO16)</f>
        <v>88</v>
      </c>
      <c r="AW23" s="19">
        <f>SUM(AP17:AP18)</f>
        <v>14</v>
      </c>
      <c r="AX23" s="19">
        <f>SUM(AP15:AP16)</f>
        <v>63</v>
      </c>
      <c r="AY23" s="7"/>
      <c r="AZ23" s="7"/>
      <c r="BA23" s="19"/>
      <c r="BB23" s="3" t="s">
        <v>3</v>
      </c>
      <c r="BC23" s="19">
        <v>9.01</v>
      </c>
      <c r="BD23" s="19">
        <v>10.36</v>
      </c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V23" s="32"/>
      <c r="CW23" s="32"/>
      <c r="CY23" s="19"/>
      <c r="CZ23" s="19"/>
    </row>
    <row r="24" spans="5:109" ht="24" customHeight="1" x14ac:dyDescent="0.2">
      <c r="E24" s="66">
        <v>0.30649231999999998</v>
      </c>
      <c r="F24" s="67">
        <v>0.19872875000000001</v>
      </c>
      <c r="K24" s="66">
        <v>0.31577425999999997</v>
      </c>
      <c r="L24" s="67">
        <v>0.79197187000000002</v>
      </c>
      <c r="Q24" s="66">
        <v>0.61747845000000001</v>
      </c>
      <c r="R24" s="67">
        <v>0.16500634</v>
      </c>
      <c r="T24" s="66">
        <v>0.19536911000000001</v>
      </c>
      <c r="U24" s="67">
        <v>0.31462881999999998</v>
      </c>
      <c r="W24" s="66">
        <v>0.80317525000000001</v>
      </c>
      <c r="AA24" s="67">
        <v>0.44460358</v>
      </c>
      <c r="AC24" s="66">
        <v>0.72935992000000005</v>
      </c>
      <c r="AF24" s="66">
        <v>0.25681942000000002</v>
      </c>
      <c r="AG24" s="67">
        <v>0.57877855</v>
      </c>
      <c r="AI24" s="66">
        <v>0.47844363000000001</v>
      </c>
      <c r="AJ24" s="67">
        <v>0.76126948000000005</v>
      </c>
      <c r="AM24" s="11"/>
      <c r="AN24" s="11">
        <v>1</v>
      </c>
      <c r="AO24" s="11">
        <v>8</v>
      </c>
      <c r="AP24" s="11">
        <v>23</v>
      </c>
      <c r="AQ24" s="11"/>
      <c r="AR24" s="11"/>
      <c r="AT24" s="105" t="s">
        <v>66</v>
      </c>
      <c r="AU24" s="19">
        <f>SUM(AO21:AO22)</f>
        <v>8</v>
      </c>
      <c r="AV24" s="19">
        <f>SUM(AO19:AO20)</f>
        <v>74</v>
      </c>
      <c r="AW24" s="19">
        <f>SUM(AP21:AP22)</f>
        <v>0</v>
      </c>
      <c r="AX24" s="19">
        <f>SUM(AP19:AP20)</f>
        <v>56</v>
      </c>
      <c r="AY24" s="7"/>
      <c r="AZ24" s="7"/>
      <c r="BA24" s="19"/>
      <c r="BB24" s="3" t="s">
        <v>12</v>
      </c>
      <c r="BC24" s="19">
        <v>0.83250000000000002</v>
      </c>
      <c r="BD24" s="19">
        <v>0.85170000000000001</v>
      </c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V24" s="32"/>
      <c r="CW24" s="32"/>
      <c r="CX24" s="3"/>
      <c r="CY24" s="3"/>
      <c r="CZ24" s="3"/>
      <c r="DA24" s="3"/>
      <c r="DB24" s="3"/>
      <c r="DC24" s="3"/>
      <c r="DD24" s="3"/>
    </row>
    <row r="25" spans="5:109" ht="24" customHeight="1" x14ac:dyDescent="0.2">
      <c r="E25" s="66">
        <v>0.25966778000000001</v>
      </c>
      <c r="K25" s="66">
        <v>0.16441270999999999</v>
      </c>
      <c r="L25" s="67">
        <v>0.64493712000000003</v>
      </c>
      <c r="Q25" s="66">
        <v>0.53418452000000005</v>
      </c>
      <c r="R25" s="67">
        <v>0.90275097999999998</v>
      </c>
      <c r="T25" s="66">
        <v>0.17925005999999999</v>
      </c>
      <c r="U25" s="67">
        <v>0.29872053999999998</v>
      </c>
      <c r="W25" s="66">
        <v>0.25485236</v>
      </c>
      <c r="AA25" s="67">
        <v>0.29571228999999999</v>
      </c>
      <c r="AC25" s="66">
        <v>0.65660673999999997</v>
      </c>
      <c r="AF25" s="66">
        <v>0.54393692999999999</v>
      </c>
      <c r="AG25" s="67">
        <v>0.83672451000000003</v>
      </c>
      <c r="AI25" s="66">
        <v>0.41395577</v>
      </c>
      <c r="AJ25" s="67">
        <v>0.35630621000000001</v>
      </c>
      <c r="AM25" s="11"/>
      <c r="AN25" s="11">
        <v>2</v>
      </c>
      <c r="AO25" s="11">
        <v>4</v>
      </c>
      <c r="AP25" s="11">
        <v>15</v>
      </c>
      <c r="AQ25" s="11"/>
      <c r="AR25" s="11"/>
      <c r="AT25" s="105" t="s">
        <v>77</v>
      </c>
      <c r="AU25" s="19">
        <f>SUM(AO29:AO30)</f>
        <v>14</v>
      </c>
      <c r="AV25" s="19">
        <f>SUM(AO27:AO28)</f>
        <v>69</v>
      </c>
      <c r="AW25" s="19">
        <f>SUM(AP29:AP30)</f>
        <v>0</v>
      </c>
      <c r="AX25" s="19">
        <f>SUM(AP27:AP28)</f>
        <v>87</v>
      </c>
      <c r="AY25" s="7"/>
      <c r="AZ25" s="7"/>
      <c r="BA25" s="26"/>
      <c r="BB25" s="23"/>
      <c r="BC25" s="19" t="s">
        <v>23</v>
      </c>
      <c r="BD25" s="19" t="s">
        <v>23</v>
      </c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V25" s="4"/>
      <c r="CW25" s="4"/>
      <c r="CX25" s="6"/>
      <c r="CY25" s="6"/>
      <c r="CZ25" s="6"/>
      <c r="DA25" s="6"/>
      <c r="DB25" s="6"/>
      <c r="DC25" s="6"/>
      <c r="DD25" s="6"/>
    </row>
    <row r="26" spans="5:109" ht="24" customHeight="1" x14ac:dyDescent="0.2">
      <c r="E26" s="66">
        <v>0.18211292000000001</v>
      </c>
      <c r="K26" s="66">
        <v>0.20016225000000001</v>
      </c>
      <c r="L26" s="67">
        <v>0.35015114000000003</v>
      </c>
      <c r="Q26" s="66">
        <v>0.73064775000000004</v>
      </c>
      <c r="R26" s="67">
        <v>0.71730121999999996</v>
      </c>
      <c r="T26" s="66">
        <v>0.26742201999999998</v>
      </c>
      <c r="U26" s="67">
        <v>0.25522802999999999</v>
      </c>
      <c r="W26" s="66">
        <v>0.43902033000000001</v>
      </c>
      <c r="AA26" s="67">
        <v>0.16581872</v>
      </c>
      <c r="AC26" s="66">
        <v>0.60817138999999998</v>
      </c>
      <c r="AF26" s="66">
        <v>0.45721968000000002</v>
      </c>
      <c r="AG26" s="67">
        <v>0.75214831999999998</v>
      </c>
      <c r="AI26" s="66">
        <v>0.19139301</v>
      </c>
      <c r="AJ26" s="67">
        <v>0.68408654000000002</v>
      </c>
      <c r="AM26" s="11"/>
      <c r="AN26" s="11">
        <v>3</v>
      </c>
      <c r="AO26" s="11">
        <v>0</v>
      </c>
      <c r="AP26" s="11">
        <v>0</v>
      </c>
      <c r="AQ26" s="11"/>
      <c r="AR26" s="11"/>
      <c r="AT26" s="105" t="s">
        <v>78</v>
      </c>
      <c r="AU26" s="19">
        <f>SUM(AO33:AO34)</f>
        <v>40</v>
      </c>
      <c r="AV26" s="19">
        <f>SUM(AO31:AO32)</f>
        <v>47</v>
      </c>
      <c r="AW26" s="19">
        <f>SUM(AP33:AP34)</f>
        <v>28</v>
      </c>
      <c r="AX26" s="19">
        <f>SUM(AP31:AP32)</f>
        <v>53</v>
      </c>
      <c r="AY26" s="7"/>
      <c r="AZ26" s="7"/>
      <c r="BA26" s="26"/>
      <c r="BB26" s="23"/>
      <c r="BC26" s="23"/>
      <c r="BD26" s="23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V26" s="32"/>
      <c r="CW26" s="4"/>
      <c r="CX26" s="6"/>
      <c r="CY26" s="6"/>
      <c r="CZ26" s="6"/>
      <c r="DA26" s="6"/>
      <c r="DB26" s="6"/>
      <c r="DC26" s="6"/>
      <c r="DD26" s="6"/>
    </row>
    <row r="27" spans="5:109" ht="24" customHeight="1" x14ac:dyDescent="0.2">
      <c r="E27" s="66">
        <v>0.16656747999999999</v>
      </c>
      <c r="K27" s="66">
        <v>0.48568695000000001</v>
      </c>
      <c r="L27" s="67">
        <v>0.20105208999999999</v>
      </c>
      <c r="Q27" s="66">
        <v>0.44929887000000002</v>
      </c>
      <c r="R27" s="67">
        <v>0.17635914</v>
      </c>
      <c r="T27" s="66">
        <v>0.21453237</v>
      </c>
      <c r="U27" s="67">
        <v>0.40856949999999997</v>
      </c>
      <c r="W27" s="66">
        <v>0.31880536999999998</v>
      </c>
      <c r="AC27" s="66">
        <v>0.73382983000000002</v>
      </c>
      <c r="AF27" s="66">
        <v>0.42814649999999999</v>
      </c>
      <c r="AG27" s="67">
        <v>0.85206572000000003</v>
      </c>
      <c r="AI27" s="66">
        <v>0.36641414999999999</v>
      </c>
      <c r="AJ27" s="67">
        <v>0.63500893000000003</v>
      </c>
      <c r="AM27" s="11" t="s">
        <v>77</v>
      </c>
      <c r="AN27" s="11">
        <v>0</v>
      </c>
      <c r="AO27" s="11">
        <v>49</v>
      </c>
      <c r="AP27" s="11">
        <v>13</v>
      </c>
      <c r="AQ27" s="11">
        <f>SUM(AO27:AO30)</f>
        <v>83</v>
      </c>
      <c r="AR27" s="11">
        <f>SUM(AP27:AP30)</f>
        <v>87</v>
      </c>
      <c r="AY27" s="12"/>
      <c r="AZ27" s="12"/>
      <c r="BB27" s="12"/>
      <c r="BC27" s="12"/>
      <c r="BD27" s="12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V27" s="32"/>
      <c r="CW27" s="4"/>
      <c r="CX27" s="6"/>
      <c r="CY27" s="6"/>
      <c r="CZ27" s="6"/>
      <c r="DA27" s="6"/>
      <c r="DB27" s="6"/>
      <c r="DC27" s="6"/>
      <c r="DD27" s="6"/>
    </row>
    <row r="28" spans="5:109" ht="24" customHeight="1" x14ac:dyDescent="0.2">
      <c r="E28" s="66">
        <v>0.18393729</v>
      </c>
      <c r="K28" s="66">
        <v>0.21738431</v>
      </c>
      <c r="L28" s="67">
        <v>0.19181371999999999</v>
      </c>
      <c r="Q28" s="66">
        <v>0.43133413999999998</v>
      </c>
      <c r="R28" s="67">
        <v>0.80378802000000005</v>
      </c>
      <c r="T28" s="66">
        <v>0.21529752999999999</v>
      </c>
      <c r="U28" s="67">
        <v>0.23828798000000001</v>
      </c>
      <c r="W28" s="66">
        <v>0.61798841000000004</v>
      </c>
      <c r="AC28" s="66">
        <v>0.76583387000000003</v>
      </c>
      <c r="AF28" s="66">
        <v>0.29785456999999999</v>
      </c>
      <c r="AG28" s="67">
        <v>0.64378665000000002</v>
      </c>
      <c r="AI28" s="66">
        <v>0.16677363000000001</v>
      </c>
      <c r="AJ28" s="67">
        <v>0.50638251999999995</v>
      </c>
      <c r="AM28" s="11"/>
      <c r="AN28" s="11">
        <v>1</v>
      </c>
      <c r="AO28" s="11">
        <v>20</v>
      </c>
      <c r="AP28" s="11">
        <v>74</v>
      </c>
      <c r="AQ28" s="11"/>
      <c r="AR28" s="11"/>
      <c r="AT28" s="12"/>
      <c r="AU28" s="12"/>
      <c r="AV28" s="12"/>
      <c r="AW28" s="12"/>
      <c r="AX28" s="12"/>
      <c r="AY28" s="12"/>
      <c r="AZ28" s="12"/>
      <c r="BB28" s="12"/>
      <c r="BC28" s="12"/>
      <c r="BD28" s="12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V28" s="32"/>
      <c r="CW28" s="4"/>
      <c r="CX28" s="6"/>
      <c r="CY28" s="6"/>
      <c r="CZ28" s="6"/>
      <c r="DA28" s="6"/>
      <c r="DB28" s="6"/>
      <c r="DC28" s="6"/>
      <c r="DD28" s="6"/>
    </row>
    <row r="29" spans="5:109" ht="24" customHeight="1" x14ac:dyDescent="0.2">
      <c r="E29" s="66">
        <v>0.25432507999999998</v>
      </c>
      <c r="K29" s="66">
        <v>0.50811326999999995</v>
      </c>
      <c r="L29" s="67">
        <v>0.19196653</v>
      </c>
      <c r="Q29" s="66">
        <v>0.67451627000000003</v>
      </c>
      <c r="R29" s="67">
        <v>0.50283177000000001</v>
      </c>
      <c r="T29" s="66">
        <v>0.30349199999999998</v>
      </c>
      <c r="U29" s="67">
        <v>0.23638600000000001</v>
      </c>
      <c r="W29" s="66">
        <v>0.81664711999999995</v>
      </c>
      <c r="AC29" s="66">
        <v>0.47244943</v>
      </c>
      <c r="AF29" s="66">
        <v>0.22668798000000001</v>
      </c>
      <c r="AG29" s="67">
        <v>0.53019115000000006</v>
      </c>
      <c r="AI29" s="66">
        <v>0.31791865000000002</v>
      </c>
      <c r="AJ29" s="67">
        <v>0.15404203999999999</v>
      </c>
      <c r="AM29" s="11"/>
      <c r="AN29" s="11">
        <v>2</v>
      </c>
      <c r="AO29" s="11">
        <v>13</v>
      </c>
      <c r="AP29" s="11">
        <v>0</v>
      </c>
      <c r="AQ29" s="11"/>
      <c r="AR29" s="11"/>
      <c r="AT29" s="21" t="s">
        <v>44</v>
      </c>
      <c r="AU29" s="5"/>
      <c r="AV29" s="19"/>
      <c r="AW29" s="19"/>
      <c r="AX29" s="19"/>
      <c r="AY29" s="19"/>
      <c r="AZ29" s="19"/>
      <c r="BA29" s="19"/>
      <c r="BB29" s="15"/>
      <c r="BC29" s="15"/>
      <c r="BD29" s="15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V29" s="12"/>
      <c r="CW29" s="4"/>
      <c r="CX29" s="6"/>
      <c r="CY29" s="6"/>
      <c r="CZ29" s="6"/>
      <c r="DA29" s="6"/>
      <c r="DB29" s="6"/>
      <c r="DC29" s="6"/>
      <c r="DD29" s="6"/>
    </row>
    <row r="30" spans="5:109" ht="24" customHeight="1" x14ac:dyDescent="0.2">
      <c r="E30" s="66">
        <v>0.15993655000000001</v>
      </c>
      <c r="K30" s="66">
        <v>0.20393548</v>
      </c>
      <c r="L30" s="67">
        <v>0.36038017999999999</v>
      </c>
      <c r="Q30" s="66">
        <v>0.96790686999999997</v>
      </c>
      <c r="R30" s="67">
        <v>0.71578759000000003</v>
      </c>
      <c r="T30" s="66">
        <v>0.26531779</v>
      </c>
      <c r="U30" s="67">
        <v>0.35278288000000002</v>
      </c>
      <c r="W30" s="66">
        <v>0.85392546000000003</v>
      </c>
      <c r="AC30" s="66">
        <v>0.50765329000000003</v>
      </c>
      <c r="AF30" s="66">
        <v>0.24579761999999999</v>
      </c>
      <c r="AG30" s="67">
        <v>0.72181571</v>
      </c>
      <c r="AI30" s="66">
        <v>0.18901034</v>
      </c>
      <c r="AJ30" s="67">
        <v>0.31340753999999998</v>
      </c>
      <c r="AM30" s="11"/>
      <c r="AN30" s="11">
        <v>3</v>
      </c>
      <c r="AO30" s="11">
        <v>1</v>
      </c>
      <c r="AP30" s="11">
        <v>0</v>
      </c>
      <c r="AQ30" s="11"/>
      <c r="AR30" s="11"/>
      <c r="AT30" s="2" t="s">
        <v>7</v>
      </c>
      <c r="AU30" s="2" t="s">
        <v>8</v>
      </c>
      <c r="AV30" s="2" t="s">
        <v>9</v>
      </c>
      <c r="AW30" s="2" t="s">
        <v>10</v>
      </c>
      <c r="AX30" s="2" t="s">
        <v>11</v>
      </c>
      <c r="AY30" s="80"/>
      <c r="AZ30" s="80"/>
      <c r="BA30" s="19"/>
      <c r="BB30" s="1"/>
      <c r="BC30" s="2" t="s">
        <v>0</v>
      </c>
      <c r="BD30" s="2" t="s">
        <v>5</v>
      </c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V30" s="12"/>
      <c r="CW30" s="4"/>
      <c r="CX30" s="6"/>
      <c r="CY30" s="6"/>
      <c r="CZ30" s="6"/>
      <c r="DA30" s="6"/>
      <c r="DB30" s="6"/>
      <c r="DC30" s="6"/>
      <c r="DD30" s="6"/>
    </row>
    <row r="31" spans="5:109" ht="46" customHeight="1" x14ac:dyDescent="0.2">
      <c r="E31" s="66">
        <v>0.27525502000000002</v>
      </c>
      <c r="K31" s="66">
        <v>0.20730657</v>
      </c>
      <c r="L31" s="67">
        <v>0.15428723</v>
      </c>
      <c r="Q31" s="66">
        <v>0.71692471999999996</v>
      </c>
      <c r="R31" s="67">
        <v>0.34079109000000002</v>
      </c>
      <c r="U31" s="67">
        <v>0.19247407999999999</v>
      </c>
      <c r="W31" s="66">
        <v>0.3923372</v>
      </c>
      <c r="AC31" s="66">
        <v>0.79698577000000004</v>
      </c>
      <c r="AF31" s="66">
        <v>0.26143176000000001</v>
      </c>
      <c r="AG31" s="67">
        <v>0.58744200000000002</v>
      </c>
      <c r="AI31" s="66">
        <v>0.49884585999999997</v>
      </c>
      <c r="AJ31" s="67">
        <v>0.61723127</v>
      </c>
      <c r="AM31" s="11" t="s">
        <v>78</v>
      </c>
      <c r="AN31" s="11">
        <v>0</v>
      </c>
      <c r="AO31" s="11">
        <v>13</v>
      </c>
      <c r="AP31" s="11">
        <v>16</v>
      </c>
      <c r="AQ31" s="11">
        <f>SUM(AO31:AO34)</f>
        <v>87</v>
      </c>
      <c r="AR31" s="11">
        <f>SUM(AP31:AP34)</f>
        <v>81</v>
      </c>
      <c r="AT31" s="105" t="s">
        <v>57</v>
      </c>
      <c r="AU31" s="19">
        <v>0</v>
      </c>
      <c r="AV31" s="8">
        <f>AQ11-AU31</f>
        <v>49</v>
      </c>
      <c r="AW31" s="19">
        <v>11</v>
      </c>
      <c r="AX31" s="8">
        <f>AR11-AW31</f>
        <v>56</v>
      </c>
      <c r="AY31" s="8"/>
      <c r="AZ31" s="8"/>
      <c r="BA31" s="19"/>
      <c r="BB31" s="3" t="s">
        <v>1</v>
      </c>
      <c r="BC31" s="19">
        <v>2.61</v>
      </c>
      <c r="BD31" s="19">
        <v>3.22</v>
      </c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V31" s="32"/>
      <c r="CW31" s="4"/>
      <c r="CX31" s="6"/>
      <c r="CY31" s="6"/>
      <c r="CZ31" s="6"/>
      <c r="DA31" s="6"/>
      <c r="DB31" s="6"/>
      <c r="DC31" s="6"/>
      <c r="DD31" s="6"/>
    </row>
    <row r="32" spans="5:109" ht="24" customHeight="1" x14ac:dyDescent="0.2">
      <c r="E32" s="66">
        <v>0.17141487999999999</v>
      </c>
      <c r="K32" s="66">
        <v>0.21785029</v>
      </c>
      <c r="L32" s="67">
        <v>0.31922421000000001</v>
      </c>
      <c r="Q32" s="66">
        <v>0.32136848000000001</v>
      </c>
      <c r="R32" s="67">
        <v>0.60410832999999997</v>
      </c>
      <c r="U32" s="67">
        <v>0.28644407999999999</v>
      </c>
      <c r="W32" s="66">
        <v>0.24536994000000001</v>
      </c>
      <c r="AC32" s="66">
        <v>0.67604366999999999</v>
      </c>
      <c r="AF32" s="66">
        <v>0.51219627000000001</v>
      </c>
      <c r="AG32" s="67">
        <v>0.62656531000000004</v>
      </c>
      <c r="AI32" s="66">
        <v>0.18971837</v>
      </c>
      <c r="AJ32" s="67">
        <v>0.23440997999999999</v>
      </c>
      <c r="AM32" s="11"/>
      <c r="AN32" s="11">
        <v>1</v>
      </c>
      <c r="AO32" s="11">
        <v>34</v>
      </c>
      <c r="AP32" s="11">
        <v>37</v>
      </c>
      <c r="AQ32" s="11"/>
      <c r="AR32" s="11"/>
      <c r="AT32" s="105" t="s">
        <v>64</v>
      </c>
      <c r="AU32" s="19">
        <v>0</v>
      </c>
      <c r="AV32" s="8">
        <f>AQ23-AU32</f>
        <v>87</v>
      </c>
      <c r="AW32" s="19">
        <v>24</v>
      </c>
      <c r="AX32" s="8">
        <f>AR23-AW32</f>
        <v>60</v>
      </c>
      <c r="AY32" s="8"/>
      <c r="AZ32" s="8"/>
      <c r="BA32" s="19"/>
      <c r="BB32" s="3" t="s">
        <v>2</v>
      </c>
      <c r="BC32" s="19">
        <v>1.01</v>
      </c>
      <c r="BD32" s="19">
        <v>1.0900000000000001</v>
      </c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V32" s="32"/>
      <c r="CW32" s="4"/>
      <c r="CX32" s="6"/>
      <c r="CY32" s="6"/>
      <c r="CZ32" s="6"/>
      <c r="DA32" s="6"/>
      <c r="DB32" s="6"/>
      <c r="DC32" s="6"/>
      <c r="DD32" s="6"/>
    </row>
    <row r="33" spans="5:109" ht="24" customHeight="1" x14ac:dyDescent="0.2">
      <c r="E33" s="66">
        <v>0.25990289999999999</v>
      </c>
      <c r="K33" s="66">
        <v>0.54425857</v>
      </c>
      <c r="L33" s="67">
        <v>0.25191844000000002</v>
      </c>
      <c r="Q33" s="66">
        <v>0.62896357000000003</v>
      </c>
      <c r="R33" s="67">
        <v>0.21114264999999999</v>
      </c>
      <c r="U33" s="67">
        <v>0.18225308000000001</v>
      </c>
      <c r="W33" s="66">
        <v>0.73064832000000002</v>
      </c>
      <c r="AC33" s="66">
        <v>0.55751708</v>
      </c>
      <c r="AF33" s="66">
        <v>0.63715177999999995</v>
      </c>
      <c r="AG33" s="67">
        <v>0.59045594000000001</v>
      </c>
      <c r="AI33" s="66">
        <v>0.41242607999999997</v>
      </c>
      <c r="AJ33" s="67">
        <v>0.39501860999999999</v>
      </c>
      <c r="AM33" s="11"/>
      <c r="AN33" s="11">
        <v>2</v>
      </c>
      <c r="AO33" s="11">
        <v>38</v>
      </c>
      <c r="AP33" s="11">
        <v>27</v>
      </c>
      <c r="AQ33" s="11"/>
      <c r="AR33" s="11"/>
      <c r="AT33" s="105" t="s">
        <v>65</v>
      </c>
      <c r="AU33" s="19">
        <v>9</v>
      </c>
      <c r="AV33" s="8">
        <f>AQ15-AU33</f>
        <v>79</v>
      </c>
      <c r="AW33" s="19">
        <v>6</v>
      </c>
      <c r="AX33" s="8">
        <f>AR15-AW33</f>
        <v>71</v>
      </c>
      <c r="AY33" s="8"/>
      <c r="AZ33" s="8"/>
      <c r="BA33" s="19"/>
      <c r="BB33" s="3" t="s">
        <v>3</v>
      </c>
      <c r="BC33" s="19">
        <v>6.71</v>
      </c>
      <c r="BD33" s="19">
        <v>9.58</v>
      </c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V33" s="32"/>
      <c r="CW33" s="4"/>
      <c r="CX33" s="6"/>
      <c r="CY33" s="6"/>
      <c r="CZ33" s="6"/>
      <c r="DA33" s="6"/>
      <c r="DB33" s="6"/>
      <c r="DC33" s="6"/>
      <c r="DD33" s="6"/>
    </row>
    <row r="34" spans="5:109" ht="24" customHeight="1" x14ac:dyDescent="0.2">
      <c r="E34" s="66">
        <v>0.56011242999999999</v>
      </c>
      <c r="L34" s="67">
        <v>0.58787648999999997</v>
      </c>
      <c r="Q34" s="66">
        <v>0.86697289999999905</v>
      </c>
      <c r="R34" s="67">
        <v>0.41799004000000001</v>
      </c>
      <c r="U34" s="67">
        <v>0.30457157000000001</v>
      </c>
      <c r="W34" s="66">
        <v>0.72100998999999999</v>
      </c>
      <c r="AC34" s="66">
        <v>0.90527082999999997</v>
      </c>
      <c r="AF34" s="66">
        <v>0.73782188000000004</v>
      </c>
      <c r="AG34" s="67">
        <v>0.53796211000000005</v>
      </c>
      <c r="AI34" s="66">
        <v>0.28320617999999997</v>
      </c>
      <c r="AJ34" s="67">
        <v>0.56275587999999999</v>
      </c>
      <c r="AM34" s="11"/>
      <c r="AN34" s="11">
        <v>3</v>
      </c>
      <c r="AO34" s="11">
        <v>2</v>
      </c>
      <c r="AP34" s="11">
        <v>1</v>
      </c>
      <c r="AQ34" s="11"/>
      <c r="AR34" s="11"/>
      <c r="AT34" s="105" t="s">
        <v>66</v>
      </c>
      <c r="AU34" s="19">
        <v>4</v>
      </c>
      <c r="AV34" s="8">
        <f>AQ27-AU34</f>
        <v>79</v>
      </c>
      <c r="AW34" s="19">
        <v>15</v>
      </c>
      <c r="AX34" s="8">
        <f>AR27-AW34</f>
        <v>72</v>
      </c>
      <c r="AY34" s="8"/>
      <c r="AZ34" s="8"/>
      <c r="BA34" s="19"/>
      <c r="BB34" s="3" t="s">
        <v>12</v>
      </c>
      <c r="BC34" s="19">
        <v>4.65E-2</v>
      </c>
      <c r="BD34" s="19">
        <v>3.5099999999999999E-2</v>
      </c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V34" s="32"/>
      <c r="CW34" s="4"/>
      <c r="CX34" s="18"/>
      <c r="CY34" s="33"/>
      <c r="CZ34" s="33"/>
      <c r="DA34" s="33"/>
      <c r="DB34" s="33"/>
      <c r="DC34" s="33"/>
      <c r="DD34" s="33"/>
    </row>
    <row r="35" spans="5:109" ht="24" customHeight="1" x14ac:dyDescent="0.2">
      <c r="E35" s="66">
        <v>0.28083813000000002</v>
      </c>
      <c r="L35" s="67">
        <v>0.49457035999999999</v>
      </c>
      <c r="Q35" s="66">
        <v>0.77128867999999995</v>
      </c>
      <c r="R35" s="67">
        <v>0.52258791999999998</v>
      </c>
      <c r="U35" s="67">
        <v>0.72380359999999999</v>
      </c>
      <c r="W35" s="66">
        <v>0.64285002999999996</v>
      </c>
      <c r="AC35" s="66">
        <v>0.67727440999999999</v>
      </c>
      <c r="AF35" s="66">
        <v>0.63034318</v>
      </c>
      <c r="AG35" s="67">
        <v>0.76829972999999996</v>
      </c>
      <c r="AI35" s="66">
        <v>0.38030237</v>
      </c>
      <c r="AJ35" s="67">
        <v>0.70973858000000001</v>
      </c>
      <c r="AT35" s="105" t="s">
        <v>77</v>
      </c>
      <c r="AU35" s="19">
        <v>8</v>
      </c>
      <c r="AV35" s="8">
        <f>AQ19-AU35</f>
        <v>74</v>
      </c>
      <c r="AW35" s="19">
        <v>16</v>
      </c>
      <c r="AX35" s="8">
        <f>AR19-AW35</f>
        <v>40</v>
      </c>
      <c r="AY35" s="8"/>
      <c r="AZ35" s="8"/>
      <c r="BA35" s="26"/>
      <c r="BB35" s="12"/>
      <c r="BC35" s="33" t="s">
        <v>13</v>
      </c>
      <c r="BD35" s="33" t="s">
        <v>13</v>
      </c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V35" s="32"/>
      <c r="CW35" s="32"/>
      <c r="CX35" s="19"/>
      <c r="CY35" s="19"/>
      <c r="CZ35" s="19"/>
      <c r="DA35" s="19"/>
      <c r="DB35" s="19"/>
      <c r="DC35" s="19"/>
      <c r="DD35" s="19"/>
    </row>
    <row r="36" spans="5:109" ht="24" customHeight="1" x14ac:dyDescent="0.2">
      <c r="E36" s="66">
        <v>0.19649612999999999</v>
      </c>
      <c r="L36" s="67">
        <v>0.32330659</v>
      </c>
      <c r="Q36" s="66">
        <v>0.51776577000000001</v>
      </c>
      <c r="R36" s="67">
        <v>0.20185727000000001</v>
      </c>
      <c r="U36" s="67">
        <v>0.15219659999999999</v>
      </c>
      <c r="W36" s="66">
        <v>0.57644483999999996</v>
      </c>
      <c r="AC36" s="66">
        <v>0.44767357000000002</v>
      </c>
      <c r="AF36" s="66">
        <v>0.20881485</v>
      </c>
      <c r="AG36" s="67">
        <v>0.75468488</v>
      </c>
      <c r="AI36" s="66">
        <v>0.165705399999999</v>
      </c>
      <c r="AJ36" s="67">
        <v>0.43760775000000002</v>
      </c>
      <c r="AT36" s="105" t="s">
        <v>78</v>
      </c>
      <c r="AU36" s="19">
        <v>46</v>
      </c>
      <c r="AV36" s="8">
        <f>AQ31-AU36</f>
        <v>41</v>
      </c>
      <c r="AW36" s="19">
        <v>45</v>
      </c>
      <c r="AX36" s="8">
        <f>AR31-AW36</f>
        <v>36</v>
      </c>
      <c r="AY36" s="8"/>
      <c r="AZ36" s="8"/>
      <c r="BA36" s="26"/>
      <c r="BB36" s="26"/>
      <c r="BC36" s="26"/>
      <c r="BD36" s="26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V36" s="4"/>
      <c r="CW36" s="4"/>
      <c r="CX36" s="6"/>
      <c r="CY36" s="6"/>
      <c r="CZ36" s="6"/>
      <c r="DA36" s="6"/>
      <c r="DB36" s="6"/>
      <c r="DC36" s="6"/>
      <c r="DD36" s="6"/>
      <c r="DE36" s="6"/>
    </row>
    <row r="37" spans="5:109" ht="24" customHeight="1" x14ac:dyDescent="0.2">
      <c r="E37" s="66">
        <v>0.64223666999999995</v>
      </c>
      <c r="L37" s="67">
        <v>0.27857625000000003</v>
      </c>
      <c r="Q37" s="66">
        <v>0.38574098000000001</v>
      </c>
      <c r="R37" s="67">
        <v>0.20305292</v>
      </c>
      <c r="W37" s="66">
        <v>0.35300545999999999</v>
      </c>
      <c r="AC37" s="66">
        <v>0.22934963</v>
      </c>
      <c r="AF37" s="66">
        <v>0.79311213999999997</v>
      </c>
      <c r="AG37" s="67">
        <v>0.52758592000000004</v>
      </c>
      <c r="AI37" s="66">
        <v>0.26137179999999999</v>
      </c>
      <c r="AJ37" s="67">
        <v>0.43727158999999999</v>
      </c>
      <c r="AT37" s="3"/>
      <c r="AU37" s="5"/>
      <c r="AV37" s="19"/>
      <c r="AW37" s="19"/>
      <c r="AX37" s="19"/>
      <c r="AY37" s="7"/>
      <c r="AZ37" s="7"/>
      <c r="BB37" s="12"/>
      <c r="BC37" s="12"/>
      <c r="BD37" s="12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V37" s="32"/>
      <c r="CW37" s="4"/>
      <c r="CX37" s="6"/>
      <c r="CY37" s="6"/>
      <c r="CZ37" s="6"/>
      <c r="DA37" s="6"/>
      <c r="DB37" s="6"/>
      <c r="DC37" s="6"/>
      <c r="DD37" s="6"/>
      <c r="DE37" s="6"/>
    </row>
    <row r="38" spans="5:109" ht="24" customHeight="1" x14ac:dyDescent="0.2">
      <c r="L38" s="67">
        <v>0.2367032</v>
      </c>
      <c r="Q38" s="66">
        <v>0.42697861999999998</v>
      </c>
      <c r="R38" s="67">
        <v>0.19307995</v>
      </c>
      <c r="W38" s="66">
        <v>0.73362495999999999</v>
      </c>
      <c r="AC38" s="66">
        <v>0.90197234000000004</v>
      </c>
      <c r="AF38" s="66">
        <v>0.68670103999999998</v>
      </c>
      <c r="AG38" s="67">
        <v>0.72581905000000002</v>
      </c>
      <c r="AI38" s="66">
        <v>0.39190411000000003</v>
      </c>
      <c r="AJ38" s="67">
        <v>0.17561018</v>
      </c>
      <c r="AT38" s="12"/>
      <c r="AU38" s="12"/>
      <c r="AV38" s="12"/>
      <c r="AW38" s="12"/>
      <c r="AX38" s="12"/>
      <c r="AY38" s="12"/>
      <c r="AZ38" s="12"/>
      <c r="BB38" s="12"/>
      <c r="BC38" s="12"/>
      <c r="BD38" s="12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V38" s="32"/>
      <c r="CW38" s="4"/>
      <c r="CX38" s="6"/>
      <c r="CY38" s="6"/>
      <c r="CZ38" s="6"/>
      <c r="DA38" s="6"/>
      <c r="DB38" s="6"/>
      <c r="DC38" s="6"/>
      <c r="DD38" s="6"/>
      <c r="DE38" s="6"/>
    </row>
    <row r="39" spans="5:109" ht="24" customHeight="1" x14ac:dyDescent="0.2">
      <c r="L39" s="67">
        <v>0.37012254</v>
      </c>
      <c r="W39" s="66">
        <v>0.56768008000000003</v>
      </c>
      <c r="AC39" s="66">
        <v>0.44495945999999997</v>
      </c>
      <c r="AF39" s="66">
        <v>0.29513251000000001</v>
      </c>
      <c r="AG39" s="67">
        <v>0.75203777000000005</v>
      </c>
      <c r="AI39" s="66">
        <v>0.70222569000000001</v>
      </c>
      <c r="AJ39" s="67">
        <v>0.54805811000000004</v>
      </c>
      <c r="AT39" s="21" t="s">
        <v>51</v>
      </c>
      <c r="AU39" s="12"/>
      <c r="AV39" s="12"/>
      <c r="AW39" s="12"/>
      <c r="AX39" s="12"/>
      <c r="AY39" s="12"/>
      <c r="AZ39" s="12"/>
      <c r="BB39" s="17"/>
      <c r="BC39" s="17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V39" s="32"/>
      <c r="CW39" s="4"/>
      <c r="CX39" s="6"/>
      <c r="CY39" s="6"/>
      <c r="CZ39" s="6"/>
      <c r="DA39" s="6"/>
      <c r="DB39" s="6"/>
      <c r="DC39" s="6"/>
      <c r="DD39" s="6"/>
      <c r="DE39" s="6"/>
    </row>
    <row r="40" spans="5:109" ht="24" customHeight="1" x14ac:dyDescent="0.2">
      <c r="L40" s="67">
        <v>0.58392084</v>
      </c>
      <c r="W40" s="66">
        <v>0.63935138999999996</v>
      </c>
      <c r="AC40" s="66">
        <v>0.68790079000000004</v>
      </c>
      <c r="AF40" s="66">
        <v>0.29061461</v>
      </c>
      <c r="AG40" s="67">
        <v>0.56915464000000004</v>
      </c>
      <c r="AI40" s="66">
        <v>0.52752790999999999</v>
      </c>
      <c r="AJ40" s="67">
        <v>0.44168375999999998</v>
      </c>
      <c r="AT40" s="30" t="s">
        <v>19</v>
      </c>
      <c r="AU40" s="2" t="s">
        <v>25</v>
      </c>
      <c r="AV40" s="2" t="s">
        <v>26</v>
      </c>
      <c r="AW40" s="2" t="s">
        <v>27</v>
      </c>
      <c r="AX40" s="2" t="s">
        <v>28</v>
      </c>
      <c r="AY40" s="2" t="s">
        <v>29</v>
      </c>
      <c r="AZ40" s="2" t="s">
        <v>31</v>
      </c>
      <c r="BB40" s="1"/>
      <c r="BC40" s="2" t="s">
        <v>24</v>
      </c>
      <c r="BE40" s="12"/>
      <c r="BF40" s="12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V40" s="12"/>
      <c r="CW40" s="4"/>
      <c r="CX40" s="6"/>
      <c r="CY40" s="6"/>
      <c r="CZ40" s="6"/>
      <c r="DA40" s="6"/>
      <c r="DB40" s="6"/>
      <c r="DC40" s="6"/>
      <c r="DD40" s="6"/>
      <c r="DE40" s="6"/>
    </row>
    <row r="41" spans="5:109" ht="24" customHeight="1" x14ac:dyDescent="0.2">
      <c r="W41" s="66">
        <v>0.54692832000000002</v>
      </c>
      <c r="AC41" s="66">
        <v>0.68814582999999996</v>
      </c>
      <c r="AF41" s="66">
        <v>0.25358301</v>
      </c>
      <c r="AG41" s="67">
        <v>0.62837449000000001</v>
      </c>
      <c r="AI41" s="66">
        <v>0.40319874</v>
      </c>
      <c r="AJ41" s="67">
        <v>0.34267872999999999</v>
      </c>
      <c r="AT41" s="32" t="s">
        <v>64</v>
      </c>
      <c r="AU41" s="6">
        <f>AVERAGE(H11:I113)</f>
        <v>0.34279619</v>
      </c>
      <c r="AV41" s="6">
        <f>AVERAGE(K11:L113)</f>
        <v>0.38133346716981142</v>
      </c>
      <c r="AW41" s="6">
        <f>STDEV(H11:I113)</f>
        <v>0.16439768193611809</v>
      </c>
      <c r="AX41" s="6">
        <f>STDEV(K11:L113)</f>
        <v>0.19671247995822255</v>
      </c>
      <c r="AY41" s="8">
        <f>COUNT(H11:I113)</f>
        <v>16</v>
      </c>
      <c r="AZ41" s="8">
        <f>COUNT(K11:L113)</f>
        <v>53</v>
      </c>
      <c r="BB41" s="3" t="s">
        <v>1</v>
      </c>
      <c r="BC41" s="19">
        <v>1.32</v>
      </c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V41" s="12"/>
      <c r="CW41" s="4"/>
      <c r="CX41" s="6"/>
      <c r="CY41" s="6"/>
      <c r="CZ41" s="6"/>
      <c r="DA41" s="6"/>
      <c r="DB41" s="6"/>
      <c r="DC41" s="6"/>
      <c r="DD41" s="6"/>
      <c r="DE41" s="6"/>
    </row>
    <row r="42" spans="5:109" ht="24" customHeight="1" x14ac:dyDescent="0.2">
      <c r="W42" s="66">
        <v>0.48326952000000001</v>
      </c>
      <c r="AC42" s="66">
        <v>0.64112771000000002</v>
      </c>
      <c r="AF42" s="66">
        <v>0.20459285999999999</v>
      </c>
      <c r="AG42" s="67">
        <v>0.66521317999999996</v>
      </c>
      <c r="AI42" s="66">
        <v>0.17205023999999999</v>
      </c>
      <c r="AJ42" s="67">
        <v>0.60569770000000001</v>
      </c>
      <c r="AT42" s="32" t="s">
        <v>66</v>
      </c>
      <c r="AU42" s="6">
        <f>AVERAGE(T11:V113)</f>
        <v>0.31426909020408172</v>
      </c>
      <c r="AV42" s="6">
        <f>AVERAGE(W11:W113)</f>
        <v>0.51310164300970873</v>
      </c>
      <c r="AW42" s="6">
        <f>STDEV(T11:V113)</f>
        <v>0.15035757815900491</v>
      </c>
      <c r="AX42" s="6">
        <f>STDEV(W11:X113)</f>
        <v>0.17000503296588865</v>
      </c>
      <c r="AY42" s="8">
        <f>COUNT(T11:V113)</f>
        <v>49</v>
      </c>
      <c r="AZ42" s="8">
        <f>COUNT(W11:X113)</f>
        <v>103</v>
      </c>
      <c r="BB42" s="3" t="s">
        <v>2</v>
      </c>
      <c r="BC42" s="19">
        <v>0.84</v>
      </c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V42" s="32"/>
      <c r="CW42" s="4"/>
      <c r="CX42" s="6"/>
      <c r="CY42" s="6"/>
      <c r="CZ42" s="6"/>
      <c r="DA42" s="6"/>
      <c r="DB42" s="6"/>
      <c r="DC42" s="6"/>
      <c r="DD42" s="6"/>
    </row>
    <row r="43" spans="5:109" ht="24" customHeight="1" x14ac:dyDescent="0.2">
      <c r="W43" s="66">
        <v>0.60682685999999997</v>
      </c>
      <c r="AC43" s="66">
        <v>0.60856582999999997</v>
      </c>
      <c r="AF43" s="66">
        <v>0.38038697999999999</v>
      </c>
      <c r="AG43" s="67">
        <v>0.29721141000000001</v>
      </c>
      <c r="AI43" s="66">
        <v>0.67054691</v>
      </c>
      <c r="AJ43" s="67">
        <v>0.33635793000000003</v>
      </c>
      <c r="AT43" s="32" t="s">
        <v>77</v>
      </c>
      <c r="AU43" s="6">
        <f>AVERAGE(Z11:AA113)</f>
        <v>0.25602563034482761</v>
      </c>
      <c r="AV43" s="6">
        <f>AVERAGE(AC11:AC113)</f>
        <v>0.56174732792682891</v>
      </c>
      <c r="AW43" s="6">
        <f>STDEV(Z11:AA113)</f>
        <v>9.1076218041082874E-2</v>
      </c>
      <c r="AX43" s="6">
        <f>STDEV(AC11:AD113)</f>
        <v>0.19472346586684114</v>
      </c>
      <c r="AY43" s="8">
        <f>COUNT(Z11:AA113)</f>
        <v>29</v>
      </c>
      <c r="AZ43" s="8">
        <f>COUNT(AC11:AD113)</f>
        <v>82</v>
      </c>
      <c r="BB43" s="3" t="s">
        <v>3</v>
      </c>
      <c r="BC43" s="19">
        <v>2.09</v>
      </c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V43" s="32"/>
      <c r="CW43" s="4"/>
      <c r="CX43" s="6"/>
      <c r="CY43" s="6"/>
      <c r="CZ43" s="6"/>
      <c r="DA43" s="6"/>
      <c r="DB43" s="6"/>
      <c r="DC43" s="6"/>
      <c r="DD43" s="6"/>
    </row>
    <row r="44" spans="5:109" ht="24" customHeight="1" x14ac:dyDescent="0.2">
      <c r="W44" s="66">
        <v>0.36544342000000002</v>
      </c>
      <c r="AC44" s="66">
        <v>0.67588059</v>
      </c>
      <c r="AF44" s="66">
        <v>0.74168067000000004</v>
      </c>
      <c r="AG44" s="67">
        <v>0.42850566000000001</v>
      </c>
      <c r="AI44" s="66">
        <v>0.21729013999999999</v>
      </c>
      <c r="AJ44" s="67">
        <v>0.45494393999999999</v>
      </c>
      <c r="AT44" s="32" t="s">
        <v>78</v>
      </c>
      <c r="AU44" s="6">
        <f>AVERAGE(AF11:AH113)</f>
        <v>0.5433774073275861</v>
      </c>
      <c r="AV44" s="6">
        <f>AVERAGE(AI11:AK113)</f>
        <v>0.41593903457446796</v>
      </c>
      <c r="AW44" s="6">
        <f>STDEV(AF11:AH113)</f>
        <v>0.22508446749139605</v>
      </c>
      <c r="AX44" s="6">
        <f>STDEV(AI11:AK113)</f>
        <v>0.17067512357601269</v>
      </c>
      <c r="AY44" s="8">
        <f>COUNT(AF11:AH113)</f>
        <v>116</v>
      </c>
      <c r="AZ44" s="8">
        <f>COUNT(AI11:AK113)</f>
        <v>94</v>
      </c>
      <c r="BB44" s="3" t="s">
        <v>12</v>
      </c>
      <c r="BC44" s="19">
        <v>0.22889999999999999</v>
      </c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V44" s="32"/>
      <c r="CW44" s="4"/>
      <c r="CX44" s="6"/>
      <c r="CY44" s="6"/>
      <c r="CZ44" s="6"/>
      <c r="DA44" s="6"/>
      <c r="DB44" s="6"/>
      <c r="DC44" s="6"/>
      <c r="DD44" s="6"/>
    </row>
    <row r="45" spans="5:109" ht="24" customHeight="1" x14ac:dyDescent="0.2">
      <c r="W45" s="66">
        <v>0.63422509000000005</v>
      </c>
      <c r="AC45" s="66">
        <v>0.64946937999999999</v>
      </c>
      <c r="AG45" s="67">
        <v>0.85245658999999996</v>
      </c>
      <c r="AI45" s="66">
        <v>0.79788289000000001</v>
      </c>
      <c r="AJ45" s="67">
        <v>0.58967243999999996</v>
      </c>
      <c r="AT45" s="14" t="s">
        <v>81</v>
      </c>
      <c r="BB45" s="12"/>
      <c r="BC45" s="19" t="s">
        <v>23</v>
      </c>
      <c r="BD45" s="12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V45" s="32"/>
      <c r="CW45" s="4"/>
      <c r="CX45" s="6"/>
      <c r="CY45" s="3"/>
      <c r="CZ45" s="3"/>
      <c r="DA45" s="3"/>
      <c r="DB45" s="3"/>
      <c r="DC45" s="3"/>
      <c r="DD45" s="3"/>
    </row>
    <row r="46" spans="5:109" ht="24" customHeight="1" x14ac:dyDescent="0.2">
      <c r="W46" s="66">
        <v>0.24127438000000001</v>
      </c>
      <c r="AC46" s="66">
        <v>0.61792068</v>
      </c>
      <c r="AG46" s="67">
        <v>0.81449758999999999</v>
      </c>
      <c r="AI46" s="66">
        <v>0.15490346999999999</v>
      </c>
      <c r="AJ46" s="67">
        <v>0.27789397999999998</v>
      </c>
      <c r="AT46" s="4"/>
      <c r="AU46" s="6"/>
      <c r="AV46" s="6"/>
      <c r="AW46" s="6"/>
      <c r="AX46" s="6"/>
      <c r="AY46" s="8"/>
      <c r="AZ46" s="8"/>
      <c r="BB46" s="12"/>
      <c r="BC46" s="12"/>
      <c r="BD46" s="12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V46" s="23"/>
      <c r="CW46" s="23"/>
      <c r="CX46" s="23"/>
      <c r="CY46" s="23"/>
      <c r="CZ46" s="23"/>
      <c r="DA46" s="23"/>
      <c r="DB46" s="23"/>
      <c r="DC46" s="23"/>
      <c r="DD46" s="23"/>
    </row>
    <row r="47" spans="5:109" ht="24" customHeight="1" x14ac:dyDescent="0.2">
      <c r="W47" s="66">
        <v>0.39155783</v>
      </c>
      <c r="AC47" s="66">
        <v>0.67311754000000001</v>
      </c>
      <c r="AG47" s="67">
        <v>0.83681521000000003</v>
      </c>
      <c r="AI47" s="66">
        <v>0.41721153</v>
      </c>
      <c r="AJ47" s="67">
        <v>0.43418392</v>
      </c>
      <c r="AT47" s="12" t="s">
        <v>38</v>
      </c>
      <c r="AU47" s="6"/>
      <c r="AV47" s="6"/>
      <c r="AW47" s="6"/>
      <c r="AX47" s="6"/>
      <c r="AY47" s="6"/>
      <c r="AZ47" s="8"/>
      <c r="BB47" s="12"/>
      <c r="BC47" s="12"/>
      <c r="BD47" s="12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V47" s="4"/>
      <c r="CW47" s="4"/>
      <c r="CX47" s="6"/>
      <c r="CY47" s="6"/>
      <c r="CZ47" s="6"/>
      <c r="DA47" s="6"/>
      <c r="DB47" s="6"/>
      <c r="DC47" s="6"/>
      <c r="DD47" s="6"/>
    </row>
    <row r="48" spans="5:109" ht="24" customHeight="1" x14ac:dyDescent="0.2">
      <c r="W48" s="66">
        <v>0.69301471000000003</v>
      </c>
      <c r="AC48" s="66">
        <v>0.65531212000000005</v>
      </c>
      <c r="AG48" s="67">
        <v>0.94042895999999998</v>
      </c>
      <c r="AJ48" s="67">
        <v>0.63497024000000002</v>
      </c>
      <c r="AT48" s="12" t="s">
        <v>37</v>
      </c>
      <c r="AX48" s="12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V48" s="32"/>
      <c r="CW48" s="4"/>
      <c r="CX48" s="6"/>
      <c r="CY48" s="6"/>
      <c r="CZ48" s="6"/>
      <c r="DA48" s="6"/>
      <c r="DB48" s="6"/>
      <c r="DC48" s="6"/>
      <c r="DD48" s="6"/>
    </row>
    <row r="49" spans="23:109" ht="24" customHeight="1" x14ac:dyDescent="0.2">
      <c r="W49" s="66">
        <v>0.55223467000000004</v>
      </c>
      <c r="AC49" s="66">
        <v>0.57206937999999996</v>
      </c>
      <c r="AG49" s="67">
        <v>0.89320653999999999</v>
      </c>
      <c r="AJ49" s="67">
        <v>0.34258034999999998</v>
      </c>
      <c r="AT49" s="12" t="s">
        <v>36</v>
      </c>
      <c r="AU49" s="6"/>
      <c r="AV49" s="6"/>
      <c r="AW49" s="6"/>
      <c r="AX49" s="36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V49" s="32"/>
      <c r="CW49" s="4"/>
      <c r="CX49" s="6"/>
      <c r="CY49" s="6"/>
      <c r="CZ49" s="6"/>
      <c r="DA49" s="6"/>
      <c r="DB49" s="6"/>
      <c r="DC49" s="6"/>
      <c r="DD49" s="6"/>
    </row>
    <row r="50" spans="23:109" ht="24" customHeight="1" x14ac:dyDescent="0.2">
      <c r="W50" s="66">
        <v>0.29660238999999999</v>
      </c>
      <c r="AC50" s="66">
        <v>0.40512167999999998</v>
      </c>
      <c r="AG50" s="67">
        <v>0.31790153999999998</v>
      </c>
      <c r="AJ50" s="67">
        <v>0.30514162</v>
      </c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V50" s="12"/>
      <c r="CW50" s="4"/>
      <c r="CX50" s="6"/>
      <c r="CY50" s="6"/>
      <c r="CZ50" s="6"/>
      <c r="DA50" s="6"/>
      <c r="DB50" s="6"/>
      <c r="DC50" s="6"/>
      <c r="DD50" s="6"/>
    </row>
    <row r="51" spans="23:109" ht="24" customHeight="1" x14ac:dyDescent="0.2">
      <c r="W51" s="66">
        <v>0.48077809999999999</v>
      </c>
      <c r="AC51" s="66">
        <v>0.41297591</v>
      </c>
      <c r="AG51" s="67">
        <v>0.56507138000000001</v>
      </c>
      <c r="AJ51" s="67">
        <v>0.37178698999999998</v>
      </c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V51" s="12"/>
      <c r="CW51" s="4"/>
      <c r="CX51" s="6"/>
      <c r="CY51" s="6"/>
      <c r="CZ51" s="6"/>
      <c r="DA51" s="6"/>
      <c r="DB51" s="6"/>
      <c r="DC51" s="6"/>
      <c r="DD51" s="6"/>
    </row>
    <row r="52" spans="23:109" ht="24" customHeight="1" x14ac:dyDescent="0.2">
      <c r="W52" s="66">
        <v>0.50565367999999999</v>
      </c>
      <c r="AC52" s="66">
        <v>0.84824812000000005</v>
      </c>
      <c r="AG52" s="67">
        <v>0.24074685000000001</v>
      </c>
      <c r="AJ52" s="67">
        <v>0.24009948</v>
      </c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V52" s="12"/>
      <c r="CW52" s="4"/>
      <c r="CX52" s="6"/>
      <c r="CY52" s="6"/>
      <c r="CZ52" s="6"/>
      <c r="DA52" s="6"/>
      <c r="DB52" s="6"/>
      <c r="DC52" s="6"/>
      <c r="DD52" s="6"/>
    </row>
    <row r="53" spans="23:109" ht="24" customHeight="1" x14ac:dyDescent="0.2">
      <c r="W53" s="66">
        <v>0.32985349999999902</v>
      </c>
      <c r="AC53" s="66">
        <v>0.40366816999999999</v>
      </c>
      <c r="AG53" s="67">
        <v>0.29718233999999999</v>
      </c>
      <c r="AJ53" s="67">
        <v>0.58910390000000001</v>
      </c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V53" s="12"/>
      <c r="CW53" s="4"/>
      <c r="CX53" s="6"/>
      <c r="CY53" s="6"/>
      <c r="CZ53" s="6"/>
      <c r="DA53" s="6"/>
      <c r="DB53" s="6"/>
      <c r="DC53" s="6"/>
      <c r="DD53" s="6"/>
    </row>
    <row r="54" spans="23:109" ht="24" customHeight="1" x14ac:dyDescent="0.2">
      <c r="W54" s="66">
        <v>0.56991055999999995</v>
      </c>
      <c r="AC54" s="66">
        <v>0.24059802</v>
      </c>
      <c r="AG54" s="67">
        <v>0.45639682999999998</v>
      </c>
      <c r="AJ54" s="67">
        <v>0.53399498999999995</v>
      </c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V54" s="12"/>
      <c r="CW54" s="4"/>
      <c r="CX54" s="6"/>
      <c r="CY54" s="6"/>
      <c r="CZ54" s="6"/>
      <c r="DA54" s="6"/>
      <c r="DB54" s="6"/>
      <c r="DC54" s="6"/>
      <c r="DD54" s="6"/>
    </row>
    <row r="55" spans="23:109" ht="24" customHeight="1" x14ac:dyDescent="0.2">
      <c r="W55" s="66">
        <v>0.72557550000000004</v>
      </c>
      <c r="AC55" s="66">
        <v>0.29143031000000003</v>
      </c>
      <c r="AG55" s="67">
        <v>0.2338885</v>
      </c>
      <c r="AJ55" s="67">
        <v>0.65896546</v>
      </c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V55" s="12"/>
      <c r="CW55" s="4"/>
      <c r="CX55" s="6"/>
      <c r="CY55" s="6"/>
      <c r="CZ55" s="6"/>
      <c r="DA55" s="6"/>
      <c r="DB55" s="6"/>
      <c r="DC55" s="6"/>
      <c r="DD55" s="6"/>
    </row>
    <row r="56" spans="23:109" ht="24" customHeight="1" x14ac:dyDescent="0.2">
      <c r="W56" s="66">
        <v>0.59021246000000005</v>
      </c>
      <c r="AC56" s="66">
        <v>0.23376574</v>
      </c>
      <c r="AG56" s="67">
        <v>0.29908362999999999</v>
      </c>
      <c r="AJ56" s="67">
        <v>0.29906461000000001</v>
      </c>
      <c r="AT56" s="4"/>
      <c r="AU56" s="18"/>
      <c r="AV56" s="3"/>
      <c r="AW56" s="3"/>
      <c r="AX56" s="19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V56" s="12"/>
      <c r="CW56" s="4"/>
      <c r="CX56" s="6"/>
      <c r="CY56" s="3"/>
      <c r="CZ56" s="3"/>
      <c r="DA56" s="3"/>
      <c r="DB56" s="3"/>
      <c r="DC56" s="3"/>
      <c r="DD56" s="3"/>
    </row>
    <row r="57" spans="23:109" ht="24" customHeight="1" x14ac:dyDescent="0.2">
      <c r="W57" s="66">
        <v>0.62553815000000002</v>
      </c>
      <c r="AC57" s="66">
        <v>0.28651966000000001</v>
      </c>
      <c r="AG57" s="67">
        <v>0.61963091999999997</v>
      </c>
      <c r="AJ57" s="67">
        <v>0.31961500999999998</v>
      </c>
      <c r="AT57" s="4"/>
      <c r="AU57" s="18"/>
      <c r="AV57" s="3"/>
      <c r="AW57" s="3"/>
      <c r="AX57" s="19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</row>
    <row r="58" spans="23:109" ht="24" customHeight="1" x14ac:dyDescent="0.2">
      <c r="W58" s="66">
        <v>0.61947527000000002</v>
      </c>
      <c r="AC58" s="66">
        <v>0.86057158</v>
      </c>
      <c r="AG58" s="67">
        <v>0.27654148000000001</v>
      </c>
      <c r="AJ58" s="67">
        <v>0.40199828999999998</v>
      </c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</row>
    <row r="59" spans="23:109" ht="24" customHeight="1" x14ac:dyDescent="0.2">
      <c r="W59" s="66">
        <v>0.45142624999999997</v>
      </c>
      <c r="AC59" s="66">
        <v>0.73340289999999997</v>
      </c>
      <c r="AG59" s="67">
        <v>0.25540505000000002</v>
      </c>
      <c r="AJ59" s="67">
        <v>0.22100392999999999</v>
      </c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</row>
    <row r="60" spans="23:109" ht="24" customHeight="1" x14ac:dyDescent="0.2">
      <c r="W60" s="66">
        <v>0.41054214999999999</v>
      </c>
      <c r="AC60" s="66">
        <v>0.34992741999999999</v>
      </c>
      <c r="AG60" s="67">
        <v>0.96450698000000001</v>
      </c>
      <c r="AJ60" s="67">
        <v>0.17322744000000001</v>
      </c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V60" s="71"/>
      <c r="CW60" s="72"/>
      <c r="CX60" s="72"/>
      <c r="CY60" s="72"/>
      <c r="CZ60" s="72"/>
      <c r="DA60" s="72"/>
      <c r="DB60" s="72"/>
      <c r="DC60" s="72"/>
      <c r="DD60" s="72"/>
      <c r="DE60" s="23"/>
    </row>
    <row r="61" spans="23:109" ht="24" customHeight="1" x14ac:dyDescent="0.2">
      <c r="W61" s="66">
        <v>0.57159923000000001</v>
      </c>
      <c r="AC61" s="66">
        <v>0.50053579000000004</v>
      </c>
      <c r="AG61" s="67">
        <v>0.35524083000000001</v>
      </c>
      <c r="AJ61" s="67">
        <v>0.45176532000000003</v>
      </c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V61" s="72"/>
      <c r="CW61" s="72"/>
      <c r="CX61" s="72"/>
      <c r="CY61" s="23"/>
      <c r="CZ61" s="23"/>
      <c r="DA61" s="23"/>
      <c r="DB61" s="23"/>
      <c r="DC61" s="23"/>
      <c r="DD61" s="23"/>
      <c r="DE61" s="23"/>
    </row>
    <row r="62" spans="23:109" ht="24" customHeight="1" x14ac:dyDescent="0.2">
      <c r="W62" s="66">
        <v>0.48655329000000003</v>
      </c>
      <c r="AC62" s="66">
        <v>0.54233763999999995</v>
      </c>
      <c r="AG62" s="67">
        <v>0.71788658000000005</v>
      </c>
      <c r="AJ62" s="67">
        <v>0.75864967999999999</v>
      </c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V62" s="73"/>
      <c r="CW62" s="72"/>
      <c r="CX62" s="72"/>
      <c r="CY62" s="72"/>
      <c r="CZ62" s="72"/>
      <c r="DA62" s="72"/>
      <c r="DB62" s="72"/>
      <c r="DC62" s="72"/>
      <c r="DD62" s="72"/>
      <c r="DE62" s="72"/>
    </row>
    <row r="63" spans="23:109" ht="24" customHeight="1" x14ac:dyDescent="0.2">
      <c r="W63" s="66">
        <v>0.64777463000000002</v>
      </c>
      <c r="AC63" s="66">
        <v>0.25846428999999999</v>
      </c>
      <c r="AG63" s="67">
        <v>0.81945126000000001</v>
      </c>
      <c r="AJ63" s="67">
        <v>0.34376266999999999</v>
      </c>
      <c r="AT63" s="3"/>
      <c r="AU63" s="19"/>
      <c r="AV63" s="8"/>
      <c r="AW63" s="19"/>
      <c r="AX63" s="8"/>
      <c r="AY63" s="7"/>
      <c r="AZ63" s="7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V63" s="72"/>
      <c r="CW63" s="72"/>
      <c r="CX63" s="72"/>
      <c r="CY63" s="72"/>
      <c r="CZ63" s="72"/>
      <c r="DA63" s="72"/>
      <c r="DB63" s="72"/>
      <c r="DC63" s="72"/>
      <c r="DD63" s="72"/>
      <c r="DE63" s="72"/>
    </row>
    <row r="64" spans="23:109" ht="24" customHeight="1" x14ac:dyDescent="0.2">
      <c r="W64" s="66">
        <v>0.43419601000000002</v>
      </c>
      <c r="AC64" s="66">
        <v>0.68317079000000003</v>
      </c>
      <c r="AG64" s="67">
        <v>0.83790617999999994</v>
      </c>
      <c r="AJ64" s="67">
        <v>0.15530139000000001</v>
      </c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V64" s="72"/>
      <c r="CW64" s="72"/>
      <c r="CX64" s="72"/>
      <c r="CY64" s="72"/>
      <c r="CZ64" s="72"/>
      <c r="DA64" s="72"/>
      <c r="DB64" s="72"/>
      <c r="DC64" s="72"/>
      <c r="DD64" s="72"/>
      <c r="DE64" s="72"/>
    </row>
    <row r="65" spans="23:109" ht="24" customHeight="1" x14ac:dyDescent="0.2">
      <c r="W65" s="66">
        <v>0.62324656</v>
      </c>
      <c r="AC65" s="66">
        <v>0.57373974999999999</v>
      </c>
      <c r="AG65" s="67">
        <v>0.86714265000000001</v>
      </c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V65" s="72"/>
      <c r="CW65" s="72"/>
      <c r="CX65" s="72"/>
      <c r="CY65" s="72"/>
      <c r="CZ65" s="72"/>
      <c r="DA65" s="72"/>
      <c r="DB65" s="72"/>
      <c r="DC65" s="72"/>
      <c r="DD65" s="72"/>
      <c r="DE65" s="72"/>
    </row>
    <row r="66" spans="23:109" ht="24" customHeight="1" x14ac:dyDescent="0.2">
      <c r="W66" s="66">
        <v>0.38552003000000001</v>
      </c>
      <c r="AC66" s="66">
        <v>0.75138643000000005</v>
      </c>
      <c r="AG66" s="67">
        <v>0.62090794000000005</v>
      </c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W66" s="23"/>
      <c r="CX66" s="23"/>
      <c r="CY66" s="23"/>
      <c r="CZ66" s="23"/>
      <c r="DA66" s="23"/>
      <c r="DB66" s="23"/>
      <c r="DC66" s="23"/>
      <c r="DD66" s="23"/>
      <c r="DE66" s="23"/>
    </row>
    <row r="67" spans="23:109" ht="24" customHeight="1" x14ac:dyDescent="0.2">
      <c r="W67" s="66">
        <v>0.34855740000000002</v>
      </c>
      <c r="AC67" s="66">
        <v>0.57696327000000003</v>
      </c>
      <c r="AG67" s="67">
        <v>0.18043120000000001</v>
      </c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</row>
    <row r="68" spans="23:109" ht="24" customHeight="1" x14ac:dyDescent="0.2">
      <c r="W68" s="66">
        <v>0.32861891999999998</v>
      </c>
      <c r="AC68" s="66">
        <v>0.56985896000000003</v>
      </c>
      <c r="AG68" s="67">
        <v>0.74881805000000001</v>
      </c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</row>
    <row r="69" spans="23:109" ht="24" customHeight="1" x14ac:dyDescent="0.2">
      <c r="W69" s="66">
        <v>0.77218076000000002</v>
      </c>
      <c r="AC69" s="66">
        <v>0.44748083999999999</v>
      </c>
      <c r="AG69" s="67">
        <v>0.5245514</v>
      </c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</row>
    <row r="70" spans="23:109" ht="24" customHeight="1" x14ac:dyDescent="0.2">
      <c r="W70" s="66">
        <v>0.70351503000000004</v>
      </c>
      <c r="AC70" s="66">
        <v>0.47205525999999998</v>
      </c>
      <c r="AG70" s="67">
        <v>0.45831118999999998</v>
      </c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</row>
    <row r="71" spans="23:109" ht="24" customHeight="1" x14ac:dyDescent="0.2">
      <c r="W71" s="66">
        <v>0.36785475000000001</v>
      </c>
      <c r="AC71" s="66">
        <v>0.85097997999999997</v>
      </c>
      <c r="AG71" s="67">
        <v>0.70312171999999995</v>
      </c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</row>
    <row r="72" spans="23:109" ht="24" customHeight="1" x14ac:dyDescent="0.2">
      <c r="W72" s="66">
        <v>0.55659484999999997</v>
      </c>
      <c r="AC72" s="66">
        <v>0.54865308999999995</v>
      </c>
      <c r="AG72" s="67">
        <v>0.79031130000000005</v>
      </c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</row>
    <row r="73" spans="23:109" ht="24" customHeight="1" x14ac:dyDescent="0.2">
      <c r="W73" s="66">
        <v>0.50657794</v>
      </c>
      <c r="AC73" s="66">
        <v>0.33875413999999998</v>
      </c>
      <c r="AG73" s="67">
        <v>0.23081315999999999</v>
      </c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</row>
    <row r="74" spans="23:109" ht="24" customHeight="1" x14ac:dyDescent="0.2">
      <c r="W74" s="66">
        <v>0.58606535999999998</v>
      </c>
      <c r="AC74" s="66">
        <v>0.22733426000000001</v>
      </c>
      <c r="AG74" s="67">
        <v>0.395538</v>
      </c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</row>
    <row r="75" spans="23:109" ht="24" customHeight="1" x14ac:dyDescent="0.2">
      <c r="W75" s="66">
        <v>0.52287276000000005</v>
      </c>
      <c r="AC75" s="66">
        <v>0.27222223000000001</v>
      </c>
      <c r="AG75" s="67">
        <v>0.32719502</v>
      </c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</row>
    <row r="76" spans="23:109" ht="24" customHeight="1" x14ac:dyDescent="0.2">
      <c r="W76" s="66">
        <v>0.56162878000000005</v>
      </c>
      <c r="AC76" s="66">
        <v>0.74001740999999999</v>
      </c>
      <c r="AG76" s="67">
        <v>0.85220149000000001</v>
      </c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</row>
    <row r="77" spans="23:109" ht="24" customHeight="1" x14ac:dyDescent="0.2">
      <c r="W77" s="66">
        <v>0.32441798999999999</v>
      </c>
      <c r="AC77" s="66">
        <v>0.43609717999999997</v>
      </c>
      <c r="AG77" s="67">
        <v>0.71344554999999998</v>
      </c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</row>
    <row r="78" spans="23:109" ht="24" customHeight="1" x14ac:dyDescent="0.2">
      <c r="W78" s="66">
        <v>0.62967167999999996</v>
      </c>
      <c r="AC78" s="66">
        <v>0.55776890000000001</v>
      </c>
      <c r="AG78" s="67">
        <v>0.65539639000000005</v>
      </c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</row>
    <row r="79" spans="23:109" ht="24" customHeight="1" x14ac:dyDescent="0.2">
      <c r="W79" s="66">
        <v>0.48198988999999998</v>
      </c>
      <c r="AC79" s="66">
        <v>0.71314774000000003</v>
      </c>
      <c r="AG79" s="67">
        <v>0.38491966999999999</v>
      </c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</row>
    <row r="80" spans="23:109" ht="24" customHeight="1" x14ac:dyDescent="0.2">
      <c r="W80" s="66">
        <v>0.31124941</v>
      </c>
      <c r="AC80" s="66">
        <v>0.62236305999999997</v>
      </c>
      <c r="AG80" s="67">
        <v>0.84512498000000003</v>
      </c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</row>
    <row r="81" spans="23:98" ht="24" customHeight="1" x14ac:dyDescent="0.2">
      <c r="W81" s="66">
        <v>0.22473829000000001</v>
      </c>
      <c r="AC81" s="66">
        <v>0.61318331999999998</v>
      </c>
      <c r="AG81" s="67">
        <v>0.36042169000000002</v>
      </c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</row>
    <row r="82" spans="23:98" ht="24" customHeight="1" x14ac:dyDescent="0.2">
      <c r="W82" s="66">
        <v>0.45165538999999999</v>
      </c>
      <c r="AC82" s="66">
        <v>0.66533377999999999</v>
      </c>
      <c r="AG82" s="67">
        <v>0.42850566000000001</v>
      </c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</row>
    <row r="83" spans="23:98" ht="24" customHeight="1" x14ac:dyDescent="0.2">
      <c r="W83" s="66">
        <v>0.25990685000000002</v>
      </c>
      <c r="AC83" s="66">
        <v>0.58089656999999995</v>
      </c>
      <c r="AG83" s="67">
        <v>0.75571615999999997</v>
      </c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</row>
    <row r="84" spans="23:98" ht="24" customHeight="1" x14ac:dyDescent="0.2">
      <c r="W84" s="66">
        <v>0.78612815999999996</v>
      </c>
      <c r="AC84" s="66">
        <v>0.46698693000000002</v>
      </c>
      <c r="AG84" s="67">
        <v>0.66844906000000004</v>
      </c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</row>
    <row r="85" spans="23:98" ht="24" customHeight="1" x14ac:dyDescent="0.2">
      <c r="W85" s="66">
        <v>0.57025590999999998</v>
      </c>
      <c r="AC85" s="66">
        <v>0.56716822</v>
      </c>
      <c r="AG85" s="67">
        <v>0.51897039</v>
      </c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</row>
    <row r="86" spans="23:98" ht="24" customHeight="1" x14ac:dyDescent="0.2">
      <c r="W86" s="66">
        <v>0.53115983</v>
      </c>
      <c r="AC86" s="66">
        <v>0.22730416000000001</v>
      </c>
      <c r="AG86" s="67">
        <v>0.68073722000000003</v>
      </c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</row>
    <row r="87" spans="23:98" ht="24" customHeight="1" x14ac:dyDescent="0.2">
      <c r="W87" s="66">
        <v>0.35116867000000002</v>
      </c>
      <c r="AC87" s="66">
        <v>0.72277011999999996</v>
      </c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</row>
    <row r="88" spans="23:98" ht="24" customHeight="1" x14ac:dyDescent="0.2">
      <c r="W88" s="66">
        <v>0.55642740000000002</v>
      </c>
      <c r="AC88" s="66">
        <v>0.29849943000000001</v>
      </c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</row>
    <row r="89" spans="23:98" ht="24" customHeight="1" x14ac:dyDescent="0.2">
      <c r="W89" s="66">
        <v>0.61124603</v>
      </c>
      <c r="AC89" s="66">
        <v>0.78919244</v>
      </c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</row>
    <row r="90" spans="23:98" ht="24" customHeight="1" x14ac:dyDescent="0.2">
      <c r="W90" s="66">
        <v>0.56742524999999999</v>
      </c>
      <c r="AC90" s="66">
        <v>0.16260648</v>
      </c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</row>
    <row r="91" spans="23:98" ht="24" customHeight="1" x14ac:dyDescent="0.2">
      <c r="W91" s="66">
        <v>0.46837143999999997</v>
      </c>
      <c r="AC91" s="66">
        <v>0.51811107000000001</v>
      </c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</row>
    <row r="92" spans="23:98" ht="24" customHeight="1" x14ac:dyDescent="0.2">
      <c r="W92" s="66">
        <v>0.72088580000000002</v>
      </c>
      <c r="AC92" s="66">
        <v>0.24079006999999999</v>
      </c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</row>
    <row r="93" spans="23:98" ht="24" customHeight="1" x14ac:dyDescent="0.2">
      <c r="W93" s="66">
        <v>0.50051177000000002</v>
      </c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</row>
    <row r="94" spans="23:98" ht="24" customHeight="1" x14ac:dyDescent="0.2">
      <c r="W94" s="66">
        <v>0.27590624000000002</v>
      </c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</row>
    <row r="95" spans="23:98" ht="24" customHeight="1" x14ac:dyDescent="0.2">
      <c r="W95" s="66">
        <v>0.43470204000000001</v>
      </c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</row>
    <row r="96" spans="23:98" ht="24" customHeight="1" x14ac:dyDescent="0.2">
      <c r="W96" s="66">
        <v>0.35377513999999999</v>
      </c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</row>
    <row r="97" spans="23:98" ht="24" customHeight="1" x14ac:dyDescent="0.2">
      <c r="W97" s="66">
        <v>0.80781809999999998</v>
      </c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</row>
    <row r="98" spans="23:98" ht="24" customHeight="1" x14ac:dyDescent="0.2">
      <c r="W98" s="66">
        <v>0.30652241000000002</v>
      </c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</row>
    <row r="99" spans="23:98" ht="24" customHeight="1" x14ac:dyDescent="0.2">
      <c r="W99" s="66">
        <v>0.17226084999999999</v>
      </c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</row>
    <row r="100" spans="23:98" ht="24" customHeight="1" x14ac:dyDescent="0.2">
      <c r="W100" s="66">
        <v>0.50180418999999998</v>
      </c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</row>
    <row r="101" spans="23:98" ht="24" customHeight="1" x14ac:dyDescent="0.2">
      <c r="W101" s="66">
        <v>0.23959680999999999</v>
      </c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</row>
    <row r="102" spans="23:98" ht="24" customHeight="1" x14ac:dyDescent="0.2">
      <c r="W102" s="66">
        <v>0.62245501999999997</v>
      </c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</row>
    <row r="103" spans="23:98" ht="24" customHeight="1" x14ac:dyDescent="0.2">
      <c r="W103" s="66">
        <v>0.57932890000000004</v>
      </c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</row>
    <row r="104" spans="23:98" ht="24" customHeight="1" x14ac:dyDescent="0.2">
      <c r="W104" s="66">
        <v>0.73784278999999997</v>
      </c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</row>
    <row r="105" spans="23:98" ht="24" customHeight="1" x14ac:dyDescent="0.2">
      <c r="W105" s="66">
        <v>0.58317684999999997</v>
      </c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</row>
    <row r="106" spans="23:98" ht="24" customHeight="1" x14ac:dyDescent="0.2">
      <c r="W106" s="66">
        <v>0.21793798</v>
      </c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</row>
    <row r="107" spans="23:98" ht="24" customHeight="1" x14ac:dyDescent="0.2">
      <c r="W107" s="66">
        <v>0.62119078999999999</v>
      </c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</row>
    <row r="108" spans="23:98" ht="24" customHeight="1" x14ac:dyDescent="0.2">
      <c r="W108" s="66">
        <v>0.18077467</v>
      </c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</row>
    <row r="109" spans="23:98" ht="24" customHeight="1" x14ac:dyDescent="0.2">
      <c r="W109" s="66">
        <v>0.71194780000000002</v>
      </c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</row>
    <row r="110" spans="23:98" ht="24" customHeight="1" x14ac:dyDescent="0.2">
      <c r="W110" s="66">
        <v>0.18860041999999999</v>
      </c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</row>
    <row r="111" spans="23:98" ht="24" customHeight="1" x14ac:dyDescent="0.2">
      <c r="W111" s="66">
        <v>0.52347445000000004</v>
      </c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</row>
    <row r="112" spans="23:98" ht="24" customHeight="1" x14ac:dyDescent="0.2">
      <c r="W112" s="66">
        <v>0.38672472000000002</v>
      </c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</row>
    <row r="113" spans="23:98" ht="24" customHeight="1" x14ac:dyDescent="0.2">
      <c r="W113" s="66">
        <v>0.53675101000000003</v>
      </c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</row>
  </sheetData>
  <mergeCells count="19">
    <mergeCell ref="B9:D9"/>
    <mergeCell ref="E9:G9"/>
    <mergeCell ref="B8:G8"/>
    <mergeCell ref="H8:M8"/>
    <mergeCell ref="AF8:AK8"/>
    <mergeCell ref="Z8:AE8"/>
    <mergeCell ref="T8:Y8"/>
    <mergeCell ref="N8:S8"/>
    <mergeCell ref="H9:J9"/>
    <mergeCell ref="K9:M9"/>
    <mergeCell ref="AF9:AH9"/>
    <mergeCell ref="AI9:AK9"/>
    <mergeCell ref="BB9:BD9"/>
    <mergeCell ref="N9:P9"/>
    <mergeCell ref="Q9:S9"/>
    <mergeCell ref="T9:V9"/>
    <mergeCell ref="W9:Y9"/>
    <mergeCell ref="Z9:AB9"/>
    <mergeCell ref="AC9:AE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71216-AF3A-8148-A5A6-4910AEFF0580}">
  <dimension ref="A1:BD43"/>
  <sheetViews>
    <sheetView tabSelected="1" zoomScale="82" workbookViewId="0">
      <selection activeCell="A4" sqref="A4"/>
    </sheetView>
  </sheetViews>
  <sheetFormatPr baseColWidth="10" defaultRowHeight="26" customHeight="1" x14ac:dyDescent="0.2"/>
  <cols>
    <col min="1" max="1" width="9.1640625" style="19" customWidth="1"/>
    <col min="2" max="2" width="6.33203125" style="16" customWidth="1"/>
    <col min="3" max="3" width="4.5" style="19" customWidth="1"/>
    <col min="4" max="4" width="4.5" style="10" customWidth="1"/>
    <col min="5" max="5" width="7" style="19" customWidth="1"/>
    <col min="6" max="6" width="5.83203125" style="19" customWidth="1"/>
    <col min="7" max="7" width="5.83203125" style="10" customWidth="1"/>
    <col min="8" max="9" width="5.83203125" style="19" customWidth="1"/>
    <col min="10" max="10" width="4.33203125" style="10" customWidth="1"/>
    <col min="11" max="11" width="7.6640625" style="19" customWidth="1"/>
    <col min="12" max="12" width="7.1640625" style="19" customWidth="1"/>
    <col min="13" max="13" width="4.83203125" style="10" customWidth="1"/>
    <col min="14" max="14" width="7.1640625" style="19" customWidth="1"/>
    <col min="15" max="15" width="6.83203125" style="19" customWidth="1"/>
    <col min="16" max="16" width="4.5" style="10" customWidth="1"/>
    <col min="17" max="17" width="7.5" style="19" customWidth="1"/>
    <col min="18" max="18" width="5.83203125" style="19" customWidth="1"/>
    <col min="19" max="19" width="4.5" style="10" customWidth="1"/>
    <col min="20" max="21" width="10.83203125" style="19"/>
    <col min="22" max="22" width="7.33203125" style="19" customWidth="1"/>
    <col min="23" max="23" width="10.6640625" style="19" customWidth="1"/>
    <col min="24" max="24" width="10.83203125" style="19"/>
    <col min="25" max="26" width="10.1640625" style="19" customWidth="1"/>
    <col min="27" max="27" width="11" style="19" customWidth="1"/>
    <col min="28" max="28" width="10.83203125" style="19"/>
    <col min="29" max="29" width="10" style="19" customWidth="1"/>
    <col min="30" max="34" width="10.83203125" style="19"/>
    <col min="35" max="35" width="2.33203125" style="19" customWidth="1"/>
    <col min="36" max="38" width="10.83203125" style="19"/>
    <col min="39" max="39" width="6.1640625" style="33" customWidth="1"/>
    <col min="40" max="40" width="10.83203125" style="19"/>
    <col min="41" max="50" width="10.83203125" style="23"/>
    <col min="51" max="16384" width="10.83203125" style="19"/>
  </cols>
  <sheetData>
    <row r="1" spans="1:56" s="12" customFormat="1" ht="26" customHeight="1" x14ac:dyDescent="0.2">
      <c r="A1" s="24" t="s">
        <v>102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BD1" s="17"/>
    </row>
    <row r="2" spans="1:56" ht="26" customHeight="1" x14ac:dyDescent="0.2">
      <c r="A2" s="24" t="s">
        <v>41</v>
      </c>
      <c r="B2" s="11"/>
      <c r="D2" s="11"/>
      <c r="G2" s="11"/>
      <c r="J2" s="11"/>
      <c r="M2" s="11"/>
      <c r="P2" s="11"/>
      <c r="S2" s="11"/>
      <c r="U2" s="12" t="s">
        <v>46</v>
      </c>
    </row>
    <row r="3" spans="1:56" s="11" customFormat="1" ht="26" customHeight="1" x14ac:dyDescent="0.2">
      <c r="A3" s="24" t="s">
        <v>42</v>
      </c>
      <c r="U3" s="12" t="s">
        <v>45</v>
      </c>
      <c r="AM3" s="74"/>
    </row>
    <row r="4" spans="1:56" s="11" customFormat="1" ht="26" customHeight="1" x14ac:dyDescent="0.2">
      <c r="A4" s="24" t="s">
        <v>104</v>
      </c>
      <c r="U4" s="12" t="s">
        <v>50</v>
      </c>
      <c r="AM4" s="74"/>
    </row>
    <row r="5" spans="1:56" s="11" customFormat="1" ht="26" customHeight="1" x14ac:dyDescent="0.2">
      <c r="AM5" s="74"/>
    </row>
    <row r="6" spans="1:56" s="11" customFormat="1" ht="26" customHeight="1" x14ac:dyDescent="0.2">
      <c r="A6" s="12"/>
      <c r="AB6" s="117" t="s">
        <v>49</v>
      </c>
      <c r="AC6" s="117"/>
      <c r="AD6" s="117"/>
      <c r="AE6" s="117"/>
      <c r="AF6" s="117"/>
      <c r="AM6" s="74"/>
    </row>
    <row r="7" spans="1:56" s="11" customFormat="1" ht="26" customHeight="1" x14ac:dyDescent="0.2">
      <c r="A7" s="22" t="s">
        <v>34</v>
      </c>
      <c r="U7" s="21" t="s">
        <v>40</v>
      </c>
      <c r="AB7" s="12" t="s">
        <v>100</v>
      </c>
      <c r="AG7" s="5"/>
      <c r="AH7" s="5"/>
      <c r="AM7" s="74"/>
    </row>
    <row r="8" spans="1:56" s="11" customFormat="1" ht="26" customHeight="1" x14ac:dyDescent="0.2">
      <c r="A8" s="25" t="s">
        <v>7</v>
      </c>
      <c r="B8" s="106" t="s">
        <v>57</v>
      </c>
      <c r="C8" s="106"/>
      <c r="D8" s="106"/>
      <c r="E8" s="106"/>
      <c r="F8" s="106"/>
      <c r="G8" s="106"/>
      <c r="H8" s="106" t="s">
        <v>64</v>
      </c>
      <c r="I8" s="106"/>
      <c r="J8" s="106"/>
      <c r="K8" s="106"/>
      <c r="L8" s="106"/>
      <c r="M8" s="106"/>
      <c r="N8" s="106" t="s">
        <v>66</v>
      </c>
      <c r="O8" s="106"/>
      <c r="P8" s="106"/>
      <c r="Q8" s="106"/>
      <c r="R8" s="106"/>
      <c r="S8" s="106"/>
      <c r="U8" s="3"/>
      <c r="V8" s="3"/>
      <c r="W8" s="3"/>
      <c r="X8" s="3"/>
      <c r="Y8" s="3"/>
      <c r="Z8" s="3"/>
      <c r="AA8" s="3"/>
      <c r="AB8" s="21" t="s">
        <v>40</v>
      </c>
      <c r="AC8" s="4"/>
      <c r="AD8" s="3"/>
      <c r="AE8" s="3"/>
      <c r="AF8" s="3"/>
      <c r="AG8" s="3"/>
      <c r="AH8" s="3"/>
      <c r="AI8" s="3"/>
      <c r="AJ8" s="107" t="s">
        <v>39</v>
      </c>
      <c r="AK8" s="107"/>
      <c r="AL8" s="107"/>
      <c r="AM8" s="74"/>
    </row>
    <row r="9" spans="1:56" ht="38" customHeight="1" x14ac:dyDescent="0.2">
      <c r="A9" s="4"/>
      <c r="B9" s="110" t="s">
        <v>47</v>
      </c>
      <c r="C9" s="111"/>
      <c r="D9" s="112"/>
      <c r="E9" s="113" t="s">
        <v>48</v>
      </c>
      <c r="F9" s="114"/>
      <c r="G9" s="115"/>
      <c r="H9" s="110" t="s">
        <v>47</v>
      </c>
      <c r="I9" s="111"/>
      <c r="J9" s="112"/>
      <c r="K9" s="113" t="s">
        <v>48</v>
      </c>
      <c r="L9" s="114"/>
      <c r="M9" s="115"/>
      <c r="N9" s="110" t="s">
        <v>47</v>
      </c>
      <c r="O9" s="111"/>
      <c r="P9" s="112"/>
      <c r="Q9" s="113" t="s">
        <v>48</v>
      </c>
      <c r="R9" s="114"/>
      <c r="S9" s="115"/>
      <c r="U9" s="2" t="s">
        <v>7</v>
      </c>
      <c r="V9" s="2" t="s">
        <v>4</v>
      </c>
      <c r="W9" s="2" t="s">
        <v>8</v>
      </c>
      <c r="X9" s="2" t="s">
        <v>10</v>
      </c>
      <c r="Y9" s="20" t="s">
        <v>32</v>
      </c>
      <c r="Z9" s="20" t="s">
        <v>33</v>
      </c>
      <c r="AB9" s="2" t="s">
        <v>7</v>
      </c>
      <c r="AC9" s="2" t="s">
        <v>8</v>
      </c>
      <c r="AD9" s="2" t="s">
        <v>9</v>
      </c>
      <c r="AE9" s="2" t="s">
        <v>10</v>
      </c>
      <c r="AF9" s="2" t="s">
        <v>11</v>
      </c>
      <c r="AG9" s="3"/>
      <c r="AH9" s="3"/>
      <c r="AI9" s="3"/>
      <c r="AJ9" s="1"/>
      <c r="AK9" s="2" t="s">
        <v>0</v>
      </c>
      <c r="AL9" s="2" t="s">
        <v>5</v>
      </c>
      <c r="AO9" s="19"/>
      <c r="AP9" s="19"/>
      <c r="AQ9" s="19"/>
      <c r="AR9" s="19"/>
      <c r="AS9" s="19"/>
      <c r="AT9" s="19"/>
      <c r="AU9" s="19"/>
      <c r="AV9" s="19"/>
      <c r="AW9" s="19"/>
      <c r="AX9" s="19"/>
    </row>
    <row r="10" spans="1:56" s="3" customFormat="1" ht="26" customHeight="1" x14ac:dyDescent="0.2">
      <c r="A10" s="3" t="s">
        <v>4</v>
      </c>
      <c r="B10" s="59">
        <v>1</v>
      </c>
      <c r="C10" s="60">
        <v>2</v>
      </c>
      <c r="D10" s="61">
        <v>3</v>
      </c>
      <c r="E10" s="43">
        <v>1</v>
      </c>
      <c r="F10" s="43">
        <v>2</v>
      </c>
      <c r="G10" s="62">
        <v>3</v>
      </c>
      <c r="H10" s="59">
        <v>1</v>
      </c>
      <c r="I10" s="60">
        <v>2</v>
      </c>
      <c r="J10" s="61">
        <v>3</v>
      </c>
      <c r="K10" s="43">
        <v>1</v>
      </c>
      <c r="L10" s="43">
        <v>2</v>
      </c>
      <c r="M10" s="62">
        <v>3</v>
      </c>
      <c r="N10" s="59">
        <v>1</v>
      </c>
      <c r="O10" s="60">
        <v>2</v>
      </c>
      <c r="P10" s="61">
        <v>3</v>
      </c>
      <c r="Q10" s="43">
        <v>1</v>
      </c>
      <c r="R10" s="43">
        <v>2</v>
      </c>
      <c r="S10" s="62">
        <v>3</v>
      </c>
      <c r="U10" s="19" t="s">
        <v>57</v>
      </c>
      <c r="V10" s="19">
        <v>0</v>
      </c>
      <c r="W10" s="12">
        <f>88-SUM(W11:W13)</f>
        <v>86</v>
      </c>
      <c r="X10" s="12">
        <f>89-SUM(X11:X13)</f>
        <v>45</v>
      </c>
      <c r="Y10" s="12">
        <f>SUM(W10:W13)</f>
        <v>88</v>
      </c>
      <c r="Z10" s="12">
        <f>SUM(X10:X13)</f>
        <v>89</v>
      </c>
      <c r="AA10" s="19"/>
      <c r="AB10" s="19" t="s">
        <v>57</v>
      </c>
      <c r="AC10" s="19">
        <f>SUM(W11:W13)</f>
        <v>2</v>
      </c>
      <c r="AD10" s="19">
        <f>W10</f>
        <v>86</v>
      </c>
      <c r="AE10" s="19">
        <f>SUM(X11:X13)</f>
        <v>44</v>
      </c>
      <c r="AF10" s="19">
        <f>X10</f>
        <v>45</v>
      </c>
      <c r="AG10" s="19"/>
      <c r="AH10" s="19"/>
      <c r="AI10" s="8"/>
      <c r="AJ10" s="3" t="s">
        <v>1</v>
      </c>
      <c r="AK10" s="7">
        <v>4.0599999999999996</v>
      </c>
      <c r="AL10" s="7">
        <v>5.81</v>
      </c>
      <c r="AM10" s="33"/>
    </row>
    <row r="11" spans="1:56" ht="26" customHeight="1" x14ac:dyDescent="0.2">
      <c r="B11" s="75">
        <v>0.21219856000000001</v>
      </c>
      <c r="E11" s="6">
        <v>0.18457903000000001</v>
      </c>
      <c r="F11" s="45">
        <v>0.80400176999999995</v>
      </c>
      <c r="G11" s="76">
        <v>0.44049911000000003</v>
      </c>
      <c r="H11" s="6">
        <v>0.15773576</v>
      </c>
      <c r="I11" s="77">
        <v>0.62976887999999998</v>
      </c>
      <c r="K11" s="6">
        <v>0.40339988999999998</v>
      </c>
      <c r="L11" s="77">
        <v>0.27221822000000001</v>
      </c>
      <c r="N11" s="6">
        <v>0.25865521000000002</v>
      </c>
      <c r="O11" s="77">
        <v>0.42643893999999999</v>
      </c>
      <c r="Q11" s="6">
        <v>0.46855012000000001</v>
      </c>
      <c r="R11" s="77">
        <v>0.91227891000000005</v>
      </c>
      <c r="V11" s="19">
        <v>1</v>
      </c>
      <c r="W11" s="12">
        <v>2</v>
      </c>
      <c r="X11" s="12">
        <v>27</v>
      </c>
      <c r="Y11" s="12"/>
      <c r="Z11" s="12"/>
      <c r="AB11" s="19" t="s">
        <v>64</v>
      </c>
      <c r="AC11" s="19">
        <f>SUM(W15:W17)</f>
        <v>9</v>
      </c>
      <c r="AD11" s="19">
        <f>W14</f>
        <v>73</v>
      </c>
      <c r="AE11" s="19">
        <f>SUM(X15:X17)</f>
        <v>17</v>
      </c>
      <c r="AF11" s="19">
        <f>X14</f>
        <v>66</v>
      </c>
      <c r="AI11" s="8"/>
      <c r="AJ11" s="3" t="s">
        <v>2</v>
      </c>
      <c r="AK11" s="7">
        <v>2.4900000000000002</v>
      </c>
      <c r="AL11" s="7">
        <v>3.35</v>
      </c>
      <c r="AN11" s="3"/>
      <c r="AO11" s="19"/>
      <c r="AP11" s="19"/>
      <c r="AQ11" s="19"/>
      <c r="AR11" s="19"/>
      <c r="AS11" s="19"/>
      <c r="AT11" s="19"/>
      <c r="AU11" s="19"/>
      <c r="AV11" s="19"/>
      <c r="AW11" s="19"/>
      <c r="AX11" s="19"/>
    </row>
    <row r="12" spans="1:56" ht="26" customHeight="1" x14ac:dyDescent="0.2">
      <c r="B12" s="75">
        <v>0.18962773999999999</v>
      </c>
      <c r="E12" s="6">
        <v>0.16166859</v>
      </c>
      <c r="F12" s="45">
        <v>0.60328736000000005</v>
      </c>
      <c r="G12" s="76">
        <v>0.35128197</v>
      </c>
      <c r="H12" s="6">
        <v>0.44028005999999997</v>
      </c>
      <c r="I12" s="77">
        <v>0.42510563000000001</v>
      </c>
      <c r="K12" s="6">
        <v>0.44727622</v>
      </c>
      <c r="L12" s="77">
        <v>0.17245539999999901</v>
      </c>
      <c r="N12" s="6">
        <v>0.45100556000000003</v>
      </c>
      <c r="O12" s="77">
        <v>0.56317777000000002</v>
      </c>
      <c r="Q12" s="6">
        <v>0.51523980000000003</v>
      </c>
      <c r="R12" s="77">
        <v>0.86707849000000004</v>
      </c>
      <c r="V12" s="19">
        <v>2</v>
      </c>
      <c r="W12" s="12">
        <v>0</v>
      </c>
      <c r="X12" s="12">
        <v>16</v>
      </c>
      <c r="Y12" s="12"/>
      <c r="Z12" s="12"/>
      <c r="AB12" s="19" t="s">
        <v>66</v>
      </c>
      <c r="AC12" s="19">
        <v>4</v>
      </c>
      <c r="AD12" s="19">
        <f>W18</f>
        <v>69</v>
      </c>
      <c r="AE12" s="19">
        <f>SUM(X19:X21)</f>
        <v>39</v>
      </c>
      <c r="AF12" s="19">
        <f>X18</f>
        <v>41</v>
      </c>
      <c r="AI12" s="8"/>
      <c r="AJ12" s="3" t="s">
        <v>3</v>
      </c>
      <c r="AK12" s="7">
        <v>6.63</v>
      </c>
      <c r="AL12" s="7">
        <v>10.06</v>
      </c>
      <c r="AO12" s="19"/>
      <c r="AP12" s="19"/>
      <c r="AQ12" s="19"/>
      <c r="AR12" s="19"/>
      <c r="AS12" s="19"/>
      <c r="AT12" s="19"/>
      <c r="AU12" s="19"/>
      <c r="AV12" s="19"/>
      <c r="AW12" s="19"/>
      <c r="AX12" s="19"/>
    </row>
    <row r="13" spans="1:56" ht="26" customHeight="1" x14ac:dyDescent="0.2">
      <c r="B13" s="75"/>
      <c r="E13" s="6">
        <v>0.37331410999999998</v>
      </c>
      <c r="F13" s="45">
        <v>0.51593968000000001</v>
      </c>
      <c r="H13" s="6">
        <v>0.18486438999999999</v>
      </c>
      <c r="I13" s="77">
        <v>0.40552112000000001</v>
      </c>
      <c r="K13" s="6">
        <v>0.55929956000000003</v>
      </c>
      <c r="L13" s="77">
        <v>0.27328866000000002</v>
      </c>
      <c r="N13" s="6">
        <v>0.20385049</v>
      </c>
      <c r="Q13" s="6">
        <v>0.74436458000000005</v>
      </c>
      <c r="R13" s="77">
        <v>0.46411425000000001</v>
      </c>
      <c r="V13" s="19">
        <v>3</v>
      </c>
      <c r="W13" s="55">
        <v>0</v>
      </c>
      <c r="X13" s="12">
        <v>1</v>
      </c>
      <c r="Y13" s="12"/>
      <c r="Z13" s="12"/>
      <c r="AB13" s="19" t="s">
        <v>65</v>
      </c>
      <c r="AC13" s="19">
        <f>SUM(W23)</f>
        <v>4</v>
      </c>
      <c r="AD13" s="19">
        <f>W22</f>
        <v>80</v>
      </c>
      <c r="AE13" s="19">
        <f>SUM(X23)</f>
        <v>11</v>
      </c>
      <c r="AF13" s="19">
        <f>X22</f>
        <v>71</v>
      </c>
      <c r="AI13" s="8"/>
      <c r="AJ13" s="3" t="s">
        <v>12</v>
      </c>
      <c r="AK13" s="78" t="s">
        <v>14</v>
      </c>
      <c r="AL13" s="78" t="s">
        <v>14</v>
      </c>
      <c r="AO13" s="19"/>
      <c r="AP13" s="19"/>
      <c r="AQ13" s="19"/>
      <c r="AR13" s="19"/>
      <c r="AS13" s="19"/>
      <c r="AT13" s="19"/>
      <c r="AU13" s="19"/>
      <c r="AV13" s="19"/>
      <c r="AW13" s="19"/>
      <c r="AX13" s="19"/>
    </row>
    <row r="14" spans="1:56" ht="26" customHeight="1" x14ac:dyDescent="0.2">
      <c r="E14" s="6">
        <v>0.45082796000000003</v>
      </c>
      <c r="F14" s="45">
        <v>0.20425663999999999</v>
      </c>
      <c r="H14" s="6">
        <v>0.15592091999999999</v>
      </c>
      <c r="I14" s="77">
        <v>0.41917351000000003</v>
      </c>
      <c r="K14" s="6">
        <v>0.40889835000000002</v>
      </c>
      <c r="L14" s="77">
        <v>0.60984704000000001</v>
      </c>
      <c r="Q14" s="6">
        <v>0.29046010999999999</v>
      </c>
      <c r="R14" s="77">
        <v>0.56742950999999997</v>
      </c>
      <c r="U14" s="19" t="s">
        <v>64</v>
      </c>
      <c r="V14" s="19">
        <v>0</v>
      </c>
      <c r="W14" s="12">
        <f>82-SUM(W15:W17)</f>
        <v>73</v>
      </c>
      <c r="X14" s="12">
        <f>83-SUM(X15:X17)</f>
        <v>66</v>
      </c>
      <c r="Y14" s="12">
        <f>SUM(W14:W17)</f>
        <v>82</v>
      </c>
      <c r="Z14" s="12">
        <f>SUM(X14:X17)</f>
        <v>83</v>
      </c>
      <c r="AK14" s="33" t="s">
        <v>15</v>
      </c>
      <c r="AL14" s="33" t="s">
        <v>15</v>
      </c>
      <c r="AO14" s="19"/>
      <c r="AP14" s="19"/>
      <c r="AQ14" s="19"/>
      <c r="AR14" s="19"/>
      <c r="AS14" s="19"/>
      <c r="AT14" s="19"/>
      <c r="AU14" s="19"/>
      <c r="AV14" s="19"/>
      <c r="AW14" s="19"/>
      <c r="AX14" s="19"/>
    </row>
    <row r="15" spans="1:56" ht="26" customHeight="1" x14ac:dyDescent="0.2">
      <c r="E15" s="6">
        <v>0.18256163</v>
      </c>
      <c r="F15" s="45">
        <v>0.19487483</v>
      </c>
      <c r="H15" s="6">
        <v>0.155859</v>
      </c>
      <c r="K15" s="6">
        <v>0.22464281</v>
      </c>
      <c r="L15" s="77">
        <v>0.22000537000000001</v>
      </c>
      <c r="Q15" s="6">
        <v>0.50278555999999996</v>
      </c>
      <c r="R15" s="77">
        <v>0.73473944000000002</v>
      </c>
      <c r="V15" s="19">
        <v>1</v>
      </c>
      <c r="W15" s="12">
        <v>7</v>
      </c>
      <c r="X15" s="12">
        <v>13</v>
      </c>
      <c r="Y15" s="12"/>
      <c r="Z15" s="12"/>
      <c r="AC15" s="5"/>
      <c r="AO15" s="19"/>
      <c r="AP15" s="19"/>
      <c r="AQ15" s="19"/>
      <c r="AR15" s="19"/>
      <c r="AS15" s="19"/>
      <c r="AT15" s="19"/>
      <c r="AU15" s="19"/>
      <c r="AV15" s="19"/>
      <c r="AW15" s="19"/>
      <c r="AX15" s="19"/>
    </row>
    <row r="16" spans="1:56" ht="26" customHeight="1" x14ac:dyDescent="0.2">
      <c r="E16" s="6">
        <v>0.22098182</v>
      </c>
      <c r="F16" s="45">
        <v>0.57795452999999997</v>
      </c>
      <c r="H16" s="6">
        <v>0.17606226999999999</v>
      </c>
      <c r="K16" s="6">
        <v>0.15383450000000001</v>
      </c>
      <c r="L16" s="77">
        <v>0.23297465000000001</v>
      </c>
      <c r="Q16" s="6">
        <v>0.16458315000000001</v>
      </c>
      <c r="R16" s="77">
        <v>0.15527920000000001</v>
      </c>
      <c r="V16" s="19">
        <v>2</v>
      </c>
      <c r="W16" s="12">
        <v>2</v>
      </c>
      <c r="X16" s="12">
        <v>4</v>
      </c>
      <c r="Y16" s="12"/>
      <c r="Z16" s="12"/>
      <c r="AO16" s="19"/>
      <c r="AP16" s="19"/>
      <c r="AQ16" s="19"/>
      <c r="AR16" s="19"/>
      <c r="AS16" s="19"/>
      <c r="AT16" s="19"/>
      <c r="AU16" s="19"/>
      <c r="AV16" s="19"/>
      <c r="AW16" s="19"/>
      <c r="AX16" s="19"/>
    </row>
    <row r="17" spans="5:50" ht="26" customHeight="1" x14ac:dyDescent="0.2">
      <c r="E17" s="6">
        <v>0.44544009000000001</v>
      </c>
      <c r="F17" s="45">
        <v>0.46015445999999999</v>
      </c>
      <c r="H17" s="6">
        <v>0.40228288000000001</v>
      </c>
      <c r="K17" s="6">
        <v>0.59401793999999997</v>
      </c>
      <c r="L17" s="77">
        <v>0.41604969000000003</v>
      </c>
      <c r="Q17" s="6">
        <v>0.61708099000000005</v>
      </c>
      <c r="R17" s="77">
        <v>0.23602680000000001</v>
      </c>
      <c r="V17" s="19">
        <v>3</v>
      </c>
      <c r="W17" s="12">
        <v>0</v>
      </c>
      <c r="X17" s="12">
        <v>0</v>
      </c>
      <c r="Y17" s="12"/>
      <c r="Z17" s="12"/>
      <c r="AB17" s="5" t="s">
        <v>43</v>
      </c>
      <c r="AD17" s="3"/>
      <c r="AE17" s="3"/>
      <c r="AF17" s="3"/>
      <c r="AG17" s="3"/>
      <c r="AH17" s="3"/>
      <c r="AI17" s="3"/>
      <c r="AO17" s="19"/>
      <c r="AP17" s="19"/>
      <c r="AQ17" s="19"/>
      <c r="AR17" s="19"/>
      <c r="AS17" s="19"/>
      <c r="AT17" s="19"/>
      <c r="AU17" s="19"/>
      <c r="AV17" s="19"/>
      <c r="AW17" s="19"/>
      <c r="AX17" s="19"/>
    </row>
    <row r="18" spans="5:50" ht="26" customHeight="1" x14ac:dyDescent="0.2">
      <c r="E18" s="6">
        <v>0.44594904000000002</v>
      </c>
      <c r="F18" s="45">
        <v>0.21532847999999999</v>
      </c>
      <c r="K18" s="6">
        <v>0.15461744999999999</v>
      </c>
      <c r="L18" s="77">
        <v>0.30762151999999998</v>
      </c>
      <c r="Q18" s="6">
        <v>0.4960871</v>
      </c>
      <c r="R18" s="77">
        <v>0.68869844999999996</v>
      </c>
      <c r="U18" s="11" t="s">
        <v>66</v>
      </c>
      <c r="V18" s="11">
        <v>0</v>
      </c>
      <c r="W18" s="55">
        <f>73-SUM(W19:W21)</f>
        <v>69</v>
      </c>
      <c r="X18" s="55">
        <f>80-SUM(X19:X21)</f>
        <v>41</v>
      </c>
      <c r="Y18" s="55">
        <f>SUM(W18:W21)</f>
        <v>73</v>
      </c>
      <c r="Z18" s="55">
        <f>SUM(X18:X21)</f>
        <v>80</v>
      </c>
      <c r="AB18" s="2" t="s">
        <v>7</v>
      </c>
      <c r="AC18" s="2" t="s">
        <v>8</v>
      </c>
      <c r="AD18" s="2" t="s">
        <v>9</v>
      </c>
      <c r="AE18" s="2" t="s">
        <v>10</v>
      </c>
      <c r="AF18" s="2" t="s">
        <v>11</v>
      </c>
      <c r="AG18" s="3"/>
      <c r="AH18" s="3"/>
      <c r="AJ18" s="1"/>
      <c r="AK18" s="2" t="s">
        <v>0</v>
      </c>
      <c r="AL18" s="2" t="s">
        <v>5</v>
      </c>
      <c r="AO18" s="19"/>
      <c r="AP18" s="19"/>
      <c r="AQ18" s="19"/>
      <c r="AR18" s="19"/>
      <c r="AS18" s="19"/>
      <c r="AT18" s="19"/>
      <c r="AU18" s="19"/>
      <c r="AV18" s="19"/>
      <c r="AW18" s="19"/>
      <c r="AX18" s="19"/>
    </row>
    <row r="19" spans="5:50" ht="26" customHeight="1" x14ac:dyDescent="0.2">
      <c r="E19" s="6">
        <v>0.69442744000000001</v>
      </c>
      <c r="F19" s="45">
        <v>0.31709314</v>
      </c>
      <c r="K19" s="6">
        <v>0.31521746</v>
      </c>
      <c r="Q19" s="6">
        <v>0.77200210999999996</v>
      </c>
      <c r="R19" s="77">
        <v>0.21673228</v>
      </c>
      <c r="U19" s="11"/>
      <c r="V19" s="11">
        <v>1</v>
      </c>
      <c r="W19" s="55">
        <v>3</v>
      </c>
      <c r="X19" s="55">
        <v>26</v>
      </c>
      <c r="Y19" s="55"/>
      <c r="Z19" s="55"/>
      <c r="AB19" s="19" t="s">
        <v>57</v>
      </c>
      <c r="AC19" s="19">
        <f>SUM(W12:W13)</f>
        <v>0</v>
      </c>
      <c r="AD19" s="19">
        <f>SUM(W10:W11)</f>
        <v>88</v>
      </c>
      <c r="AE19" s="19">
        <f>SUM(X12:X13)</f>
        <v>17</v>
      </c>
      <c r="AF19" s="19">
        <f>SUM(X10:X11)</f>
        <v>72</v>
      </c>
      <c r="AJ19" s="3" t="s">
        <v>1</v>
      </c>
      <c r="AK19" s="19">
        <v>5.96</v>
      </c>
      <c r="AL19" s="19">
        <v>6.73</v>
      </c>
      <c r="AO19" s="19"/>
      <c r="AP19" s="19"/>
      <c r="AQ19" s="19"/>
      <c r="AR19" s="19"/>
      <c r="AS19" s="19"/>
      <c r="AT19" s="19"/>
      <c r="AU19" s="19"/>
      <c r="AV19" s="19"/>
      <c r="AW19" s="19"/>
      <c r="AX19" s="19"/>
    </row>
    <row r="20" spans="5:50" ht="26" customHeight="1" x14ac:dyDescent="0.2">
      <c r="E20" s="6">
        <v>0.19610183</v>
      </c>
      <c r="F20" s="45">
        <v>0.41723285999999998</v>
      </c>
      <c r="K20" s="6">
        <v>0.38797064999999997</v>
      </c>
      <c r="Q20" s="6">
        <v>0.34971132999999999</v>
      </c>
      <c r="R20" s="77">
        <v>0.31598675999999998</v>
      </c>
      <c r="U20" s="11"/>
      <c r="V20" s="11">
        <v>2</v>
      </c>
      <c r="W20" s="55">
        <v>1</v>
      </c>
      <c r="X20" s="55">
        <v>13</v>
      </c>
      <c r="Y20" s="55"/>
      <c r="Z20" s="55"/>
      <c r="AB20" s="19" t="s">
        <v>64</v>
      </c>
      <c r="AC20" s="19">
        <f>SUM(W16:W17)</f>
        <v>2</v>
      </c>
      <c r="AD20" s="19">
        <f>SUM(W14:W15)</f>
        <v>80</v>
      </c>
      <c r="AE20" s="19">
        <f>SUM(X16:X17)</f>
        <v>4</v>
      </c>
      <c r="AF20" s="19">
        <f>SUM(X14:X15)</f>
        <v>79</v>
      </c>
      <c r="AJ20" s="3" t="s">
        <v>2</v>
      </c>
      <c r="AK20" s="19">
        <v>1.85</v>
      </c>
      <c r="AL20" s="19">
        <v>2.0299999999999998</v>
      </c>
      <c r="AO20" s="19"/>
      <c r="AP20" s="19"/>
      <c r="AQ20" s="19"/>
      <c r="AR20" s="19"/>
      <c r="AS20" s="19"/>
      <c r="AT20" s="19"/>
      <c r="AU20" s="19"/>
      <c r="AV20" s="19"/>
      <c r="AW20" s="19"/>
      <c r="AX20" s="19"/>
    </row>
    <row r="21" spans="5:50" ht="26" customHeight="1" x14ac:dyDescent="0.2">
      <c r="E21" s="6">
        <v>0.19227441000000001</v>
      </c>
      <c r="F21" s="45">
        <v>0.92322820999999999</v>
      </c>
      <c r="K21" s="6">
        <v>0.46030398</v>
      </c>
      <c r="Q21" s="6">
        <v>0.38883815999999999</v>
      </c>
      <c r="R21" s="77">
        <v>0.15226194000000001</v>
      </c>
      <c r="U21" s="11"/>
      <c r="V21" s="11">
        <v>3</v>
      </c>
      <c r="W21" s="55">
        <v>0</v>
      </c>
      <c r="X21" s="55">
        <v>0</v>
      </c>
      <c r="Y21" s="55"/>
      <c r="Z21" s="55"/>
      <c r="AA21" s="11"/>
      <c r="AB21" s="19" t="s">
        <v>66</v>
      </c>
      <c r="AC21" s="19">
        <f>SUM(W20:W21)</f>
        <v>1</v>
      </c>
      <c r="AD21" s="19">
        <f>SUM(W18:W19)</f>
        <v>72</v>
      </c>
      <c r="AE21" s="19">
        <f>SUM(X20:X21)</f>
        <v>13</v>
      </c>
      <c r="AF21" s="19">
        <f>SUM(X18:X19)</f>
        <v>67</v>
      </c>
      <c r="AJ21" s="3" t="s">
        <v>3</v>
      </c>
      <c r="AK21" s="19">
        <v>19.13</v>
      </c>
      <c r="AL21" s="19">
        <v>22.3</v>
      </c>
      <c r="AO21" s="19"/>
      <c r="AP21" s="19"/>
      <c r="AQ21" s="19"/>
      <c r="AR21" s="19"/>
      <c r="AS21" s="19"/>
      <c r="AT21" s="19"/>
      <c r="AU21" s="19"/>
      <c r="AV21" s="19"/>
      <c r="AW21" s="19"/>
      <c r="AX21" s="19"/>
    </row>
    <row r="22" spans="5:50" ht="26" customHeight="1" x14ac:dyDescent="0.2">
      <c r="E22" s="6">
        <v>0.21626429999999999</v>
      </c>
      <c r="F22" s="45">
        <v>0.57212319999999905</v>
      </c>
      <c r="K22" s="6">
        <v>0.18933881999999999</v>
      </c>
      <c r="Q22" s="6">
        <v>0.31429022000000001</v>
      </c>
      <c r="R22" s="77">
        <v>0.63636477999999996</v>
      </c>
      <c r="U22" s="19" t="s">
        <v>82</v>
      </c>
      <c r="V22" s="19">
        <v>0</v>
      </c>
      <c r="W22" s="12">
        <v>80</v>
      </c>
      <c r="X22" s="12">
        <v>71</v>
      </c>
      <c r="Y22" s="12">
        <f>SUM(W22:W25)</f>
        <v>84</v>
      </c>
      <c r="Z22" s="12">
        <f>SUM(X22:X25)</f>
        <v>82</v>
      </c>
      <c r="AA22" s="11"/>
      <c r="AJ22" s="3" t="s">
        <v>12</v>
      </c>
      <c r="AK22" s="19">
        <v>2.7000000000000001E-3</v>
      </c>
      <c r="AL22" s="19">
        <v>1.8E-3</v>
      </c>
      <c r="AO22" s="19"/>
      <c r="AP22" s="19"/>
      <c r="AQ22" s="19"/>
      <c r="AR22" s="19"/>
      <c r="AS22" s="19"/>
      <c r="AT22" s="19"/>
      <c r="AU22" s="19"/>
      <c r="AV22" s="19"/>
      <c r="AW22" s="19"/>
      <c r="AX22" s="19"/>
    </row>
    <row r="23" spans="5:50" ht="26" customHeight="1" x14ac:dyDescent="0.2">
      <c r="E23" s="6">
        <v>0.15584530999999999</v>
      </c>
      <c r="F23" s="45">
        <v>0.49948868000000002</v>
      </c>
      <c r="K23" s="6">
        <v>0.20867475999999999</v>
      </c>
      <c r="Q23" s="6">
        <v>0.71030106999999998</v>
      </c>
      <c r="R23" s="77">
        <v>0.33169088000000002</v>
      </c>
      <c r="V23" s="19">
        <v>1</v>
      </c>
      <c r="W23" s="118">
        <v>4</v>
      </c>
      <c r="X23" s="118">
        <v>11</v>
      </c>
      <c r="Y23" s="12"/>
      <c r="Z23" s="12"/>
      <c r="AA23" s="11"/>
      <c r="AK23" s="33" t="s">
        <v>16</v>
      </c>
      <c r="AL23" s="33" t="s">
        <v>16</v>
      </c>
      <c r="AO23" s="19"/>
      <c r="AP23" s="19"/>
      <c r="AQ23" s="19"/>
      <c r="AR23" s="19"/>
      <c r="AS23" s="19"/>
      <c r="AT23" s="19"/>
      <c r="AU23" s="19"/>
      <c r="AV23" s="19"/>
      <c r="AW23" s="19"/>
      <c r="AX23" s="19"/>
    </row>
    <row r="24" spans="5:50" ht="26" customHeight="1" x14ac:dyDescent="0.2">
      <c r="E24" s="6">
        <v>0.16362867</v>
      </c>
      <c r="F24" s="45">
        <v>0.38060157999999999</v>
      </c>
      <c r="K24" s="56"/>
      <c r="Q24" s="6">
        <v>0.41733200999999998</v>
      </c>
      <c r="R24" s="77">
        <v>0.18172060000000001</v>
      </c>
      <c r="V24" s="19">
        <v>2</v>
      </c>
      <c r="W24" s="118"/>
      <c r="X24" s="118"/>
      <c r="Y24" s="12"/>
      <c r="Z24" s="12"/>
      <c r="AA24" s="11"/>
      <c r="AO24" s="19"/>
      <c r="AP24" s="19"/>
      <c r="AQ24" s="19"/>
      <c r="AR24" s="19"/>
      <c r="AS24" s="19"/>
      <c r="AT24" s="19"/>
      <c r="AU24" s="19"/>
      <c r="AV24" s="19"/>
      <c r="AW24" s="19"/>
      <c r="AX24" s="19"/>
    </row>
    <row r="25" spans="5:50" ht="26" customHeight="1" x14ac:dyDescent="0.2">
      <c r="E25" s="6">
        <v>0.15006989000000001</v>
      </c>
      <c r="F25" s="45">
        <v>0.84469791999999999</v>
      </c>
      <c r="Q25" s="6">
        <v>0.57627103999999996</v>
      </c>
      <c r="R25" s="77">
        <v>0.86960203000000003</v>
      </c>
      <c r="V25" s="19">
        <v>3</v>
      </c>
      <c r="W25" s="118"/>
      <c r="X25" s="118"/>
      <c r="Y25" s="12"/>
      <c r="Z25" s="55"/>
      <c r="AA25" s="11"/>
      <c r="AB25" s="5"/>
      <c r="AD25" s="3"/>
      <c r="AE25" s="3"/>
      <c r="AF25" s="3"/>
      <c r="AG25" s="3"/>
      <c r="AH25" s="3"/>
      <c r="AI25" s="3"/>
      <c r="AO25" s="19"/>
      <c r="AP25" s="19"/>
      <c r="AQ25" s="19"/>
      <c r="AR25" s="19"/>
      <c r="AS25" s="19"/>
      <c r="AT25" s="19"/>
      <c r="AU25" s="19"/>
      <c r="AV25" s="19"/>
      <c r="AW25" s="19"/>
      <c r="AX25" s="19"/>
    </row>
    <row r="26" spans="5:50" ht="26" customHeight="1" x14ac:dyDescent="0.2">
      <c r="E26" s="6">
        <v>0.20511093</v>
      </c>
      <c r="F26" s="45">
        <v>0.23952219999999999</v>
      </c>
      <c r="Q26" s="6">
        <v>0.99313485999999995</v>
      </c>
      <c r="R26" s="77">
        <v>0.44232424999999997</v>
      </c>
      <c r="U26" s="116" t="s">
        <v>83</v>
      </c>
      <c r="V26" s="116"/>
      <c r="W26" s="116"/>
      <c r="X26" s="116"/>
      <c r="Y26" s="116"/>
      <c r="Z26" s="116"/>
      <c r="AA26" s="11"/>
      <c r="AB26" s="21" t="s">
        <v>44</v>
      </c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O26" s="19"/>
      <c r="AP26" s="19"/>
      <c r="AQ26" s="19"/>
      <c r="AR26" s="19"/>
      <c r="AS26" s="19"/>
      <c r="AT26" s="19"/>
      <c r="AU26" s="19"/>
      <c r="AV26" s="19"/>
      <c r="AW26" s="19"/>
      <c r="AX26" s="19"/>
    </row>
    <row r="27" spans="5:50" ht="26" customHeight="1" x14ac:dyDescent="0.2">
      <c r="E27" s="6">
        <v>0.39986648000000002</v>
      </c>
      <c r="F27" s="45">
        <v>0.23757468000000001</v>
      </c>
      <c r="Q27" s="6">
        <v>0.19481929000000001</v>
      </c>
      <c r="R27" s="77">
        <v>0.30054961000000002</v>
      </c>
      <c r="U27" s="116"/>
      <c r="V27" s="116"/>
      <c r="W27" s="116"/>
      <c r="X27" s="116"/>
      <c r="Y27" s="116"/>
      <c r="Z27" s="116"/>
      <c r="AB27" s="2" t="s">
        <v>7</v>
      </c>
      <c r="AC27" s="2" t="s">
        <v>8</v>
      </c>
      <c r="AD27" s="2" t="s">
        <v>9</v>
      </c>
      <c r="AE27" s="2" t="s">
        <v>10</v>
      </c>
      <c r="AF27" s="2" t="s">
        <v>11</v>
      </c>
      <c r="AJ27" s="1"/>
      <c r="AK27" s="2" t="s">
        <v>0</v>
      </c>
      <c r="AL27" s="2" t="s">
        <v>5</v>
      </c>
      <c r="AO27" s="19"/>
      <c r="AP27" s="19"/>
      <c r="AQ27" s="19"/>
      <c r="AR27" s="19"/>
      <c r="AS27" s="19"/>
      <c r="AT27" s="19"/>
      <c r="AU27" s="19"/>
      <c r="AV27" s="19"/>
      <c r="AW27" s="19"/>
      <c r="AX27" s="19"/>
    </row>
    <row r="28" spans="5:50" ht="26" customHeight="1" x14ac:dyDescent="0.2">
      <c r="E28" s="6">
        <v>0.32052201000000002</v>
      </c>
      <c r="F28" s="45">
        <v>0.86159479999999999</v>
      </c>
      <c r="Q28" s="6">
        <v>0.15487506000000001</v>
      </c>
      <c r="R28" s="77">
        <v>0.69133500999999997</v>
      </c>
      <c r="U28" s="116"/>
      <c r="V28" s="116"/>
      <c r="W28" s="116"/>
      <c r="X28" s="116"/>
      <c r="Y28" s="116"/>
      <c r="Z28" s="116"/>
      <c r="AB28" s="19" t="s">
        <v>57</v>
      </c>
      <c r="AC28" s="19">
        <v>0</v>
      </c>
      <c r="AD28" s="8">
        <f>Y10-AC28</f>
        <v>88</v>
      </c>
      <c r="AE28" s="19">
        <v>12</v>
      </c>
      <c r="AF28" s="8">
        <f>Z10-AE28</f>
        <v>77</v>
      </c>
      <c r="AG28" s="8"/>
      <c r="AH28" s="8"/>
      <c r="AI28" s="7"/>
      <c r="AJ28" s="3" t="s">
        <v>1</v>
      </c>
      <c r="AK28" s="19">
        <v>6.09</v>
      </c>
      <c r="AL28" s="19">
        <v>7.22</v>
      </c>
      <c r="AO28" s="19"/>
      <c r="AP28" s="19"/>
      <c r="AQ28" s="19"/>
      <c r="AR28" s="19"/>
      <c r="AS28" s="19"/>
      <c r="AT28" s="19"/>
      <c r="AU28" s="19"/>
      <c r="AV28" s="19"/>
      <c r="AW28" s="19"/>
      <c r="AX28" s="19"/>
    </row>
    <row r="29" spans="5:50" ht="26" customHeight="1" x14ac:dyDescent="0.2">
      <c r="E29" s="6">
        <v>0.19170606000000001</v>
      </c>
      <c r="F29" s="45">
        <v>0.37115967999999999</v>
      </c>
      <c r="Q29" s="6">
        <v>0.36002979999999901</v>
      </c>
      <c r="R29" s="77">
        <v>0.41171291999999998</v>
      </c>
      <c r="U29" s="116"/>
      <c r="V29" s="116"/>
      <c r="W29" s="116"/>
      <c r="X29" s="116"/>
      <c r="Y29" s="116"/>
      <c r="Z29" s="116"/>
      <c r="AB29" s="19" t="s">
        <v>64</v>
      </c>
      <c r="AC29" s="19">
        <v>3</v>
      </c>
      <c r="AD29" s="8">
        <f>Y14-AC29</f>
        <v>79</v>
      </c>
      <c r="AE29" s="19">
        <v>9</v>
      </c>
      <c r="AF29" s="8">
        <f>Z14-AE29</f>
        <v>74</v>
      </c>
      <c r="AG29" s="8"/>
      <c r="AH29" s="8"/>
      <c r="AI29" s="7"/>
      <c r="AJ29" s="3" t="s">
        <v>2</v>
      </c>
      <c r="AK29" s="19">
        <v>2.09</v>
      </c>
      <c r="AL29" s="19">
        <v>2.36</v>
      </c>
      <c r="AO29" s="19"/>
      <c r="AP29" s="19"/>
      <c r="AQ29" s="19"/>
      <c r="AR29" s="19"/>
      <c r="AS29" s="19"/>
      <c r="AT29" s="19"/>
      <c r="AU29" s="19"/>
      <c r="AV29" s="19"/>
      <c r="AW29" s="19"/>
      <c r="AX29" s="19"/>
    </row>
    <row r="30" spans="5:50" ht="26" customHeight="1" x14ac:dyDescent="0.2">
      <c r="E30" s="6">
        <v>0.40005759000000002</v>
      </c>
      <c r="F30" s="45">
        <v>0.19583750999999999</v>
      </c>
      <c r="Q30" s="6">
        <v>0.85924062000000001</v>
      </c>
      <c r="R30" s="77">
        <v>1.1208514199999999</v>
      </c>
      <c r="U30" s="116"/>
      <c r="V30" s="116"/>
      <c r="W30" s="116"/>
      <c r="X30" s="116"/>
      <c r="Y30" s="116"/>
      <c r="Z30" s="116"/>
      <c r="AB30" s="19" t="s">
        <v>66</v>
      </c>
      <c r="AC30" s="19">
        <v>0</v>
      </c>
      <c r="AD30" s="8">
        <f>Y18-AC30</f>
        <v>73</v>
      </c>
      <c r="AE30" s="19">
        <v>22</v>
      </c>
      <c r="AF30" s="8">
        <f>Z18-AE30</f>
        <v>58</v>
      </c>
      <c r="AG30" s="8"/>
      <c r="AH30" s="8"/>
      <c r="AI30" s="7"/>
      <c r="AJ30" s="3" t="s">
        <v>3</v>
      </c>
      <c r="AK30" s="19">
        <v>17.739999999999998</v>
      </c>
      <c r="AL30" s="19">
        <v>22.04</v>
      </c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5:50" ht="26" customHeight="1" x14ac:dyDescent="0.2">
      <c r="E31" s="6">
        <v>0.17750051</v>
      </c>
      <c r="F31" s="45">
        <v>0.20002933000000001</v>
      </c>
      <c r="Q31" s="6">
        <v>0.34960681999999998</v>
      </c>
      <c r="R31" s="77">
        <v>0.74792254999999996</v>
      </c>
      <c r="AB31" s="3"/>
      <c r="AD31" s="8"/>
      <c r="AF31" s="8"/>
      <c r="AG31" s="8"/>
      <c r="AH31" s="8"/>
      <c r="AI31" s="7"/>
      <c r="AJ31" s="3" t="s">
        <v>12</v>
      </c>
      <c r="AK31" s="19">
        <v>8.9999999999999998E-4</v>
      </c>
      <c r="AL31" s="19">
        <v>5.0000000000000001E-4</v>
      </c>
      <c r="AO31" s="19"/>
      <c r="AP31" s="19"/>
      <c r="AQ31" s="19"/>
      <c r="AR31" s="19"/>
      <c r="AS31" s="19"/>
      <c r="AT31" s="19"/>
      <c r="AU31" s="19"/>
      <c r="AV31" s="19"/>
      <c r="AW31" s="19"/>
      <c r="AX31" s="19"/>
    </row>
    <row r="32" spans="5:50" ht="26" customHeight="1" x14ac:dyDescent="0.2">
      <c r="E32" s="6">
        <v>0.19137877</v>
      </c>
      <c r="F32" s="45">
        <v>0.92810053000000003</v>
      </c>
      <c r="Q32" s="6">
        <v>0.37492217</v>
      </c>
      <c r="R32" s="77">
        <v>0.75402888999999995</v>
      </c>
      <c r="AA32" s="14"/>
      <c r="AB32" s="3"/>
      <c r="AD32" s="8"/>
      <c r="AF32" s="8"/>
      <c r="AG32" s="8"/>
      <c r="AH32" s="8"/>
      <c r="AI32" s="12"/>
      <c r="AJ32" s="12"/>
      <c r="AK32" s="33" t="s">
        <v>15</v>
      </c>
      <c r="AL32" s="33" t="s">
        <v>15</v>
      </c>
      <c r="AO32" s="19"/>
      <c r="AP32" s="19"/>
      <c r="AQ32" s="19"/>
      <c r="AR32" s="19"/>
      <c r="AS32" s="19"/>
      <c r="AT32" s="19"/>
      <c r="AU32" s="19"/>
      <c r="AV32" s="19"/>
      <c r="AW32" s="19"/>
      <c r="AX32" s="19"/>
    </row>
    <row r="33" spans="5:50" ht="26" customHeight="1" x14ac:dyDescent="0.2">
      <c r="E33" s="6">
        <v>0.21094694</v>
      </c>
      <c r="F33" s="45">
        <v>0.48477654999999997</v>
      </c>
      <c r="Q33" s="6">
        <v>0.19990762000000001</v>
      </c>
      <c r="R33" s="77">
        <v>0.64173376000000004</v>
      </c>
      <c r="AA33" s="14"/>
      <c r="AO33" s="19"/>
      <c r="AP33" s="19"/>
      <c r="AQ33" s="19"/>
      <c r="AR33" s="19"/>
      <c r="AS33" s="19"/>
      <c r="AT33" s="19"/>
      <c r="AU33" s="19"/>
      <c r="AV33" s="19"/>
      <c r="AW33" s="19"/>
      <c r="AX33" s="19"/>
    </row>
    <row r="34" spans="5:50" ht="26" customHeight="1" x14ac:dyDescent="0.2">
      <c r="E34" s="6">
        <v>0.35828509999999902</v>
      </c>
      <c r="F34" s="45">
        <v>0.17589146</v>
      </c>
      <c r="K34" s="6"/>
      <c r="Q34" s="6">
        <v>0.63194181999999999</v>
      </c>
      <c r="R34" s="77">
        <v>0.43066211999999998</v>
      </c>
      <c r="AA34" s="14"/>
      <c r="AB34" s="21" t="s">
        <v>51</v>
      </c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pans="5:50" ht="26" customHeight="1" x14ac:dyDescent="0.2">
      <c r="E35" s="6">
        <v>0.18907943999999999</v>
      </c>
      <c r="F35" s="45">
        <v>0.46862872999999999</v>
      </c>
      <c r="Q35" s="6">
        <v>0.88932882999999996</v>
      </c>
      <c r="R35" s="77">
        <v>0.99051244000000005</v>
      </c>
      <c r="AA35" s="14"/>
      <c r="AB35" s="2" t="s">
        <v>19</v>
      </c>
      <c r="AC35" s="2" t="s">
        <v>25</v>
      </c>
      <c r="AD35" s="2" t="s">
        <v>26</v>
      </c>
      <c r="AE35" s="2" t="s">
        <v>27</v>
      </c>
      <c r="AF35" s="2" t="s">
        <v>28</v>
      </c>
      <c r="AG35" s="2" t="s">
        <v>29</v>
      </c>
      <c r="AH35" s="2" t="s">
        <v>31</v>
      </c>
      <c r="AI35" s="12"/>
      <c r="AJ35" s="1"/>
      <c r="AK35" s="2" t="s">
        <v>24</v>
      </c>
      <c r="AP35" s="19"/>
      <c r="AQ35" s="19"/>
      <c r="AR35" s="19"/>
      <c r="AS35" s="19"/>
      <c r="AT35" s="19"/>
      <c r="AU35" s="19"/>
      <c r="AV35" s="19"/>
      <c r="AW35" s="19"/>
      <c r="AX35" s="19"/>
    </row>
    <row r="36" spans="5:50" ht="26" customHeight="1" x14ac:dyDescent="0.2">
      <c r="E36" s="6">
        <v>0.42751391</v>
      </c>
      <c r="F36" s="45">
        <v>0.31896513999999998</v>
      </c>
      <c r="Q36" s="6">
        <v>0.35085929999999999</v>
      </c>
      <c r="R36" s="77">
        <v>0.62559783000000002</v>
      </c>
      <c r="AA36" s="14"/>
      <c r="AB36" s="19" t="s">
        <v>57</v>
      </c>
      <c r="AC36" s="6">
        <f>AVERAGE(B11:B12)</f>
        <v>0.20091314999999998</v>
      </c>
      <c r="AD36" s="6">
        <f>AVERAGE(E11:G67)</f>
        <v>0.38983312887096766</v>
      </c>
      <c r="AE36" s="6">
        <f>STDEV(B11:D43)</f>
        <v>1.5959979878940964E-2</v>
      </c>
      <c r="AF36" s="6">
        <f>STDEV(E11:G43)</f>
        <v>0.22083414349386307</v>
      </c>
      <c r="AG36" s="8">
        <f>COUNT(B11:D43)</f>
        <v>2</v>
      </c>
      <c r="AH36" s="8">
        <f>COUNT(E11:G43)</f>
        <v>62</v>
      </c>
      <c r="AJ36" s="3" t="s">
        <v>1</v>
      </c>
      <c r="AK36" s="19">
        <v>1.65</v>
      </c>
      <c r="AL36" s="3"/>
      <c r="AP36" s="14"/>
      <c r="AQ36" s="19"/>
      <c r="AR36" s="19"/>
      <c r="AS36" s="19"/>
      <c r="AT36" s="19"/>
      <c r="AU36" s="19"/>
      <c r="AV36" s="19"/>
      <c r="AW36" s="19"/>
      <c r="AX36" s="19"/>
    </row>
    <row r="37" spans="5:50" ht="26" customHeight="1" x14ac:dyDescent="0.2">
      <c r="E37" s="6">
        <v>0.18847691</v>
      </c>
      <c r="F37" s="45">
        <v>0.70316444</v>
      </c>
      <c r="Q37" s="6"/>
      <c r="AA37" s="14"/>
      <c r="AB37" s="19" t="s">
        <v>64</v>
      </c>
      <c r="AC37" s="6">
        <f>AVERAGE(H11:J21)</f>
        <v>0.32296131090909092</v>
      </c>
      <c r="AD37" s="6">
        <f>AVERAGE(K11:M30)</f>
        <v>0.33390252095238088</v>
      </c>
      <c r="AE37" s="6">
        <f>STDEV(H11:J43)</f>
        <v>0.16262475238424487</v>
      </c>
      <c r="AF37" s="6">
        <f>STDEV(K11:M43)</f>
        <v>0.14394354636567872</v>
      </c>
      <c r="AG37" s="8">
        <f>COUNT(H11:J43)</f>
        <v>11</v>
      </c>
      <c r="AH37" s="8">
        <f>COUNT(K11:M43)</f>
        <v>21</v>
      </c>
      <c r="AJ37" s="3" t="s">
        <v>2</v>
      </c>
      <c r="AK37" s="19">
        <v>1.42</v>
      </c>
      <c r="AP37" s="14"/>
      <c r="AQ37" s="19"/>
      <c r="AR37" s="19"/>
      <c r="AS37" s="19"/>
      <c r="AT37" s="19"/>
      <c r="AU37" s="19"/>
      <c r="AV37" s="19"/>
      <c r="AW37" s="19"/>
      <c r="AX37" s="19"/>
    </row>
    <row r="38" spans="5:50" ht="26" customHeight="1" x14ac:dyDescent="0.2">
      <c r="F38" s="45">
        <v>0.81764751999999996</v>
      </c>
      <c r="AA38" s="14"/>
      <c r="AB38" s="19" t="s">
        <v>66</v>
      </c>
      <c r="AC38" s="6">
        <f>AVERAGE(N11:P14)</f>
        <v>0.38062559400000001</v>
      </c>
      <c r="AD38" s="6">
        <f>AVERAGE(Q11:S55)</f>
        <v>0.52257305115384634</v>
      </c>
      <c r="AE38" s="6">
        <f>STDEV(N11:P43)</f>
        <v>0.14705756629253239</v>
      </c>
      <c r="AF38" s="6">
        <f>STDEV(Q11:S43)</f>
        <v>0.2550804076752326</v>
      </c>
      <c r="AG38" s="8">
        <f>COUNT(N11:P43)</f>
        <v>5</v>
      </c>
      <c r="AH38" s="8">
        <f>COUNT(Q11:S43)</f>
        <v>52</v>
      </c>
      <c r="AJ38" s="3" t="s">
        <v>3</v>
      </c>
      <c r="AK38" s="19">
        <v>1.9</v>
      </c>
      <c r="AP38" s="14"/>
      <c r="AQ38" s="19"/>
      <c r="AR38" s="19"/>
      <c r="AS38" s="19"/>
      <c r="AT38" s="19"/>
      <c r="AU38" s="19"/>
      <c r="AV38" s="19"/>
      <c r="AW38" s="19"/>
      <c r="AX38" s="19"/>
    </row>
    <row r="39" spans="5:50" ht="26" customHeight="1" x14ac:dyDescent="0.2">
      <c r="F39" s="45">
        <v>0.18497035000000001</v>
      </c>
      <c r="AJ39" s="3" t="s">
        <v>12</v>
      </c>
      <c r="AK39" s="19" t="s">
        <v>14</v>
      </c>
      <c r="AQ39" s="19"/>
      <c r="AR39" s="19"/>
      <c r="AS39" s="19"/>
      <c r="AT39" s="19"/>
      <c r="AU39" s="19"/>
      <c r="AV39" s="19"/>
      <c r="AW39" s="19"/>
      <c r="AX39" s="19"/>
    </row>
    <row r="40" spans="5:50" ht="26" customHeight="1" x14ac:dyDescent="0.2">
      <c r="F40" s="45">
        <v>0.78569274</v>
      </c>
      <c r="AB40" s="12" t="s">
        <v>38</v>
      </c>
      <c r="AC40" s="6"/>
      <c r="AD40" s="6"/>
      <c r="AE40" s="6"/>
      <c r="AF40" s="12"/>
      <c r="AG40" s="12"/>
      <c r="AH40" s="12"/>
      <c r="AI40" s="34"/>
      <c r="AK40" s="79" t="s">
        <v>15</v>
      </c>
      <c r="AP40" s="19"/>
      <c r="AQ40" s="19"/>
      <c r="AR40" s="19"/>
      <c r="AS40" s="19"/>
      <c r="AT40" s="19"/>
      <c r="AU40" s="19"/>
      <c r="AV40" s="19"/>
      <c r="AW40" s="19"/>
      <c r="AX40" s="19"/>
    </row>
    <row r="41" spans="5:50" ht="26" customHeight="1" x14ac:dyDescent="0.2">
      <c r="F41" s="45">
        <v>0.34375322000000003</v>
      </c>
      <c r="AB41" s="12" t="s">
        <v>37</v>
      </c>
      <c r="AC41" s="6"/>
      <c r="AD41" s="6"/>
      <c r="AE41" s="6"/>
      <c r="AF41" s="36"/>
      <c r="AG41" s="36"/>
      <c r="AH41" s="36"/>
      <c r="AI41" s="34"/>
      <c r="AO41" s="19"/>
      <c r="AP41" s="19"/>
      <c r="AQ41" s="19"/>
      <c r="AR41" s="19"/>
      <c r="AS41" s="19"/>
      <c r="AT41" s="19"/>
      <c r="AU41" s="19"/>
      <c r="AV41" s="19"/>
      <c r="AW41" s="19"/>
      <c r="AX41" s="19"/>
    </row>
    <row r="42" spans="5:50" ht="26" customHeight="1" x14ac:dyDescent="0.2">
      <c r="F42" s="45">
        <v>0.62270630999999999</v>
      </c>
      <c r="AB42" s="12" t="s">
        <v>36</v>
      </c>
      <c r="AC42" s="6"/>
      <c r="AD42" s="6"/>
      <c r="AE42" s="6"/>
      <c r="AI42" s="4"/>
      <c r="AO42" s="19"/>
      <c r="AP42" s="19"/>
      <c r="AQ42" s="19"/>
      <c r="AR42" s="19"/>
      <c r="AS42" s="19"/>
      <c r="AT42" s="19"/>
      <c r="AU42" s="19"/>
      <c r="AV42" s="19"/>
      <c r="AW42" s="19"/>
      <c r="AX42" s="19"/>
    </row>
    <row r="43" spans="5:50" ht="26" customHeight="1" x14ac:dyDescent="0.2">
      <c r="F43" s="45">
        <v>0.41321561000000001</v>
      </c>
      <c r="AB43" s="32"/>
      <c r="AI43" s="4"/>
      <c r="AO43" s="19"/>
      <c r="AP43" s="19"/>
      <c r="AQ43" s="19"/>
      <c r="AR43" s="19"/>
      <c r="AS43" s="19"/>
      <c r="AT43" s="19"/>
      <c r="AU43" s="19"/>
      <c r="AV43" s="19"/>
      <c r="AW43" s="19"/>
      <c r="AX43" s="19"/>
    </row>
  </sheetData>
  <mergeCells count="14">
    <mergeCell ref="B8:G8"/>
    <mergeCell ref="B9:D9"/>
    <mergeCell ref="E9:G9"/>
    <mergeCell ref="H9:J9"/>
    <mergeCell ref="K9:M9"/>
    <mergeCell ref="U26:Z30"/>
    <mergeCell ref="AJ8:AL8"/>
    <mergeCell ref="AB6:AF6"/>
    <mergeCell ref="N8:S8"/>
    <mergeCell ref="H8:M8"/>
    <mergeCell ref="N9:P9"/>
    <mergeCell ref="Q9:S9"/>
    <mergeCell ref="W23:W25"/>
    <mergeCell ref="X23:X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CAA6B-0CDA-FC42-93A0-3D56F14A6F26}">
  <dimension ref="A1:CM106"/>
  <sheetViews>
    <sheetView zoomScale="75" workbookViewId="0">
      <selection activeCell="L18" sqref="L18"/>
    </sheetView>
  </sheetViews>
  <sheetFormatPr baseColWidth="10" defaultRowHeight="28" customHeight="1" x14ac:dyDescent="0.2"/>
  <cols>
    <col min="1" max="1" width="13.6640625" style="82" customWidth="1"/>
    <col min="2" max="4" width="9.33203125" style="82" customWidth="1"/>
    <col min="5" max="6" width="9.83203125" style="82" customWidth="1"/>
    <col min="7" max="7" width="9.1640625" style="82" customWidth="1"/>
    <col min="8" max="8" width="8.83203125" style="82" customWidth="1"/>
    <col min="9" max="9" width="11.5" style="82" customWidth="1"/>
    <col min="10" max="10" width="3.5" style="82" customWidth="1"/>
    <col min="11" max="11" width="11.83203125" style="82" customWidth="1"/>
    <col min="12" max="12" width="10.83203125" style="82" customWidth="1"/>
    <col min="13" max="13" width="14.83203125" style="82" customWidth="1"/>
    <col min="14" max="14" width="13.83203125" style="82" customWidth="1"/>
    <col min="15" max="17" width="10.83203125" style="82"/>
    <col min="18" max="18" width="2.33203125" style="86" customWidth="1"/>
    <col min="19" max="19" width="15.33203125" style="82" customWidth="1"/>
    <col min="20" max="21" width="9.6640625" style="82" customWidth="1"/>
    <col min="22" max="22" width="14.6640625" style="82" customWidth="1"/>
    <col min="23" max="23" width="11.83203125" style="82" customWidth="1"/>
    <col min="24" max="24" width="11.33203125" style="82" customWidth="1"/>
    <col min="25" max="25" width="11.5" style="82" customWidth="1"/>
    <col min="26" max="26" width="11.1640625" style="82" customWidth="1"/>
    <col min="27" max="27" width="8.33203125" style="82" customWidth="1"/>
    <col min="28" max="29" width="8.6640625" style="82" customWidth="1"/>
    <col min="30" max="30" width="8.5" style="82" customWidth="1"/>
    <col min="31" max="31" width="9.1640625" style="82" customWidth="1"/>
    <col min="32" max="32" width="9.33203125" style="82" customWidth="1"/>
    <col min="33" max="33" width="9.6640625" style="82" customWidth="1"/>
    <col min="34" max="34" width="9.83203125" style="82" customWidth="1"/>
    <col min="35" max="35" width="10.5" style="82" customWidth="1"/>
    <col min="36" max="36" width="9.33203125" style="82" customWidth="1"/>
    <col min="37" max="37" width="4" style="82" customWidth="1"/>
    <col min="38" max="42" width="10.83203125" style="82"/>
    <col min="43" max="43" width="12.33203125" style="82" customWidth="1"/>
    <col min="44" max="44" width="11.83203125" style="82" customWidth="1"/>
    <col min="45" max="45" width="3.33203125" style="82" customWidth="1"/>
    <col min="46" max="48" width="10.83203125" style="82"/>
    <col min="49" max="49" width="14.83203125" style="82" customWidth="1"/>
    <col min="50" max="50" width="13.5" style="82" customWidth="1"/>
    <col min="51" max="52" width="12.6640625" style="82" customWidth="1"/>
    <col min="53" max="53" width="13" style="82" customWidth="1"/>
    <col min="54" max="55" width="12.83203125" style="82" customWidth="1"/>
    <col min="56" max="56" width="12" style="82" customWidth="1"/>
    <col min="57" max="57" width="12.5" style="82" customWidth="1"/>
    <col min="58" max="59" width="12.83203125" style="82" customWidth="1"/>
    <col min="60" max="60" width="13" style="82" customWidth="1"/>
    <col min="61" max="61" width="12.6640625" style="82" customWidth="1"/>
    <col min="62" max="62" width="2.33203125" style="86" customWidth="1"/>
    <col min="63" max="67" width="10.83203125" style="82"/>
    <col min="68" max="69" width="13.83203125" style="82" customWidth="1"/>
    <col min="70" max="70" width="2" style="82" customWidth="1"/>
    <col min="71" max="73" width="10.83203125" style="82"/>
    <col min="74" max="74" width="15" style="82" customWidth="1"/>
    <col min="75" max="80" width="10.83203125" style="82"/>
    <col min="81" max="81" width="3" style="82" customWidth="1"/>
    <col min="82" max="82" width="10.83203125" style="82"/>
    <col min="83" max="83" width="9.6640625" style="82" customWidth="1"/>
    <col min="84" max="88" width="10.83203125" style="82"/>
    <col min="89" max="89" width="2.6640625" style="82" customWidth="1"/>
    <col min="90" max="90" width="12" style="82" customWidth="1"/>
    <col min="91" max="16384" width="10.83203125" style="82"/>
  </cols>
  <sheetData>
    <row r="1" spans="1:91" ht="28" customHeight="1" x14ac:dyDescent="0.2">
      <c r="A1" s="82" t="s">
        <v>101</v>
      </c>
    </row>
    <row r="2" spans="1:91" ht="28" customHeight="1" x14ac:dyDescent="0.2">
      <c r="A2" s="120" t="s">
        <v>104</v>
      </c>
    </row>
    <row r="3" spans="1:91" ht="41" customHeight="1" x14ac:dyDescent="0.2">
      <c r="A3" s="81" t="s">
        <v>54</v>
      </c>
      <c r="B3" s="99" t="s">
        <v>84</v>
      </c>
      <c r="C3" s="99" t="s">
        <v>85</v>
      </c>
      <c r="D3" s="99" t="s">
        <v>86</v>
      </c>
      <c r="E3" s="99" t="s">
        <v>87</v>
      </c>
      <c r="F3" s="99" t="s">
        <v>88</v>
      </c>
      <c r="G3" s="99" t="s">
        <v>89</v>
      </c>
      <c r="H3" s="99" t="s">
        <v>90</v>
      </c>
      <c r="I3" s="99" t="s">
        <v>91</v>
      </c>
      <c r="K3" s="21" t="s">
        <v>55</v>
      </c>
      <c r="L3" s="21"/>
      <c r="M3" s="21"/>
      <c r="N3" s="21"/>
      <c r="O3" s="21"/>
      <c r="P3" s="12"/>
      <c r="Q3" s="12"/>
      <c r="R3" s="12"/>
      <c r="S3" s="119" t="s">
        <v>39</v>
      </c>
      <c r="T3" s="119"/>
      <c r="V3" s="83" t="s">
        <v>20</v>
      </c>
      <c r="W3" s="99" t="s">
        <v>92</v>
      </c>
      <c r="X3" s="99" t="s">
        <v>85</v>
      </c>
      <c r="Y3" s="99" t="s">
        <v>86</v>
      </c>
      <c r="Z3" s="99" t="s">
        <v>87</v>
      </c>
      <c r="AA3" s="99" t="s">
        <v>88</v>
      </c>
      <c r="AB3" s="99" t="s">
        <v>89</v>
      </c>
      <c r="AC3" s="99" t="s">
        <v>90</v>
      </c>
      <c r="AD3" s="99" t="s">
        <v>91</v>
      </c>
      <c r="AE3" s="99" t="s">
        <v>93</v>
      </c>
      <c r="AF3" s="99" t="s">
        <v>94</v>
      </c>
      <c r="AG3" s="99" t="s">
        <v>95</v>
      </c>
      <c r="AH3" s="99" t="s">
        <v>96</v>
      </c>
      <c r="AI3" s="99" t="s">
        <v>97</v>
      </c>
      <c r="AJ3" s="99" t="s">
        <v>98</v>
      </c>
      <c r="AL3" s="21" t="s">
        <v>55</v>
      </c>
      <c r="AT3" s="119" t="s">
        <v>39</v>
      </c>
      <c r="AU3" s="119"/>
      <c r="AW3" s="81" t="s">
        <v>21</v>
      </c>
      <c r="AX3" s="99" t="s">
        <v>92</v>
      </c>
      <c r="AY3" s="99" t="s">
        <v>85</v>
      </c>
      <c r="AZ3" s="99" t="s">
        <v>88</v>
      </c>
      <c r="BA3" s="99" t="s">
        <v>89</v>
      </c>
      <c r="BB3" s="99" t="s">
        <v>93</v>
      </c>
      <c r="BC3" s="99" t="s">
        <v>94</v>
      </c>
      <c r="BD3" s="99" t="s">
        <v>86</v>
      </c>
      <c r="BE3" s="99" t="s">
        <v>87</v>
      </c>
      <c r="BF3" s="99" t="s">
        <v>90</v>
      </c>
      <c r="BG3" s="99" t="s">
        <v>91</v>
      </c>
      <c r="BH3" s="99" t="s">
        <v>95</v>
      </c>
      <c r="BI3" s="99" t="s">
        <v>96</v>
      </c>
      <c r="BJ3" s="102"/>
      <c r="BK3" s="21" t="s">
        <v>55</v>
      </c>
      <c r="BS3" s="119" t="s">
        <v>39</v>
      </c>
      <c r="BT3" s="119"/>
      <c r="BV3" s="81" t="s">
        <v>6</v>
      </c>
      <c r="BW3" s="99" t="s">
        <v>92</v>
      </c>
      <c r="BX3" s="99" t="s">
        <v>85</v>
      </c>
      <c r="BY3" s="99" t="s">
        <v>86</v>
      </c>
      <c r="BZ3" s="99" t="s">
        <v>87</v>
      </c>
      <c r="CA3" s="99" t="s">
        <v>90</v>
      </c>
      <c r="CB3" s="99" t="s">
        <v>91</v>
      </c>
      <c r="CD3" s="21" t="s">
        <v>55</v>
      </c>
      <c r="CL3" s="119" t="s">
        <v>39</v>
      </c>
      <c r="CM3" s="119"/>
    </row>
    <row r="4" spans="1:91" ht="28" customHeight="1" x14ac:dyDescent="0.2">
      <c r="B4" s="23">
        <v>2411.453</v>
      </c>
      <c r="C4" s="23">
        <v>3360.127</v>
      </c>
      <c r="D4" s="23">
        <v>1021.13899999999</v>
      </c>
      <c r="E4" s="23">
        <v>1748.40299999999</v>
      </c>
      <c r="F4" s="23">
        <v>1088.7069999999901</v>
      </c>
      <c r="G4" s="23">
        <v>1340.9179999999999</v>
      </c>
      <c r="H4" s="23">
        <v>1291.585</v>
      </c>
      <c r="I4" s="23">
        <v>2860.712</v>
      </c>
      <c r="K4" s="30" t="s">
        <v>19</v>
      </c>
      <c r="L4" s="2" t="s">
        <v>25</v>
      </c>
      <c r="M4" s="2" t="s">
        <v>26</v>
      </c>
      <c r="N4" s="2" t="s">
        <v>27</v>
      </c>
      <c r="O4" s="2" t="s">
        <v>28</v>
      </c>
      <c r="P4" s="2" t="s">
        <v>29</v>
      </c>
      <c r="Q4" s="2" t="s">
        <v>31</v>
      </c>
      <c r="R4" s="3"/>
      <c r="S4" s="101"/>
      <c r="T4" s="2" t="s">
        <v>24</v>
      </c>
      <c r="V4" s="3"/>
      <c r="W4" s="23">
        <v>1772.9349999999999</v>
      </c>
      <c r="X4" s="23">
        <v>2127.3829999999998</v>
      </c>
      <c r="Y4" s="23">
        <v>1555.34</v>
      </c>
      <c r="Z4" s="23">
        <v>2448.2069999999999</v>
      </c>
      <c r="AA4" s="23">
        <v>1748.40299999999</v>
      </c>
      <c r="AB4" s="23">
        <v>2700.6190000000001</v>
      </c>
      <c r="AC4" s="23">
        <v>1340.9179999999999</v>
      </c>
      <c r="AD4" s="23">
        <v>3821.5369999999998</v>
      </c>
      <c r="AE4" s="23">
        <v>2889.7309999999902</v>
      </c>
      <c r="AF4" s="23">
        <v>1856.9829999999999</v>
      </c>
      <c r="AG4" s="23">
        <v>4630.8919999999998</v>
      </c>
      <c r="AH4" s="23">
        <v>1059.443</v>
      </c>
      <c r="AI4" s="23">
        <v>1933.8050000000001</v>
      </c>
      <c r="AJ4" s="23">
        <v>2534.4479999999999</v>
      </c>
      <c r="AL4" s="30" t="s">
        <v>19</v>
      </c>
      <c r="AM4" s="2" t="s">
        <v>25</v>
      </c>
      <c r="AN4" s="2" t="s">
        <v>26</v>
      </c>
      <c r="AO4" s="2" t="s">
        <v>27</v>
      </c>
      <c r="AP4" s="2" t="s">
        <v>28</v>
      </c>
      <c r="AQ4" s="2" t="s">
        <v>29</v>
      </c>
      <c r="AR4" s="2" t="s">
        <v>31</v>
      </c>
      <c r="AT4" s="101"/>
      <c r="AU4" s="2" t="s">
        <v>24</v>
      </c>
      <c r="AW4" s="3"/>
      <c r="AX4" s="23">
        <v>1088.7069999999901</v>
      </c>
      <c r="AY4" s="23">
        <v>2232.027</v>
      </c>
      <c r="AZ4" s="23">
        <v>1555.34</v>
      </c>
      <c r="BA4" s="23">
        <v>2769.2</v>
      </c>
      <c r="BB4" s="23">
        <v>1340.9179999999999</v>
      </c>
      <c r="BC4" s="23">
        <v>3738.1030000000001</v>
      </c>
      <c r="BD4" s="23">
        <v>1291.585</v>
      </c>
      <c r="BE4" s="23">
        <v>1640.0539999999901</v>
      </c>
      <c r="BF4" s="23">
        <v>1871.009</v>
      </c>
      <c r="BG4" s="23">
        <v>3543.85</v>
      </c>
      <c r="BH4" s="23">
        <v>2860.712</v>
      </c>
      <c r="BI4" s="23">
        <v>4030.6619999999998</v>
      </c>
      <c r="BJ4" s="26"/>
      <c r="BK4" s="30" t="s">
        <v>19</v>
      </c>
      <c r="BL4" s="2" t="s">
        <v>25</v>
      </c>
      <c r="BM4" s="2" t="s">
        <v>26</v>
      </c>
      <c r="BN4" s="2" t="s">
        <v>27</v>
      </c>
      <c r="BO4" s="2" t="s">
        <v>28</v>
      </c>
      <c r="BP4" s="2" t="s">
        <v>29</v>
      </c>
      <c r="BQ4" s="2" t="s">
        <v>31</v>
      </c>
      <c r="BS4" s="101"/>
      <c r="BT4" s="2" t="s">
        <v>24</v>
      </c>
      <c r="BV4" s="3"/>
      <c r="BW4" s="23">
        <v>2194.674</v>
      </c>
      <c r="BX4" s="23">
        <v>2248.6660000000002</v>
      </c>
      <c r="BY4" s="23">
        <v>2497.8760000000002</v>
      </c>
      <c r="BZ4" s="23">
        <v>1652.1379999999999</v>
      </c>
      <c r="CA4" s="23">
        <v>1551.9639999999999</v>
      </c>
      <c r="CB4" s="23">
        <v>1748.15</v>
      </c>
      <c r="CD4" s="30" t="s">
        <v>19</v>
      </c>
      <c r="CE4" s="2" t="s">
        <v>25</v>
      </c>
      <c r="CF4" s="2" t="s">
        <v>26</v>
      </c>
      <c r="CG4" s="2" t="s">
        <v>27</v>
      </c>
      <c r="CH4" s="2" t="s">
        <v>28</v>
      </c>
      <c r="CI4" s="2" t="s">
        <v>29</v>
      </c>
      <c r="CJ4" s="2" t="s">
        <v>31</v>
      </c>
      <c r="CL4" s="101"/>
      <c r="CM4" s="2" t="s">
        <v>24</v>
      </c>
    </row>
    <row r="5" spans="1:91" ht="28" customHeight="1" x14ac:dyDescent="0.2">
      <c r="B5" s="23">
        <v>1645.8389999999999</v>
      </c>
      <c r="C5" s="23">
        <v>2304.114</v>
      </c>
      <c r="D5" s="23">
        <v>1020.831</v>
      </c>
      <c r="E5" s="23">
        <v>1963.8910000000001</v>
      </c>
      <c r="F5" s="23">
        <v>1301.271</v>
      </c>
      <c r="G5" s="23">
        <v>1076.3579999999999</v>
      </c>
      <c r="H5" s="23">
        <v>1328.625</v>
      </c>
      <c r="I5" s="23">
        <v>2571.7449999999999</v>
      </c>
      <c r="K5" s="91" t="s">
        <v>57</v>
      </c>
      <c r="L5" s="84">
        <f>AVERAGE(B:B)</f>
        <v>1498.9317179487168</v>
      </c>
      <c r="M5" s="84">
        <f>AVERAGE(C:C)</f>
        <v>3184.418189189189</v>
      </c>
      <c r="N5" s="82">
        <f>STDEV(B:B)</f>
        <v>512.30636345452331</v>
      </c>
      <c r="O5" s="82">
        <f>STDEV(C:C)</f>
        <v>1387.4376567457925</v>
      </c>
      <c r="P5" s="84">
        <f>COUNT(B:B)</f>
        <v>78</v>
      </c>
      <c r="Q5" s="84">
        <f>COUNT(C:C)</f>
        <v>74</v>
      </c>
      <c r="R5" s="89"/>
      <c r="S5" s="87" t="s">
        <v>1</v>
      </c>
      <c r="T5" s="88">
        <v>1.7</v>
      </c>
      <c r="V5" s="3"/>
      <c r="W5" s="23">
        <v>1607.7170000000001</v>
      </c>
      <c r="X5" s="23">
        <v>2284.4290000000001</v>
      </c>
      <c r="Y5" s="23">
        <v>1744.0829999999901</v>
      </c>
      <c r="Z5" s="23">
        <v>2228.3789999999999</v>
      </c>
      <c r="AA5" s="23">
        <v>1963.8910000000001</v>
      </c>
      <c r="AB5" s="23">
        <v>4102.768</v>
      </c>
      <c r="AC5" s="23">
        <v>1076.3579999999999</v>
      </c>
      <c r="AD5" s="23">
        <v>3643.8429999999998</v>
      </c>
      <c r="AE5" s="23">
        <v>2331.9319999999998</v>
      </c>
      <c r="AF5" s="23">
        <v>1629.751</v>
      </c>
      <c r="AG5" s="23">
        <v>1873.587</v>
      </c>
      <c r="AH5" s="23">
        <v>2624.6970000000001</v>
      </c>
      <c r="AI5" s="23">
        <v>1789.67299999999</v>
      </c>
      <c r="AJ5" s="23">
        <v>3063.0520000000001</v>
      </c>
      <c r="AL5" s="19" t="s">
        <v>57</v>
      </c>
      <c r="AM5" s="84">
        <f>AVERAGE(W:W)</f>
        <v>1397.8797882352926</v>
      </c>
      <c r="AN5" s="84">
        <f>AVERAGE(X:X)</f>
        <v>2187.7851529411755</v>
      </c>
      <c r="AO5" s="84">
        <f>STDEV(W:W)</f>
        <v>311.88500021975108</v>
      </c>
      <c r="AP5" s="84">
        <f>STDEV(X:X)</f>
        <v>412.52050745501288</v>
      </c>
      <c r="AQ5" s="88">
        <f>COUNT(W:W)</f>
        <v>85</v>
      </c>
      <c r="AR5" s="88">
        <f>COUNT(X:X)</f>
        <v>85</v>
      </c>
      <c r="AT5" s="87" t="s">
        <v>1</v>
      </c>
      <c r="AU5" s="88">
        <v>1.4</v>
      </c>
      <c r="AW5" s="3"/>
      <c r="AX5" s="23">
        <v>1301.271</v>
      </c>
      <c r="AY5" s="23">
        <v>1982.78</v>
      </c>
      <c r="AZ5" s="23">
        <v>1744.0829999999901</v>
      </c>
      <c r="BA5" s="23">
        <v>2996.1590000000001</v>
      </c>
      <c r="BB5" s="23">
        <v>1076.3579999999999</v>
      </c>
      <c r="BC5" s="23">
        <v>2937.123</v>
      </c>
      <c r="BD5" s="23">
        <v>1328.625</v>
      </c>
      <c r="BE5" s="23">
        <v>1960.875</v>
      </c>
      <c r="BF5" s="23">
        <v>1688.7560000000001</v>
      </c>
      <c r="BG5" s="23">
        <v>2558.5</v>
      </c>
      <c r="BH5" s="23">
        <v>2571.7449999999999</v>
      </c>
      <c r="BI5" s="23">
        <v>2679.3179999999902</v>
      </c>
      <c r="BJ5" s="26"/>
      <c r="BK5" s="19" t="s">
        <v>57</v>
      </c>
      <c r="BL5" s="96">
        <f>AVERAGE(AX:AX)</f>
        <v>1111.9042244897951</v>
      </c>
      <c r="BM5" s="96">
        <f>AVERAGE(AY:AY)</f>
        <v>1830.2765074626857</v>
      </c>
      <c r="BN5" s="84">
        <f>STDEV(AX:AX)</f>
        <v>136.27180448559966</v>
      </c>
      <c r="BO5" s="84">
        <f>STDEV(AY:AY)</f>
        <v>367.31485542471489</v>
      </c>
      <c r="BP5" s="97">
        <f>COUNT(AX:AX)</f>
        <v>49</v>
      </c>
      <c r="BQ5" s="97">
        <f>COUNT(AY:AY)</f>
        <v>67</v>
      </c>
      <c r="BS5" s="87" t="s">
        <v>1</v>
      </c>
      <c r="BT5" s="88">
        <v>1.53</v>
      </c>
      <c r="BV5" s="3"/>
      <c r="BW5" s="23">
        <v>1442.2560000000001</v>
      </c>
      <c r="BX5" s="23">
        <v>2796.8909999999901</v>
      </c>
      <c r="BY5" s="23">
        <v>2237.848</v>
      </c>
      <c r="BZ5" s="23">
        <v>1746.13</v>
      </c>
      <c r="CA5" s="23">
        <v>1337.027</v>
      </c>
      <c r="CB5" s="23">
        <v>1501.925</v>
      </c>
      <c r="CD5" s="19" t="s">
        <v>57</v>
      </c>
      <c r="CE5" s="96">
        <f>AVERAGE(BW:BW)</f>
        <v>2177.371164204545</v>
      </c>
      <c r="CF5" s="96">
        <f>AVERAGE(BX:BX)</f>
        <v>2572.4778615730324</v>
      </c>
      <c r="CG5" s="84">
        <f>STDEV(BW:BW)</f>
        <v>558.85148398854392</v>
      </c>
      <c r="CH5" s="84">
        <f>STDEV(BX:BX)</f>
        <v>635.99826735523163</v>
      </c>
      <c r="CI5" s="97">
        <f>COUNT(BW:BW)</f>
        <v>88</v>
      </c>
      <c r="CJ5" s="97">
        <f>COUNT(BX:BX)</f>
        <v>89</v>
      </c>
      <c r="CL5" s="87" t="s">
        <v>1</v>
      </c>
      <c r="CM5" s="95">
        <v>1.08</v>
      </c>
    </row>
    <row r="6" spans="1:91" ht="28" customHeight="1" x14ac:dyDescent="0.2">
      <c r="B6" s="23">
        <v>3226.1459999999902</v>
      </c>
      <c r="C6" s="23">
        <v>1827.5</v>
      </c>
      <c r="D6" s="23">
        <v>1137.1849999999999</v>
      </c>
      <c r="E6" s="23">
        <v>2287.018</v>
      </c>
      <c r="F6" s="23">
        <v>1620.9779999999901</v>
      </c>
      <c r="G6" s="23">
        <v>1399.1589999999901</v>
      </c>
      <c r="H6" s="23">
        <v>1165.731</v>
      </c>
      <c r="I6" s="23">
        <v>2432.4470000000001</v>
      </c>
      <c r="K6" s="91" t="s">
        <v>64</v>
      </c>
      <c r="L6" s="84">
        <f>AVERAGE(D:D)</f>
        <v>1379.0100535714278</v>
      </c>
      <c r="M6" s="84">
        <f>AVERAGE(E:E)</f>
        <v>1547.6818953488353</v>
      </c>
      <c r="N6" s="82">
        <f>STDEV(D:D)</f>
        <v>290.8721256034504</v>
      </c>
      <c r="O6" s="82">
        <f>STDEV(E:E)</f>
        <v>381.94701603833659</v>
      </c>
      <c r="P6" s="84">
        <f>COUNT(D:D)</f>
        <v>56</v>
      </c>
      <c r="Q6" s="84">
        <f>COUNT(E:E)</f>
        <v>86</v>
      </c>
      <c r="R6" s="89"/>
      <c r="S6" s="87" t="s">
        <v>2</v>
      </c>
      <c r="T6" s="88">
        <v>1.64</v>
      </c>
      <c r="V6" s="3"/>
      <c r="W6" s="23">
        <v>1761.636</v>
      </c>
      <c r="X6" s="23">
        <v>2554.0700000000002</v>
      </c>
      <c r="Y6" s="23">
        <v>1278.019</v>
      </c>
      <c r="Z6" s="23">
        <v>2443.3690000000001</v>
      </c>
      <c r="AA6" s="23">
        <v>2287.018</v>
      </c>
      <c r="AB6" s="23">
        <v>2431.2919999999999</v>
      </c>
      <c r="AC6" s="23">
        <v>1399.1589999999901</v>
      </c>
      <c r="AD6" s="23">
        <v>3582.393</v>
      </c>
      <c r="AE6" s="23">
        <v>3341.4349999999999</v>
      </c>
      <c r="AF6" s="23">
        <v>2773.4169999999999</v>
      </c>
      <c r="AG6" s="23">
        <v>2779.82599999999</v>
      </c>
      <c r="AH6" s="23">
        <v>3707.1209999999901</v>
      </c>
      <c r="AI6" s="23">
        <v>3008.7709999999902</v>
      </c>
      <c r="AJ6" s="23">
        <v>2906.6379999999999</v>
      </c>
      <c r="AL6" s="19" t="s">
        <v>64</v>
      </c>
      <c r="AM6" s="84">
        <f>AVERAGE(Y:Y)</f>
        <v>1528.180249999999</v>
      </c>
      <c r="AN6" s="84">
        <f>AVERAGE(Z:Z)</f>
        <v>2436.5608249999982</v>
      </c>
      <c r="AO6" s="84">
        <f>STDEV(Y:Y)</f>
        <v>325.4104805583234</v>
      </c>
      <c r="AP6" s="84">
        <f>STDEV(Z:Z)</f>
        <v>406.65198403623208</v>
      </c>
      <c r="AQ6" s="88">
        <f>COUNT(Y:Y)</f>
        <v>88</v>
      </c>
      <c r="AR6" s="88">
        <f>COUNT(Z:Z)</f>
        <v>80</v>
      </c>
      <c r="AT6" s="87" t="s">
        <v>2</v>
      </c>
      <c r="AU6" s="88">
        <v>1.08</v>
      </c>
      <c r="AW6" s="3"/>
      <c r="AX6" s="23">
        <v>1620.9779999999901</v>
      </c>
      <c r="AY6" s="23">
        <v>1773.1859999999999</v>
      </c>
      <c r="AZ6" s="23">
        <v>1278.019</v>
      </c>
      <c r="BA6" s="23">
        <v>2916.7570000000001</v>
      </c>
      <c r="BB6" s="23">
        <v>1399.1589999999901</v>
      </c>
      <c r="BC6" s="23">
        <v>3690.0309999999999</v>
      </c>
      <c r="BD6" s="23">
        <v>1165.731</v>
      </c>
      <c r="BE6" s="23">
        <v>1740.2629999999999</v>
      </c>
      <c r="BF6" s="23">
        <v>2861.462</v>
      </c>
      <c r="BG6" s="23">
        <v>2764.9029999999998</v>
      </c>
      <c r="BH6" s="23">
        <v>2432.4470000000001</v>
      </c>
      <c r="BI6" s="23">
        <v>2924.7109999999998</v>
      </c>
      <c r="BJ6" s="26"/>
      <c r="BK6" s="19" t="s">
        <v>65</v>
      </c>
      <c r="BL6" s="96">
        <f>AVERAGE(AZ:AZ)</f>
        <v>1528.180249999999</v>
      </c>
      <c r="BM6" s="96">
        <f>AVERAGE(BA:BA)</f>
        <v>2672.7791428571409</v>
      </c>
      <c r="BN6" s="84">
        <f>STDEV(AZ:AZ)</f>
        <v>325.4104805583234</v>
      </c>
      <c r="BO6" s="84">
        <f>STDEV(BA:BA)</f>
        <v>734.29935799139469</v>
      </c>
      <c r="BP6" s="97">
        <f>COUNT(AZ:AZ)</f>
        <v>88</v>
      </c>
      <c r="BQ6" s="97">
        <f>COUNT(BA:BA)</f>
        <v>77</v>
      </c>
      <c r="BS6" s="87" t="s">
        <v>2</v>
      </c>
      <c r="BT6" s="88">
        <v>1.26</v>
      </c>
      <c r="BV6" s="3"/>
      <c r="BW6" s="23">
        <v>1533.89299999999</v>
      </c>
      <c r="BX6" s="23">
        <v>2357.8429999999998</v>
      </c>
      <c r="BY6" s="23">
        <v>2046.559</v>
      </c>
      <c r="BZ6" s="23">
        <v>1893.0889999999999</v>
      </c>
      <c r="CA6" s="23">
        <v>1456.42299999999</v>
      </c>
      <c r="CB6" s="23">
        <v>1582.12</v>
      </c>
      <c r="CD6" s="19" t="s">
        <v>64</v>
      </c>
      <c r="CE6" s="96">
        <f>AVERAGE(BY:BY)</f>
        <v>2381.0434512195106</v>
      </c>
      <c r="CF6" s="96">
        <f>AVERAGE(BZ:BZ)</f>
        <v>2202.0972771084321</v>
      </c>
      <c r="CG6" s="84">
        <f>STDEV(BY:BY)</f>
        <v>424.18878276207408</v>
      </c>
      <c r="CH6" s="84">
        <f>STDEV(BZ:BZ)</f>
        <v>441.70168477244277</v>
      </c>
      <c r="CI6" s="97">
        <f>COUNT(BY:BY)</f>
        <v>82</v>
      </c>
      <c r="CJ6" s="97">
        <f>COUNT(BZ:BZ)</f>
        <v>83</v>
      </c>
      <c r="CL6" s="87" t="s">
        <v>2</v>
      </c>
      <c r="CM6" s="88">
        <v>1.04</v>
      </c>
    </row>
    <row r="7" spans="1:91" ht="28" customHeight="1" x14ac:dyDescent="0.2">
      <c r="A7" s="3"/>
      <c r="B7" s="23">
        <v>2355.4029999999998</v>
      </c>
      <c r="C7" s="23">
        <v>4213.3419999999996</v>
      </c>
      <c r="D7" s="23">
        <v>1297.46</v>
      </c>
      <c r="E7" s="23">
        <v>1897.4649999999999</v>
      </c>
      <c r="F7" s="23">
        <v>1229.248</v>
      </c>
      <c r="G7" s="23">
        <v>1064.778</v>
      </c>
      <c r="H7" s="23">
        <v>1303.8810000000001</v>
      </c>
      <c r="I7" s="23">
        <v>3160.5729999999999</v>
      </c>
      <c r="K7" s="91" t="s">
        <v>65</v>
      </c>
      <c r="L7" s="84">
        <f>AVERAGE(F:F)</f>
        <v>1111.9042244897951</v>
      </c>
      <c r="M7" s="84">
        <f>AVERAGE(G:G)</f>
        <v>1651.3770365853645</v>
      </c>
      <c r="N7" s="82">
        <f>STDEV(F:F)</f>
        <v>136.27180448559966</v>
      </c>
      <c r="O7" s="82">
        <f>STDEV(G:G)</f>
        <v>531.8503461429774</v>
      </c>
      <c r="P7" s="84">
        <f>COUNT(F:F)</f>
        <v>49</v>
      </c>
      <c r="Q7" s="84">
        <f>COUNT(G:G)</f>
        <v>82</v>
      </c>
      <c r="R7" s="89"/>
      <c r="S7" s="87" t="s">
        <v>3</v>
      </c>
      <c r="T7" s="88">
        <v>1.77</v>
      </c>
      <c r="V7" s="3"/>
      <c r="W7" s="23">
        <v>1331.64</v>
      </c>
      <c r="X7" s="23">
        <v>2804.0749999999998</v>
      </c>
      <c r="Y7" s="23">
        <v>1515.16299999999</v>
      </c>
      <c r="Z7" s="23">
        <v>2175.6469999999999</v>
      </c>
      <c r="AA7" s="23">
        <v>1897.4649999999999</v>
      </c>
      <c r="AB7" s="23">
        <v>3829.6950000000002</v>
      </c>
      <c r="AC7" s="23">
        <v>1064.778</v>
      </c>
      <c r="AD7" s="23">
        <v>3848.0749999999998</v>
      </c>
      <c r="AE7" s="23">
        <v>2926.6859999999901</v>
      </c>
      <c r="AF7" s="23">
        <v>3173.3449999999998</v>
      </c>
      <c r="AG7" s="23">
        <v>4235.991</v>
      </c>
      <c r="AH7" s="23">
        <v>3283.2350000000001</v>
      </c>
      <c r="AI7" s="23">
        <v>923.498999999999</v>
      </c>
      <c r="AJ7" s="23">
        <v>2275.752</v>
      </c>
      <c r="AL7" s="19" t="s">
        <v>65</v>
      </c>
      <c r="AM7" s="84">
        <f>AVERAGE(AA:AA)</f>
        <v>1547.6818953488353</v>
      </c>
      <c r="AN7" s="84">
        <f>AVERAGE(AB:AB)</f>
        <v>3257.3716097560964</v>
      </c>
      <c r="AO7" s="84">
        <f>STDEV(AA:AA)</f>
        <v>381.94701603833659</v>
      </c>
      <c r="AP7" s="84">
        <f>STDEV(AB:AB)</f>
        <v>674.81836416447743</v>
      </c>
      <c r="AQ7" s="88">
        <f>COUNT(AA:AA)</f>
        <v>86</v>
      </c>
      <c r="AR7" s="88">
        <f>COUNT(AB:AB)</f>
        <v>82</v>
      </c>
      <c r="AT7" s="87" t="s">
        <v>3</v>
      </c>
      <c r="AU7" s="88">
        <v>1.82</v>
      </c>
      <c r="AW7" s="3"/>
      <c r="AX7" s="23">
        <v>1229.248</v>
      </c>
      <c r="AY7" s="23">
        <v>1892.3129999999901</v>
      </c>
      <c r="AZ7" s="23">
        <v>1515.16299999999</v>
      </c>
      <c r="BA7" s="23">
        <v>3422.152</v>
      </c>
      <c r="BB7" s="23">
        <v>1064.778</v>
      </c>
      <c r="BC7" s="23">
        <v>3455.1030000000001</v>
      </c>
      <c r="BD7" s="23">
        <v>1303.8810000000001</v>
      </c>
      <c r="BE7" s="23">
        <v>1731.3150000000001</v>
      </c>
      <c r="BF7" s="23">
        <v>1405.9879999999901</v>
      </c>
      <c r="BG7" s="23">
        <v>2261.5920000000001</v>
      </c>
      <c r="BH7" s="23">
        <v>3160.5729999999999</v>
      </c>
      <c r="BI7" s="23">
        <v>2542.8240000000001</v>
      </c>
      <c r="BJ7" s="26"/>
      <c r="BK7" s="19" t="s">
        <v>77</v>
      </c>
      <c r="BL7" s="96">
        <f>AVERAGE(BB:BB)</f>
        <v>1651.3770365853645</v>
      </c>
      <c r="BM7" s="96">
        <f>AVERAGE(BC:BC)</f>
        <v>3321.977607142856</v>
      </c>
      <c r="BN7" s="84">
        <f>STDEV(BB:BB)</f>
        <v>531.8503461429774</v>
      </c>
      <c r="BO7" s="84">
        <f>STDEV(BB:BB)</f>
        <v>531.8503461429774</v>
      </c>
      <c r="BP7" s="97">
        <f>COUNT(BB:BB)</f>
        <v>82</v>
      </c>
      <c r="BQ7" s="97">
        <f>COUNT(BC:BC)</f>
        <v>56</v>
      </c>
      <c r="BS7" s="87" t="s">
        <v>3</v>
      </c>
      <c r="BT7" s="88">
        <v>1.85</v>
      </c>
      <c r="BW7" s="23">
        <v>1702.9760000000001</v>
      </c>
      <c r="BX7" s="23">
        <v>2791.7040000000002</v>
      </c>
      <c r="BY7" s="23">
        <v>2024.76</v>
      </c>
      <c r="BZ7" s="23">
        <v>1687.57</v>
      </c>
      <c r="CA7" s="23">
        <v>1154.873</v>
      </c>
      <c r="CB7" s="23">
        <v>1338.067</v>
      </c>
      <c r="CD7" s="19" t="s">
        <v>66</v>
      </c>
      <c r="CE7" s="96">
        <f>AVERAGE(CA:CA)</f>
        <v>1283.3063013698618</v>
      </c>
      <c r="CF7" s="96">
        <f>AVERAGE(CB:CB)</f>
        <v>1571.3545374999992</v>
      </c>
      <c r="CG7" s="84">
        <f>STDEV(CA:CA)</f>
        <v>167.00420446792231</v>
      </c>
      <c r="CH7" s="84">
        <f>STDEV(CB:CB)</f>
        <v>433.41729868901814</v>
      </c>
      <c r="CI7" s="97">
        <f>COUNT(CA:CA)</f>
        <v>73</v>
      </c>
      <c r="CJ7" s="97">
        <f>COUNT(CB:CB)</f>
        <v>80</v>
      </c>
      <c r="CL7" s="87" t="s">
        <v>3</v>
      </c>
      <c r="CM7" s="88">
        <v>1.1200000000000001</v>
      </c>
    </row>
    <row r="8" spans="1:91" ht="28" customHeight="1" x14ac:dyDescent="0.2">
      <c r="A8" s="3"/>
      <c r="B8" s="23">
        <v>3333.1239999999998</v>
      </c>
      <c r="C8" s="23">
        <v>4575.4609999999902</v>
      </c>
      <c r="D8" s="23">
        <v>1198.088</v>
      </c>
      <c r="E8" s="23">
        <v>1446.13</v>
      </c>
      <c r="F8" s="23">
        <v>1131.4079999999999</v>
      </c>
      <c r="G8" s="23">
        <v>1220.261</v>
      </c>
      <c r="H8" s="23">
        <v>1173.7089999999901</v>
      </c>
      <c r="I8" s="23">
        <v>3980.7529999999902</v>
      </c>
      <c r="K8" s="91" t="s">
        <v>66</v>
      </c>
      <c r="L8" s="84">
        <f>AVERAGE(H:H)</f>
        <v>1268.3309770114931</v>
      </c>
      <c r="M8" s="84">
        <f>AVERAGE(I:I)</f>
        <v>2820.7782068965498</v>
      </c>
      <c r="N8" s="82">
        <f>STDEV(H:H)</f>
        <v>155.94067505931295</v>
      </c>
      <c r="O8" s="82">
        <f>STDEV(I:I)</f>
        <v>691.55271049847852</v>
      </c>
      <c r="P8" s="84">
        <f>COUNT(H:H)</f>
        <v>87</v>
      </c>
      <c r="Q8" s="84">
        <f>COUNT(I:I)</f>
        <v>87</v>
      </c>
      <c r="R8" s="89"/>
      <c r="S8" s="87" t="s">
        <v>12</v>
      </c>
      <c r="T8" s="88" t="s">
        <v>14</v>
      </c>
      <c r="V8" s="3"/>
      <c r="W8" s="23">
        <v>1407.671</v>
      </c>
      <c r="X8" s="23">
        <v>2520.02</v>
      </c>
      <c r="Y8" s="23">
        <v>1492.441</v>
      </c>
      <c r="Z8" s="23">
        <v>2124.0429999999901</v>
      </c>
      <c r="AA8" s="23">
        <v>1446.13</v>
      </c>
      <c r="AB8" s="23">
        <v>2534.652</v>
      </c>
      <c r="AC8" s="23">
        <v>1220.261</v>
      </c>
      <c r="AD8" s="23">
        <v>3268.18099999999</v>
      </c>
      <c r="AE8" s="23">
        <v>2146.2339999999999</v>
      </c>
      <c r="AF8" s="23">
        <v>2894.5259999999998</v>
      </c>
      <c r="AG8" s="23">
        <v>4432.9639999999999</v>
      </c>
      <c r="AH8" s="23">
        <v>2774.8309999999901</v>
      </c>
      <c r="AI8" s="23">
        <v>2994.7579999999998</v>
      </c>
      <c r="AJ8" s="23">
        <v>1712.0539999999901</v>
      </c>
      <c r="AL8" s="19" t="s">
        <v>66</v>
      </c>
      <c r="AM8" s="84">
        <f>AVERAGE(AC:AC)</f>
        <v>1651.3770365853645</v>
      </c>
      <c r="AN8" s="84">
        <f>AVERAGE(AD:AD)</f>
        <v>3379.9745584415568</v>
      </c>
      <c r="AO8" s="84">
        <f>STDEV(AC:AC)</f>
        <v>531.8503461429774</v>
      </c>
      <c r="AP8" s="84">
        <f>STDEV(AD:AD)</f>
        <v>446.12213726234023</v>
      </c>
      <c r="AQ8" s="88">
        <f>COUNT(AC:AC)</f>
        <v>82</v>
      </c>
      <c r="AR8" s="88">
        <f>COUNT(AD:AD)</f>
        <v>77</v>
      </c>
      <c r="AT8" s="87" t="s">
        <v>12</v>
      </c>
      <c r="AU8" s="88">
        <v>1.0999999999999999E-2</v>
      </c>
      <c r="AW8" s="3"/>
      <c r="AX8" s="23">
        <v>1131.4079999999999</v>
      </c>
      <c r="AY8" s="23">
        <v>1888.009</v>
      </c>
      <c r="AZ8" s="23">
        <v>1492.441</v>
      </c>
      <c r="BA8" s="23">
        <v>2908.6309999999999</v>
      </c>
      <c r="BB8" s="23">
        <v>1220.261</v>
      </c>
      <c r="BC8" s="23">
        <v>2797.2620000000002</v>
      </c>
      <c r="BD8" s="23">
        <v>1173.7089999999901</v>
      </c>
      <c r="BE8" s="23">
        <v>1680.7670000000001</v>
      </c>
      <c r="BF8" s="23">
        <v>1418.348</v>
      </c>
      <c r="BG8" s="23">
        <v>2280.4189999999999</v>
      </c>
      <c r="BH8" s="23">
        <v>3980.7529999999902</v>
      </c>
      <c r="BI8" s="23">
        <v>2862.4079999999999</v>
      </c>
      <c r="BJ8" s="26"/>
      <c r="BK8" s="19" t="s">
        <v>64</v>
      </c>
      <c r="BL8" s="96">
        <f>AVERAGE(BD:BD)</f>
        <v>1268.3309770114931</v>
      </c>
      <c r="BM8" s="96">
        <f>AVERAGE(BE:BE)</f>
        <v>1819.4217380952362</v>
      </c>
      <c r="BN8" s="84">
        <f>STDEV(BD:BD)</f>
        <v>155.94067505931295</v>
      </c>
      <c r="BO8" s="84">
        <f>STDEV(BE:BE)</f>
        <v>252.65229864572123</v>
      </c>
      <c r="BP8" s="97">
        <f>COUNT(BD:BD)</f>
        <v>87</v>
      </c>
      <c r="BQ8" s="97">
        <f>COUNT(BE:BE)</f>
        <v>84</v>
      </c>
      <c r="BS8" s="87" t="s">
        <v>12</v>
      </c>
      <c r="BT8" s="88" t="s">
        <v>14</v>
      </c>
      <c r="BW8" s="23">
        <v>1596.213</v>
      </c>
      <c r="BX8" s="23">
        <v>2942.0050000000001</v>
      </c>
      <c r="BY8" s="23">
        <v>2162.9569999999999</v>
      </c>
      <c r="BZ8" s="23">
        <v>2715.2069999999999</v>
      </c>
      <c r="CA8" s="23">
        <v>1070.239</v>
      </c>
      <c r="CB8" s="23">
        <v>1922.249</v>
      </c>
      <c r="CD8" s="86"/>
      <c r="CE8" s="103"/>
      <c r="CF8" s="89"/>
      <c r="CG8" s="89"/>
      <c r="CH8" s="89"/>
      <c r="CI8" s="89"/>
      <c r="CJ8" s="90"/>
      <c r="CL8" s="87" t="s">
        <v>12</v>
      </c>
      <c r="CM8" s="88">
        <v>1E-4</v>
      </c>
    </row>
    <row r="9" spans="1:91" ht="28" customHeight="1" x14ac:dyDescent="0.2">
      <c r="A9" s="3"/>
      <c r="B9" s="23">
        <v>2494.3710000000001</v>
      </c>
      <c r="C9" s="23">
        <v>4771.3530000000001</v>
      </c>
      <c r="D9" s="23">
        <v>1503.0329999999999</v>
      </c>
      <c r="E9" s="23">
        <v>1105.627</v>
      </c>
      <c r="F9" s="23">
        <v>1111.751</v>
      </c>
      <c r="G9" s="23">
        <v>1187.921</v>
      </c>
      <c r="H9" s="23">
        <v>1167.0909999999999</v>
      </c>
      <c r="I9" s="23">
        <v>3028.6779999999999</v>
      </c>
      <c r="L9" s="91"/>
      <c r="M9" s="92"/>
      <c r="T9" s="93" t="s">
        <v>15</v>
      </c>
      <c r="V9" s="3"/>
      <c r="W9" s="23">
        <v>1339.835</v>
      </c>
      <c r="X9" s="23">
        <v>1602.1869999999999</v>
      </c>
      <c r="Y9" s="23">
        <v>1362.713</v>
      </c>
      <c r="Z9" s="23">
        <v>1440.904</v>
      </c>
      <c r="AA9" s="23">
        <v>1105.627</v>
      </c>
      <c r="AB9" s="23">
        <v>3908.6409999999901</v>
      </c>
      <c r="AC9" s="23">
        <v>1187.921</v>
      </c>
      <c r="AD9" s="23">
        <v>3351.1320000000001</v>
      </c>
      <c r="AE9" s="23">
        <v>1747.991</v>
      </c>
      <c r="AF9" s="23">
        <v>2573.183</v>
      </c>
      <c r="AG9" s="23">
        <v>1350.2270000000001</v>
      </c>
      <c r="AH9" s="23">
        <v>2144.8510000000001</v>
      </c>
      <c r="AI9" s="23">
        <v>2403.1</v>
      </c>
      <c r="AJ9" s="23">
        <v>2946.2059999999901</v>
      </c>
      <c r="AL9" s="19" t="s">
        <v>77</v>
      </c>
      <c r="AM9" s="84">
        <f>AVERAGE(AE:AE)</f>
        <v>2610.9040144927517</v>
      </c>
      <c r="AN9" s="84">
        <f>AVERAGE(AF:AF)</f>
        <v>2379.4657073170715</v>
      </c>
      <c r="AO9" s="84">
        <f>STDEV(AE:AE)</f>
        <v>416.4954185579723</v>
      </c>
      <c r="AP9" s="84">
        <f>STDEV(AF:AF)</f>
        <v>423.6229742716493</v>
      </c>
      <c r="AQ9" s="88">
        <f>COUNT(AE:AE)</f>
        <v>69</v>
      </c>
      <c r="AR9" s="88">
        <f>COUNT(AF:AF)</f>
        <v>82</v>
      </c>
      <c r="AU9" s="79" t="s">
        <v>13</v>
      </c>
      <c r="AW9" s="3"/>
      <c r="AX9" s="23">
        <v>1111.751</v>
      </c>
      <c r="AY9" s="23">
        <v>1771.6</v>
      </c>
      <c r="AZ9" s="23">
        <v>1362.713</v>
      </c>
      <c r="BA9" s="23">
        <v>2870.752</v>
      </c>
      <c r="BB9" s="23">
        <v>1187.921</v>
      </c>
      <c r="BC9" s="23">
        <v>3520.962</v>
      </c>
      <c r="BD9" s="23">
        <v>1167.0909999999999</v>
      </c>
      <c r="BE9" s="23">
        <v>1722.922</v>
      </c>
      <c r="BF9" s="23">
        <v>1770.932</v>
      </c>
      <c r="BG9" s="23">
        <v>2990.3559999999902</v>
      </c>
      <c r="BH9" s="23">
        <v>3028.6779999999999</v>
      </c>
      <c r="BI9" s="23">
        <v>3513.1950000000002</v>
      </c>
      <c r="BJ9" s="26"/>
      <c r="BK9" s="19" t="s">
        <v>66</v>
      </c>
      <c r="BL9" s="96">
        <f>AVERAGE(BF:BF)</f>
        <v>1672.1225783132516</v>
      </c>
      <c r="BM9" s="96">
        <f>AVERAGE(BG:BG)</f>
        <v>2577.8562413793097</v>
      </c>
      <c r="BN9" s="84">
        <f>STDEV(BF:BF)</f>
        <v>417.74845696070668</v>
      </c>
      <c r="BO9" s="84">
        <f>STDEV(BG:BG)</f>
        <v>430.91840272886179</v>
      </c>
      <c r="BP9" s="97">
        <f>COUNT(BF:BF)</f>
        <v>83</v>
      </c>
      <c r="BQ9" s="97">
        <f>COUNT(BG:BG)</f>
        <v>87</v>
      </c>
      <c r="BT9" s="98" t="s">
        <v>15</v>
      </c>
      <c r="BW9" s="23">
        <v>1706.636</v>
      </c>
      <c r="BX9" s="23">
        <v>2191.1610000000001</v>
      </c>
      <c r="BY9" s="23">
        <v>2177.335</v>
      </c>
      <c r="BZ9" s="23">
        <v>1653.2560000000001</v>
      </c>
      <c r="CA9" s="23">
        <v>1494.1859999999999</v>
      </c>
      <c r="CB9" s="23">
        <v>1548</v>
      </c>
      <c r="CD9" s="86"/>
      <c r="CE9" s="103"/>
      <c r="CF9" s="104"/>
      <c r="CG9" s="86"/>
      <c r="CH9" s="89"/>
      <c r="CI9" s="89"/>
      <c r="CJ9" s="90"/>
      <c r="CM9" s="88" t="s">
        <v>15</v>
      </c>
    </row>
    <row r="10" spans="1:91" ht="28" customHeight="1" x14ac:dyDescent="0.2">
      <c r="A10" s="3"/>
      <c r="B10" s="23">
        <v>1754.326</v>
      </c>
      <c r="C10" s="23">
        <v>3816.6590000000001</v>
      </c>
      <c r="D10" s="23">
        <v>1084.896</v>
      </c>
      <c r="E10" s="23">
        <v>1546.088</v>
      </c>
      <c r="F10" s="23">
        <v>1012.253</v>
      </c>
      <c r="G10" s="23">
        <v>1331.89</v>
      </c>
      <c r="H10" s="23">
        <v>1082.636</v>
      </c>
      <c r="I10" s="23">
        <v>2892.3690000000001</v>
      </c>
      <c r="K10" s="12" t="s">
        <v>38</v>
      </c>
      <c r="V10" s="3"/>
      <c r="W10" s="23">
        <v>1273.2650000000001</v>
      </c>
      <c r="X10" s="23">
        <v>2208.3089999999902</v>
      </c>
      <c r="Y10" s="23">
        <v>1630.7379999999901</v>
      </c>
      <c r="Z10" s="23">
        <v>1920.6320000000001</v>
      </c>
      <c r="AA10" s="23">
        <v>1546.088</v>
      </c>
      <c r="AB10" s="23">
        <v>4570.5739999999996</v>
      </c>
      <c r="AC10" s="23">
        <v>1331.89</v>
      </c>
      <c r="AD10" s="23">
        <v>3819.9879999999998</v>
      </c>
      <c r="AE10" s="23">
        <v>2362.4580000000001</v>
      </c>
      <c r="AF10" s="23">
        <v>2362.4580000000001</v>
      </c>
      <c r="AG10" s="23">
        <v>2012.405</v>
      </c>
      <c r="AH10" s="23">
        <v>3930.819</v>
      </c>
      <c r="AI10" s="23">
        <v>1598.1020000000001</v>
      </c>
      <c r="AJ10" s="23">
        <v>1998.691</v>
      </c>
      <c r="AL10" s="19" t="s">
        <v>78</v>
      </c>
      <c r="AM10" s="84">
        <f>AVERAGE(AG:AG)</f>
        <v>3283.0913203883492</v>
      </c>
      <c r="AN10" s="84">
        <f>AVERAGE(AH:AH)</f>
        <v>3017.889131868129</v>
      </c>
      <c r="AO10" s="84">
        <f>STDEV(AH:AH)</f>
        <v>881.10737234790588</v>
      </c>
      <c r="AP10" s="84">
        <f>STDEV(AH:AH)</f>
        <v>881.10737234790588</v>
      </c>
      <c r="AQ10" s="88">
        <f>COUNT(AG:AG)</f>
        <v>103</v>
      </c>
      <c r="AR10" s="88">
        <f>COUNT(AH:AH)</f>
        <v>91</v>
      </c>
      <c r="AX10" s="23">
        <v>1012.253</v>
      </c>
      <c r="AY10" s="23">
        <v>1989.4089999999901</v>
      </c>
      <c r="AZ10" s="23">
        <v>1630.7379999999901</v>
      </c>
      <c r="BA10" s="23">
        <v>2873.018</v>
      </c>
      <c r="BB10" s="23">
        <v>1331.89</v>
      </c>
      <c r="BC10" s="23">
        <v>3742.018</v>
      </c>
      <c r="BD10" s="23">
        <v>1082.636</v>
      </c>
      <c r="BE10" s="23">
        <v>1775.8529999999901</v>
      </c>
      <c r="BF10" s="23">
        <v>2631.0940000000001</v>
      </c>
      <c r="BG10" s="23">
        <v>2461.5389999999902</v>
      </c>
      <c r="BH10" s="23">
        <v>2892.3690000000001</v>
      </c>
      <c r="BI10" s="23">
        <v>3651.52</v>
      </c>
      <c r="BJ10" s="26"/>
      <c r="BK10" s="19" t="s">
        <v>78</v>
      </c>
      <c r="BL10" s="96">
        <f>AVERAGE(BH:BH)</f>
        <v>2820.7782068965498</v>
      </c>
      <c r="BM10" s="96">
        <f>AVERAGE(BI:BI)</f>
        <v>2815.4058395061716</v>
      </c>
      <c r="BN10" s="84">
        <f>STDEV(BH:BH)</f>
        <v>691.55271049847852</v>
      </c>
      <c r="BO10" s="84">
        <f>STDEV(BI:BI)</f>
        <v>468.58068137102487</v>
      </c>
      <c r="BP10" s="97">
        <f>COUNT(BH:BH)</f>
        <v>87</v>
      </c>
      <c r="BQ10" s="97">
        <f>COUNT(BI:BI)</f>
        <v>81</v>
      </c>
      <c r="BW10" s="23">
        <v>1653.396</v>
      </c>
      <c r="BX10" s="23">
        <v>2652.873</v>
      </c>
      <c r="BY10" s="23">
        <v>2219.8049999999998</v>
      </c>
      <c r="BZ10" s="23">
        <v>1618.64299999999</v>
      </c>
      <c r="CA10" s="23">
        <v>1399.2339999999999</v>
      </c>
      <c r="CB10" s="23">
        <v>1250.761</v>
      </c>
      <c r="CE10" s="3"/>
      <c r="CF10" s="89"/>
      <c r="CG10" s="89"/>
      <c r="CH10" s="89"/>
      <c r="CI10" s="89"/>
      <c r="CJ10" s="94"/>
    </row>
    <row r="11" spans="1:91" ht="28" customHeight="1" x14ac:dyDescent="0.2">
      <c r="B11" s="23">
        <v>2141.5990000000002</v>
      </c>
      <c r="C11" s="23">
        <v>4551.2</v>
      </c>
      <c r="D11" s="23">
        <v>1050.2570000000001</v>
      </c>
      <c r="E11" s="23">
        <v>1754.7370000000001</v>
      </c>
      <c r="F11" s="23">
        <v>1208.6210000000001</v>
      </c>
      <c r="G11" s="23">
        <v>1176.6610000000001</v>
      </c>
      <c r="H11" s="23">
        <v>1189.818</v>
      </c>
      <c r="I11" s="23">
        <v>3238.2309999999902</v>
      </c>
      <c r="K11" s="12" t="s">
        <v>37</v>
      </c>
      <c r="W11" s="23">
        <v>1147.383</v>
      </c>
      <c r="X11" s="23">
        <v>1899.2570000000001</v>
      </c>
      <c r="Y11" s="23">
        <v>1511.2529999999999</v>
      </c>
      <c r="Z11" s="23">
        <v>2386.5889999999999</v>
      </c>
      <c r="AA11" s="23">
        <v>1754.7370000000001</v>
      </c>
      <c r="AB11" s="23">
        <v>2031.64</v>
      </c>
      <c r="AC11" s="23">
        <v>1176.6610000000001</v>
      </c>
      <c r="AD11" s="23">
        <v>4247.3900000000003</v>
      </c>
      <c r="AE11" s="23">
        <v>1674.3789999999999</v>
      </c>
      <c r="AF11" s="23">
        <v>1756.3009999999999</v>
      </c>
      <c r="AG11" s="23">
        <v>2195.317</v>
      </c>
      <c r="AH11" s="23">
        <v>3350.6059999999902</v>
      </c>
      <c r="AI11" s="23">
        <v>2125.1309999999999</v>
      </c>
      <c r="AJ11" s="23">
        <v>2264.0429999999901</v>
      </c>
      <c r="AL11" s="19" t="s">
        <v>79</v>
      </c>
      <c r="AM11" s="84">
        <f>AVERAGE(AI:AI)</f>
        <v>1989.8935769230752</v>
      </c>
      <c r="AN11" s="84">
        <f>AVERAGE(AJ:AJ)</f>
        <v>2331.0616578947352</v>
      </c>
      <c r="AO11" s="84">
        <f>STDEV(AI:AI)</f>
        <v>509.61040371147453</v>
      </c>
      <c r="AP11" s="84">
        <f>STDEV(AJ:AJ)</f>
        <v>463.06773505747412</v>
      </c>
      <c r="AQ11" s="88">
        <f>COUNT(AI:AI)</f>
        <v>26</v>
      </c>
      <c r="AR11" s="88">
        <f>COUNT(AJ:AJ)</f>
        <v>38</v>
      </c>
      <c r="AX11" s="23">
        <v>1208.6210000000001</v>
      </c>
      <c r="AY11" s="23">
        <v>2141.1060000000002</v>
      </c>
      <c r="AZ11" s="23">
        <v>1511.2529999999999</v>
      </c>
      <c r="BA11" s="23">
        <v>2907.614</v>
      </c>
      <c r="BB11" s="23">
        <v>1176.6610000000001</v>
      </c>
      <c r="BC11" s="23">
        <v>3620.4259999999999</v>
      </c>
      <c r="BD11" s="23">
        <v>1189.818</v>
      </c>
      <c r="BE11" s="23">
        <v>2229.7069999999999</v>
      </c>
      <c r="BF11" s="23">
        <v>1348.309</v>
      </c>
      <c r="BG11" s="23">
        <v>2548.453</v>
      </c>
      <c r="BH11" s="23">
        <v>3238.2309999999902</v>
      </c>
      <c r="BI11" s="23">
        <v>2692.3979999999901</v>
      </c>
      <c r="BJ11" s="26"/>
      <c r="BW11" s="23">
        <v>1998.681</v>
      </c>
      <c r="BX11" s="23">
        <v>2246.8890000000001</v>
      </c>
      <c r="BY11" s="23">
        <v>1988.2460000000001</v>
      </c>
      <c r="BZ11" s="23">
        <v>1878.259</v>
      </c>
      <c r="CA11" s="23">
        <v>1202.2239999999999</v>
      </c>
      <c r="CB11" s="23">
        <v>1654.779</v>
      </c>
    </row>
    <row r="12" spans="1:91" ht="28" customHeight="1" x14ac:dyDescent="0.2">
      <c r="B12" s="23">
        <v>1481.0050000000001</v>
      </c>
      <c r="C12" s="23">
        <v>1577.1389999999999</v>
      </c>
      <c r="D12" s="23">
        <v>1627.2190000000001</v>
      </c>
      <c r="E12" s="23">
        <v>1609.924</v>
      </c>
      <c r="F12" s="23">
        <v>1159.5899999999999</v>
      </c>
      <c r="G12" s="23">
        <v>1314.78799999999</v>
      </c>
      <c r="H12" s="23">
        <v>1169.886</v>
      </c>
      <c r="I12" s="23">
        <v>3116.61</v>
      </c>
      <c r="K12" s="12" t="s">
        <v>36</v>
      </c>
      <c r="T12" s="12"/>
      <c r="U12" s="12"/>
      <c r="W12" s="23">
        <v>914.19299999999998</v>
      </c>
      <c r="X12" s="23">
        <v>2529.9789999999998</v>
      </c>
      <c r="Y12" s="23">
        <v>1910.4389999999901</v>
      </c>
      <c r="Z12" s="23">
        <v>2019.078</v>
      </c>
      <c r="AA12" s="23">
        <v>1609.924</v>
      </c>
      <c r="AB12" s="23">
        <v>3438.366</v>
      </c>
      <c r="AC12" s="23">
        <v>1314.78799999999</v>
      </c>
      <c r="AD12" s="23">
        <v>4014.7909999999902</v>
      </c>
      <c r="AE12" s="23">
        <v>2172.4580000000001</v>
      </c>
      <c r="AF12" s="23">
        <v>2619.2080000000001</v>
      </c>
      <c r="AG12" s="23">
        <v>3625.54</v>
      </c>
      <c r="AH12" s="23">
        <v>3070.28</v>
      </c>
      <c r="AI12" s="23">
        <v>1969.1</v>
      </c>
      <c r="AJ12" s="23">
        <v>2499.924</v>
      </c>
      <c r="AL12" s="3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X12" s="23">
        <v>1159.5899999999999</v>
      </c>
      <c r="AY12" s="23">
        <v>1720</v>
      </c>
      <c r="AZ12" s="23">
        <v>1910.4389999999901</v>
      </c>
      <c r="BA12" s="23">
        <v>2466.5659999999998</v>
      </c>
      <c r="BB12" s="23">
        <v>1314.78799999999</v>
      </c>
      <c r="BC12" s="23">
        <v>3269.6289999999999</v>
      </c>
      <c r="BD12" s="23">
        <v>1169.886</v>
      </c>
      <c r="BE12" s="23">
        <v>1723.0929999999901</v>
      </c>
      <c r="BF12" s="23">
        <v>1823.2</v>
      </c>
      <c r="BG12" s="23">
        <v>2647.6439999999998</v>
      </c>
      <c r="BH12" s="23">
        <v>3116.61</v>
      </c>
      <c r="BI12" s="23">
        <v>2293.3560000000002</v>
      </c>
      <c r="BJ12" s="26"/>
      <c r="BK12" s="3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W12" s="23">
        <v>2406.8359999999998</v>
      </c>
      <c r="BX12" s="23">
        <v>2285.0770000000002</v>
      </c>
      <c r="BY12" s="23">
        <v>2797.3</v>
      </c>
      <c r="BZ12" s="23">
        <v>1286.585</v>
      </c>
      <c r="CA12" s="23">
        <v>1338.701</v>
      </c>
      <c r="CB12" s="23">
        <v>1681.2070000000001</v>
      </c>
      <c r="CE12" s="32"/>
      <c r="CF12" s="12"/>
      <c r="CG12" s="12"/>
      <c r="CH12" s="12"/>
      <c r="CI12" s="12"/>
      <c r="CJ12" s="12"/>
      <c r="CK12" s="12"/>
      <c r="CL12" s="12"/>
    </row>
    <row r="13" spans="1:91" ht="28" customHeight="1" x14ac:dyDescent="0.2">
      <c r="B13" s="23">
        <v>1792.77</v>
      </c>
      <c r="C13" s="23">
        <v>1500.232</v>
      </c>
      <c r="D13" s="23">
        <v>1025.692</v>
      </c>
      <c r="E13" s="23">
        <v>1332.8610000000001</v>
      </c>
      <c r="F13" s="23">
        <v>1290.934</v>
      </c>
      <c r="G13" s="23">
        <v>1361.91299999999</v>
      </c>
      <c r="H13" s="23">
        <v>1259.5409999999999</v>
      </c>
      <c r="I13" s="23">
        <v>2838.0809999999901</v>
      </c>
      <c r="P13" s="86"/>
      <c r="Q13" s="86"/>
      <c r="S13" s="86"/>
      <c r="T13" s="86"/>
      <c r="U13" s="3"/>
      <c r="W13" s="23">
        <v>1714.5360000000001</v>
      </c>
      <c r="X13" s="23">
        <v>2535.4690000000001</v>
      </c>
      <c r="Y13" s="23">
        <v>1629.2860000000001</v>
      </c>
      <c r="Z13" s="23">
        <v>2192.578</v>
      </c>
      <c r="AA13" s="23">
        <v>1332.8610000000001</v>
      </c>
      <c r="AB13" s="23">
        <v>2793.8220000000001</v>
      </c>
      <c r="AC13" s="23">
        <v>1361.91299999999</v>
      </c>
      <c r="AD13" s="23">
        <v>3361.4450000000002</v>
      </c>
      <c r="AE13" s="23">
        <v>1838.1089999999999</v>
      </c>
      <c r="AF13" s="23">
        <v>2073.942</v>
      </c>
      <c r="AG13" s="23">
        <v>1548.299</v>
      </c>
      <c r="AH13" s="23">
        <v>3025.2059999999901</v>
      </c>
      <c r="AI13" s="23">
        <v>1483.5</v>
      </c>
      <c r="AJ13" s="23">
        <v>2947.3040000000001</v>
      </c>
      <c r="AL13" s="12" t="s">
        <v>38</v>
      </c>
      <c r="AS13" s="3"/>
      <c r="AT13" s="3"/>
      <c r="AU13" s="3"/>
      <c r="AV13" s="3"/>
      <c r="AX13" s="23">
        <v>1290.934</v>
      </c>
      <c r="AY13" s="23">
        <v>2044.1969999999999</v>
      </c>
      <c r="AZ13" s="23">
        <v>1629.2860000000001</v>
      </c>
      <c r="BA13" s="23">
        <v>930.23199999999997</v>
      </c>
      <c r="BB13" s="23">
        <v>1361.91299999999</v>
      </c>
      <c r="BC13" s="23">
        <v>3732.4</v>
      </c>
      <c r="BD13" s="23">
        <v>1259.5409999999999</v>
      </c>
      <c r="BE13" s="23">
        <v>1806</v>
      </c>
      <c r="BF13" s="23">
        <v>2013.0609999999999</v>
      </c>
      <c r="BG13" s="23">
        <v>2335.5970000000002</v>
      </c>
      <c r="BH13" s="23">
        <v>2838.0809999999901</v>
      </c>
      <c r="BI13" s="23">
        <v>2448.0749999999998</v>
      </c>
      <c r="BJ13" s="26"/>
      <c r="BR13" s="3"/>
      <c r="BS13" s="3"/>
      <c r="BT13" s="3"/>
      <c r="BU13" s="3"/>
      <c r="BW13" s="23">
        <v>1696.721</v>
      </c>
      <c r="BX13" s="23">
        <v>2722.223</v>
      </c>
      <c r="BY13" s="23">
        <v>3336.087</v>
      </c>
      <c r="BZ13" s="23">
        <v>1677.68</v>
      </c>
      <c r="CA13" s="23">
        <v>1253.972</v>
      </c>
      <c r="CB13" s="23">
        <v>1496.499</v>
      </c>
      <c r="CE13" s="4"/>
      <c r="CF13" s="3"/>
      <c r="CG13" s="3"/>
      <c r="CH13" s="3"/>
      <c r="CI13" s="3"/>
      <c r="CJ13" s="3"/>
      <c r="CK13" s="3"/>
      <c r="CL13" s="3"/>
    </row>
    <row r="14" spans="1:91" ht="28" customHeight="1" x14ac:dyDescent="0.2">
      <c r="B14" s="23">
        <v>2036.15299999999</v>
      </c>
      <c r="C14" s="23">
        <v>2182.1179999999999</v>
      </c>
      <c r="D14" s="23">
        <v>946.02</v>
      </c>
      <c r="E14" s="23">
        <v>1392.35</v>
      </c>
      <c r="F14" s="23">
        <v>1080.652</v>
      </c>
      <c r="G14" s="23">
        <v>913.80799999999999</v>
      </c>
      <c r="H14" s="23">
        <v>1190.367</v>
      </c>
      <c r="I14" s="23">
        <v>3106.2109999999998</v>
      </c>
      <c r="P14" s="86"/>
      <c r="Q14" s="86"/>
      <c r="S14" s="86"/>
      <c r="T14" s="86"/>
      <c r="U14" s="86"/>
      <c r="W14" s="23">
        <v>1756.2539999999999</v>
      </c>
      <c r="X14" s="23">
        <v>2194.0619999999999</v>
      </c>
      <c r="Y14" s="23">
        <v>1586.9739999999999</v>
      </c>
      <c r="Z14" s="23">
        <v>2579.4270000000001</v>
      </c>
      <c r="AA14" s="23">
        <v>1392.35</v>
      </c>
      <c r="AB14" s="23">
        <v>3123.3989999999999</v>
      </c>
      <c r="AC14" s="23">
        <v>913.80799999999999</v>
      </c>
      <c r="AD14" s="23">
        <v>3639.335</v>
      </c>
      <c r="AE14" s="23">
        <v>1712.973</v>
      </c>
      <c r="AF14" s="23">
        <v>2440.8890000000001</v>
      </c>
      <c r="AG14" s="23">
        <v>4509.9809999999998</v>
      </c>
      <c r="AH14" s="23">
        <v>2299.5140000000001</v>
      </c>
      <c r="AI14" s="23">
        <v>1688.127</v>
      </c>
      <c r="AJ14" s="23">
        <v>2159.6529999999998</v>
      </c>
      <c r="AL14" s="12" t="s">
        <v>37</v>
      </c>
      <c r="AS14" s="95"/>
      <c r="AT14" s="95"/>
      <c r="AU14" s="95"/>
      <c r="AV14" s="95"/>
      <c r="AX14" s="23">
        <v>1080.652</v>
      </c>
      <c r="AY14" s="23">
        <v>2514.9670000000001</v>
      </c>
      <c r="AZ14" s="23">
        <v>1586.9739999999999</v>
      </c>
      <c r="BA14" s="23">
        <v>3021.9179999999901</v>
      </c>
      <c r="BB14" s="23">
        <v>913.80799999999999</v>
      </c>
      <c r="BC14" s="23">
        <v>3322.8069999999998</v>
      </c>
      <c r="BD14" s="23">
        <v>1190.367</v>
      </c>
      <c r="BE14" s="23">
        <v>1493.2329999999999</v>
      </c>
      <c r="BF14" s="23">
        <v>2081.4839999999999</v>
      </c>
      <c r="BG14" s="23">
        <v>2809.598</v>
      </c>
      <c r="BH14" s="23">
        <v>3106.2109999999998</v>
      </c>
      <c r="BI14" s="23">
        <v>2704.7309999999902</v>
      </c>
      <c r="BJ14" s="26"/>
      <c r="BR14" s="95"/>
      <c r="BS14" s="95"/>
      <c r="BT14" s="95"/>
      <c r="BU14" s="95"/>
      <c r="BW14" s="23">
        <v>2453.721</v>
      </c>
      <c r="BX14" s="23">
        <v>2226.8519999999999</v>
      </c>
      <c r="BY14" s="23">
        <v>2087.2620000000002</v>
      </c>
      <c r="BZ14" s="23">
        <v>1640.3440000000001</v>
      </c>
      <c r="CA14" s="23">
        <v>1491.37299999999</v>
      </c>
      <c r="CB14" s="23">
        <v>1938.6469999999999</v>
      </c>
      <c r="CL14" s="95"/>
    </row>
    <row r="15" spans="1:91" ht="28" customHeight="1" x14ac:dyDescent="0.2">
      <c r="B15" s="23">
        <v>2056.1469999999999</v>
      </c>
      <c r="C15" s="23">
        <v>4796.2349999999997</v>
      </c>
      <c r="D15" s="23">
        <v>1497.7339999999999</v>
      </c>
      <c r="E15" s="23">
        <v>1465.6379999999999</v>
      </c>
      <c r="F15" s="23">
        <v>1049.904</v>
      </c>
      <c r="G15" s="23">
        <v>1128.289</v>
      </c>
      <c r="H15" s="23">
        <v>1283.394</v>
      </c>
      <c r="I15" s="23">
        <v>3359.6459999999902</v>
      </c>
      <c r="P15" s="86"/>
      <c r="Q15" s="86"/>
      <c r="S15" s="86"/>
      <c r="T15" s="86"/>
      <c r="U15" s="86"/>
      <c r="W15" s="23">
        <v>1518.479</v>
      </c>
      <c r="X15" s="23">
        <v>2139.5169999999998</v>
      </c>
      <c r="Y15" s="23">
        <v>1687.53</v>
      </c>
      <c r="Z15" s="23">
        <v>2722.223</v>
      </c>
      <c r="AA15" s="23">
        <v>1465.6379999999999</v>
      </c>
      <c r="AB15" s="23">
        <v>2910.9189999999999</v>
      </c>
      <c r="AC15" s="23">
        <v>1128.289</v>
      </c>
      <c r="AD15" s="23">
        <v>3811.8090000000002</v>
      </c>
      <c r="AE15" s="23">
        <v>2153.0349999999999</v>
      </c>
      <c r="AF15" s="23">
        <v>2625.2020000000002</v>
      </c>
      <c r="AG15" s="23">
        <v>3244.22099999999</v>
      </c>
      <c r="AH15" s="23">
        <v>2681.7849999999999</v>
      </c>
      <c r="AI15" s="23">
        <v>2018.0239999999999</v>
      </c>
      <c r="AJ15" s="23">
        <v>2487.4119999999998</v>
      </c>
      <c r="AL15" s="12" t="s">
        <v>36</v>
      </c>
      <c r="AS15" s="95"/>
      <c r="AT15" s="95"/>
      <c r="AU15" s="95"/>
      <c r="AV15" s="95"/>
      <c r="AX15" s="23">
        <v>1049.904</v>
      </c>
      <c r="AY15" s="23">
        <v>2513.3200000000002</v>
      </c>
      <c r="AZ15" s="23">
        <v>1687.53</v>
      </c>
      <c r="BA15" s="23">
        <v>2826.7719999999999</v>
      </c>
      <c r="BB15" s="23">
        <v>1128.289</v>
      </c>
      <c r="BC15" s="23">
        <v>3245.0159999999901</v>
      </c>
      <c r="BD15" s="23">
        <v>1283.394</v>
      </c>
      <c r="BE15" s="23">
        <v>1740.6879999999901</v>
      </c>
      <c r="BF15" s="23">
        <v>1876.1410000000001</v>
      </c>
      <c r="BG15" s="23">
        <v>2115.8670000000002</v>
      </c>
      <c r="BH15" s="23">
        <v>3359.6459999999902</v>
      </c>
      <c r="BI15" s="23">
        <v>3321.0369999999998</v>
      </c>
      <c r="BJ15" s="26"/>
      <c r="BR15" s="95"/>
      <c r="BS15" s="95"/>
      <c r="BT15" s="95"/>
      <c r="BU15" s="95"/>
      <c r="BW15" s="23">
        <v>2110.277</v>
      </c>
      <c r="BX15" s="23">
        <v>1555.34</v>
      </c>
      <c r="BY15" s="23">
        <v>2816.5679999999902</v>
      </c>
      <c r="BZ15" s="23">
        <v>1744.806</v>
      </c>
      <c r="CA15" s="23">
        <v>978.02399999999898</v>
      </c>
      <c r="CB15" s="23">
        <v>1259.8339999999901</v>
      </c>
      <c r="CL15" s="95"/>
    </row>
    <row r="16" spans="1:91" ht="28" customHeight="1" x14ac:dyDescent="0.2">
      <c r="B16" s="23">
        <v>2355.4029999999998</v>
      </c>
      <c r="C16" s="23">
        <v>1707.1869999999999</v>
      </c>
      <c r="D16" s="23">
        <v>1233.6880000000001</v>
      </c>
      <c r="E16" s="23">
        <v>1555.34</v>
      </c>
      <c r="F16" s="23">
        <v>1151.5550000000001</v>
      </c>
      <c r="G16" s="23">
        <v>1461.1210000000001</v>
      </c>
      <c r="H16" s="23">
        <v>1023.89399999999</v>
      </c>
      <c r="I16" s="23">
        <v>2434.1570000000002</v>
      </c>
      <c r="P16" s="86"/>
      <c r="Q16" s="86"/>
      <c r="S16" s="86"/>
      <c r="T16" s="86"/>
      <c r="U16" s="86"/>
      <c r="W16" s="23">
        <v>1204</v>
      </c>
      <c r="X16" s="23">
        <v>1526.8329999999901</v>
      </c>
      <c r="Y16" s="23">
        <v>1768.5920000000001</v>
      </c>
      <c r="Z16" s="23">
        <v>2069.8679999999999</v>
      </c>
      <c r="AA16" s="23">
        <v>1555.34</v>
      </c>
      <c r="AB16" s="23">
        <v>2772.777</v>
      </c>
      <c r="AC16" s="23">
        <v>1461.1210000000001</v>
      </c>
      <c r="AD16" s="23">
        <v>2568.393</v>
      </c>
      <c r="AE16" s="23">
        <v>3063.8820000000001</v>
      </c>
      <c r="AF16" s="23">
        <v>1888.2089999999901</v>
      </c>
      <c r="AG16" s="23">
        <v>3874.4169999999999</v>
      </c>
      <c r="AH16" s="23">
        <v>3750.973</v>
      </c>
      <c r="AI16" s="23">
        <v>1654.8019999999999</v>
      </c>
      <c r="AJ16" s="23">
        <v>2403.4850000000001</v>
      </c>
      <c r="AS16" s="95"/>
      <c r="AT16" s="95"/>
      <c r="AU16" s="95"/>
      <c r="AV16" s="95"/>
      <c r="AX16" s="23">
        <v>1151.5550000000001</v>
      </c>
      <c r="AY16" s="23">
        <v>2281.384</v>
      </c>
      <c r="AZ16" s="23">
        <v>1768.5920000000001</v>
      </c>
      <c r="BA16" s="23">
        <v>2337.6819999999998</v>
      </c>
      <c r="BB16" s="23">
        <v>1461.1210000000001</v>
      </c>
      <c r="BC16" s="23">
        <v>3074.6170000000002</v>
      </c>
      <c r="BD16" s="23">
        <v>1023.89399999999</v>
      </c>
      <c r="BE16" s="23">
        <v>1671.2349999999999</v>
      </c>
      <c r="BF16" s="23">
        <v>1339.5029999999999</v>
      </c>
      <c r="BG16" s="23">
        <v>1712.0539999999901</v>
      </c>
      <c r="BH16" s="23">
        <v>2434.1570000000002</v>
      </c>
      <c r="BI16" s="23">
        <v>2128.0659999999998</v>
      </c>
      <c r="BJ16" s="26"/>
      <c r="BR16" s="95"/>
      <c r="BS16" s="95"/>
      <c r="BT16" s="95"/>
      <c r="BU16" s="95"/>
      <c r="BW16" s="23">
        <v>1632.4349999999999</v>
      </c>
      <c r="BX16" s="23">
        <v>1830.972</v>
      </c>
      <c r="BY16" s="23">
        <v>2291.2269999999999</v>
      </c>
      <c r="BZ16" s="23">
        <v>2145.9</v>
      </c>
      <c r="CA16" s="23">
        <v>1212.7349999999999</v>
      </c>
      <c r="CB16" s="23">
        <v>1398.39299999999</v>
      </c>
      <c r="CL16" s="95"/>
    </row>
    <row r="17" spans="2:80" ht="28" customHeight="1" x14ac:dyDescent="0.2">
      <c r="B17" s="23">
        <v>1585.7619999999999</v>
      </c>
      <c r="C17" s="23">
        <v>5315.0680000000002</v>
      </c>
      <c r="D17" s="23">
        <v>1380.8420000000001</v>
      </c>
      <c r="E17" s="23">
        <v>1601.079</v>
      </c>
      <c r="F17" s="23">
        <v>1157.375</v>
      </c>
      <c r="G17" s="23">
        <v>1195.2529999999999</v>
      </c>
      <c r="H17" s="23">
        <v>1147.577</v>
      </c>
      <c r="I17" s="23">
        <v>2840.1170000000002</v>
      </c>
      <c r="P17" s="86"/>
      <c r="Q17" s="86"/>
      <c r="S17" s="86"/>
      <c r="T17" s="86"/>
      <c r="U17" s="86"/>
      <c r="W17" s="23">
        <v>1673.711</v>
      </c>
      <c r="X17" s="23">
        <v>2005.626</v>
      </c>
      <c r="Y17" s="23">
        <v>1240.31</v>
      </c>
      <c r="Z17" s="23">
        <v>1498.8689999999999</v>
      </c>
      <c r="AA17" s="23">
        <v>1601.079</v>
      </c>
      <c r="AB17" s="23">
        <v>1431.325</v>
      </c>
      <c r="AC17" s="23">
        <v>1195.2529999999999</v>
      </c>
      <c r="AD17" s="23">
        <v>3336.1350000000002</v>
      </c>
      <c r="AE17" s="23">
        <v>2317.4169999999999</v>
      </c>
      <c r="AF17" s="23">
        <v>3390.7350000000001</v>
      </c>
      <c r="AG17" s="23">
        <v>1544.5619999999999</v>
      </c>
      <c r="AH17" s="23">
        <v>3789.75</v>
      </c>
      <c r="AI17" s="23">
        <v>1919.4089999999901</v>
      </c>
      <c r="AJ17" s="23">
        <v>1827.626</v>
      </c>
      <c r="AS17" s="95"/>
      <c r="AT17" s="95"/>
      <c r="AU17" s="95"/>
      <c r="AV17" s="95"/>
      <c r="AX17" s="23">
        <v>1157.375</v>
      </c>
      <c r="AY17" s="23">
        <v>1894.8910000000001</v>
      </c>
      <c r="AZ17" s="23">
        <v>1240.31</v>
      </c>
      <c r="BA17" s="23">
        <v>2507.3089999999902</v>
      </c>
      <c r="BB17" s="23">
        <v>1195.2529999999999</v>
      </c>
      <c r="BC17" s="23">
        <v>2669.3270000000002</v>
      </c>
      <c r="BD17" s="23">
        <v>1147.577</v>
      </c>
      <c r="BE17" s="23">
        <v>2037.4559999999999</v>
      </c>
      <c r="BF17" s="23">
        <v>1414.171</v>
      </c>
      <c r="BG17" s="23">
        <v>3299.1120000000001</v>
      </c>
      <c r="BH17" s="23">
        <v>2840.1170000000002</v>
      </c>
      <c r="BI17" s="23">
        <v>2662.183</v>
      </c>
      <c r="BJ17" s="26"/>
      <c r="BR17" s="95"/>
      <c r="BS17" s="95"/>
      <c r="BT17" s="95"/>
      <c r="BU17" s="95"/>
      <c r="BW17" s="23">
        <v>1734.0429999999999</v>
      </c>
      <c r="BX17" s="23">
        <v>2649.6929999999902</v>
      </c>
      <c r="BY17" s="23">
        <v>2494.8209999999999</v>
      </c>
      <c r="BZ17" s="23">
        <v>2117.9299999999998</v>
      </c>
      <c r="CA17" s="23">
        <v>1326.5160000000001</v>
      </c>
      <c r="CB17" s="23">
        <v>1608.8209999999999</v>
      </c>
    </row>
    <row r="18" spans="2:80" ht="28" customHeight="1" x14ac:dyDescent="0.2">
      <c r="B18" s="23">
        <v>1459.7850000000001</v>
      </c>
      <c r="C18" s="23">
        <v>5585.0780000000004</v>
      </c>
      <c r="D18" s="23">
        <v>1248.037</v>
      </c>
      <c r="E18" s="23">
        <v>1343.3629999999901</v>
      </c>
      <c r="F18" s="23">
        <v>1033.4189999999901</v>
      </c>
      <c r="G18" s="23">
        <v>1015.501</v>
      </c>
      <c r="H18" s="23">
        <v>1258.2059999999999</v>
      </c>
      <c r="I18" s="23">
        <v>2432.922</v>
      </c>
      <c r="P18" s="86"/>
      <c r="Q18" s="85"/>
      <c r="R18" s="85"/>
      <c r="S18" s="85"/>
      <c r="T18" s="100"/>
      <c r="U18" s="100"/>
      <c r="W18" s="23">
        <v>1343.3629999999901</v>
      </c>
      <c r="X18" s="23">
        <v>2061.4899999999998</v>
      </c>
      <c r="Y18" s="23">
        <v>1463.5170000000001</v>
      </c>
      <c r="Z18" s="23">
        <v>2070.0830000000001</v>
      </c>
      <c r="AA18" s="23">
        <v>1343.3629999999901</v>
      </c>
      <c r="AB18" s="23">
        <v>3740.357</v>
      </c>
      <c r="AC18" s="23">
        <v>1015.501</v>
      </c>
      <c r="AD18" s="23">
        <v>3531.1559999999999</v>
      </c>
      <c r="AE18" s="23">
        <v>2670.2449999999999</v>
      </c>
      <c r="AF18" s="23">
        <v>2589.0320000000002</v>
      </c>
      <c r="AG18" s="23">
        <v>3283.8739999999998</v>
      </c>
      <c r="AH18" s="23">
        <v>1226.019</v>
      </c>
      <c r="AI18" s="23">
        <v>2396.165</v>
      </c>
      <c r="AJ18" s="23">
        <v>1924.22</v>
      </c>
      <c r="AS18" s="95"/>
      <c r="AT18" s="95"/>
      <c r="AU18" s="95"/>
      <c r="AV18" s="95"/>
      <c r="AX18" s="23">
        <v>1033.4189999999901</v>
      </c>
      <c r="AY18" s="23">
        <v>2376.652</v>
      </c>
      <c r="AZ18" s="23">
        <v>1463.5170000000001</v>
      </c>
      <c r="BA18" s="23">
        <v>2975.799</v>
      </c>
      <c r="BB18" s="23">
        <v>1015.501</v>
      </c>
      <c r="BC18" s="23">
        <v>1664.9389999999901</v>
      </c>
      <c r="BD18" s="23">
        <v>1258.2059999999999</v>
      </c>
      <c r="BE18" s="23">
        <v>1554.104</v>
      </c>
      <c r="BF18" s="23">
        <v>1739.5829999999901</v>
      </c>
      <c r="BG18" s="23">
        <v>2533.4450000000002</v>
      </c>
      <c r="BH18" s="23">
        <v>2432.922</v>
      </c>
      <c r="BI18" s="23">
        <v>3270.3330000000001</v>
      </c>
      <c r="BJ18" s="26"/>
      <c r="BR18" s="95"/>
      <c r="BS18" s="95"/>
      <c r="BT18" s="95"/>
      <c r="BU18" s="95"/>
      <c r="BW18" s="23">
        <v>1604.5889999999999</v>
      </c>
      <c r="BX18" s="23">
        <v>1944.5129999999999</v>
      </c>
      <c r="BY18" s="23">
        <v>2230.7109999999998</v>
      </c>
      <c r="BZ18" s="23">
        <v>1978.107</v>
      </c>
      <c r="CA18" s="23">
        <v>1061.0439999999901</v>
      </c>
      <c r="CB18" s="23">
        <v>1444.902</v>
      </c>
    </row>
    <row r="19" spans="2:80" ht="28" customHeight="1" x14ac:dyDescent="0.2">
      <c r="B19" s="23">
        <v>2631.27</v>
      </c>
      <c r="C19" s="23">
        <v>1854.741</v>
      </c>
      <c r="D19" s="23">
        <v>1350.501</v>
      </c>
      <c r="E19" s="23">
        <v>1534.2750000000001</v>
      </c>
      <c r="F19" s="23">
        <v>1192.951</v>
      </c>
      <c r="G19" s="23">
        <v>1233.6880000000001</v>
      </c>
      <c r="H19" s="23">
        <v>1015.47399999999</v>
      </c>
      <c r="I19" s="23">
        <v>1536.16</v>
      </c>
      <c r="P19" s="86"/>
      <c r="Q19" s="85"/>
      <c r="R19" s="85"/>
      <c r="S19" s="85"/>
      <c r="T19" s="100"/>
      <c r="U19" s="100"/>
      <c r="W19" s="23">
        <v>1339.835</v>
      </c>
      <c r="X19" s="23">
        <v>2251.8209999999999</v>
      </c>
      <c r="Y19" s="23">
        <v>1194.75</v>
      </c>
      <c r="Z19" s="23">
        <v>2019.078</v>
      </c>
      <c r="AA19" s="23">
        <v>1534.2750000000001</v>
      </c>
      <c r="AB19" s="23">
        <v>2908.0209999999902</v>
      </c>
      <c r="AC19" s="23">
        <v>1233.6880000000001</v>
      </c>
      <c r="AD19" s="23">
        <v>3826.0630000000001</v>
      </c>
      <c r="AE19" s="23">
        <v>2685.4349999999999</v>
      </c>
      <c r="AF19" s="23">
        <v>1765.096</v>
      </c>
      <c r="AG19" s="23">
        <v>1657.732</v>
      </c>
      <c r="AH19" s="23">
        <v>2781.982</v>
      </c>
      <c r="AI19" s="23">
        <v>1553.366</v>
      </c>
      <c r="AJ19" s="23">
        <v>2290.0279999999998</v>
      </c>
      <c r="AS19" s="95"/>
      <c r="AT19" s="95"/>
      <c r="AU19" s="95"/>
      <c r="AV19" s="95"/>
      <c r="AX19" s="23">
        <v>1192.951</v>
      </c>
      <c r="AY19" s="23">
        <v>2247.152</v>
      </c>
      <c r="AZ19" s="23">
        <v>1194.75</v>
      </c>
      <c r="BA19" s="23">
        <v>2060.9160000000002</v>
      </c>
      <c r="BB19" s="23">
        <v>1233.6880000000001</v>
      </c>
      <c r="BC19" s="23">
        <v>3164.66</v>
      </c>
      <c r="BD19" s="23">
        <v>1015.47399999999</v>
      </c>
      <c r="BE19" s="23">
        <v>1550.3869999999999</v>
      </c>
      <c r="BF19" s="23">
        <v>2077.857</v>
      </c>
      <c r="BG19" s="23">
        <v>2244.6660000000002</v>
      </c>
      <c r="BH19" s="23">
        <v>1536.16</v>
      </c>
      <c r="BI19" s="23">
        <v>2834.741</v>
      </c>
      <c r="BJ19" s="26"/>
      <c r="BR19" s="95"/>
      <c r="BS19" s="95"/>
      <c r="BT19" s="95"/>
      <c r="BU19" s="95"/>
      <c r="BW19" s="23">
        <v>3096.9549999999999</v>
      </c>
      <c r="BX19" s="23">
        <v>2268.3789999999999</v>
      </c>
      <c r="BY19" s="23">
        <v>2383.4839999999999</v>
      </c>
      <c r="BZ19" s="23">
        <v>1678.231</v>
      </c>
      <c r="CA19" s="23">
        <v>1391.6110000000001</v>
      </c>
      <c r="CB19" s="23">
        <v>2065.2179999999998</v>
      </c>
    </row>
    <row r="20" spans="2:80" ht="28" customHeight="1" x14ac:dyDescent="0.2">
      <c r="B20" s="23">
        <v>1875.559</v>
      </c>
      <c r="C20" s="23">
        <v>1255.865</v>
      </c>
      <c r="D20" s="23">
        <v>1214.3139999999901</v>
      </c>
      <c r="E20" s="23">
        <v>1138.453</v>
      </c>
      <c r="F20" s="23">
        <v>1523.87</v>
      </c>
      <c r="G20" s="23">
        <v>1112.172</v>
      </c>
      <c r="H20" s="23">
        <v>1246.432</v>
      </c>
      <c r="I20" s="23">
        <v>3207.538</v>
      </c>
      <c r="P20" s="86"/>
      <c r="Q20" s="85"/>
      <c r="R20" s="85"/>
      <c r="S20" s="85"/>
      <c r="T20" s="100"/>
      <c r="U20" s="100"/>
      <c r="W20" s="23">
        <v>1437.924</v>
      </c>
      <c r="X20" s="23">
        <v>2092.7529999999902</v>
      </c>
      <c r="Y20" s="23">
        <v>1876.771</v>
      </c>
      <c r="Z20" s="23">
        <v>1803.377</v>
      </c>
      <c r="AA20" s="23">
        <v>1138.453</v>
      </c>
      <c r="AB20" s="23">
        <v>1977.1020000000001</v>
      </c>
      <c r="AC20" s="23">
        <v>1112.172</v>
      </c>
      <c r="AD20" s="23">
        <v>3830.66</v>
      </c>
      <c r="AE20" s="23">
        <v>3277.18099999999</v>
      </c>
      <c r="AF20" s="23">
        <v>2432.922</v>
      </c>
      <c r="AG20" s="23">
        <v>3309.1149999999998</v>
      </c>
      <c r="AH20" s="23">
        <v>2601.3020000000001</v>
      </c>
      <c r="AI20" s="23">
        <v>1504.386</v>
      </c>
      <c r="AJ20" s="23">
        <v>1262.6559999999999</v>
      </c>
      <c r="AS20" s="95"/>
      <c r="AT20" s="95"/>
      <c r="AU20" s="95"/>
      <c r="AV20" s="95"/>
      <c r="AX20" s="23">
        <v>1523.87</v>
      </c>
      <c r="AY20" s="23">
        <v>2134.2559999999999</v>
      </c>
      <c r="AZ20" s="23">
        <v>1876.771</v>
      </c>
      <c r="BA20" s="23">
        <v>2884.8870000000002</v>
      </c>
      <c r="BB20" s="23">
        <v>1112.172</v>
      </c>
      <c r="BC20" s="23">
        <v>3245.29</v>
      </c>
      <c r="BD20" s="23">
        <v>1246.432</v>
      </c>
      <c r="BE20" s="23">
        <v>1451.338</v>
      </c>
      <c r="BF20" s="23">
        <v>2499.924</v>
      </c>
      <c r="BG20" s="23">
        <v>2916.1640000000002</v>
      </c>
      <c r="BH20" s="23">
        <v>3207.538</v>
      </c>
      <c r="BI20" s="23">
        <v>1789.1569999999999</v>
      </c>
      <c r="BJ20" s="26"/>
      <c r="BS20" s="93"/>
      <c r="BT20" s="93"/>
      <c r="BU20" s="93"/>
      <c r="BW20" s="23">
        <v>1615.7850000000001</v>
      </c>
      <c r="BX20" s="23">
        <v>2235.5369999999998</v>
      </c>
      <c r="BY20" s="23">
        <v>2428.346</v>
      </c>
      <c r="BZ20" s="23">
        <v>1868.01799999999</v>
      </c>
      <c r="CA20" s="23">
        <v>1327.711</v>
      </c>
      <c r="CB20" s="23">
        <v>1256.6600000000001</v>
      </c>
    </row>
    <row r="21" spans="2:80" ht="28" customHeight="1" x14ac:dyDescent="0.2">
      <c r="B21" s="23">
        <v>1346.1129999999901</v>
      </c>
      <c r="C21" s="23">
        <v>2992.828</v>
      </c>
      <c r="D21" s="23">
        <v>1062.509</v>
      </c>
      <c r="E21" s="23">
        <v>1617.62299999999</v>
      </c>
      <c r="F21" s="23">
        <v>1088.825</v>
      </c>
      <c r="G21" s="23">
        <v>994.05399999999997</v>
      </c>
      <c r="H21" s="23">
        <v>1326.9379999999901</v>
      </c>
      <c r="I21" s="23">
        <v>3309.7429999999999</v>
      </c>
      <c r="P21" s="86"/>
      <c r="Q21" s="85"/>
      <c r="R21" s="85"/>
      <c r="S21" s="85"/>
      <c r="T21" s="100"/>
      <c r="U21" s="100"/>
      <c r="W21" s="23">
        <v>1460.279</v>
      </c>
      <c r="X21" s="23">
        <v>1978.67299999999</v>
      </c>
      <c r="Y21" s="23">
        <v>1938.4179999999999</v>
      </c>
      <c r="Z21" s="23">
        <v>2394.3240000000001</v>
      </c>
      <c r="AA21" s="23">
        <v>1617.62299999999</v>
      </c>
      <c r="AB21" s="23">
        <v>3105.779</v>
      </c>
      <c r="AC21" s="23">
        <v>994.05399999999997</v>
      </c>
      <c r="AD21" s="23">
        <v>3595.8290000000002</v>
      </c>
      <c r="AE21" s="23">
        <v>3354</v>
      </c>
      <c r="AF21" s="23">
        <v>2174.3719999999998</v>
      </c>
      <c r="AG21" s="23">
        <v>2396.165</v>
      </c>
      <c r="AH21" s="23">
        <v>3817.518</v>
      </c>
      <c r="AI21" s="23">
        <v>1982.202</v>
      </c>
      <c r="AJ21" s="23">
        <v>2497.8890000000001</v>
      </c>
      <c r="AQ21" s="87"/>
      <c r="AR21" s="87"/>
      <c r="AT21" s="93"/>
      <c r="AU21" s="93"/>
      <c r="AV21" s="93"/>
      <c r="AX21" s="23">
        <v>1088.825</v>
      </c>
      <c r="AY21" s="23">
        <v>1740.2629999999999</v>
      </c>
      <c r="AZ21" s="23">
        <v>1938.4179999999999</v>
      </c>
      <c r="BA21" s="23">
        <v>3339.636</v>
      </c>
      <c r="BB21" s="23">
        <v>994.05399999999997</v>
      </c>
      <c r="BC21" s="23">
        <v>3742.018</v>
      </c>
      <c r="BD21" s="23">
        <v>1326.9379999999901</v>
      </c>
      <c r="BE21" s="23">
        <v>1755.1589999999901</v>
      </c>
      <c r="BF21" s="23">
        <v>2051.636</v>
      </c>
      <c r="BG21" s="23">
        <v>2241.0589999999902</v>
      </c>
      <c r="BH21" s="23">
        <v>3309.7429999999999</v>
      </c>
      <c r="BI21" s="23">
        <v>2097.9859999999999</v>
      </c>
      <c r="BJ21" s="26"/>
      <c r="BS21" s="93"/>
      <c r="BT21" s="93"/>
      <c r="BU21" s="93"/>
      <c r="BW21" s="23">
        <v>2068.4639999999999</v>
      </c>
      <c r="BX21" s="23">
        <v>2371.9169999999999</v>
      </c>
      <c r="BY21" s="23">
        <v>2446.268</v>
      </c>
      <c r="BZ21" s="23">
        <v>1707.1779999999901</v>
      </c>
      <c r="CA21" s="23">
        <v>1347.8019999999999</v>
      </c>
      <c r="CB21" s="23">
        <v>1623.192</v>
      </c>
    </row>
    <row r="22" spans="2:80" ht="28" customHeight="1" x14ac:dyDescent="0.2">
      <c r="B22" s="23">
        <v>875.18499999999995</v>
      </c>
      <c r="C22" s="23">
        <v>3372.212</v>
      </c>
      <c r="D22" s="23">
        <v>1345.192</v>
      </c>
      <c r="E22" s="23">
        <v>1606.6129999999901</v>
      </c>
      <c r="F22" s="23">
        <v>933.80100000000004</v>
      </c>
      <c r="G22" s="23">
        <v>1003.633</v>
      </c>
      <c r="H22" s="23">
        <v>1231.443</v>
      </c>
      <c r="I22" s="23">
        <v>4314.8090000000002</v>
      </c>
      <c r="P22" s="86"/>
      <c r="Q22" s="85"/>
      <c r="R22" s="85"/>
      <c r="S22" s="85"/>
      <c r="T22" s="100"/>
      <c r="U22" s="100"/>
      <c r="W22" s="23">
        <v>1011.73399999999</v>
      </c>
      <c r="X22" s="23">
        <v>3431.26</v>
      </c>
      <c r="Y22" s="23">
        <v>1447.357</v>
      </c>
      <c r="Z22" s="23">
        <v>2359.4740000000002</v>
      </c>
      <c r="AA22" s="23">
        <v>1606.6129999999901</v>
      </c>
      <c r="AB22" s="23">
        <v>2938.7350000000001</v>
      </c>
      <c r="AC22" s="23">
        <v>1003.633</v>
      </c>
      <c r="AD22" s="23">
        <v>3563.7640000000001</v>
      </c>
      <c r="AE22" s="23">
        <v>2266.5940000000001</v>
      </c>
      <c r="AF22" s="23">
        <v>2349.41</v>
      </c>
      <c r="AG22" s="23">
        <v>1669.818</v>
      </c>
      <c r="AH22" s="23">
        <v>4123.5550000000003</v>
      </c>
      <c r="AI22" s="23">
        <v>1311.5</v>
      </c>
      <c r="AJ22" s="23">
        <v>1694.549</v>
      </c>
      <c r="AQ22" s="87"/>
      <c r="AR22" s="87"/>
      <c r="AT22" s="93"/>
      <c r="AU22" s="93"/>
      <c r="AV22" s="93"/>
      <c r="AX22" s="23">
        <v>933.80100000000004</v>
      </c>
      <c r="AY22" s="23">
        <v>2890.4189999999999</v>
      </c>
      <c r="AZ22" s="23">
        <v>1447.357</v>
      </c>
      <c r="BA22" s="23">
        <v>2850.2220000000002</v>
      </c>
      <c r="BB22" s="23">
        <v>1003.633</v>
      </c>
      <c r="BC22" s="23">
        <v>3979.3009999999999</v>
      </c>
      <c r="BD22" s="23">
        <v>1231.443</v>
      </c>
      <c r="BE22" s="23">
        <v>1725.4949999999999</v>
      </c>
      <c r="BF22" s="23">
        <v>2730.9569999999999</v>
      </c>
      <c r="BG22" s="23">
        <v>2372.4160000000002</v>
      </c>
      <c r="BH22" s="23">
        <v>4314.8090000000002</v>
      </c>
      <c r="BI22" s="23">
        <v>2721.683</v>
      </c>
      <c r="BJ22" s="26"/>
      <c r="BS22" s="93"/>
      <c r="BT22" s="93"/>
      <c r="BU22" s="93"/>
      <c r="BW22" s="23">
        <v>1658.8389999999999</v>
      </c>
      <c r="BX22" s="23">
        <v>3340.3890000000001</v>
      </c>
      <c r="BY22" s="23">
        <v>2434.145</v>
      </c>
      <c r="BZ22" s="23">
        <v>1680.433</v>
      </c>
      <c r="CA22" s="23">
        <v>1041.2460000000001</v>
      </c>
      <c r="CB22" s="23">
        <v>1741.367</v>
      </c>
    </row>
    <row r="23" spans="2:80" ht="28" customHeight="1" x14ac:dyDescent="0.2">
      <c r="B23" s="23">
        <v>1596.366</v>
      </c>
      <c r="C23" s="23">
        <v>3062.5239999999999</v>
      </c>
      <c r="D23" s="23">
        <v>1138.4939999999999</v>
      </c>
      <c r="E23" s="23">
        <v>1903.2249999999999</v>
      </c>
      <c r="F23" s="23">
        <v>995.89499999999998</v>
      </c>
      <c r="G23" s="23">
        <v>1431.6679999999999</v>
      </c>
      <c r="H23" s="23">
        <v>1240.278</v>
      </c>
      <c r="I23" s="23">
        <v>2186.7729999999901</v>
      </c>
      <c r="P23" s="86"/>
      <c r="Q23" s="86"/>
      <c r="S23" s="86"/>
      <c r="T23" s="86"/>
      <c r="U23" s="86"/>
      <c r="W23" s="23">
        <v>1333.4159999999999</v>
      </c>
      <c r="X23" s="23">
        <v>1892.3129999999901</v>
      </c>
      <c r="Y23" s="23">
        <v>1779.681</v>
      </c>
      <c r="Z23" s="23">
        <v>1431.325</v>
      </c>
      <c r="AA23" s="23">
        <v>1903.2249999999999</v>
      </c>
      <c r="AB23" s="23">
        <v>3527.049</v>
      </c>
      <c r="AC23" s="23">
        <v>1431.6679999999999</v>
      </c>
      <c r="AD23" s="23">
        <v>3501.415</v>
      </c>
      <c r="AE23" s="23">
        <v>2253.4009999999998</v>
      </c>
      <c r="AF23" s="23">
        <v>2600.078</v>
      </c>
      <c r="AG23" s="23">
        <v>4195.366</v>
      </c>
      <c r="AH23" s="23">
        <v>2516.6979999999999</v>
      </c>
      <c r="AI23" s="23">
        <v>2298.3890000000001</v>
      </c>
      <c r="AJ23" s="23">
        <v>1588.38299999999</v>
      </c>
      <c r="AQ23" s="87"/>
      <c r="AR23" s="87"/>
      <c r="AT23" s="93"/>
      <c r="AU23" s="93"/>
      <c r="AV23" s="93"/>
      <c r="AX23" s="23">
        <v>995.89499999999998</v>
      </c>
      <c r="AY23" s="23">
        <v>1994.607</v>
      </c>
      <c r="AZ23" s="23">
        <v>1779.681</v>
      </c>
      <c r="BA23" s="23">
        <v>2648.8559999999902</v>
      </c>
      <c r="BB23" s="23">
        <v>1431.6679999999999</v>
      </c>
      <c r="BC23" s="23">
        <v>3227.1889999999999</v>
      </c>
      <c r="BD23" s="23">
        <v>1240.278</v>
      </c>
      <c r="BE23" s="23">
        <v>1608.8209999999999</v>
      </c>
      <c r="BF23" s="23">
        <v>1453.4760000000001</v>
      </c>
      <c r="BG23" s="23">
        <v>2124.0429999999901</v>
      </c>
      <c r="BH23" s="23">
        <v>2186.7729999999901</v>
      </c>
      <c r="BI23" s="23">
        <v>2279.1010000000001</v>
      </c>
      <c r="BJ23" s="26"/>
      <c r="BS23" s="93"/>
      <c r="BT23" s="93"/>
      <c r="BU23" s="93"/>
      <c r="BW23" s="23">
        <v>1856.6</v>
      </c>
      <c r="BX23" s="23">
        <v>2151.7190000000001</v>
      </c>
      <c r="BY23" s="23">
        <v>1758.3969999999999</v>
      </c>
      <c r="BZ23" s="23">
        <v>2065.7800000000002</v>
      </c>
      <c r="CA23" s="23">
        <v>1378.404</v>
      </c>
      <c r="CB23" s="23">
        <v>1845.2159999999999</v>
      </c>
    </row>
    <row r="24" spans="2:80" ht="28" customHeight="1" x14ac:dyDescent="0.2">
      <c r="B24" s="23">
        <v>1149.396</v>
      </c>
      <c r="C24" s="23">
        <v>3288.3759999999902</v>
      </c>
      <c r="D24" s="23">
        <v>1323.7439999999999</v>
      </c>
      <c r="E24" s="23">
        <v>1355.6389999999999</v>
      </c>
      <c r="F24" s="23">
        <v>1020.15</v>
      </c>
      <c r="G24" s="23">
        <v>1048.7950000000001</v>
      </c>
      <c r="H24" s="23">
        <v>1229.547</v>
      </c>
      <c r="I24" s="23">
        <v>3464.17</v>
      </c>
      <c r="P24" s="86"/>
      <c r="Q24" s="86"/>
      <c r="S24" s="86"/>
      <c r="T24" s="86"/>
      <c r="U24" s="86"/>
      <c r="W24" s="23">
        <v>1847.7</v>
      </c>
      <c r="X24" s="23">
        <v>2020.03</v>
      </c>
      <c r="Y24" s="23">
        <v>1116.0139999999999</v>
      </c>
      <c r="Z24" s="23">
        <v>2128.4259999999999</v>
      </c>
      <c r="AA24" s="23">
        <v>1355.6389999999999</v>
      </c>
      <c r="AB24" s="23">
        <v>3940.152</v>
      </c>
      <c r="AC24" s="23">
        <v>1048.7950000000001</v>
      </c>
      <c r="AD24" s="23">
        <v>2932.7890000000002</v>
      </c>
      <c r="AE24" s="23">
        <v>2666.78</v>
      </c>
      <c r="AF24" s="23">
        <v>2516.3270000000002</v>
      </c>
      <c r="AG24" s="23">
        <v>3434.89</v>
      </c>
      <c r="AH24" s="23">
        <v>3860.335</v>
      </c>
      <c r="AI24" s="23">
        <v>1851.74799999999</v>
      </c>
      <c r="AJ24" s="23">
        <v>2775.5830000000001</v>
      </c>
      <c r="AQ24" s="87"/>
      <c r="AR24" s="87"/>
      <c r="AT24" s="93"/>
      <c r="AU24" s="93"/>
      <c r="AV24" s="93"/>
      <c r="AX24" s="23">
        <v>1020.15</v>
      </c>
      <c r="AY24" s="23">
        <v>2306.9169999999999</v>
      </c>
      <c r="AZ24" s="23">
        <v>1116.0139999999999</v>
      </c>
      <c r="BA24" s="23">
        <v>2490.201</v>
      </c>
      <c r="BB24" s="23">
        <v>1048.7950000000001</v>
      </c>
      <c r="BC24" s="23">
        <v>3223.75</v>
      </c>
      <c r="BD24" s="23">
        <v>1229.547</v>
      </c>
      <c r="BE24" s="23">
        <v>1651.29</v>
      </c>
      <c r="BF24" s="23">
        <v>2882.4759999999901</v>
      </c>
      <c r="BG24" s="23">
        <v>2778.9109999999901</v>
      </c>
      <c r="BH24" s="23">
        <v>3464.17</v>
      </c>
      <c r="BI24" s="23">
        <v>1880.3589999999999</v>
      </c>
      <c r="BJ24" s="26"/>
      <c r="BS24" s="98"/>
      <c r="BT24" s="98"/>
      <c r="BU24" s="98"/>
      <c r="BW24" s="23">
        <v>2067.7929999999901</v>
      </c>
      <c r="BX24" s="23">
        <v>2502.9989999999998</v>
      </c>
      <c r="BY24" s="23">
        <v>2168.08</v>
      </c>
      <c r="BZ24" s="23">
        <v>1605.453</v>
      </c>
      <c r="CA24" s="23">
        <v>1148.309</v>
      </c>
      <c r="CB24" s="23">
        <v>2045.5709999999999</v>
      </c>
    </row>
    <row r="25" spans="2:80" ht="28" customHeight="1" x14ac:dyDescent="0.2">
      <c r="B25" s="23">
        <v>1252.548</v>
      </c>
      <c r="C25" s="23">
        <v>3629.172</v>
      </c>
      <c r="D25" s="23">
        <v>1487.5889999999999</v>
      </c>
      <c r="E25" s="23">
        <v>1819.789</v>
      </c>
      <c r="F25" s="23">
        <v>1105.4960000000001</v>
      </c>
      <c r="G25" s="23">
        <v>1396.12299999999</v>
      </c>
      <c r="H25" s="23">
        <v>1240.5039999999999</v>
      </c>
      <c r="I25" s="23">
        <v>3426.1309999999999</v>
      </c>
      <c r="W25" s="23">
        <v>1058.7429999999999</v>
      </c>
      <c r="X25" s="23">
        <v>2500.8710000000001</v>
      </c>
      <c r="Y25" s="23">
        <v>1530.8</v>
      </c>
      <c r="Z25" s="23">
        <v>2385.7829999999999</v>
      </c>
      <c r="AA25" s="23">
        <v>1819.789</v>
      </c>
      <c r="AB25" s="23">
        <v>2291.9929999999999</v>
      </c>
      <c r="AC25" s="23">
        <v>1396.12299999999</v>
      </c>
      <c r="AD25" s="23">
        <v>3091.6009999999901</v>
      </c>
      <c r="AE25" s="23">
        <v>3277.18099999999</v>
      </c>
      <c r="AF25" s="23">
        <v>2559.5839999999998</v>
      </c>
      <c r="AG25" s="23">
        <v>4748.4350000000004</v>
      </c>
      <c r="AH25" s="23">
        <v>3964.4989999999998</v>
      </c>
      <c r="AI25" s="23">
        <v>2379.614</v>
      </c>
      <c r="AJ25" s="23">
        <v>2658.0120000000002</v>
      </c>
      <c r="AQ25" s="87"/>
      <c r="AR25" s="87"/>
      <c r="AT25" s="79"/>
      <c r="AU25" s="79"/>
      <c r="AV25" s="79"/>
      <c r="AX25" s="23">
        <v>1105.4960000000001</v>
      </c>
      <c r="AY25" s="23">
        <v>2015.8520000000001</v>
      </c>
      <c r="AZ25" s="23">
        <v>1530.8</v>
      </c>
      <c r="BA25" s="23">
        <v>2484.0749999999998</v>
      </c>
      <c r="BB25" s="23">
        <v>1396.12299999999</v>
      </c>
      <c r="BC25" s="23">
        <v>3700.1990000000001</v>
      </c>
      <c r="BD25" s="23">
        <v>1240.5039999999999</v>
      </c>
      <c r="BE25" s="23">
        <v>1892</v>
      </c>
      <c r="BF25" s="23">
        <v>1474.0909999999999</v>
      </c>
      <c r="BG25" s="23">
        <v>2813.5439999999999</v>
      </c>
      <c r="BH25" s="23">
        <v>3426.1309999999999</v>
      </c>
      <c r="BI25" s="23">
        <v>2737.348</v>
      </c>
      <c r="BJ25" s="26"/>
      <c r="BW25" s="23">
        <v>1480.99799999999</v>
      </c>
      <c r="BX25" s="23">
        <v>2299.66</v>
      </c>
      <c r="BY25" s="23">
        <v>2665.4659999999999</v>
      </c>
      <c r="BZ25" s="23">
        <v>1261.3679999999999</v>
      </c>
      <c r="CA25" s="23">
        <v>1558.924</v>
      </c>
      <c r="CB25" s="23">
        <v>1445.721</v>
      </c>
    </row>
    <row r="26" spans="2:80" ht="28" customHeight="1" x14ac:dyDescent="0.2">
      <c r="B26" s="23">
        <v>1196.683</v>
      </c>
      <c r="C26" s="23">
        <v>3201.9850000000001</v>
      </c>
      <c r="D26" s="23">
        <v>1164.2919999999999</v>
      </c>
      <c r="E26" s="23">
        <v>1928.932</v>
      </c>
      <c r="F26" s="23">
        <v>929.09199999999998</v>
      </c>
      <c r="G26" s="23">
        <v>1414.595</v>
      </c>
      <c r="H26" s="23">
        <v>1051.9459999999999</v>
      </c>
      <c r="I26" s="23">
        <v>2984.4759999999901</v>
      </c>
      <c r="W26" s="23">
        <v>1873.616</v>
      </c>
      <c r="X26" s="23">
        <v>1459.671</v>
      </c>
      <c r="Y26" s="23">
        <v>2196.0160000000001</v>
      </c>
      <c r="Z26" s="23">
        <v>2486.3969999999999</v>
      </c>
      <c r="AA26" s="23">
        <v>1928.932</v>
      </c>
      <c r="AB26" s="23">
        <v>3162.1819999999998</v>
      </c>
      <c r="AC26" s="23">
        <v>1414.595</v>
      </c>
      <c r="AD26" s="23">
        <v>3568.078</v>
      </c>
      <c r="AE26" s="23">
        <v>2171.5</v>
      </c>
      <c r="AF26" s="23">
        <v>2712.24</v>
      </c>
      <c r="AG26" s="23">
        <v>1313.085</v>
      </c>
      <c r="AH26" s="23">
        <v>1530.57</v>
      </c>
      <c r="AI26" s="23">
        <v>1800.1029999999901</v>
      </c>
      <c r="AJ26" s="23">
        <v>1929.3779999999999</v>
      </c>
      <c r="AX26" s="23">
        <v>929.09199999999998</v>
      </c>
      <c r="AY26" s="23">
        <v>1899.2570000000001</v>
      </c>
      <c r="AZ26" s="23">
        <v>2196.0160000000001</v>
      </c>
      <c r="BA26" s="23">
        <v>2483.1219999999998</v>
      </c>
      <c r="BB26" s="23">
        <v>1414.595</v>
      </c>
      <c r="BC26" s="23">
        <v>3371.2</v>
      </c>
      <c r="BD26" s="23">
        <v>1051.9459999999999</v>
      </c>
      <c r="BE26" s="23">
        <v>1755.58</v>
      </c>
      <c r="BF26" s="23">
        <v>1751.4469999999999</v>
      </c>
      <c r="BG26" s="23">
        <v>2797.3139999999999</v>
      </c>
      <c r="BH26" s="23">
        <v>2984.4759999999901</v>
      </c>
      <c r="BI26" s="23">
        <v>2290.0279999999998</v>
      </c>
      <c r="BJ26" s="26"/>
      <c r="BW26" s="23">
        <v>1612.492</v>
      </c>
      <c r="BX26" s="23">
        <v>2491.33</v>
      </c>
      <c r="BY26" s="23">
        <v>2687.83</v>
      </c>
      <c r="BZ26" s="23">
        <v>1891.2570000000001</v>
      </c>
      <c r="CA26" s="23">
        <v>1458.7279999999901</v>
      </c>
      <c r="CB26" s="23">
        <v>1493.5309999999999</v>
      </c>
    </row>
    <row r="27" spans="2:80" ht="28" customHeight="1" x14ac:dyDescent="0.2">
      <c r="B27" s="23">
        <v>1180.74</v>
      </c>
      <c r="C27" s="23">
        <v>4752.2780000000002</v>
      </c>
      <c r="D27" s="23">
        <v>1032.0809999999999</v>
      </c>
      <c r="E27" s="23">
        <v>1995.2739999999999</v>
      </c>
      <c r="F27" s="23">
        <v>1087.796</v>
      </c>
      <c r="G27" s="23">
        <v>1416.241</v>
      </c>
      <c r="H27" s="23">
        <v>1408.4739999999999</v>
      </c>
      <c r="I27" s="23">
        <v>2922.18099999999</v>
      </c>
      <c r="W27" s="23">
        <v>1309.913</v>
      </c>
      <c r="X27" s="23">
        <v>1490.3579999999999</v>
      </c>
      <c r="Y27" s="23">
        <v>1755.749</v>
      </c>
      <c r="Z27" s="23">
        <v>2130.0929999999998</v>
      </c>
      <c r="AA27" s="23">
        <v>1995.2739999999999</v>
      </c>
      <c r="AB27" s="23">
        <v>4311.9889999999996</v>
      </c>
      <c r="AC27" s="23">
        <v>1416.241</v>
      </c>
      <c r="AD27" s="23">
        <v>3648.6709999999998</v>
      </c>
      <c r="AE27" s="23">
        <v>2421.018</v>
      </c>
      <c r="AF27" s="23">
        <v>2320.1079999999902</v>
      </c>
      <c r="AG27" s="23">
        <v>4984.0129999999999</v>
      </c>
      <c r="AH27" s="23">
        <v>1555.441</v>
      </c>
      <c r="AI27" s="23">
        <v>2000.54</v>
      </c>
      <c r="AJ27" s="23">
        <v>2830.3339999999998</v>
      </c>
      <c r="AX27" s="23">
        <v>1087.796</v>
      </c>
      <c r="AY27" s="23">
        <v>2186.7689999999998</v>
      </c>
      <c r="AZ27" s="23">
        <v>1755.749</v>
      </c>
      <c r="BA27" s="23">
        <v>2473.0349999999999</v>
      </c>
      <c r="BB27" s="23">
        <v>1416.241</v>
      </c>
      <c r="BC27" s="23">
        <v>3478.4</v>
      </c>
      <c r="BD27" s="23">
        <v>1408.4739999999999</v>
      </c>
      <c r="BE27" s="23">
        <v>1634.2719999999999</v>
      </c>
      <c r="BF27" s="23">
        <v>1049.7639999999999</v>
      </c>
      <c r="BG27" s="23">
        <v>2513.9380000000001</v>
      </c>
      <c r="BH27" s="23">
        <v>2922.18099999999</v>
      </c>
      <c r="BI27" s="23">
        <v>2408.096</v>
      </c>
      <c r="BJ27" s="26"/>
      <c r="BW27" s="23">
        <v>2102.7069999999999</v>
      </c>
      <c r="BX27" s="23">
        <v>2095.6489999999999</v>
      </c>
      <c r="BY27" s="23">
        <v>1869.9960000000001</v>
      </c>
      <c r="BZ27" s="23">
        <v>1493.43</v>
      </c>
      <c r="CA27" s="23">
        <v>1001.87399999999</v>
      </c>
      <c r="CB27" s="23">
        <v>1435.9679999999901</v>
      </c>
    </row>
    <row r="28" spans="2:80" ht="28" customHeight="1" x14ac:dyDescent="0.2">
      <c r="B28" s="23">
        <v>1621.79</v>
      </c>
      <c r="C28" s="23">
        <v>3471.1019999999999</v>
      </c>
      <c r="D28" s="23">
        <v>1569.0350000000001</v>
      </c>
      <c r="E28" s="23">
        <v>2952.8449999999998</v>
      </c>
      <c r="F28" s="23">
        <v>1014.279</v>
      </c>
      <c r="G28" s="23">
        <v>1032.806</v>
      </c>
      <c r="H28" s="23">
        <v>1010.684</v>
      </c>
      <c r="I28" s="23">
        <v>2250.0140000000001</v>
      </c>
      <c r="W28" s="23">
        <v>1542.7349999999999</v>
      </c>
      <c r="X28" s="23">
        <v>2444.5789999999902</v>
      </c>
      <c r="Y28" s="23">
        <v>1181.3030000000001</v>
      </c>
      <c r="Z28" s="23">
        <v>1970.2819999999999</v>
      </c>
      <c r="AA28" s="23">
        <v>2952.8449999999998</v>
      </c>
      <c r="AB28" s="23">
        <v>4361.6499999999996</v>
      </c>
      <c r="AC28" s="23">
        <v>1032.806</v>
      </c>
      <c r="AD28" s="23">
        <v>4574.6179999999904</v>
      </c>
      <c r="AE28" s="23">
        <v>2635.6579999999999</v>
      </c>
      <c r="AF28" s="23">
        <v>1965.105</v>
      </c>
      <c r="AG28" s="23">
        <v>3318.53</v>
      </c>
      <c r="AH28" s="23">
        <v>2193.6970000000001</v>
      </c>
      <c r="AI28" s="23">
        <v>3031.8049999999998</v>
      </c>
      <c r="AJ28" s="23">
        <v>2049.7289999999998</v>
      </c>
      <c r="AX28" s="23">
        <v>1014.279</v>
      </c>
      <c r="AY28" s="23">
        <v>1479.3</v>
      </c>
      <c r="AZ28" s="23">
        <v>1181.3030000000001</v>
      </c>
      <c r="BA28" s="23">
        <v>2700.6190000000001</v>
      </c>
      <c r="BB28" s="23">
        <v>1032.806</v>
      </c>
      <c r="BC28" s="23">
        <v>3272.5229999999901</v>
      </c>
      <c r="BD28" s="23">
        <v>1010.684</v>
      </c>
      <c r="BE28" s="23">
        <v>1708.3510000000001</v>
      </c>
      <c r="BF28" s="23">
        <v>1841.6859999999999</v>
      </c>
      <c r="BG28" s="23">
        <v>2832.13</v>
      </c>
      <c r="BH28" s="23">
        <v>2250.0140000000001</v>
      </c>
      <c r="BI28" s="23">
        <v>2869.4250000000002</v>
      </c>
      <c r="BJ28" s="26"/>
      <c r="BW28" s="23">
        <v>1844.7360000000001</v>
      </c>
      <c r="BX28" s="23">
        <v>1943.067</v>
      </c>
      <c r="BY28" s="23">
        <v>1992.078</v>
      </c>
      <c r="BZ28" s="23">
        <v>2219.8049999999998</v>
      </c>
      <c r="CA28" s="23">
        <v>1166.3710000000001</v>
      </c>
      <c r="CB28" s="23">
        <v>1808.046</v>
      </c>
    </row>
    <row r="29" spans="2:80" ht="28" customHeight="1" x14ac:dyDescent="0.2">
      <c r="B29" s="23">
        <v>1337.328</v>
      </c>
      <c r="C29" s="23">
        <v>3326.8779999999902</v>
      </c>
      <c r="D29" s="23">
        <v>1224.6849999999999</v>
      </c>
      <c r="E29" s="23">
        <v>1668.7550000000001</v>
      </c>
      <c r="F29" s="23">
        <v>1041.2460000000001</v>
      </c>
      <c r="G29" s="23">
        <v>1224.481</v>
      </c>
      <c r="H29" s="23">
        <v>1203.4649999999999</v>
      </c>
      <c r="I29" s="23">
        <v>2806.7179999999998</v>
      </c>
      <c r="W29" s="23">
        <v>1403.672</v>
      </c>
      <c r="X29" s="23">
        <v>3226.364</v>
      </c>
      <c r="Y29" s="23">
        <v>1691.644</v>
      </c>
      <c r="Z29" s="23">
        <v>1569.73</v>
      </c>
      <c r="AA29" s="23">
        <v>1668.7550000000001</v>
      </c>
      <c r="AB29" s="23">
        <v>3101.7759999999998</v>
      </c>
      <c r="AC29" s="23">
        <v>1224.481</v>
      </c>
      <c r="AD29" s="23">
        <v>2305.8270000000002</v>
      </c>
      <c r="AE29" s="23">
        <v>3198.95099999999</v>
      </c>
      <c r="AF29" s="23">
        <v>2556.4209999999998</v>
      </c>
      <c r="AG29" s="23">
        <v>2904.7289999999998</v>
      </c>
      <c r="AH29" s="23">
        <v>1661.1289999999999</v>
      </c>
      <c r="AI29" s="23">
        <v>2117.614</v>
      </c>
      <c r="AJ29" s="23">
        <v>2437.194</v>
      </c>
      <c r="AX29" s="23">
        <v>1041.2460000000001</v>
      </c>
      <c r="AY29" s="23">
        <v>2528.4589999999998</v>
      </c>
      <c r="AZ29" s="23">
        <v>1691.644</v>
      </c>
      <c r="BA29" s="23">
        <v>2833.7750000000001</v>
      </c>
      <c r="BB29" s="23">
        <v>1224.481</v>
      </c>
      <c r="BC29" s="23">
        <v>3147.788</v>
      </c>
      <c r="BD29" s="23">
        <v>1203.4649999999999</v>
      </c>
      <c r="BE29" s="23">
        <v>1516.0409999999999</v>
      </c>
      <c r="BF29" s="23">
        <v>1978.67299999999</v>
      </c>
      <c r="BG29" s="23">
        <v>3032.1859999999901</v>
      </c>
      <c r="BH29" s="23">
        <v>2806.7179999999998</v>
      </c>
      <c r="BI29" s="23">
        <v>2414.3270000000002</v>
      </c>
      <c r="BJ29" s="26"/>
      <c r="BW29" s="23">
        <v>1763.777</v>
      </c>
      <c r="BX29" s="23">
        <v>1802.721</v>
      </c>
      <c r="BY29" s="23">
        <v>2483.6790000000001</v>
      </c>
      <c r="BZ29" s="23">
        <v>2217.9299999999998</v>
      </c>
      <c r="CA29" s="23">
        <v>1220.788</v>
      </c>
      <c r="CB29" s="23">
        <v>1339.5029999999999</v>
      </c>
    </row>
    <row r="30" spans="2:80" ht="28" customHeight="1" x14ac:dyDescent="0.2">
      <c r="B30" s="23">
        <v>1438.0909999999999</v>
      </c>
      <c r="C30" s="23">
        <v>3421.8109999999901</v>
      </c>
      <c r="D30" s="23">
        <v>1126.444</v>
      </c>
      <c r="E30" s="23">
        <v>1387.348</v>
      </c>
      <c r="F30" s="23">
        <v>1082.1189999999999</v>
      </c>
      <c r="G30" s="23">
        <v>1078.829</v>
      </c>
      <c r="H30" s="23">
        <v>1270.606</v>
      </c>
      <c r="I30" s="23">
        <v>2731.5159999999901</v>
      </c>
      <c r="W30" s="23">
        <v>1116.0139999999999</v>
      </c>
      <c r="X30" s="23">
        <v>2700.4549999999999</v>
      </c>
      <c r="Y30" s="23">
        <v>1652.0060000000001</v>
      </c>
      <c r="Z30" s="23">
        <v>2249.2579999999998</v>
      </c>
      <c r="AA30" s="23">
        <v>1387.348</v>
      </c>
      <c r="AB30" s="23">
        <v>2997.788</v>
      </c>
      <c r="AC30" s="23">
        <v>1078.829</v>
      </c>
      <c r="AD30" s="23">
        <v>3744.547</v>
      </c>
      <c r="AE30" s="23">
        <v>2739.6259999999902</v>
      </c>
      <c r="AF30" s="23">
        <v>1509.6</v>
      </c>
      <c r="AG30" s="23">
        <v>2248.0610000000001</v>
      </c>
      <c r="AH30" s="23">
        <v>2356.424</v>
      </c>
      <c r="AJ30" s="23">
        <v>2022.829</v>
      </c>
      <c r="AX30" s="23">
        <v>1082.1189999999999</v>
      </c>
      <c r="AY30" s="23">
        <v>1679.9739999999999</v>
      </c>
      <c r="AZ30" s="23">
        <v>1652.0060000000001</v>
      </c>
      <c r="BA30" s="23">
        <v>3047.5079999999998</v>
      </c>
      <c r="BB30" s="23">
        <v>1078.829</v>
      </c>
      <c r="BC30" s="23">
        <v>3884.9540000000002</v>
      </c>
      <c r="BD30" s="23">
        <v>1270.606</v>
      </c>
      <c r="BE30" s="23">
        <v>1708.4369999999999</v>
      </c>
      <c r="BF30" s="23">
        <v>1517.114</v>
      </c>
      <c r="BG30" s="23">
        <v>2345.9639999999999</v>
      </c>
      <c r="BH30" s="23">
        <v>2731.5159999999901</v>
      </c>
      <c r="BI30" s="23">
        <v>2619.297</v>
      </c>
      <c r="BJ30" s="26"/>
      <c r="BW30" s="23">
        <v>2224.5889999999999</v>
      </c>
      <c r="BX30" s="23">
        <v>2145.248</v>
      </c>
      <c r="BY30" s="23">
        <v>3118.67</v>
      </c>
      <c r="BZ30" s="23">
        <v>1421.596</v>
      </c>
      <c r="CA30" s="23">
        <v>1085.8209999999999</v>
      </c>
      <c r="CB30" s="23">
        <v>1454.799</v>
      </c>
    </row>
    <row r="31" spans="2:80" ht="28" customHeight="1" x14ac:dyDescent="0.2">
      <c r="B31" s="23">
        <v>2030.242</v>
      </c>
      <c r="C31" s="23">
        <v>4382.8900000000003</v>
      </c>
      <c r="D31" s="23">
        <v>923.04899999999998</v>
      </c>
      <c r="E31" s="23">
        <v>1191.279</v>
      </c>
      <c r="F31" s="23">
        <v>1253.972</v>
      </c>
      <c r="G31" s="23">
        <v>987.84</v>
      </c>
      <c r="H31" s="23">
        <v>1243.884</v>
      </c>
      <c r="I31" s="23">
        <v>1425.1759999999999</v>
      </c>
      <c r="W31" s="23">
        <v>1510.9589999999901</v>
      </c>
      <c r="X31" s="23">
        <v>1836.86</v>
      </c>
      <c r="Y31" s="23">
        <v>1416.6789999999901</v>
      </c>
      <c r="Z31" s="23">
        <v>1718.796</v>
      </c>
      <c r="AA31" s="23">
        <v>1191.279</v>
      </c>
      <c r="AB31" s="23">
        <v>2720.1030000000001</v>
      </c>
      <c r="AC31" s="23">
        <v>987.84</v>
      </c>
      <c r="AD31" s="23">
        <v>2896.2469999999998</v>
      </c>
      <c r="AE31" s="23">
        <v>3086.5790000000002</v>
      </c>
      <c r="AF31" s="23">
        <v>2962.01</v>
      </c>
      <c r="AG31" s="23">
        <v>3208.114</v>
      </c>
      <c r="AH31" s="23">
        <v>3824.944</v>
      </c>
      <c r="AJ31" s="23">
        <v>2286.8969999999999</v>
      </c>
      <c r="AX31" s="23">
        <v>1253.972</v>
      </c>
      <c r="AY31" s="23">
        <v>1463.6179999999999</v>
      </c>
      <c r="AZ31" s="23">
        <v>1416.6789999999901</v>
      </c>
      <c r="BA31" s="23">
        <v>1838.55</v>
      </c>
      <c r="BB31" s="23">
        <v>987.84</v>
      </c>
      <c r="BC31" s="23">
        <v>3682.2459999999901</v>
      </c>
      <c r="BD31" s="23">
        <v>1243.884</v>
      </c>
      <c r="BE31" s="23">
        <v>1578.75</v>
      </c>
      <c r="BF31" s="23">
        <v>1084.828</v>
      </c>
      <c r="BG31" s="23">
        <v>2654.6190000000001</v>
      </c>
      <c r="BH31" s="23">
        <v>1425.1759999999999</v>
      </c>
      <c r="BI31" s="23">
        <v>3807.6859999999901</v>
      </c>
      <c r="BJ31" s="26"/>
      <c r="BW31" s="23">
        <v>1565.954</v>
      </c>
      <c r="BX31" s="23">
        <v>1800.75</v>
      </c>
      <c r="BY31" s="23">
        <v>3281.8159999999998</v>
      </c>
      <c r="BZ31" s="23">
        <v>1432.125</v>
      </c>
      <c r="CA31" s="23">
        <v>1249.797</v>
      </c>
      <c r="CB31" s="23">
        <v>2170.2689999999998</v>
      </c>
    </row>
    <row r="32" spans="2:80" ht="28" customHeight="1" x14ac:dyDescent="0.2">
      <c r="B32" s="23">
        <v>1118</v>
      </c>
      <c r="C32" s="23">
        <v>4486.5509999999904</v>
      </c>
      <c r="D32" s="23">
        <v>1002.038</v>
      </c>
      <c r="E32" s="23">
        <v>1097.7049999999999</v>
      </c>
      <c r="F32" s="23">
        <v>1216.576</v>
      </c>
      <c r="G32" s="23">
        <v>1132.9259999999999</v>
      </c>
      <c r="H32" s="23">
        <v>1512.683</v>
      </c>
      <c r="I32" s="23">
        <v>3148.4839999999999</v>
      </c>
      <c r="W32" s="23">
        <v>1252.1789999999901</v>
      </c>
      <c r="X32" s="23">
        <v>1890.201</v>
      </c>
      <c r="Y32" s="23">
        <v>1653.4379999999901</v>
      </c>
      <c r="Z32" s="23">
        <v>2587.1570000000002</v>
      </c>
      <c r="AA32" s="23">
        <v>1097.7049999999999</v>
      </c>
      <c r="AB32" s="23">
        <v>2330.9009999999998</v>
      </c>
      <c r="AC32" s="23">
        <v>1132.9259999999999</v>
      </c>
      <c r="AD32" s="23">
        <v>3630.4629999999902</v>
      </c>
      <c r="AE32" s="23">
        <v>2511.8220000000001</v>
      </c>
      <c r="AF32" s="23">
        <v>2053.7849999999999</v>
      </c>
      <c r="AG32" s="23">
        <v>1240.31</v>
      </c>
      <c r="AH32" s="23">
        <v>4209.7529999999997</v>
      </c>
      <c r="AJ32" s="23">
        <v>1552.3239999999901</v>
      </c>
      <c r="AX32" s="23">
        <v>1216.576</v>
      </c>
      <c r="AY32" s="23">
        <v>1377.7190000000001</v>
      </c>
      <c r="AZ32" s="23">
        <v>1653.4379999999901</v>
      </c>
      <c r="BA32" s="23">
        <v>3475.9749999999999</v>
      </c>
      <c r="BB32" s="23">
        <v>1132.9259999999999</v>
      </c>
      <c r="BC32" s="23">
        <v>3804.04</v>
      </c>
      <c r="BD32" s="23">
        <v>1512.683</v>
      </c>
      <c r="BE32" s="23">
        <v>1574.6220000000001</v>
      </c>
      <c r="BF32" s="23">
        <v>1453.4760000000001</v>
      </c>
      <c r="BG32" s="23">
        <v>2117.1770000000001</v>
      </c>
      <c r="BH32" s="23">
        <v>3148.4839999999999</v>
      </c>
      <c r="BI32" s="23">
        <v>2304.8159999999998</v>
      </c>
      <c r="BJ32" s="26"/>
      <c r="BW32" s="23">
        <v>2227.15173</v>
      </c>
      <c r="BX32" s="23">
        <v>2015.4110000000001</v>
      </c>
      <c r="BY32" s="23">
        <v>2859.8090000000002</v>
      </c>
      <c r="BZ32" s="23">
        <v>1845.6129999999901</v>
      </c>
      <c r="CA32" s="23">
        <v>1190.367</v>
      </c>
      <c r="CB32" s="23">
        <v>1343.3629999999901</v>
      </c>
    </row>
    <row r="33" spans="2:80" ht="28" customHeight="1" x14ac:dyDescent="0.2">
      <c r="B33" s="23">
        <v>1217.933</v>
      </c>
      <c r="C33" s="23">
        <v>5313.1109999999999</v>
      </c>
      <c r="D33" s="23">
        <v>1285.549</v>
      </c>
      <c r="E33" s="23">
        <v>1965.6220000000001</v>
      </c>
      <c r="F33" s="23">
        <v>961.57</v>
      </c>
      <c r="G33" s="23">
        <v>2080.8620000000001</v>
      </c>
      <c r="H33" s="23">
        <v>1237.7919999999999</v>
      </c>
      <c r="I33" s="23">
        <v>1405.9089999999901</v>
      </c>
      <c r="W33" s="23">
        <v>1345.67299999999</v>
      </c>
      <c r="X33" s="23">
        <v>2077.2159999999999</v>
      </c>
      <c r="Y33" s="23">
        <v>1601.91</v>
      </c>
      <c r="Z33" s="23">
        <v>2871.1640000000002</v>
      </c>
      <c r="AA33" s="23">
        <v>1965.6220000000001</v>
      </c>
      <c r="AB33" s="23">
        <v>2546.123</v>
      </c>
      <c r="AC33" s="23">
        <v>2080.8620000000001</v>
      </c>
      <c r="AD33" s="23">
        <v>3116.9989999999998</v>
      </c>
      <c r="AE33" s="23">
        <v>2792.3530000000001</v>
      </c>
      <c r="AF33" s="23">
        <v>2847.5120000000002</v>
      </c>
      <c r="AG33" s="23">
        <v>3524.23</v>
      </c>
      <c r="AH33" s="23">
        <v>2956.7509999999902</v>
      </c>
      <c r="AJ33" s="23">
        <v>2409.5349999999999</v>
      </c>
      <c r="AX33" s="23">
        <v>961.57</v>
      </c>
      <c r="AY33" s="23">
        <v>1493.5309999999999</v>
      </c>
      <c r="AZ33" s="23">
        <v>1601.91</v>
      </c>
      <c r="BA33" s="23">
        <v>2836.9569999999999</v>
      </c>
      <c r="BB33" s="23">
        <v>2080.8620000000001</v>
      </c>
      <c r="BC33" s="23">
        <v>3099.8679999999999</v>
      </c>
      <c r="BD33" s="23">
        <v>1237.7919999999999</v>
      </c>
      <c r="BE33" s="23">
        <v>1670.8810000000001</v>
      </c>
      <c r="BF33" s="23">
        <v>1175.655</v>
      </c>
      <c r="BG33" s="23">
        <v>2210.7399999999998</v>
      </c>
      <c r="BH33" s="23">
        <v>1405.9089999999901</v>
      </c>
      <c r="BI33" s="23">
        <v>3658.7919999999999</v>
      </c>
      <c r="BJ33" s="26"/>
      <c r="BW33" s="23">
        <v>2452.5738200000001</v>
      </c>
      <c r="BX33" s="23">
        <v>2641.8234199999902</v>
      </c>
      <c r="BY33" s="23">
        <v>2610.002</v>
      </c>
      <c r="BZ33" s="23">
        <v>1767.704</v>
      </c>
      <c r="CA33" s="23">
        <v>1159.2280000000001</v>
      </c>
      <c r="CB33" s="23">
        <v>1994.7550000000001</v>
      </c>
    </row>
    <row r="34" spans="2:80" ht="28" customHeight="1" x14ac:dyDescent="0.2">
      <c r="B34" s="23">
        <v>1397.769</v>
      </c>
      <c r="C34" s="23">
        <v>5931.39</v>
      </c>
      <c r="D34" s="23">
        <v>1653.0129999999999</v>
      </c>
      <c r="E34" s="23">
        <v>1468.461</v>
      </c>
      <c r="F34" s="23">
        <v>1066.0450000000001</v>
      </c>
      <c r="G34" s="23">
        <v>2272.634</v>
      </c>
      <c r="H34" s="23">
        <v>1413.567</v>
      </c>
      <c r="I34" s="23">
        <v>2464.3539999999998</v>
      </c>
      <c r="W34" s="23">
        <v>1153.8109999999999</v>
      </c>
      <c r="X34" s="23">
        <v>2638.28</v>
      </c>
      <c r="Y34" s="23">
        <v>2058.9769999999999</v>
      </c>
      <c r="Z34" s="23">
        <v>3055.3130000000001</v>
      </c>
      <c r="AA34" s="23">
        <v>1468.461</v>
      </c>
      <c r="AB34" s="23">
        <v>2821.7440000000001</v>
      </c>
      <c r="AC34" s="23">
        <v>2272.634</v>
      </c>
      <c r="AD34" s="23">
        <v>2966.24</v>
      </c>
      <c r="AE34" s="23">
        <v>2330.9409999999998</v>
      </c>
      <c r="AF34" s="23">
        <v>2252.17</v>
      </c>
      <c r="AG34" s="23">
        <v>2850.7570000000001</v>
      </c>
      <c r="AH34" s="23">
        <v>2146.5920000000001</v>
      </c>
      <c r="AJ34" s="23">
        <v>1851.62299999999</v>
      </c>
      <c r="AX34" s="23">
        <v>1066.0450000000001</v>
      </c>
      <c r="AY34" s="23">
        <v>1483.992</v>
      </c>
      <c r="AZ34" s="23">
        <v>2058.9769999999999</v>
      </c>
      <c r="BA34" s="23">
        <v>3695.759</v>
      </c>
      <c r="BB34" s="23">
        <v>2272.634</v>
      </c>
      <c r="BC34" s="23">
        <v>3770.8820000000001</v>
      </c>
      <c r="BD34" s="23">
        <v>1413.567</v>
      </c>
      <c r="BE34" s="23">
        <v>2057.1799999999998</v>
      </c>
      <c r="BF34" s="23">
        <v>1498.376</v>
      </c>
      <c r="BG34" s="23">
        <v>2731.5159999999901</v>
      </c>
      <c r="BH34" s="23">
        <v>2464.3539999999998</v>
      </c>
      <c r="BI34" s="23">
        <v>2905.683</v>
      </c>
      <c r="BJ34" s="26"/>
      <c r="BW34" s="23">
        <v>1892.53837</v>
      </c>
      <c r="BX34" s="23">
        <v>2572.7435500000001</v>
      </c>
      <c r="BY34" s="23">
        <v>3096.2829999999999</v>
      </c>
      <c r="BZ34" s="23">
        <v>2442.3910000000001</v>
      </c>
      <c r="CA34" s="23">
        <v>925.46899999999903</v>
      </c>
      <c r="CB34" s="23">
        <v>1083.0539999999901</v>
      </c>
    </row>
    <row r="35" spans="2:80" ht="28" customHeight="1" x14ac:dyDescent="0.2">
      <c r="B35" s="23">
        <v>2209.1839999999902</v>
      </c>
      <c r="C35" s="23">
        <v>3826.819</v>
      </c>
      <c r="D35" s="23">
        <v>1302.3889999999999</v>
      </c>
      <c r="E35" s="23">
        <v>1513.0139999999999</v>
      </c>
      <c r="F35" s="23">
        <v>1209.653</v>
      </c>
      <c r="G35" s="23">
        <v>2453.884</v>
      </c>
      <c r="H35" s="23">
        <v>1296.992</v>
      </c>
      <c r="I35" s="23">
        <v>4060.9969999999998</v>
      </c>
      <c r="W35" s="23">
        <v>1052.4380000000001</v>
      </c>
      <c r="X35" s="23">
        <v>2339.7060000000001</v>
      </c>
      <c r="Y35" s="23">
        <v>2104.875</v>
      </c>
      <c r="Z35" s="23">
        <v>2877.9559999999901</v>
      </c>
      <c r="AA35" s="23">
        <v>1513.0139999999999</v>
      </c>
      <c r="AB35" s="23">
        <v>3640.4319999999998</v>
      </c>
      <c r="AC35" s="23">
        <v>2453.884</v>
      </c>
      <c r="AD35" s="23">
        <v>3987.174</v>
      </c>
      <c r="AE35" s="23">
        <v>3128.7489999999998</v>
      </c>
      <c r="AF35" s="23">
        <v>2683.4549999999999</v>
      </c>
      <c r="AG35" s="23">
        <v>4067.82</v>
      </c>
      <c r="AH35" s="23">
        <v>4076.2659999999901</v>
      </c>
      <c r="AJ35" s="23">
        <v>2685.779</v>
      </c>
      <c r="AX35" s="23">
        <v>1209.653</v>
      </c>
      <c r="AY35" s="23">
        <v>1466.0409999999999</v>
      </c>
      <c r="AZ35" s="23">
        <v>2104.875</v>
      </c>
      <c r="BA35" s="23">
        <v>3488.252</v>
      </c>
      <c r="BB35" s="23">
        <v>2453.884</v>
      </c>
      <c r="BC35" s="23">
        <v>3069.9949999999999</v>
      </c>
      <c r="BD35" s="23">
        <v>1296.992</v>
      </c>
      <c r="BE35" s="23">
        <v>1831.2950000000001</v>
      </c>
      <c r="BF35" s="23">
        <v>2521.1350000000002</v>
      </c>
      <c r="BG35" s="23">
        <v>2330.9409999999998</v>
      </c>
      <c r="BH35" s="23">
        <v>4060.9969999999998</v>
      </c>
      <c r="BI35" s="23">
        <v>3216.748</v>
      </c>
      <c r="BJ35" s="26"/>
      <c r="BW35" s="23">
        <v>3740.6674799999901</v>
      </c>
      <c r="BX35" s="23">
        <v>2513.7023600000002</v>
      </c>
      <c r="BY35" s="23">
        <v>2699.8420000000001</v>
      </c>
      <c r="BZ35" s="23">
        <v>2610.799</v>
      </c>
      <c r="CA35" s="23">
        <v>1495.3720000000001</v>
      </c>
      <c r="CB35" s="23">
        <v>979.34299999999996</v>
      </c>
    </row>
    <row r="36" spans="2:80" ht="28" customHeight="1" x14ac:dyDescent="0.2">
      <c r="B36" s="23">
        <v>1868.066</v>
      </c>
      <c r="C36" s="23">
        <v>5634.4769999999999</v>
      </c>
      <c r="D36" s="23">
        <v>1450.146</v>
      </c>
      <c r="E36" s="23">
        <v>1252.1789999999901</v>
      </c>
      <c r="F36" s="23">
        <v>1110.9690000000001</v>
      </c>
      <c r="G36" s="23">
        <v>2146.2129999999902</v>
      </c>
      <c r="H36" s="23">
        <v>1406.3520000000001</v>
      </c>
      <c r="I36" s="23">
        <v>3817.3850000000002</v>
      </c>
      <c r="W36" s="23">
        <v>1190.7819999999999</v>
      </c>
      <c r="X36" s="23">
        <v>2872.6059999999902</v>
      </c>
      <c r="Y36" s="23">
        <v>1994.7550000000001</v>
      </c>
      <c r="Z36" s="23">
        <v>2692.5009999999902</v>
      </c>
      <c r="AA36" s="23">
        <v>1252.1789999999901</v>
      </c>
      <c r="AB36" s="23">
        <v>2943.01</v>
      </c>
      <c r="AC36" s="23">
        <v>2146.2129999999902</v>
      </c>
      <c r="AD36" s="23">
        <v>3561.5630000000001</v>
      </c>
      <c r="AE36" s="23">
        <v>2456.087</v>
      </c>
      <c r="AF36" s="23">
        <v>2376.5039999999999</v>
      </c>
      <c r="AG36" s="23">
        <v>1365.377</v>
      </c>
      <c r="AH36" s="23">
        <v>4000.8440000000001</v>
      </c>
      <c r="AJ36" s="23">
        <v>3236.732</v>
      </c>
      <c r="AX36" s="23">
        <v>1110.9690000000001</v>
      </c>
      <c r="AY36" s="23">
        <v>1216.2239999999999</v>
      </c>
      <c r="AZ36" s="23">
        <v>1994.7550000000001</v>
      </c>
      <c r="BA36" s="23">
        <v>3782.944</v>
      </c>
      <c r="BB36" s="23">
        <v>2146.2129999999902</v>
      </c>
      <c r="BC36" s="23">
        <v>3520.962</v>
      </c>
      <c r="BD36" s="23">
        <v>1406.3520000000001</v>
      </c>
      <c r="BE36" s="23">
        <v>2044.1969999999999</v>
      </c>
      <c r="BF36" s="23">
        <v>1593.578</v>
      </c>
      <c r="BG36" s="23">
        <v>2519.1729999999998</v>
      </c>
      <c r="BH36" s="23">
        <v>3817.3850000000002</v>
      </c>
      <c r="BI36" s="23">
        <v>3069.9859999999999</v>
      </c>
      <c r="BJ36" s="26"/>
      <c r="BW36" s="23">
        <v>3558.7827699999998</v>
      </c>
      <c r="BX36" s="23">
        <v>1988.95876</v>
      </c>
      <c r="BY36" s="23">
        <v>3269.4679999999998</v>
      </c>
      <c r="BZ36" s="23">
        <v>2566.3339999999998</v>
      </c>
      <c r="CA36" s="23">
        <v>1167.3309999999999</v>
      </c>
      <c r="CB36" s="23">
        <v>1491.251</v>
      </c>
    </row>
    <row r="37" spans="2:80" ht="28" customHeight="1" x14ac:dyDescent="0.2">
      <c r="B37" s="23">
        <v>1410.546</v>
      </c>
      <c r="C37" s="23">
        <v>2648.0809999999901</v>
      </c>
      <c r="D37" s="23">
        <v>2153.0639999999999</v>
      </c>
      <c r="E37" s="23">
        <v>1583.895</v>
      </c>
      <c r="F37" s="23">
        <v>1014.279</v>
      </c>
      <c r="G37" s="23">
        <v>2328.0839999999998</v>
      </c>
      <c r="H37" s="23">
        <v>1451.28799999999</v>
      </c>
      <c r="I37" s="23">
        <v>2949.8130000000001</v>
      </c>
      <c r="W37" s="23">
        <v>1290</v>
      </c>
      <c r="X37" s="23">
        <v>2328.3620000000001</v>
      </c>
      <c r="Y37" s="23">
        <v>1600.617</v>
      </c>
      <c r="Z37" s="23">
        <v>2104.1019999999999</v>
      </c>
      <c r="AA37" s="23">
        <v>1583.895</v>
      </c>
      <c r="AB37" s="23">
        <v>3512.5079999999998</v>
      </c>
      <c r="AC37" s="23">
        <v>2328.0839999999998</v>
      </c>
      <c r="AD37" s="23">
        <v>3156.797</v>
      </c>
      <c r="AE37" s="23">
        <v>3019.9659999999999</v>
      </c>
      <c r="AF37" s="23">
        <v>2200.6799999999998</v>
      </c>
      <c r="AG37" s="23">
        <v>1734.0519999999999</v>
      </c>
      <c r="AH37" s="23">
        <v>3047.7489999999998</v>
      </c>
      <c r="AJ37" s="23">
        <v>2714.4549999999999</v>
      </c>
      <c r="AX37" s="23">
        <v>1014.279</v>
      </c>
      <c r="AY37" s="23">
        <v>1479</v>
      </c>
      <c r="AZ37" s="23">
        <v>1600.617</v>
      </c>
      <c r="BA37" s="23">
        <v>2979.97099999999</v>
      </c>
      <c r="BB37" s="23">
        <v>2328.0839999999998</v>
      </c>
      <c r="BC37" s="23">
        <v>3489.3539999999998</v>
      </c>
      <c r="BD37" s="23">
        <v>1451.28799999999</v>
      </c>
      <c r="BE37" s="23">
        <v>1958.1579999999999</v>
      </c>
      <c r="BF37" s="23">
        <v>1646.1759999999999</v>
      </c>
      <c r="BG37" s="23">
        <v>2965.52</v>
      </c>
      <c r="BH37" s="23">
        <v>2949.8130000000001</v>
      </c>
      <c r="BI37" s="23">
        <v>2600.078</v>
      </c>
      <c r="BJ37" s="26"/>
      <c r="BW37" s="23">
        <v>2033.48088999999</v>
      </c>
      <c r="BX37" s="23">
        <v>3165.98218</v>
      </c>
      <c r="BY37" s="23">
        <v>2202.873</v>
      </c>
      <c r="BZ37" s="23">
        <v>2429.4879999999998</v>
      </c>
      <c r="CA37" s="23">
        <v>1359.0409999999999</v>
      </c>
      <c r="CB37" s="23">
        <v>1324.847</v>
      </c>
    </row>
    <row r="38" spans="2:80" ht="28" customHeight="1" x14ac:dyDescent="0.2">
      <c r="B38" s="23">
        <v>1185.818</v>
      </c>
      <c r="C38" s="23">
        <v>2990.3559999999902</v>
      </c>
      <c r="D38" s="23">
        <v>1680.4690000000001</v>
      </c>
      <c r="E38" s="23">
        <v>1176.6610000000001</v>
      </c>
      <c r="F38" s="23">
        <v>1207.8</v>
      </c>
      <c r="G38" s="23">
        <v>2030.5929999999901</v>
      </c>
      <c r="H38" s="23">
        <v>1258.058</v>
      </c>
      <c r="I38" s="23">
        <v>3664.1579999999999</v>
      </c>
      <c r="W38" s="23">
        <v>1184.8039999999901</v>
      </c>
      <c r="X38" s="23">
        <v>2060.8440000000001</v>
      </c>
      <c r="Y38" s="23">
        <v>2147.453</v>
      </c>
      <c r="Z38" s="23">
        <v>2720.2659999999901</v>
      </c>
      <c r="AA38" s="23">
        <v>1176.6610000000001</v>
      </c>
      <c r="AB38" s="23">
        <v>3388.0070000000001</v>
      </c>
      <c r="AC38" s="23">
        <v>2030.5929999999901</v>
      </c>
      <c r="AD38" s="23">
        <v>2471.299</v>
      </c>
      <c r="AE38" s="23">
        <v>2502.3270000000002</v>
      </c>
      <c r="AF38" s="23">
        <v>2083.2820000000002</v>
      </c>
      <c r="AG38" s="23">
        <v>1679.204</v>
      </c>
      <c r="AH38" s="23">
        <v>1826.40299999999</v>
      </c>
      <c r="AJ38" s="23">
        <v>2730.8389999999999</v>
      </c>
      <c r="AX38" s="23">
        <v>1207.8</v>
      </c>
      <c r="AY38" s="23">
        <v>1227.1210000000001</v>
      </c>
      <c r="AZ38" s="23">
        <v>2147.453</v>
      </c>
      <c r="BA38" s="23">
        <v>3438.4949999999999</v>
      </c>
      <c r="BB38" s="23">
        <v>2030.5929999999901</v>
      </c>
      <c r="BC38" s="23">
        <v>3616.8290000000002</v>
      </c>
      <c r="BD38" s="23">
        <v>1258.058</v>
      </c>
      <c r="BE38" s="23">
        <v>2156.8690000000001</v>
      </c>
      <c r="BF38" s="23">
        <v>1515.6510000000001</v>
      </c>
      <c r="BG38" s="23">
        <v>2104.0360000000001</v>
      </c>
      <c r="BH38" s="23">
        <v>3664.1579999999999</v>
      </c>
      <c r="BI38" s="23">
        <v>2983.6239999999998</v>
      </c>
      <c r="BJ38" s="26"/>
      <c r="BW38" s="23">
        <v>2048.4303399999999</v>
      </c>
      <c r="BX38" s="23">
        <v>2222.91156</v>
      </c>
      <c r="BY38" s="23">
        <v>2590.8040000000001</v>
      </c>
      <c r="BZ38" s="23">
        <v>2587.1439999999998</v>
      </c>
      <c r="CA38" s="23">
        <v>1079.615</v>
      </c>
      <c r="CB38" s="23">
        <v>1238.519</v>
      </c>
    </row>
    <row r="39" spans="2:80" ht="28" customHeight="1" x14ac:dyDescent="0.2">
      <c r="B39" s="23">
        <v>968.84299999999996</v>
      </c>
      <c r="C39" s="23">
        <v>2578.297</v>
      </c>
      <c r="D39" s="23">
        <v>1618.0629999999901</v>
      </c>
      <c r="E39" s="23">
        <v>1335.5219999999999</v>
      </c>
      <c r="F39" s="23">
        <v>1014.279</v>
      </c>
      <c r="G39" s="23">
        <v>2218.837</v>
      </c>
      <c r="H39" s="23">
        <v>1790.144</v>
      </c>
      <c r="I39" s="23">
        <v>1908.1779999999901</v>
      </c>
      <c r="W39" s="23">
        <v>1512.231</v>
      </c>
      <c r="X39" s="23">
        <v>3267.1849999999999</v>
      </c>
      <c r="Y39" s="23">
        <v>1834.5739999999901</v>
      </c>
      <c r="Z39" s="23">
        <v>2873.018</v>
      </c>
      <c r="AA39" s="23">
        <v>1335.5219999999999</v>
      </c>
      <c r="AB39" s="23">
        <v>4057.7420000000002</v>
      </c>
      <c r="AC39" s="23">
        <v>2218.837</v>
      </c>
      <c r="AD39" s="23">
        <v>4179.7420000000002</v>
      </c>
      <c r="AE39" s="23">
        <v>2740.723</v>
      </c>
      <c r="AF39" s="23">
        <v>3319.645</v>
      </c>
      <c r="AG39" s="23">
        <v>4177.7</v>
      </c>
      <c r="AH39" s="23">
        <v>1747.338</v>
      </c>
      <c r="AJ39" s="23">
        <v>2246.3130000000001</v>
      </c>
      <c r="AX39" s="23">
        <v>1014.279</v>
      </c>
      <c r="AY39" s="23">
        <v>1629.2860000000001</v>
      </c>
      <c r="AZ39" s="23">
        <v>1834.5739999999901</v>
      </c>
      <c r="BA39" s="23">
        <v>3568.32599999999</v>
      </c>
      <c r="BB39" s="23">
        <v>2218.837</v>
      </c>
      <c r="BC39" s="23">
        <v>2692.5009999999902</v>
      </c>
      <c r="BD39" s="23">
        <v>1790.144</v>
      </c>
      <c r="BE39" s="23">
        <v>1869.19</v>
      </c>
      <c r="BF39" s="23">
        <v>1629.2860000000001</v>
      </c>
      <c r="BG39" s="23">
        <v>1949.7550000000001</v>
      </c>
      <c r="BH39" s="23">
        <v>1908.1779999999901</v>
      </c>
      <c r="BI39" s="23">
        <v>3226.7909999999902</v>
      </c>
      <c r="BJ39" s="26"/>
      <c r="BW39" s="23">
        <v>2922.1807600000002</v>
      </c>
      <c r="BX39" s="23">
        <v>2310.6491700000001</v>
      </c>
      <c r="BY39" s="23">
        <v>1919.279</v>
      </c>
      <c r="BZ39" s="23">
        <v>2182.9539999999902</v>
      </c>
      <c r="CA39" s="23">
        <v>1177.836</v>
      </c>
      <c r="CB39" s="23">
        <v>1210.9829999999999</v>
      </c>
    </row>
    <row r="40" spans="2:80" ht="28" customHeight="1" x14ac:dyDescent="0.2">
      <c r="B40" s="23">
        <v>1096.144</v>
      </c>
      <c r="C40" s="23">
        <v>2769.163</v>
      </c>
      <c r="D40" s="23">
        <v>1171.2750000000001</v>
      </c>
      <c r="E40" s="23">
        <v>1569.8239999999901</v>
      </c>
      <c r="F40" s="23">
        <v>997.67399999999998</v>
      </c>
      <c r="G40" s="23">
        <v>2151.3240000000001</v>
      </c>
      <c r="H40" s="23">
        <v>1138.8430000000001</v>
      </c>
      <c r="I40" s="23">
        <v>3680.5209999999902</v>
      </c>
      <c r="W40" s="23">
        <v>1322.6120000000001</v>
      </c>
      <c r="X40" s="23">
        <v>2108.5259999999998</v>
      </c>
      <c r="Y40" s="23">
        <v>1916.0829999999901</v>
      </c>
      <c r="Z40" s="23">
        <v>2930.1149999999998</v>
      </c>
      <c r="AA40" s="23">
        <v>1569.8239999999901</v>
      </c>
      <c r="AB40" s="23">
        <v>2376.652</v>
      </c>
      <c r="AC40" s="23">
        <v>2151.3240000000001</v>
      </c>
      <c r="AD40" s="23">
        <v>2638.05599999999</v>
      </c>
      <c r="AE40" s="23">
        <v>2538.4569999999999</v>
      </c>
      <c r="AF40" s="23">
        <v>2638.55</v>
      </c>
      <c r="AG40" s="23">
        <v>3131.4070000000002</v>
      </c>
      <c r="AH40" s="23">
        <v>3966.973</v>
      </c>
      <c r="AJ40" s="23">
        <v>2211.9940000000001</v>
      </c>
      <c r="AX40" s="23">
        <v>997.67399999999998</v>
      </c>
      <c r="AY40" s="23">
        <v>1911.3679999999999</v>
      </c>
      <c r="AZ40" s="23">
        <v>1916.0829999999901</v>
      </c>
      <c r="BA40" s="23">
        <v>3912.915</v>
      </c>
      <c r="BB40" s="23">
        <v>2151.3240000000001</v>
      </c>
      <c r="BC40" s="23">
        <v>3581.2779999999998</v>
      </c>
      <c r="BD40" s="23">
        <v>1138.8430000000001</v>
      </c>
      <c r="BE40" s="23">
        <v>1862.769</v>
      </c>
      <c r="BF40" s="23">
        <v>2425.444</v>
      </c>
      <c r="BG40" s="23">
        <v>3136.422</v>
      </c>
      <c r="BH40" s="23">
        <v>3680.5209999999902</v>
      </c>
      <c r="BI40" s="23">
        <v>3119.5749999999998</v>
      </c>
      <c r="BJ40" s="26"/>
      <c r="BW40" s="23">
        <v>1701.9442899999999</v>
      </c>
      <c r="BX40" s="23">
        <v>2566.5626299999999</v>
      </c>
      <c r="BY40" s="23">
        <v>3689.47099999999</v>
      </c>
      <c r="BZ40" s="23">
        <v>2884.6729999999998</v>
      </c>
      <c r="CA40" s="23">
        <v>1353.12299999999</v>
      </c>
      <c r="CB40" s="23">
        <v>1287.3599999999999</v>
      </c>
    </row>
    <row r="41" spans="2:80" ht="28" customHeight="1" x14ac:dyDescent="0.2">
      <c r="B41" s="23">
        <v>1135.7539999999999</v>
      </c>
      <c r="C41" s="23">
        <v>3998.422</v>
      </c>
      <c r="D41" s="23">
        <v>1370.135</v>
      </c>
      <c r="E41" s="23">
        <v>1374.817</v>
      </c>
      <c r="F41" s="23">
        <v>957.875</v>
      </c>
      <c r="G41" s="23">
        <v>2158.1590000000001</v>
      </c>
      <c r="H41" s="23">
        <v>1246.5070000000001</v>
      </c>
      <c r="I41" s="23">
        <v>2467.2600000000002</v>
      </c>
      <c r="W41" s="23">
        <v>1354.875</v>
      </c>
      <c r="X41" s="23">
        <v>2299.66</v>
      </c>
      <c r="Y41" s="23">
        <v>1795.4860000000001</v>
      </c>
      <c r="Z41" s="23">
        <v>2778.2129999999902</v>
      </c>
      <c r="AA41" s="23">
        <v>1374.817</v>
      </c>
      <c r="AB41" s="23">
        <v>3839.4549999999999</v>
      </c>
      <c r="AC41" s="23">
        <v>2158.1590000000001</v>
      </c>
      <c r="AD41" s="23">
        <v>2654.88</v>
      </c>
      <c r="AE41" s="23">
        <v>2003.1959999999999</v>
      </c>
      <c r="AF41" s="23">
        <v>2320.6060000000002</v>
      </c>
      <c r="AG41" s="23">
        <v>4433.433</v>
      </c>
      <c r="AH41" s="23">
        <v>4736.6170000000002</v>
      </c>
      <c r="AJ41" s="23">
        <v>2666.78</v>
      </c>
      <c r="AX41" s="23">
        <v>957.875</v>
      </c>
      <c r="AY41" s="23">
        <v>2054.3020000000001</v>
      </c>
      <c r="AZ41" s="23">
        <v>1795.4860000000001</v>
      </c>
      <c r="BA41" s="23">
        <v>3053.7629999999999</v>
      </c>
      <c r="BB41" s="23">
        <v>2158.1590000000001</v>
      </c>
      <c r="BC41" s="23">
        <v>3040.9479999999999</v>
      </c>
      <c r="BD41" s="23">
        <v>1246.5070000000001</v>
      </c>
      <c r="BE41" s="23">
        <v>1861.49799999999</v>
      </c>
      <c r="BF41" s="23">
        <v>1600.432</v>
      </c>
      <c r="BG41" s="23">
        <v>3212.2179999999998</v>
      </c>
      <c r="BH41" s="23">
        <v>2467.2600000000002</v>
      </c>
      <c r="BI41" s="23">
        <v>3757.09</v>
      </c>
      <c r="BJ41" s="26"/>
      <c r="BW41" s="23">
        <v>2421.1970000000001</v>
      </c>
      <c r="BX41" s="23">
        <v>3220.5770000000002</v>
      </c>
      <c r="BY41" s="23">
        <v>2474.73</v>
      </c>
      <c r="BZ41" s="23">
        <v>2713.1640000000002</v>
      </c>
      <c r="CA41" s="23">
        <v>1089.681</v>
      </c>
      <c r="CB41" s="23">
        <v>1275.702</v>
      </c>
    </row>
    <row r="42" spans="2:80" ht="28" customHeight="1" x14ac:dyDescent="0.2">
      <c r="B42" s="23">
        <v>1485.6020000000001</v>
      </c>
      <c r="C42" s="23">
        <v>2740.723</v>
      </c>
      <c r="D42" s="23">
        <v>1688.127</v>
      </c>
      <c r="E42" s="23">
        <v>1941.8489999999999</v>
      </c>
      <c r="F42" s="23">
        <v>1107.2670000000001</v>
      </c>
      <c r="G42" s="23">
        <v>2329.9059999999999</v>
      </c>
      <c r="H42" s="23">
        <v>1176.885</v>
      </c>
      <c r="I42" s="23">
        <v>2013.4379999999901</v>
      </c>
      <c r="W42" s="23">
        <v>1101.337</v>
      </c>
      <c r="X42" s="23">
        <v>2145.5229999999901</v>
      </c>
      <c r="Y42" s="23">
        <v>1960.6489999999999</v>
      </c>
      <c r="Z42" s="23">
        <v>3595.7869999999998</v>
      </c>
      <c r="AA42" s="23">
        <v>1941.8489999999999</v>
      </c>
      <c r="AB42" s="23">
        <v>2034.259</v>
      </c>
      <c r="AC42" s="23">
        <v>2329.9059999999999</v>
      </c>
      <c r="AD42" s="23">
        <v>3352.5879999999902</v>
      </c>
      <c r="AE42" s="23">
        <v>3325.4879999999998</v>
      </c>
      <c r="AF42" s="23">
        <v>1668.8489999999999</v>
      </c>
      <c r="AG42" s="23">
        <v>3515.6279999999902</v>
      </c>
      <c r="AH42" s="23">
        <v>3441.7550000000001</v>
      </c>
      <c r="AX42" s="23">
        <v>1107.2670000000001</v>
      </c>
      <c r="AY42" s="23">
        <v>1528.0920000000001</v>
      </c>
      <c r="AZ42" s="23">
        <v>1960.6489999999999</v>
      </c>
      <c r="BA42" s="23">
        <v>2819.384</v>
      </c>
      <c r="BB42" s="23">
        <v>2329.9059999999999</v>
      </c>
      <c r="BC42" s="23">
        <v>3138.7049999999999</v>
      </c>
      <c r="BD42" s="23">
        <v>1176.885</v>
      </c>
      <c r="BE42" s="23">
        <v>1720.7739999999999</v>
      </c>
      <c r="BF42" s="23">
        <v>1450.114</v>
      </c>
      <c r="BG42" s="23">
        <v>3472.9650000000001</v>
      </c>
      <c r="BH42" s="23">
        <v>2013.4379999999901</v>
      </c>
      <c r="BI42" s="23">
        <v>3168.3150000000001</v>
      </c>
      <c r="BJ42" s="26"/>
      <c r="BW42" s="23">
        <v>1698.627</v>
      </c>
      <c r="BX42" s="23">
        <v>2776.1291500000002</v>
      </c>
      <c r="BY42" s="23">
        <v>2951.8339999999998</v>
      </c>
      <c r="BZ42" s="23">
        <v>3030.2640000000001</v>
      </c>
      <c r="CA42" s="23">
        <v>1350.569</v>
      </c>
      <c r="CB42" s="23">
        <v>997.74800000000005</v>
      </c>
    </row>
    <row r="43" spans="2:80" ht="28" customHeight="1" x14ac:dyDescent="0.2">
      <c r="B43" s="23">
        <v>1658.0550000000001</v>
      </c>
      <c r="C43" s="23">
        <v>4235.8819999999996</v>
      </c>
      <c r="D43" s="23">
        <v>1767.7239999999999</v>
      </c>
      <c r="E43" s="23">
        <v>1469.367</v>
      </c>
      <c r="F43" s="23">
        <v>1203.6199999999999</v>
      </c>
      <c r="G43" s="23">
        <v>2312.125</v>
      </c>
      <c r="H43" s="23">
        <v>1197.558</v>
      </c>
      <c r="I43" s="23">
        <v>3401.6909999999998</v>
      </c>
      <c r="W43" s="23">
        <v>1136.3720000000001</v>
      </c>
      <c r="X43" s="23">
        <v>2000.309</v>
      </c>
      <c r="Y43" s="23">
        <v>1372.771</v>
      </c>
      <c r="Z43" s="23">
        <v>2463.2060000000001</v>
      </c>
      <c r="AA43" s="23">
        <v>1469.367</v>
      </c>
      <c r="AB43" s="23">
        <v>3602.692</v>
      </c>
      <c r="AC43" s="23">
        <v>2312.125</v>
      </c>
      <c r="AD43" s="23">
        <v>3655.55599999999</v>
      </c>
      <c r="AE43" s="23">
        <v>2192.578</v>
      </c>
      <c r="AF43" s="23">
        <v>2415.7620000000002</v>
      </c>
      <c r="AG43" s="23">
        <v>1796.2470000000001</v>
      </c>
      <c r="AH43" s="23">
        <v>3797.8559999999902</v>
      </c>
      <c r="AX43" s="23">
        <v>1203.6199999999999</v>
      </c>
      <c r="AY43" s="23">
        <v>1310.9289999999901</v>
      </c>
      <c r="AZ43" s="23">
        <v>1372.771</v>
      </c>
      <c r="BA43" s="23">
        <v>2580.0569999999998</v>
      </c>
      <c r="BB43" s="23">
        <v>2312.125</v>
      </c>
      <c r="BC43" s="23">
        <v>3656.77</v>
      </c>
      <c r="BD43" s="23">
        <v>1197.558</v>
      </c>
      <c r="BE43" s="23">
        <v>1427.704</v>
      </c>
      <c r="BF43" s="23">
        <v>1542.7349999999999</v>
      </c>
      <c r="BG43" s="23">
        <v>2529.0619999999999</v>
      </c>
      <c r="BH43" s="23">
        <v>3401.6909999999998</v>
      </c>
      <c r="BI43" s="23">
        <v>3461.7669999999998</v>
      </c>
      <c r="BJ43" s="26"/>
      <c r="BW43" s="23">
        <v>1880.472</v>
      </c>
      <c r="BX43" s="23">
        <v>2365.7576100000001</v>
      </c>
      <c r="BY43" s="23">
        <v>3203.7719999999999</v>
      </c>
      <c r="BZ43" s="23">
        <v>2461.5259999999998</v>
      </c>
      <c r="CA43" s="23">
        <v>1235.982</v>
      </c>
      <c r="CB43" s="23">
        <v>932.77300000000002</v>
      </c>
    </row>
    <row r="44" spans="2:80" ht="28" customHeight="1" x14ac:dyDescent="0.2">
      <c r="B44" s="23">
        <v>1944.7179999999901</v>
      </c>
      <c r="C44" s="23">
        <v>1413.942</v>
      </c>
      <c r="D44" s="23">
        <v>1891.7750000000001</v>
      </c>
      <c r="E44" s="23">
        <v>2143.3850000000002</v>
      </c>
      <c r="F44" s="23">
        <v>1087.796</v>
      </c>
      <c r="G44" s="23">
        <v>2394.9920000000002</v>
      </c>
      <c r="H44" s="23">
        <v>1478.9939999999999</v>
      </c>
      <c r="I44" s="23">
        <v>2774.25</v>
      </c>
      <c r="W44" s="23">
        <v>1136.3720000000001</v>
      </c>
      <c r="X44" s="23">
        <v>1799.7639999999999</v>
      </c>
      <c r="Y44" s="23">
        <v>1408.826</v>
      </c>
      <c r="Z44" s="23">
        <v>2632.5549999999998</v>
      </c>
      <c r="AA44" s="23">
        <v>2143.3850000000002</v>
      </c>
      <c r="AB44" s="23">
        <v>4530.6579999999904</v>
      </c>
      <c r="AC44" s="23">
        <v>2394.9920000000002</v>
      </c>
      <c r="AD44" s="23">
        <v>2385.7829999999999</v>
      </c>
      <c r="AE44" s="23">
        <v>2447.7919999999999</v>
      </c>
      <c r="AF44" s="23">
        <v>2131.9720000000002</v>
      </c>
      <c r="AG44" s="23">
        <v>1493.4379999999901</v>
      </c>
      <c r="AH44" s="23">
        <v>3220.357</v>
      </c>
      <c r="AX44" s="23">
        <v>1087.796</v>
      </c>
      <c r="AY44" s="23">
        <v>1138.453</v>
      </c>
      <c r="AZ44" s="23">
        <v>1408.826</v>
      </c>
      <c r="BA44" s="23">
        <v>3136.1120000000001</v>
      </c>
      <c r="BB44" s="23">
        <v>2394.9920000000002</v>
      </c>
      <c r="BC44" s="23">
        <v>3357.57</v>
      </c>
      <c r="BD44" s="23">
        <v>1478.9939999999999</v>
      </c>
      <c r="BE44" s="23">
        <v>1910.672</v>
      </c>
      <c r="BF44" s="23">
        <v>1303.8009999999999</v>
      </c>
      <c r="BG44" s="23">
        <v>2296.88</v>
      </c>
      <c r="BH44" s="23">
        <v>2774.25</v>
      </c>
      <c r="BI44" s="23">
        <v>2472.5</v>
      </c>
      <c r="BJ44" s="26"/>
      <c r="BW44" s="23">
        <v>1677.5429999999999</v>
      </c>
      <c r="BX44" s="23">
        <v>1947.1431699999901</v>
      </c>
      <c r="BY44" s="23">
        <v>2098.8560000000002</v>
      </c>
      <c r="BZ44" s="23">
        <v>2585.7139999999999</v>
      </c>
      <c r="CA44" s="23">
        <v>1252.482</v>
      </c>
      <c r="CB44" s="23">
        <v>1138.8430000000001</v>
      </c>
    </row>
    <row r="45" spans="2:80" ht="28" customHeight="1" x14ac:dyDescent="0.2">
      <c r="B45" s="23">
        <v>1211.5229999999999</v>
      </c>
      <c r="C45" s="23">
        <v>4915.607</v>
      </c>
      <c r="D45" s="23">
        <v>1624.5809999999999</v>
      </c>
      <c r="E45" s="23">
        <v>1653.52799999999</v>
      </c>
      <c r="F45" s="23">
        <v>1049.8150000000001</v>
      </c>
      <c r="G45" s="23">
        <v>2604.7779999999998</v>
      </c>
      <c r="H45" s="23">
        <v>1448.3910000000001</v>
      </c>
      <c r="I45" s="23">
        <v>2670.2449999999999</v>
      </c>
      <c r="W45" s="23">
        <v>1050.4680000000001</v>
      </c>
      <c r="X45" s="23">
        <v>2724.558</v>
      </c>
      <c r="Y45" s="23">
        <v>1852.4970000000001</v>
      </c>
      <c r="Z45" s="23">
        <v>2925.1129999999998</v>
      </c>
      <c r="AA45" s="23">
        <v>1653.52799999999</v>
      </c>
      <c r="AB45" s="23">
        <v>3785.4070000000002</v>
      </c>
      <c r="AC45" s="23">
        <v>2604.7779999999998</v>
      </c>
      <c r="AD45" s="23">
        <v>3073.944</v>
      </c>
      <c r="AE45" s="23">
        <v>2726.7729999999901</v>
      </c>
      <c r="AF45" s="23">
        <v>2551.9879999999998</v>
      </c>
      <c r="AG45" s="23">
        <v>1446.2650000000001</v>
      </c>
      <c r="AH45" s="23">
        <v>3926.0909999999999</v>
      </c>
      <c r="AX45" s="23">
        <v>1049.8150000000001</v>
      </c>
      <c r="AY45" s="23">
        <v>1558.4760000000001</v>
      </c>
      <c r="AZ45" s="23">
        <v>1852.4970000000001</v>
      </c>
      <c r="BA45" s="23">
        <v>3676.337</v>
      </c>
      <c r="BB45" s="23">
        <v>2604.7779999999998</v>
      </c>
      <c r="BC45" s="23">
        <v>3106.35</v>
      </c>
      <c r="BD45" s="23">
        <v>1448.3910000000001</v>
      </c>
      <c r="BE45" s="23">
        <v>2023.761</v>
      </c>
      <c r="BF45" s="23">
        <v>1803.62299999999</v>
      </c>
      <c r="BG45" s="23">
        <v>2774.25</v>
      </c>
      <c r="BH45" s="23">
        <v>2670.2449999999999</v>
      </c>
      <c r="BI45" s="23">
        <v>2806.7179999999998</v>
      </c>
      <c r="BJ45" s="26"/>
      <c r="BW45" s="23">
        <v>2002.6079999999999</v>
      </c>
      <c r="BX45" s="23">
        <v>2579.88798</v>
      </c>
      <c r="BY45" s="23">
        <v>2216.1579999999999</v>
      </c>
      <c r="BZ45" s="23">
        <v>2846.1990000000001</v>
      </c>
      <c r="CA45" s="23">
        <v>1284.4839999999999</v>
      </c>
      <c r="CB45" s="23">
        <v>1268.259</v>
      </c>
    </row>
    <row r="46" spans="2:80" ht="28" customHeight="1" x14ac:dyDescent="0.2">
      <c r="B46" s="23">
        <v>2033.3489999999999</v>
      </c>
      <c r="C46" s="23">
        <v>3376.116</v>
      </c>
      <c r="D46" s="23">
        <v>2087.1309999999999</v>
      </c>
      <c r="E46" s="23">
        <v>1669.818</v>
      </c>
      <c r="F46" s="23">
        <v>929.09199999999998</v>
      </c>
      <c r="G46" s="23">
        <v>2515.5</v>
      </c>
      <c r="H46" s="23">
        <v>1178.549</v>
      </c>
      <c r="I46" s="23">
        <v>1980.9189999999901</v>
      </c>
      <c r="W46" s="23">
        <v>1475.6959999999999</v>
      </c>
      <c r="X46" s="23">
        <v>2208.576</v>
      </c>
      <c r="Y46" s="23">
        <v>1989.9289999999901</v>
      </c>
      <c r="Z46" s="23">
        <v>2774.5359999999901</v>
      </c>
      <c r="AA46" s="23">
        <v>1669.818</v>
      </c>
      <c r="AB46" s="23">
        <v>3613.8829999999998</v>
      </c>
      <c r="AC46" s="23">
        <v>2515.5</v>
      </c>
      <c r="AD46" s="23">
        <v>2854.3709999999901</v>
      </c>
      <c r="AE46" s="23">
        <v>2671.5429999999901</v>
      </c>
      <c r="AF46" s="23">
        <v>1956.6179999999999</v>
      </c>
      <c r="AG46" s="23">
        <v>1548.1489999999999</v>
      </c>
      <c r="AH46" s="23">
        <v>2067.58</v>
      </c>
      <c r="AX46" s="23">
        <v>929.09199999999998</v>
      </c>
      <c r="AY46" s="23">
        <v>1582.7739999999999</v>
      </c>
      <c r="AZ46" s="23">
        <v>1989.9289999999901</v>
      </c>
      <c r="BA46" s="23">
        <v>2641.6979999999999</v>
      </c>
      <c r="BB46" s="23">
        <v>2515.5</v>
      </c>
      <c r="BC46" s="23">
        <v>2838.0520000000001</v>
      </c>
      <c r="BD46" s="23">
        <v>1178.549</v>
      </c>
      <c r="BE46" s="23">
        <v>1982.25799999999</v>
      </c>
      <c r="BF46" s="23">
        <v>2327.8530000000001</v>
      </c>
      <c r="BG46" s="23">
        <v>2868.4580000000001</v>
      </c>
      <c r="BH46" s="23">
        <v>1980.9189999999901</v>
      </c>
      <c r="BI46" s="23">
        <v>2032.6310000000001</v>
      </c>
      <c r="BJ46" s="26"/>
      <c r="BW46" s="23">
        <v>1894.5539999999901</v>
      </c>
      <c r="BX46" s="23">
        <v>2800.5954099999999</v>
      </c>
      <c r="BY46" s="23">
        <v>2408.3719999999998</v>
      </c>
      <c r="BZ46" s="23">
        <v>2860.2129999999902</v>
      </c>
      <c r="CA46" s="23">
        <v>1136.4639999999999</v>
      </c>
      <c r="CB46" s="23">
        <v>1664.4939999999999</v>
      </c>
    </row>
    <row r="47" spans="2:80" ht="28" customHeight="1" x14ac:dyDescent="0.2">
      <c r="B47" s="23">
        <v>1185.9280000000001</v>
      </c>
      <c r="C47" s="23">
        <v>1481.0050000000001</v>
      </c>
      <c r="D47" s="23">
        <v>1429.3409999999999</v>
      </c>
      <c r="E47" s="23">
        <v>2053.15</v>
      </c>
      <c r="F47" s="23">
        <v>1131.9389999999901</v>
      </c>
      <c r="G47" s="23">
        <v>2314.607</v>
      </c>
      <c r="H47" s="23">
        <v>1570.8510000000001</v>
      </c>
      <c r="I47" s="23">
        <v>2039.2159999999999</v>
      </c>
      <c r="W47" s="23">
        <v>1651.2</v>
      </c>
      <c r="X47" s="23">
        <v>2200.6590000000001</v>
      </c>
      <c r="Y47" s="23">
        <v>1756.8429999999901</v>
      </c>
      <c r="Z47" s="23">
        <v>2513.0839999999998</v>
      </c>
      <c r="AA47" s="23">
        <v>2053.15</v>
      </c>
      <c r="AB47" s="23">
        <v>3688.3879999999999</v>
      </c>
      <c r="AC47" s="23">
        <v>2314.607</v>
      </c>
      <c r="AD47" s="23">
        <v>2773.5229999999901</v>
      </c>
      <c r="AE47" s="23">
        <v>2548.453</v>
      </c>
      <c r="AF47" s="23">
        <v>2456.087</v>
      </c>
      <c r="AG47" s="23">
        <v>2435.5810000000001</v>
      </c>
      <c r="AH47" s="23">
        <v>2564.2750000000001</v>
      </c>
      <c r="AX47" s="23">
        <v>1131.9389999999901</v>
      </c>
      <c r="AY47" s="23">
        <v>1740.51799999999</v>
      </c>
      <c r="AZ47" s="23">
        <v>1756.8429999999901</v>
      </c>
      <c r="BA47" s="23">
        <v>2735.0159999999901</v>
      </c>
      <c r="BB47" s="23">
        <v>2314.607</v>
      </c>
      <c r="BC47" s="23">
        <v>3345.5659999999998</v>
      </c>
      <c r="BD47" s="23">
        <v>1570.8510000000001</v>
      </c>
      <c r="BE47" s="23">
        <v>1971.3329999999901</v>
      </c>
      <c r="BF47" s="23">
        <v>2284.4290000000001</v>
      </c>
      <c r="BG47" s="23">
        <v>2766.9090000000001</v>
      </c>
      <c r="BH47" s="23">
        <v>2039.2159999999999</v>
      </c>
      <c r="BI47" s="23">
        <v>2983.2359999999999</v>
      </c>
      <c r="BJ47" s="26"/>
      <c r="BW47" s="23">
        <v>2743.6590000000001</v>
      </c>
      <c r="BX47" s="23">
        <v>2740.0096199999998</v>
      </c>
      <c r="BY47" s="23">
        <v>2092.5700000000002</v>
      </c>
      <c r="BZ47" s="23">
        <v>2404.2420000000002</v>
      </c>
      <c r="CA47" s="23">
        <v>1065.6949999999999</v>
      </c>
      <c r="CB47" s="23">
        <v>1235.769</v>
      </c>
    </row>
    <row r="48" spans="2:80" ht="28" customHeight="1" x14ac:dyDescent="0.2">
      <c r="B48" s="23">
        <v>1254.4380000000001</v>
      </c>
      <c r="C48" s="23">
        <v>4647.1840000000002</v>
      </c>
      <c r="D48" s="23">
        <v>1277.556</v>
      </c>
      <c r="E48" s="23">
        <v>1205.596</v>
      </c>
      <c r="F48" s="23">
        <v>1165.731</v>
      </c>
      <c r="G48" s="23">
        <v>2713.91</v>
      </c>
      <c r="H48" s="23">
        <v>1440.963</v>
      </c>
      <c r="I48" s="23">
        <v>3106.2109999999998</v>
      </c>
      <c r="W48" s="23">
        <v>1245.665</v>
      </c>
      <c r="X48" s="23">
        <v>2095.0839999999998</v>
      </c>
      <c r="Y48" s="23">
        <v>1935.134</v>
      </c>
      <c r="Z48" s="23">
        <v>2938.3820000000001</v>
      </c>
      <c r="AA48" s="23">
        <v>1205.596</v>
      </c>
      <c r="AB48" s="23">
        <v>2383.922</v>
      </c>
      <c r="AC48" s="23">
        <v>2713.91</v>
      </c>
      <c r="AD48" s="23">
        <v>3225.4009999999998</v>
      </c>
      <c r="AE48" s="23">
        <v>2752.7559999999999</v>
      </c>
      <c r="AF48" s="23">
        <v>2253.2979999999998</v>
      </c>
      <c r="AG48" s="23">
        <v>1548</v>
      </c>
      <c r="AH48" s="23">
        <v>1484.12299999999</v>
      </c>
      <c r="AX48" s="23">
        <v>1165.731</v>
      </c>
      <c r="AY48" s="23">
        <v>1814.172</v>
      </c>
      <c r="AZ48" s="23">
        <v>1935.134</v>
      </c>
      <c r="BA48" s="23">
        <v>3130.4470000000001</v>
      </c>
      <c r="BB48" s="23">
        <v>2713.91</v>
      </c>
      <c r="BC48" s="23">
        <v>2931.32599999999</v>
      </c>
      <c r="BD48" s="23">
        <v>1440.963</v>
      </c>
      <c r="BE48" s="23">
        <v>1819.789</v>
      </c>
      <c r="BF48" s="23">
        <v>1531.6689999999901</v>
      </c>
      <c r="BG48" s="23">
        <v>2246.3130000000001</v>
      </c>
      <c r="BH48" s="23">
        <v>3106.2109999999998</v>
      </c>
      <c r="BI48" s="23">
        <v>2959.3559999999902</v>
      </c>
      <c r="BJ48" s="26"/>
      <c r="BW48" s="23">
        <v>2332.8119999999999</v>
      </c>
      <c r="BX48" s="23">
        <v>2166.1685399999901</v>
      </c>
      <c r="BY48" s="23">
        <v>1833.6769999999999</v>
      </c>
      <c r="BZ48" s="23">
        <v>2670.2309999999902</v>
      </c>
      <c r="CA48" s="23">
        <v>1448.3910000000001</v>
      </c>
      <c r="CB48" s="23">
        <v>1877.875</v>
      </c>
    </row>
    <row r="49" spans="2:80" ht="28" customHeight="1" x14ac:dyDescent="0.2">
      <c r="B49" s="23">
        <v>1494.15299999999</v>
      </c>
      <c r="C49" s="23">
        <v>4848.1899999999996</v>
      </c>
      <c r="D49" s="23">
        <v>1455.1859999999999</v>
      </c>
      <c r="E49" s="23">
        <v>2227.7820000000002</v>
      </c>
      <c r="F49" s="23">
        <v>1047.3230000000001</v>
      </c>
      <c r="G49" s="23">
        <v>2451.306</v>
      </c>
      <c r="H49" s="23">
        <v>1248.527</v>
      </c>
      <c r="I49" s="23">
        <v>3661.3179999999902</v>
      </c>
      <c r="W49" s="23">
        <v>1457.2370000000001</v>
      </c>
      <c r="X49" s="23">
        <v>2224.9250000000002</v>
      </c>
      <c r="Y49" s="23">
        <v>2113.431</v>
      </c>
      <c r="Z49" s="23">
        <v>2862.03</v>
      </c>
      <c r="AA49" s="23">
        <v>2227.7820000000002</v>
      </c>
      <c r="AB49" s="23">
        <v>3491.3879999999999</v>
      </c>
      <c r="AC49" s="23">
        <v>2451.306</v>
      </c>
      <c r="AD49" s="23">
        <v>3555.2449999999999</v>
      </c>
      <c r="AE49" s="23">
        <v>3447.047</v>
      </c>
      <c r="AF49" s="23">
        <v>1932.729</v>
      </c>
      <c r="AG49" s="23">
        <v>3790.652</v>
      </c>
      <c r="AH49" s="23">
        <v>2525.77</v>
      </c>
      <c r="AX49" s="23">
        <v>1047.3230000000001</v>
      </c>
      <c r="AY49" s="23">
        <v>1394.155</v>
      </c>
      <c r="AZ49" s="23">
        <v>2113.431</v>
      </c>
      <c r="BA49" s="23">
        <v>3086.9090000000001</v>
      </c>
      <c r="BB49" s="23">
        <v>2451.306</v>
      </c>
      <c r="BC49" s="23">
        <v>2931.2759999999998</v>
      </c>
      <c r="BD49" s="23">
        <v>1248.527</v>
      </c>
      <c r="BE49" s="23">
        <v>2047.6669999999999</v>
      </c>
      <c r="BF49" s="23">
        <v>1671.2349999999999</v>
      </c>
      <c r="BG49" s="23">
        <v>2800.2869999999998</v>
      </c>
      <c r="BH49" s="23">
        <v>3661.3179999999902</v>
      </c>
      <c r="BI49" s="23">
        <v>2762.143</v>
      </c>
      <c r="BJ49" s="26"/>
      <c r="BW49" s="23">
        <v>2298.7800000000002</v>
      </c>
      <c r="BX49" s="23">
        <v>2178.9602799999998</v>
      </c>
      <c r="BY49" s="23">
        <v>1976.3529999999901</v>
      </c>
      <c r="BZ49" s="23">
        <v>2368.5029999999902</v>
      </c>
      <c r="CA49" s="23">
        <v>1140.0719999999999</v>
      </c>
      <c r="CB49" s="23">
        <v>1246.021</v>
      </c>
    </row>
    <row r="50" spans="2:80" ht="28" customHeight="1" x14ac:dyDescent="0.2">
      <c r="B50" s="23">
        <v>1178.008</v>
      </c>
      <c r="C50" s="23">
        <v>4176.5379999999996</v>
      </c>
      <c r="D50" s="23">
        <v>1241.085</v>
      </c>
      <c r="E50" s="23">
        <v>1276.9769999999901</v>
      </c>
      <c r="F50" s="23">
        <v>1023.073</v>
      </c>
      <c r="G50" s="23">
        <v>1740.8789999999999</v>
      </c>
      <c r="H50" s="23">
        <v>1216.806</v>
      </c>
      <c r="I50" s="23">
        <v>3272.5229999999901</v>
      </c>
      <c r="W50" s="23">
        <v>1691.2070000000001</v>
      </c>
      <c r="X50" s="23">
        <v>2709.8049999999998</v>
      </c>
      <c r="Y50" s="23">
        <v>1271.521</v>
      </c>
      <c r="Z50" s="23">
        <v>2568.7379999999998</v>
      </c>
      <c r="AA50" s="23">
        <v>1276.9769999999901</v>
      </c>
      <c r="AB50" s="23">
        <v>2531.44</v>
      </c>
      <c r="AC50" s="23">
        <v>1740.8789999999999</v>
      </c>
      <c r="AD50" s="23">
        <v>4196.13</v>
      </c>
      <c r="AE50" s="23">
        <v>2570.127</v>
      </c>
      <c r="AF50" s="23">
        <v>1764.1789999999901</v>
      </c>
      <c r="AG50" s="23">
        <v>2222.1060000000002</v>
      </c>
      <c r="AH50" s="23">
        <v>3487.8409999999999</v>
      </c>
      <c r="AX50" s="23">
        <v>1023.073</v>
      </c>
      <c r="AY50" s="23">
        <v>1210.9829999999999</v>
      </c>
      <c r="AZ50" s="23">
        <v>1271.521</v>
      </c>
      <c r="BA50" s="23">
        <v>3365.0949999999998</v>
      </c>
      <c r="BB50" s="23">
        <v>1740.8789999999999</v>
      </c>
      <c r="BC50" s="23">
        <v>2925.8209999999999</v>
      </c>
      <c r="BD50" s="23">
        <v>1216.806</v>
      </c>
      <c r="BE50" s="23">
        <v>1708.2639999999999</v>
      </c>
      <c r="BF50" s="23">
        <v>1411.7629999999999</v>
      </c>
      <c r="BG50" s="23">
        <v>2283.9639999999999</v>
      </c>
      <c r="BH50" s="23">
        <v>3272.5229999999901</v>
      </c>
      <c r="BI50" s="23">
        <v>2674.6550000000002</v>
      </c>
      <c r="BJ50" s="26"/>
      <c r="BW50" s="23">
        <v>2527.2199999999998</v>
      </c>
      <c r="BX50" s="23">
        <v>6035.7411899999997</v>
      </c>
      <c r="BY50" s="23">
        <v>2386.4879999999998</v>
      </c>
      <c r="BZ50" s="23">
        <v>2311.6129999999998</v>
      </c>
      <c r="CA50" s="23">
        <v>1596.308</v>
      </c>
      <c r="CB50" s="23">
        <v>1170.106</v>
      </c>
    </row>
    <row r="51" spans="2:80" ht="28" customHeight="1" x14ac:dyDescent="0.2">
      <c r="B51" s="23">
        <v>1368.442</v>
      </c>
      <c r="C51" s="23">
        <v>5310.15199999999</v>
      </c>
      <c r="D51" s="23">
        <v>1969.9870000000001</v>
      </c>
      <c r="E51" s="23">
        <v>2211.2539999999999</v>
      </c>
      <c r="F51" s="23">
        <v>916.04300000000001</v>
      </c>
      <c r="G51" s="23">
        <v>2155.5659999999998</v>
      </c>
      <c r="H51" s="23">
        <v>1234.395</v>
      </c>
      <c r="I51" s="23">
        <v>3229.44</v>
      </c>
      <c r="W51" s="23">
        <v>1114.1559999999999</v>
      </c>
      <c r="X51" s="23">
        <v>2175.9189999999999</v>
      </c>
      <c r="Y51" s="23">
        <v>1636.2619999999999</v>
      </c>
      <c r="Z51" s="23">
        <v>3191.098</v>
      </c>
      <c r="AA51" s="23">
        <v>2211.2539999999999</v>
      </c>
      <c r="AB51" s="23">
        <v>3140.7779999999998</v>
      </c>
      <c r="AC51" s="23">
        <v>2155.5659999999998</v>
      </c>
      <c r="AD51" s="23">
        <v>3061.6479999999901</v>
      </c>
      <c r="AE51" s="23">
        <v>2380.585</v>
      </c>
      <c r="AF51" s="23">
        <v>2150.9670000000001</v>
      </c>
      <c r="AG51" s="23">
        <v>1279.385</v>
      </c>
      <c r="AH51" s="23">
        <v>3064.259</v>
      </c>
      <c r="AX51" s="23">
        <v>916.04300000000001</v>
      </c>
      <c r="AY51" s="23">
        <v>1520.328</v>
      </c>
      <c r="AZ51" s="23">
        <v>1636.2619999999999</v>
      </c>
      <c r="BA51" s="23">
        <v>3137.7629999999999</v>
      </c>
      <c r="BB51" s="23">
        <v>2155.5659999999998</v>
      </c>
      <c r="BC51" s="23">
        <v>4109.5039999999999</v>
      </c>
      <c r="BD51" s="23">
        <v>1234.395</v>
      </c>
      <c r="BE51" s="23">
        <v>2100.1619999999998</v>
      </c>
      <c r="BF51" s="23">
        <v>1794.249</v>
      </c>
      <c r="BG51" s="23">
        <v>3360.884</v>
      </c>
      <c r="BH51" s="23">
        <v>3229.44</v>
      </c>
      <c r="BI51" s="23">
        <v>2771.1659999999902</v>
      </c>
      <c r="BJ51" s="26"/>
      <c r="BW51" s="23">
        <v>1909.9839999999999</v>
      </c>
      <c r="BX51" s="23">
        <v>2368.1982399999902</v>
      </c>
      <c r="BY51" s="23">
        <v>2237.6419999999998</v>
      </c>
      <c r="BZ51" s="23">
        <v>2666.7669999999998</v>
      </c>
      <c r="CA51" s="23">
        <v>1102.7909999999999</v>
      </c>
      <c r="CB51" s="23">
        <v>1026.251</v>
      </c>
    </row>
    <row r="52" spans="2:80" ht="28" customHeight="1" x14ac:dyDescent="0.2">
      <c r="B52" s="23">
        <v>1090.079</v>
      </c>
      <c r="C52" s="23">
        <v>5357.8159999999998</v>
      </c>
      <c r="D52" s="23">
        <v>1815.2370000000001</v>
      </c>
      <c r="E52" s="23">
        <v>1363.039</v>
      </c>
      <c r="F52" s="23">
        <v>1167.73</v>
      </c>
      <c r="G52" s="23">
        <v>2481.3939999999998</v>
      </c>
      <c r="H52" s="23">
        <v>1198.492</v>
      </c>
      <c r="I52" s="23">
        <v>2704.3029999999999</v>
      </c>
      <c r="W52" s="23">
        <v>1429.2570000000001</v>
      </c>
      <c r="X52" s="23">
        <v>1834.846</v>
      </c>
      <c r="Y52" s="23">
        <v>1446.846</v>
      </c>
      <c r="Z52" s="23">
        <v>2992.998</v>
      </c>
      <c r="AA52" s="23">
        <v>1363.039</v>
      </c>
      <c r="AB52" s="23">
        <v>2874.2529999999902</v>
      </c>
      <c r="AC52" s="23">
        <v>2481.3939999999998</v>
      </c>
      <c r="AD52" s="23">
        <v>2891.9029999999998</v>
      </c>
      <c r="AE52" s="23">
        <v>2277.884</v>
      </c>
      <c r="AF52" s="23">
        <v>2770.8319999999999</v>
      </c>
      <c r="AG52" s="23">
        <v>1380.193</v>
      </c>
      <c r="AH52" s="23">
        <v>3097.2689999999998</v>
      </c>
      <c r="AX52" s="23">
        <v>1167.73</v>
      </c>
      <c r="AY52" s="23">
        <v>1552.3889999999999</v>
      </c>
      <c r="AZ52" s="23">
        <v>1446.846</v>
      </c>
      <c r="BA52" s="23">
        <v>2748.7729999999901</v>
      </c>
      <c r="BB52" s="23">
        <v>2481.3939999999998</v>
      </c>
      <c r="BC52" s="23">
        <v>2364.3589999999999</v>
      </c>
      <c r="BD52" s="23">
        <v>1198.492</v>
      </c>
      <c r="BE52" s="23">
        <v>1524.6029999999901</v>
      </c>
      <c r="BF52" s="23">
        <v>2468.2449999999999</v>
      </c>
      <c r="BG52" s="23">
        <v>2551.9879999999998</v>
      </c>
      <c r="BH52" s="23">
        <v>2704.3029999999999</v>
      </c>
      <c r="BI52" s="23">
        <v>2723.1259999999902</v>
      </c>
      <c r="BJ52" s="26"/>
      <c r="BW52" s="23">
        <v>4163.7129999999997</v>
      </c>
      <c r="BX52" s="23">
        <v>1965.9596199999901</v>
      </c>
      <c r="BY52" s="23">
        <v>2460.3989999999999</v>
      </c>
      <c r="BZ52" s="23">
        <v>2624.3959999999902</v>
      </c>
      <c r="CA52" s="23">
        <v>1262.279</v>
      </c>
      <c r="CB52" s="23">
        <v>2171.4279999999999</v>
      </c>
    </row>
    <row r="53" spans="2:80" ht="28" customHeight="1" x14ac:dyDescent="0.2">
      <c r="B53" s="23">
        <v>1249.557</v>
      </c>
      <c r="C53" s="23">
        <v>3942.95</v>
      </c>
      <c r="D53" s="23">
        <v>1230.9870000000001</v>
      </c>
      <c r="E53" s="23">
        <v>1259.8339999999901</v>
      </c>
      <c r="G53" s="23">
        <v>2286.306</v>
      </c>
      <c r="H53" s="23">
        <v>1194.28</v>
      </c>
      <c r="I53" s="23">
        <v>2377.962</v>
      </c>
      <c r="W53" s="23">
        <v>1379.865</v>
      </c>
      <c r="X53" s="23">
        <v>2506.306</v>
      </c>
      <c r="Y53" s="23">
        <v>1600.432</v>
      </c>
      <c r="Z53" s="23">
        <v>2802.4920000000002</v>
      </c>
      <c r="AA53" s="23">
        <v>1259.8339999999901</v>
      </c>
      <c r="AB53" s="23">
        <v>2925.2640000000001</v>
      </c>
      <c r="AC53" s="23">
        <v>2286.306</v>
      </c>
      <c r="AD53" s="23">
        <v>3199.8470000000002</v>
      </c>
      <c r="AE53" s="23">
        <v>3107.4749999999999</v>
      </c>
      <c r="AF53" s="23">
        <v>2498.5369999999998</v>
      </c>
      <c r="AG53" s="23">
        <v>3346.82599999999</v>
      </c>
      <c r="AH53" s="23">
        <v>4520.116</v>
      </c>
      <c r="AY53" s="23">
        <v>1479.3</v>
      </c>
      <c r="AZ53" s="23">
        <v>1600.432</v>
      </c>
      <c r="BA53" s="23">
        <v>4375.33</v>
      </c>
      <c r="BB53" s="23">
        <v>2286.306</v>
      </c>
      <c r="BC53" s="23">
        <v>3696.2</v>
      </c>
      <c r="BD53" s="23">
        <v>1194.28</v>
      </c>
      <c r="BE53" s="23">
        <v>2295.4110000000001</v>
      </c>
      <c r="BF53" s="23">
        <v>1703.5820000000001</v>
      </c>
      <c r="BG53" s="23">
        <v>2355.4029999999998</v>
      </c>
      <c r="BH53" s="23">
        <v>2377.962</v>
      </c>
      <c r="BI53" s="23">
        <v>3150.0250000000001</v>
      </c>
      <c r="BJ53" s="26"/>
      <c r="BW53" s="23">
        <v>2488.4209999999998</v>
      </c>
      <c r="BX53" s="23">
        <v>3683.2701899999902</v>
      </c>
      <c r="BY53" s="23">
        <v>1821.537</v>
      </c>
      <c r="BZ53" s="23">
        <v>2536.9870000000001</v>
      </c>
      <c r="CA53" s="23">
        <v>1611.4939999999999</v>
      </c>
      <c r="CB53" s="23">
        <v>1135.721</v>
      </c>
    </row>
    <row r="54" spans="2:80" ht="28" customHeight="1" x14ac:dyDescent="0.2">
      <c r="B54" s="23">
        <v>822.21699999999998</v>
      </c>
      <c r="C54" s="23">
        <v>4032.4389999999999</v>
      </c>
      <c r="D54" s="23">
        <v>1771.4379999999901</v>
      </c>
      <c r="E54" s="23">
        <v>1900.5029999999999</v>
      </c>
      <c r="G54" s="23">
        <v>1728.579</v>
      </c>
      <c r="H54" s="23">
        <v>1294.1110000000001</v>
      </c>
      <c r="I54" s="23">
        <v>2515.5</v>
      </c>
      <c r="W54" s="23">
        <v>1049.2</v>
      </c>
      <c r="X54" s="23">
        <v>1556.9559999999999</v>
      </c>
      <c r="Y54" s="23">
        <v>2263.6790000000001</v>
      </c>
      <c r="Z54" s="23">
        <v>2705.38</v>
      </c>
      <c r="AA54" s="23">
        <v>1900.5029999999999</v>
      </c>
      <c r="AB54" s="23">
        <v>3027.982</v>
      </c>
      <c r="AC54" s="23">
        <v>1728.579</v>
      </c>
      <c r="AD54" s="23">
        <v>4048.3989999999999</v>
      </c>
      <c r="AE54" s="23">
        <v>2584.7440000000001</v>
      </c>
      <c r="AF54" s="23">
        <v>2019.2839999999901</v>
      </c>
      <c r="AG54" s="23">
        <v>4970.78</v>
      </c>
      <c r="AH54" s="23">
        <v>3882.9380000000001</v>
      </c>
      <c r="AY54" s="23">
        <v>1892.078</v>
      </c>
      <c r="AZ54" s="23">
        <v>2263.6790000000001</v>
      </c>
      <c r="BA54" s="23">
        <v>2903.5920000000001</v>
      </c>
      <c r="BB54" s="23">
        <v>1728.579</v>
      </c>
      <c r="BC54" s="23">
        <v>3106.7309999999902</v>
      </c>
      <c r="BD54" s="23">
        <v>1294.1110000000001</v>
      </c>
      <c r="BE54" s="23">
        <v>1971.7079999999901</v>
      </c>
      <c r="BF54" s="23">
        <v>1423.0339999999901</v>
      </c>
      <c r="BG54" s="23">
        <v>3780.578</v>
      </c>
      <c r="BH54" s="23">
        <v>2515.5</v>
      </c>
      <c r="BI54" s="23">
        <v>2901.4650000000001</v>
      </c>
      <c r="BJ54" s="26"/>
      <c r="BW54" s="23">
        <v>2490.37</v>
      </c>
      <c r="BX54" s="23">
        <v>1703.7365299999999</v>
      </c>
      <c r="BY54" s="23">
        <v>2021.4469999999999</v>
      </c>
      <c r="BZ54" s="23">
        <v>2796.0609999999901</v>
      </c>
      <c r="CA54" s="23">
        <v>1524.2370000000001</v>
      </c>
      <c r="CB54" s="23">
        <v>1207.68</v>
      </c>
    </row>
    <row r="55" spans="2:80" ht="28" customHeight="1" x14ac:dyDescent="0.2">
      <c r="B55" s="23">
        <v>1633.01</v>
      </c>
      <c r="C55" s="23">
        <v>4135.6080000000002</v>
      </c>
      <c r="D55" s="23">
        <v>1561.6989999999901</v>
      </c>
      <c r="E55" s="23">
        <v>1341.6</v>
      </c>
      <c r="G55" s="23">
        <v>2801.2779999999998</v>
      </c>
      <c r="H55" s="23">
        <v>1388.5219999999999</v>
      </c>
      <c r="I55" s="23">
        <v>3107.9959999999901</v>
      </c>
      <c r="W55" s="23">
        <v>1343.3629999999901</v>
      </c>
      <c r="X55" s="23">
        <v>1789.5439999999901</v>
      </c>
      <c r="Y55" s="23">
        <v>1873.221</v>
      </c>
      <c r="Z55" s="23">
        <v>2778.7449999999999</v>
      </c>
      <c r="AA55" s="23">
        <v>1341.6</v>
      </c>
      <c r="AB55" s="23">
        <v>4256.6090000000004</v>
      </c>
      <c r="AC55" s="23">
        <v>2801.2779999999998</v>
      </c>
      <c r="AD55" s="23">
        <v>3041.2890000000002</v>
      </c>
      <c r="AE55" s="23">
        <v>2562.9229999999998</v>
      </c>
      <c r="AF55" s="23">
        <v>2107</v>
      </c>
      <c r="AG55" s="23">
        <v>4041.3139999999999</v>
      </c>
      <c r="AH55" s="23">
        <v>2651.134</v>
      </c>
      <c r="AY55" s="23">
        <v>1559.8039999999901</v>
      </c>
      <c r="AZ55" s="23">
        <v>1873.221</v>
      </c>
      <c r="BA55" s="23">
        <v>3569.5279999999998</v>
      </c>
      <c r="BB55" s="23">
        <v>2801.2779999999998</v>
      </c>
      <c r="BC55" s="23">
        <v>2505.5389999999902</v>
      </c>
      <c r="BD55" s="23">
        <v>1388.5219999999999</v>
      </c>
      <c r="BE55" s="23">
        <v>1729.7760000000001</v>
      </c>
      <c r="BF55" s="23">
        <v>2115.67</v>
      </c>
      <c r="BG55" s="23">
        <v>2938.9009999999998</v>
      </c>
      <c r="BH55" s="23">
        <v>3107.9959999999901</v>
      </c>
      <c r="BI55" s="23">
        <v>3259.502</v>
      </c>
      <c r="BJ55" s="26"/>
      <c r="BW55" s="23">
        <v>3418.009</v>
      </c>
      <c r="BX55" s="23">
        <v>1943.6178199999999</v>
      </c>
      <c r="BY55" s="23">
        <v>2069.5810000000001</v>
      </c>
      <c r="BZ55" s="23">
        <v>2201.509</v>
      </c>
      <c r="CA55" s="23">
        <v>1429.7149999999999</v>
      </c>
      <c r="CB55" s="23">
        <v>1852.577</v>
      </c>
    </row>
    <row r="56" spans="2:80" ht="28" customHeight="1" x14ac:dyDescent="0.2">
      <c r="B56" s="23">
        <v>1631.4960000000001</v>
      </c>
      <c r="C56" s="23">
        <v>5158.2979999999998</v>
      </c>
      <c r="D56" s="23">
        <v>1529.0719999999999</v>
      </c>
      <c r="E56" s="23">
        <v>1899.2570000000001</v>
      </c>
      <c r="G56" s="23">
        <v>2095.6489999999999</v>
      </c>
      <c r="H56" s="23">
        <v>1192.951</v>
      </c>
      <c r="I56" s="23">
        <v>2305.317</v>
      </c>
      <c r="W56" s="23">
        <v>1032</v>
      </c>
      <c r="X56" s="23">
        <v>2594.636</v>
      </c>
      <c r="Y56" s="23">
        <v>1493.5309999999999</v>
      </c>
      <c r="Z56" s="23">
        <v>2789.636</v>
      </c>
      <c r="AA56" s="23">
        <v>1899.2570000000001</v>
      </c>
      <c r="AB56" s="23">
        <v>2899.6669999999999</v>
      </c>
      <c r="AC56" s="23">
        <v>2095.6489999999999</v>
      </c>
      <c r="AD56" s="23">
        <v>3488.1669999999999</v>
      </c>
      <c r="AE56" s="23">
        <v>2432.4470000000001</v>
      </c>
      <c r="AF56" s="23">
        <v>2234.8629999999998</v>
      </c>
      <c r="AG56" s="23">
        <v>3146.3539999999998</v>
      </c>
      <c r="AH56" s="23">
        <v>2029.9010000000001</v>
      </c>
      <c r="AY56" s="23">
        <v>1961.856</v>
      </c>
      <c r="AZ56" s="23">
        <v>1493.5309999999999</v>
      </c>
      <c r="BA56" s="23">
        <v>2564.877</v>
      </c>
      <c r="BB56" s="23">
        <v>2095.6489999999999</v>
      </c>
      <c r="BC56" s="23">
        <v>3737.7859999999901</v>
      </c>
      <c r="BD56" s="23">
        <v>1192.951</v>
      </c>
      <c r="BE56" s="23">
        <v>2126.7579999999998</v>
      </c>
      <c r="BF56" s="23">
        <v>1373.4179999999999</v>
      </c>
      <c r="BG56" s="23">
        <v>2026.2539999999999</v>
      </c>
      <c r="BH56" s="23">
        <v>2305.317</v>
      </c>
      <c r="BI56" s="23">
        <v>3167.44</v>
      </c>
      <c r="BJ56" s="26"/>
      <c r="BW56" s="23">
        <v>2001.338</v>
      </c>
      <c r="BX56" s="23">
        <v>2624.2766499999998</v>
      </c>
      <c r="BY56" s="23">
        <v>2357.6469999999999</v>
      </c>
      <c r="BZ56" s="23">
        <v>2400.7779999999998</v>
      </c>
      <c r="CA56" s="23">
        <v>1265.749</v>
      </c>
      <c r="CB56" s="23">
        <v>1442.546</v>
      </c>
    </row>
    <row r="57" spans="2:80" ht="28" customHeight="1" x14ac:dyDescent="0.2">
      <c r="B57" s="23">
        <v>1311.2909999999999</v>
      </c>
      <c r="C57" s="23">
        <v>1935.1189999999999</v>
      </c>
      <c r="D57" s="23">
        <v>1434.7439999999999</v>
      </c>
      <c r="E57" s="23">
        <v>1865.625</v>
      </c>
      <c r="G57" s="23">
        <v>2446.0920000000001</v>
      </c>
      <c r="H57" s="23">
        <v>1363.771</v>
      </c>
      <c r="I57" s="23">
        <v>3985.8589999999999</v>
      </c>
      <c r="W57" s="23">
        <v>1516.0409999999999</v>
      </c>
      <c r="X57" s="23">
        <v>1811.316</v>
      </c>
      <c r="Y57" s="23">
        <v>1369.5350000000001</v>
      </c>
      <c r="Z57" s="23">
        <v>2609.9829999999902</v>
      </c>
      <c r="AA57" s="23">
        <v>1865.625</v>
      </c>
      <c r="AB57" s="23">
        <v>4024.837</v>
      </c>
      <c r="AC57" s="23">
        <v>2446.0920000000001</v>
      </c>
      <c r="AD57" s="23">
        <v>2540.7719999999999</v>
      </c>
      <c r="AE57" s="23">
        <v>2279.1010000000001</v>
      </c>
      <c r="AF57" s="23">
        <v>2195.317</v>
      </c>
      <c r="AG57" s="23">
        <v>1573.1769999999999</v>
      </c>
      <c r="AH57" s="23">
        <v>2806.6350000000002</v>
      </c>
      <c r="AY57" s="23">
        <v>1920.0160000000001</v>
      </c>
      <c r="AZ57" s="23">
        <v>1369.5350000000001</v>
      </c>
      <c r="BA57" s="23">
        <v>2944.4169999999999</v>
      </c>
      <c r="BB57" s="23">
        <v>2446.0920000000001</v>
      </c>
      <c r="BC57" s="23">
        <v>3551.7059999999901</v>
      </c>
      <c r="BD57" s="23">
        <v>1363.771</v>
      </c>
      <c r="BE57" s="23">
        <v>2136.2649999999999</v>
      </c>
      <c r="BF57" s="23">
        <v>1231.3330000000001</v>
      </c>
      <c r="BG57" s="23">
        <v>2250.116</v>
      </c>
      <c r="BH57" s="23">
        <v>3985.8589999999999</v>
      </c>
      <c r="BI57" s="23">
        <v>3435.7649999999999</v>
      </c>
      <c r="BJ57" s="26"/>
      <c r="BW57" s="23">
        <v>2577.1190000000001</v>
      </c>
      <c r="BX57" s="23">
        <v>2624.2766499999998</v>
      </c>
      <c r="BY57" s="23">
        <v>1837.077</v>
      </c>
      <c r="BZ57" s="23">
        <v>2829.585</v>
      </c>
      <c r="CA57" s="23">
        <v>1625.9639999999999</v>
      </c>
      <c r="CB57" s="23">
        <v>968.40699999999902</v>
      </c>
    </row>
    <row r="58" spans="2:80" ht="28" customHeight="1" x14ac:dyDescent="0.2">
      <c r="B58" s="23">
        <v>1190.3050000000001</v>
      </c>
      <c r="C58" s="23">
        <v>1315.8979999999999</v>
      </c>
      <c r="D58" s="23">
        <v>1150.634</v>
      </c>
      <c r="E58" s="23">
        <v>1216.9839999999999</v>
      </c>
      <c r="G58" s="23">
        <v>1962.0070000000001</v>
      </c>
      <c r="H58" s="23">
        <v>1300.7280000000001</v>
      </c>
      <c r="I58" s="23">
        <v>3433.6109999999999</v>
      </c>
      <c r="W58" s="23">
        <v>1152.913</v>
      </c>
      <c r="X58" s="23">
        <v>2474.0509999999999</v>
      </c>
      <c r="Y58" s="23">
        <v>2250.835</v>
      </c>
      <c r="Z58" s="23">
        <v>2915.3870000000002</v>
      </c>
      <c r="AA58" s="23">
        <v>1216.9839999999999</v>
      </c>
      <c r="AB58" s="23">
        <v>3494.6909999999998</v>
      </c>
      <c r="AC58" s="23">
        <v>1962.0070000000001</v>
      </c>
      <c r="AD58" s="23">
        <v>3298.9940000000001</v>
      </c>
      <c r="AE58" s="23">
        <v>2775.0830000000001</v>
      </c>
      <c r="AF58" s="23">
        <v>2498.5369999999998</v>
      </c>
      <c r="AG58" s="23">
        <v>3884.902</v>
      </c>
      <c r="AH58" s="23">
        <v>2975.5569999999998</v>
      </c>
      <c r="AY58" s="23">
        <v>1666.271</v>
      </c>
      <c r="AZ58" s="23">
        <v>2250.835</v>
      </c>
      <c r="BA58" s="23">
        <v>2563.0309999999999</v>
      </c>
      <c r="BB58" s="23">
        <v>1962.0070000000001</v>
      </c>
      <c r="BC58" s="23">
        <v>3966.0830000000001</v>
      </c>
      <c r="BD58" s="23">
        <v>1300.7280000000001</v>
      </c>
      <c r="BE58" s="23">
        <v>2307.1089999999999</v>
      </c>
      <c r="BF58" s="23">
        <v>1354.875</v>
      </c>
      <c r="BG58" s="23">
        <v>2655.0540000000001</v>
      </c>
      <c r="BH58" s="23">
        <v>3433.6109999999999</v>
      </c>
      <c r="BI58" s="23">
        <v>2792.3530000000001</v>
      </c>
      <c r="BJ58" s="26"/>
      <c r="BW58" s="23">
        <v>1705.146</v>
      </c>
      <c r="BX58" s="23">
        <v>3833.7555399999901</v>
      </c>
      <c r="BY58" s="23">
        <v>2631.7829999999999</v>
      </c>
      <c r="BZ58" s="23">
        <v>2797.4650000000001</v>
      </c>
      <c r="CA58" s="23">
        <v>1322.4289999999901</v>
      </c>
      <c r="CB58" s="23">
        <v>2044.1969999999999</v>
      </c>
    </row>
    <row r="59" spans="2:80" ht="28" customHeight="1" x14ac:dyDescent="0.2">
      <c r="B59" s="23">
        <v>1091.271</v>
      </c>
      <c r="C59" s="23">
        <v>3311.6279999999902</v>
      </c>
      <c r="D59" s="23">
        <v>1378.068</v>
      </c>
      <c r="E59" s="23">
        <v>1319.7149999999999</v>
      </c>
      <c r="G59" s="23">
        <v>2021.2739999999999</v>
      </c>
      <c r="H59" s="23">
        <v>1143.8309999999999</v>
      </c>
      <c r="I59" s="23">
        <v>2753.7629999999999</v>
      </c>
      <c r="W59" s="23">
        <v>1669.1979999999901</v>
      </c>
      <c r="X59" s="23">
        <v>2453.337</v>
      </c>
      <c r="Y59" s="23">
        <v>1699.5829999999901</v>
      </c>
      <c r="Z59" s="23">
        <v>2332.741</v>
      </c>
      <c r="AA59" s="23">
        <v>1319.7149999999999</v>
      </c>
      <c r="AB59" s="23">
        <v>2873.172</v>
      </c>
      <c r="AC59" s="23">
        <v>2021.2739999999999</v>
      </c>
      <c r="AD59" s="23">
        <v>3483.8389999999999</v>
      </c>
      <c r="AE59" s="23">
        <v>2241.0589999999902</v>
      </c>
      <c r="AF59" s="23">
        <v>2717.6030000000001</v>
      </c>
      <c r="AG59" s="23">
        <v>3762.009</v>
      </c>
      <c r="AH59" s="23">
        <v>3157.5729999999999</v>
      </c>
      <c r="AY59" s="23">
        <v>1625.65</v>
      </c>
      <c r="AZ59" s="23">
        <v>1699.5829999999901</v>
      </c>
      <c r="BA59" s="23">
        <v>3911.819</v>
      </c>
      <c r="BB59" s="23">
        <v>2021.2739999999999</v>
      </c>
      <c r="BC59" s="23">
        <v>3475.4639999999999</v>
      </c>
      <c r="BD59" s="23">
        <v>1143.8309999999999</v>
      </c>
      <c r="BE59" s="23">
        <v>1880.7079999999901</v>
      </c>
      <c r="BF59" s="23">
        <v>1455.9169999999999</v>
      </c>
      <c r="BG59" s="23">
        <v>2313.7240000000002</v>
      </c>
      <c r="BH59" s="23">
        <v>2753.7629999999999</v>
      </c>
      <c r="BI59" s="23">
        <v>3090.6950000000002</v>
      </c>
      <c r="BJ59" s="26"/>
      <c r="BW59" s="23">
        <v>1880.472</v>
      </c>
      <c r="BX59" s="23">
        <v>2517.0027700000001</v>
      </c>
      <c r="BY59" s="23">
        <v>1693.586</v>
      </c>
      <c r="BZ59" s="23">
        <v>2687.5720000000001</v>
      </c>
      <c r="CA59" s="23">
        <v>1383.338</v>
      </c>
      <c r="CB59" s="23">
        <v>2861.875</v>
      </c>
    </row>
    <row r="60" spans="2:80" ht="28" customHeight="1" x14ac:dyDescent="0.2">
      <c r="B60" s="23">
        <v>1083.739</v>
      </c>
      <c r="C60" s="23">
        <v>2012.405</v>
      </c>
      <c r="E60" s="23">
        <v>1434.454</v>
      </c>
      <c r="G60" s="23">
        <v>2587.1570000000002</v>
      </c>
      <c r="H60" s="23">
        <v>1344.4739999999999</v>
      </c>
      <c r="I60" s="23">
        <v>2227.404</v>
      </c>
      <c r="W60" s="23">
        <v>1420.12</v>
      </c>
      <c r="X60" s="23">
        <v>2212.8589999999999</v>
      </c>
      <c r="Y60" s="23">
        <v>1841.6859999999999</v>
      </c>
      <c r="Z60" s="23">
        <v>2395.806</v>
      </c>
      <c r="AA60" s="23">
        <v>1434.454</v>
      </c>
      <c r="AB60" s="23">
        <v>2861.462</v>
      </c>
      <c r="AC60" s="23">
        <v>2587.1570000000002</v>
      </c>
      <c r="AD60" s="23">
        <v>3426.299</v>
      </c>
      <c r="AE60" s="23">
        <v>2836.6970000000001</v>
      </c>
      <c r="AF60" s="23">
        <v>3015.6770000000001</v>
      </c>
      <c r="AG60" s="23">
        <v>5806.951</v>
      </c>
      <c r="AH60" s="23">
        <v>2777.58</v>
      </c>
      <c r="AY60" s="23">
        <v>2519.9609999999998</v>
      </c>
      <c r="AZ60" s="23">
        <v>1841.6859999999999</v>
      </c>
      <c r="BA60" s="23">
        <v>4598.9340000000002</v>
      </c>
      <c r="BB60" s="23">
        <v>2587.1570000000002</v>
      </c>
      <c r="BD60" s="23">
        <v>1344.4739999999999</v>
      </c>
      <c r="BE60" s="23">
        <v>1973.2829999999999</v>
      </c>
      <c r="BF60" s="23">
        <v>1316.671</v>
      </c>
      <c r="BG60" s="23">
        <v>2308.6239999999998</v>
      </c>
      <c r="BH60" s="23">
        <v>2227.404</v>
      </c>
      <c r="BI60" s="23">
        <v>3101.5189999999998</v>
      </c>
      <c r="BJ60" s="26"/>
      <c r="BW60" s="23">
        <v>1962.152</v>
      </c>
      <c r="BX60" s="23">
        <v>2022.4760000000001</v>
      </c>
      <c r="BY60" s="23">
        <v>2281.5219999999999</v>
      </c>
      <c r="BZ60" s="23">
        <v>2374.741</v>
      </c>
      <c r="CA60" s="23">
        <v>1333.672</v>
      </c>
      <c r="CB60" s="23">
        <v>2539.5500000000002</v>
      </c>
    </row>
    <row r="61" spans="2:80" ht="28" customHeight="1" x14ac:dyDescent="0.2">
      <c r="B61" s="23">
        <v>1363.1110000000001</v>
      </c>
      <c r="C61" s="23">
        <v>1366.5609999999999</v>
      </c>
      <c r="E61" s="23">
        <v>1119.999</v>
      </c>
      <c r="G61" s="23">
        <v>1146.3510000000001</v>
      </c>
      <c r="H61" s="23">
        <v>1325.46</v>
      </c>
      <c r="I61" s="23">
        <v>3069.9859999999999</v>
      </c>
      <c r="W61" s="23">
        <v>1584.7349999999999</v>
      </c>
      <c r="X61" s="23">
        <v>2264.79</v>
      </c>
      <c r="Y61" s="23">
        <v>1545.0350000000001</v>
      </c>
      <c r="Z61" s="23">
        <v>2396.9789999999998</v>
      </c>
      <c r="AA61" s="23">
        <v>1119.999</v>
      </c>
      <c r="AB61" s="23">
        <v>4261.7489999999998</v>
      </c>
      <c r="AC61" s="23">
        <v>1146.3510000000001</v>
      </c>
      <c r="AD61" s="23">
        <v>3592.4949999999999</v>
      </c>
      <c r="AE61" s="23">
        <v>3224.2829999999999</v>
      </c>
      <c r="AF61" s="23">
        <v>2287.7049999999999</v>
      </c>
      <c r="AG61" s="23">
        <v>1775.15</v>
      </c>
      <c r="AH61" s="23">
        <v>4245.4740000000002</v>
      </c>
      <c r="AY61" s="23">
        <v>1761.636</v>
      </c>
      <c r="AZ61" s="23">
        <v>1545.0350000000001</v>
      </c>
      <c r="BA61" s="23">
        <v>1757.8529999999901</v>
      </c>
      <c r="BB61" s="23">
        <v>1146.3510000000001</v>
      </c>
      <c r="BD61" s="23">
        <v>1325.46</v>
      </c>
      <c r="BE61" s="23">
        <v>2362.6060000000002</v>
      </c>
      <c r="BF61" s="23">
        <v>1488.3720000000001</v>
      </c>
      <c r="BG61" s="23">
        <v>2868.2159999999999</v>
      </c>
      <c r="BH61" s="23">
        <v>3069.9859999999999</v>
      </c>
      <c r="BI61" s="23">
        <v>2829.1909999999998</v>
      </c>
      <c r="BJ61" s="26"/>
      <c r="BW61" s="23">
        <v>2408.8510000000001</v>
      </c>
      <c r="BX61" s="23">
        <v>2623.5149999999999</v>
      </c>
      <c r="BY61" s="23">
        <v>2294.15</v>
      </c>
      <c r="BZ61" s="23">
        <v>1903.681</v>
      </c>
      <c r="CA61" s="23">
        <v>1484.662</v>
      </c>
      <c r="CB61" s="23">
        <v>1277.0930000000001</v>
      </c>
    </row>
    <row r="62" spans="2:80" ht="28" customHeight="1" x14ac:dyDescent="0.2">
      <c r="B62" s="23">
        <v>858.42</v>
      </c>
      <c r="C62" s="23">
        <v>5008.1620000000003</v>
      </c>
      <c r="E62" s="23">
        <v>1230.9870000000001</v>
      </c>
      <c r="G62" s="23">
        <v>1627.8329999999901</v>
      </c>
      <c r="H62" s="23">
        <v>1149.6089999999999</v>
      </c>
      <c r="I62" s="23">
        <v>3283.8739999999998</v>
      </c>
      <c r="W62" s="23">
        <v>3373.3049999999998</v>
      </c>
      <c r="X62" s="23">
        <v>1720.3440000000001</v>
      </c>
      <c r="Y62" s="23">
        <v>1323.4289999999901</v>
      </c>
      <c r="Z62" s="23">
        <v>2232.69</v>
      </c>
      <c r="AA62" s="23">
        <v>1230.9870000000001</v>
      </c>
      <c r="AB62" s="23">
        <v>3403.0359999999901</v>
      </c>
      <c r="AC62" s="23">
        <v>1627.8329999999901</v>
      </c>
      <c r="AD62" s="23">
        <v>3337.9079999999999</v>
      </c>
      <c r="AE62" s="23">
        <v>2757.7890000000002</v>
      </c>
      <c r="AF62" s="23">
        <v>2624.4090000000001</v>
      </c>
      <c r="AG62" s="23">
        <v>4776.3879999999999</v>
      </c>
      <c r="AH62" s="23">
        <v>2367.442</v>
      </c>
      <c r="AY62" s="23">
        <v>2131.2739999999999</v>
      </c>
      <c r="AZ62" s="23">
        <v>1323.4289999999901</v>
      </c>
      <c r="BA62" s="23">
        <v>1881.4159999999999</v>
      </c>
      <c r="BB62" s="23">
        <v>1627.8329999999901</v>
      </c>
      <c r="BD62" s="23">
        <v>1149.6089999999999</v>
      </c>
      <c r="BE62" s="23">
        <v>1894.5</v>
      </c>
      <c r="BF62" s="23">
        <v>1699.5829999999901</v>
      </c>
      <c r="BG62" s="23">
        <v>3413.6959999999999</v>
      </c>
      <c r="BH62" s="23">
        <v>3283.8739999999998</v>
      </c>
      <c r="BI62" s="23">
        <v>2785.1419999999998</v>
      </c>
      <c r="BJ62" s="26"/>
      <c r="BW62" s="23">
        <v>2085.489</v>
      </c>
      <c r="BX62" s="23">
        <v>2699.0709999999999</v>
      </c>
      <c r="BY62" s="23">
        <v>1736.7070000000001</v>
      </c>
      <c r="BZ62" s="23">
        <v>2367.4299999999998</v>
      </c>
      <c r="CA62" s="23">
        <v>956.41199999999901</v>
      </c>
      <c r="CB62" s="23">
        <v>2377.585</v>
      </c>
    </row>
    <row r="63" spans="2:80" ht="28" customHeight="1" x14ac:dyDescent="0.2">
      <c r="B63" s="23">
        <v>999.75</v>
      </c>
      <c r="C63" s="23">
        <v>2156.1190000000001</v>
      </c>
      <c r="E63" s="23">
        <v>1445.54799999999</v>
      </c>
      <c r="G63" s="23">
        <v>1323.059</v>
      </c>
      <c r="H63" s="23">
        <v>1200.3599999999999</v>
      </c>
      <c r="I63" s="23">
        <v>1721.2089999999901</v>
      </c>
      <c r="W63" s="23">
        <v>1909.51</v>
      </c>
      <c r="X63" s="23">
        <v>2064.2869999999998</v>
      </c>
      <c r="Y63" s="23">
        <v>1069.7670000000001</v>
      </c>
      <c r="Z63" s="23">
        <v>2455.808</v>
      </c>
      <c r="AA63" s="23">
        <v>1445.54799999999</v>
      </c>
      <c r="AB63" s="23">
        <v>3746.1659999999902</v>
      </c>
      <c r="AC63" s="23">
        <v>1323.059</v>
      </c>
      <c r="AD63" s="23">
        <v>3586.0659999999998</v>
      </c>
      <c r="AE63" s="23">
        <v>2625.6419999999998</v>
      </c>
      <c r="AF63" s="23">
        <v>2143.6479999999901</v>
      </c>
      <c r="AG63" s="23">
        <v>4220.2479999999996</v>
      </c>
      <c r="AH63" s="23">
        <v>4891.049</v>
      </c>
      <c r="AY63" s="23">
        <v>1869.19</v>
      </c>
      <c r="AZ63" s="23">
        <v>1069.7670000000001</v>
      </c>
      <c r="BA63" s="23">
        <v>2305.8270000000002</v>
      </c>
      <c r="BB63" s="23">
        <v>1323.059</v>
      </c>
      <c r="BD63" s="23">
        <v>1200.3599999999999</v>
      </c>
      <c r="BE63" s="23">
        <v>1973.808</v>
      </c>
      <c r="BF63" s="23">
        <v>1589.5820000000001</v>
      </c>
      <c r="BG63" s="23">
        <v>2823.3850000000002</v>
      </c>
      <c r="BH63" s="23">
        <v>1721.2089999999901</v>
      </c>
      <c r="BI63" s="23">
        <v>2326.8719999999998</v>
      </c>
      <c r="BJ63" s="26"/>
      <c r="BW63" s="23">
        <v>2779.0639999999999</v>
      </c>
      <c r="BX63" s="23">
        <v>2622.4183699999999</v>
      </c>
      <c r="BY63" s="23">
        <v>2856.3309999999901</v>
      </c>
      <c r="BZ63" s="23">
        <v>2389.875</v>
      </c>
      <c r="CA63" s="23">
        <v>1274.126</v>
      </c>
      <c r="CB63" s="23">
        <v>1591.72</v>
      </c>
    </row>
    <row r="64" spans="2:80" ht="28" customHeight="1" x14ac:dyDescent="0.2">
      <c r="B64" s="23">
        <v>1334.5809999999999</v>
      </c>
      <c r="C64" s="23">
        <v>1299.461</v>
      </c>
      <c r="E64" s="23">
        <v>1428.7</v>
      </c>
      <c r="G64" s="23">
        <v>1589.2089999999901</v>
      </c>
      <c r="H64" s="23">
        <v>1589.5119999999999</v>
      </c>
      <c r="I64" s="23">
        <v>1775.15</v>
      </c>
      <c r="W64" s="23">
        <v>1171.2429999999999</v>
      </c>
      <c r="X64" s="23">
        <v>1635.357</v>
      </c>
      <c r="Y64" s="23">
        <v>1124.152</v>
      </c>
      <c r="Z64" s="23">
        <v>2468.9639999999999</v>
      </c>
      <c r="AA64" s="23">
        <v>1428.7</v>
      </c>
      <c r="AB64" s="23">
        <v>3197.998</v>
      </c>
      <c r="AC64" s="23">
        <v>1589.2089999999901</v>
      </c>
      <c r="AD64" s="23">
        <v>3305.2649999999999</v>
      </c>
      <c r="AE64" s="23">
        <v>2394.3319999999999</v>
      </c>
      <c r="AF64" s="23">
        <v>2075.1679999999901</v>
      </c>
      <c r="AG64" s="23">
        <v>4305.6400000000003</v>
      </c>
      <c r="AH64" s="23">
        <v>2956.7779999999998</v>
      </c>
      <c r="AY64" s="23">
        <v>2013.576</v>
      </c>
      <c r="AZ64" s="23">
        <v>1124.152</v>
      </c>
      <c r="BA64" s="23">
        <v>1710.7729999999999</v>
      </c>
      <c r="BB64" s="23">
        <v>1589.2089999999901</v>
      </c>
      <c r="BD64" s="23">
        <v>1589.5119999999999</v>
      </c>
      <c r="BE64" s="23">
        <v>1634.2719999999999</v>
      </c>
      <c r="BF64" s="23">
        <v>1184.6789999999901</v>
      </c>
      <c r="BG64" s="23">
        <v>3184.614</v>
      </c>
      <c r="BH64" s="23">
        <v>1775.15</v>
      </c>
      <c r="BI64" s="23">
        <v>2400.4050000000002</v>
      </c>
      <c r="BJ64" s="26"/>
      <c r="BW64" s="23">
        <v>3050.3339999999998</v>
      </c>
      <c r="BX64" s="23">
        <v>2834.0168800000001</v>
      </c>
      <c r="BY64" s="23">
        <v>1962.152</v>
      </c>
      <c r="BZ64" s="23">
        <v>2645.2729999999901</v>
      </c>
      <c r="CA64" s="23">
        <v>1311.5170000000001</v>
      </c>
      <c r="CB64" s="23">
        <v>1245.665</v>
      </c>
    </row>
    <row r="65" spans="2:80" ht="28" customHeight="1" x14ac:dyDescent="0.2">
      <c r="B65" s="23">
        <v>1118.6849999999999</v>
      </c>
      <c r="C65" s="23">
        <v>1163.7839999999901</v>
      </c>
      <c r="E65" s="23">
        <v>1197.7560000000001</v>
      </c>
      <c r="G65" s="23">
        <v>2424.2240000000002</v>
      </c>
      <c r="H65" s="23">
        <v>1872.0929999999901</v>
      </c>
      <c r="I65" s="23">
        <v>1709.4870000000001</v>
      </c>
      <c r="W65" s="23">
        <v>1532.635</v>
      </c>
      <c r="X65" s="23">
        <v>1902.37</v>
      </c>
      <c r="Y65" s="23">
        <v>1118.2149999999999</v>
      </c>
      <c r="Z65" s="23">
        <v>2883.2449999999999</v>
      </c>
      <c r="AA65" s="23">
        <v>1197.7560000000001</v>
      </c>
      <c r="AB65" s="23">
        <v>4024.5429999999901</v>
      </c>
      <c r="AC65" s="23">
        <v>2424.2240000000002</v>
      </c>
      <c r="AD65" s="23">
        <v>3302.8029999999999</v>
      </c>
      <c r="AE65" s="23">
        <v>2343.5990000000002</v>
      </c>
      <c r="AF65" s="23">
        <v>1720</v>
      </c>
      <c r="AG65" s="23">
        <v>3762.7459999999901</v>
      </c>
      <c r="AH65" s="23">
        <v>2038.7619999999999</v>
      </c>
      <c r="AY65" s="23">
        <v>2177.0059999999999</v>
      </c>
      <c r="AZ65" s="23">
        <v>1118.2149999999999</v>
      </c>
      <c r="BA65" s="23">
        <v>1704.1889999999901</v>
      </c>
      <c r="BB65" s="23">
        <v>2424.2240000000002</v>
      </c>
      <c r="BD65" s="23">
        <v>1872.0929999999901</v>
      </c>
      <c r="BE65" s="23">
        <v>1755.8329999999901</v>
      </c>
      <c r="BF65" s="23">
        <v>1399.13299999999</v>
      </c>
      <c r="BG65" s="23">
        <v>2085.6109999999999</v>
      </c>
      <c r="BH65" s="23">
        <v>1709.4870000000001</v>
      </c>
      <c r="BI65" s="23">
        <v>2964.5059999999999</v>
      </c>
      <c r="BJ65" s="26"/>
      <c r="BW65" s="23">
        <v>2049.8319999999999</v>
      </c>
      <c r="BX65" s="23">
        <v>2345.95642</v>
      </c>
      <c r="BY65" s="23">
        <v>2653.56</v>
      </c>
      <c r="BZ65" s="23">
        <v>2222.4070000000002</v>
      </c>
      <c r="CA65" s="23">
        <v>1229.395</v>
      </c>
      <c r="CB65" s="23">
        <v>1240.31</v>
      </c>
    </row>
    <row r="66" spans="2:80" ht="28" customHeight="1" x14ac:dyDescent="0.2">
      <c r="B66" s="23">
        <v>1290</v>
      </c>
      <c r="C66" s="23">
        <v>2107.11</v>
      </c>
      <c r="E66" s="23">
        <v>1395.348</v>
      </c>
      <c r="G66" s="23">
        <v>1037.1469999999999</v>
      </c>
      <c r="H66" s="23">
        <v>1245.9079999999999</v>
      </c>
      <c r="I66" s="23">
        <v>3499.9459999999999</v>
      </c>
      <c r="W66" s="23">
        <v>1297.318</v>
      </c>
      <c r="X66" s="23">
        <v>2309.9929999999999</v>
      </c>
      <c r="Y66" s="23">
        <v>1215.068</v>
      </c>
      <c r="Z66" s="23">
        <v>2481.1559999999999</v>
      </c>
      <c r="AA66" s="23">
        <v>1395.348</v>
      </c>
      <c r="AB66" s="23">
        <v>3526</v>
      </c>
      <c r="AC66" s="23">
        <v>1037.1469999999999</v>
      </c>
      <c r="AD66" s="23">
        <v>3376.5050000000001</v>
      </c>
      <c r="AE66" s="23">
        <v>2702.6790000000001</v>
      </c>
      <c r="AF66" s="23">
        <v>2890.6909999999998</v>
      </c>
      <c r="AG66" s="23">
        <v>4290.6369999999997</v>
      </c>
      <c r="AH66" s="23">
        <v>3363.1529999999998</v>
      </c>
      <c r="AY66" s="23">
        <v>1615.336</v>
      </c>
      <c r="AZ66" s="23">
        <v>1215.068</v>
      </c>
      <c r="BA66" s="23">
        <v>1990.7470000000001</v>
      </c>
      <c r="BB66" s="23">
        <v>1037.1469999999999</v>
      </c>
      <c r="BD66" s="23">
        <v>1245.9079999999999</v>
      </c>
      <c r="BE66" s="23">
        <v>1813.52</v>
      </c>
      <c r="BF66" s="23">
        <v>1294.693</v>
      </c>
      <c r="BG66" s="23">
        <v>2627.05</v>
      </c>
      <c r="BH66" s="23">
        <v>3499.9459999999999</v>
      </c>
      <c r="BI66" s="23">
        <v>2873.7709999999902</v>
      </c>
      <c r="BJ66" s="26"/>
      <c r="BW66" s="23">
        <v>2115.8560000000002</v>
      </c>
      <c r="BX66" s="23">
        <v>3031.03161</v>
      </c>
      <c r="BY66" s="23">
        <v>1608.473</v>
      </c>
      <c r="BZ66" s="23">
        <v>2748.0359999999901</v>
      </c>
      <c r="CA66" s="23">
        <v>1320.9469999999999</v>
      </c>
      <c r="CB66" s="23">
        <v>2253.4629999999902</v>
      </c>
    </row>
    <row r="67" spans="2:80" ht="28" customHeight="1" x14ac:dyDescent="0.2">
      <c r="B67" s="23">
        <v>1562.462</v>
      </c>
      <c r="C67" s="23">
        <v>2049.8420000000001</v>
      </c>
      <c r="E67" s="23">
        <v>1087.356</v>
      </c>
      <c r="G67" s="23">
        <v>1677.2429999999999</v>
      </c>
      <c r="H67" s="23">
        <v>1277.856</v>
      </c>
      <c r="I67" s="23">
        <v>3230.8</v>
      </c>
      <c r="W67" s="23">
        <v>1173.8920000000001</v>
      </c>
      <c r="X67" s="23">
        <v>2735.2869999999998</v>
      </c>
      <c r="Y67" s="23">
        <v>1265.8440000000001</v>
      </c>
      <c r="Z67" s="23">
        <v>2074.366</v>
      </c>
      <c r="AA67" s="23">
        <v>1087.356</v>
      </c>
      <c r="AB67" s="23">
        <v>2769.4140000000002</v>
      </c>
      <c r="AC67" s="23">
        <v>1677.2429999999999</v>
      </c>
      <c r="AD67" s="23">
        <v>3406.2950000000001</v>
      </c>
      <c r="AE67" s="23">
        <v>2202.0450000000001</v>
      </c>
      <c r="AF67" s="23">
        <v>2765.5720000000001</v>
      </c>
      <c r="AG67" s="23">
        <v>4959.4679999999998</v>
      </c>
      <c r="AH67" s="23">
        <v>3305.2709999999902</v>
      </c>
      <c r="AY67" s="23">
        <v>1900.5029999999999</v>
      </c>
      <c r="AZ67" s="23">
        <v>1265.8440000000001</v>
      </c>
      <c r="BA67" s="23">
        <v>1539.376</v>
      </c>
      <c r="BB67" s="23">
        <v>1677.2429999999999</v>
      </c>
      <c r="BD67" s="23">
        <v>1277.856</v>
      </c>
      <c r="BE67" s="23">
        <v>1707.9179999999999</v>
      </c>
      <c r="BF67" s="23">
        <v>1556.1010000000001</v>
      </c>
      <c r="BG67" s="23">
        <v>2739.6259999999902</v>
      </c>
      <c r="BH67" s="23">
        <v>3230.8</v>
      </c>
      <c r="BI67" s="23">
        <v>3382.067</v>
      </c>
      <c r="BJ67" s="26"/>
      <c r="BW67" s="23">
        <v>1732.9770000000001</v>
      </c>
      <c r="BX67" s="23">
        <v>2886.75468</v>
      </c>
      <c r="BY67" s="23">
        <v>2419.5740000000001</v>
      </c>
      <c r="BZ67" s="23">
        <v>2076.9380000000001</v>
      </c>
      <c r="CA67" s="23">
        <v>1343.085</v>
      </c>
      <c r="CB67" s="23">
        <v>1671.5889999999999</v>
      </c>
    </row>
    <row r="68" spans="2:80" ht="28" customHeight="1" x14ac:dyDescent="0.2">
      <c r="B68" s="23">
        <v>2096.25</v>
      </c>
      <c r="C68" s="23">
        <v>1663.856</v>
      </c>
      <c r="E68" s="23">
        <v>1125.336</v>
      </c>
      <c r="G68" s="23">
        <v>1254.1859999999999</v>
      </c>
      <c r="H68" s="23">
        <v>1259.5409999999999</v>
      </c>
      <c r="I68" s="23">
        <v>1962.63299999999</v>
      </c>
      <c r="W68" s="23">
        <v>1301.8710000000001</v>
      </c>
      <c r="X68" s="23">
        <v>2081.4839999999999</v>
      </c>
      <c r="Y68" s="23">
        <v>1546.1179999999999</v>
      </c>
      <c r="Z68" s="23">
        <v>2866.2649999999999</v>
      </c>
      <c r="AA68" s="23">
        <v>1125.336</v>
      </c>
      <c r="AB68" s="23">
        <v>3566.3779999999902</v>
      </c>
      <c r="AC68" s="23">
        <v>1254.1859999999999</v>
      </c>
      <c r="AD68" s="23">
        <v>3658.7919999999999</v>
      </c>
      <c r="AE68" s="23">
        <v>3137.085</v>
      </c>
      <c r="AF68" s="23">
        <v>2821.7469999999998</v>
      </c>
      <c r="AG68" s="23">
        <v>4467.5529999999999</v>
      </c>
      <c r="AH68" s="23">
        <v>3805.7429999999999</v>
      </c>
      <c r="AY68" s="23">
        <v>1500.4469999999999</v>
      </c>
      <c r="AZ68" s="23">
        <v>1546.1179999999999</v>
      </c>
      <c r="BA68" s="23">
        <v>1967.5029999999999</v>
      </c>
      <c r="BB68" s="23">
        <v>1254.1859999999999</v>
      </c>
      <c r="BD68" s="23">
        <v>1259.5409999999999</v>
      </c>
      <c r="BE68" s="23">
        <v>1929.162</v>
      </c>
      <c r="BF68" s="23">
        <v>1754.0629999999901</v>
      </c>
      <c r="BG68" s="23">
        <v>2265.6759999999999</v>
      </c>
      <c r="BH68" s="23">
        <v>1962.63299999999</v>
      </c>
      <c r="BI68" s="23">
        <v>2044.31</v>
      </c>
      <c r="BJ68" s="26"/>
      <c r="BW68" s="23">
        <v>3117.558</v>
      </c>
      <c r="BX68" s="23">
        <v>2617.0397499999999</v>
      </c>
      <c r="BY68" s="23">
        <v>2730.74</v>
      </c>
      <c r="BZ68" s="23">
        <v>2667.80599999999</v>
      </c>
      <c r="CA68" s="23">
        <v>1307.6689999999901</v>
      </c>
      <c r="CB68" s="23">
        <v>1550.3869999999999</v>
      </c>
    </row>
    <row r="69" spans="2:80" ht="28" customHeight="1" x14ac:dyDescent="0.2">
      <c r="B69" s="23">
        <v>1119.1489999999999</v>
      </c>
      <c r="C69" s="23">
        <v>2099.9679999999998</v>
      </c>
      <c r="E69" s="23">
        <v>1321.605</v>
      </c>
      <c r="G69" s="23">
        <v>1356.1849999999999</v>
      </c>
      <c r="H69" s="23">
        <v>1161.239</v>
      </c>
      <c r="I69" s="23">
        <v>3603.415</v>
      </c>
      <c r="W69" s="23">
        <v>1216.2239999999999</v>
      </c>
      <c r="X69" s="23">
        <v>2076.076</v>
      </c>
      <c r="Y69" s="23">
        <v>1443.4169999999999</v>
      </c>
      <c r="Z69" s="23">
        <v>2459.8409999999999</v>
      </c>
      <c r="AA69" s="23">
        <v>1321.605</v>
      </c>
      <c r="AB69" s="23">
        <v>3540.9029999999998</v>
      </c>
      <c r="AC69" s="23">
        <v>1356.1849999999999</v>
      </c>
      <c r="AD69" s="23">
        <v>2980.567</v>
      </c>
      <c r="AE69" s="23">
        <v>3089.1990000000001</v>
      </c>
      <c r="AF69" s="23">
        <v>2100.4079999999999</v>
      </c>
      <c r="AG69" s="23">
        <v>3794.2469999999998</v>
      </c>
      <c r="AH69" s="23">
        <v>3571.3309999999901</v>
      </c>
      <c r="AY69" s="23">
        <v>2039.85</v>
      </c>
      <c r="AZ69" s="23">
        <v>1443.4169999999999</v>
      </c>
      <c r="BA69" s="23">
        <v>1290</v>
      </c>
      <c r="BB69" s="23">
        <v>1356.1849999999999</v>
      </c>
      <c r="BD69" s="23">
        <v>1161.239</v>
      </c>
      <c r="BE69" s="23">
        <v>2012.4739999999999</v>
      </c>
      <c r="BF69" s="23">
        <v>1339.5029999999999</v>
      </c>
      <c r="BG69" s="23">
        <v>2330.049</v>
      </c>
      <c r="BH69" s="23">
        <v>3603.415</v>
      </c>
      <c r="BI69" s="23">
        <v>3569.3890000000001</v>
      </c>
      <c r="BJ69" s="26"/>
      <c r="BW69" s="23">
        <v>1772.9259999999999</v>
      </c>
      <c r="BX69" s="23">
        <v>2283.07746</v>
      </c>
      <c r="BY69" s="23">
        <v>2546.0810000000001</v>
      </c>
      <c r="BZ69" s="23">
        <v>2549.8000000000002</v>
      </c>
      <c r="CA69" s="23">
        <v>940.96799999999996</v>
      </c>
      <c r="CB69" s="23">
        <v>1858.317</v>
      </c>
    </row>
    <row r="70" spans="2:80" ht="28" customHeight="1" x14ac:dyDescent="0.2">
      <c r="B70" s="23">
        <v>1173.9179999999999</v>
      </c>
      <c r="C70" s="23">
        <v>2067.8040000000001</v>
      </c>
      <c r="E70" s="23">
        <v>1187.431</v>
      </c>
      <c r="G70" s="23">
        <v>1587.7190000000001</v>
      </c>
      <c r="H70" s="23">
        <v>1586.221</v>
      </c>
      <c r="I70" s="23">
        <v>3360.884</v>
      </c>
      <c r="W70" s="23">
        <v>1781.92299999999</v>
      </c>
      <c r="X70" s="23">
        <v>1831.2950000000001</v>
      </c>
      <c r="Y70" s="23">
        <v>1433.932</v>
      </c>
      <c r="Z70" s="23">
        <v>2418.848</v>
      </c>
      <c r="AA70" s="23">
        <v>1187.431</v>
      </c>
      <c r="AB70" s="23">
        <v>3509.1790000000001</v>
      </c>
      <c r="AC70" s="23">
        <v>1587.7190000000001</v>
      </c>
      <c r="AD70" s="23">
        <v>3292.0819999999999</v>
      </c>
      <c r="AE70" s="23">
        <v>2875.9409999999998</v>
      </c>
      <c r="AF70" s="23">
        <v>2107.6579999999999</v>
      </c>
      <c r="AG70" s="23">
        <v>2373.39</v>
      </c>
      <c r="AH70" s="23">
        <v>3498.9559999999901</v>
      </c>
      <c r="AY70" s="23">
        <v>1722.2349999999999</v>
      </c>
      <c r="AZ70" s="23">
        <v>1433.932</v>
      </c>
      <c r="BA70" s="23">
        <v>1744.338</v>
      </c>
      <c r="BB70" s="23">
        <v>1587.7190000000001</v>
      </c>
      <c r="BD70" s="23">
        <v>1586.221</v>
      </c>
      <c r="BE70" s="23">
        <v>1564.444</v>
      </c>
      <c r="BF70" s="23">
        <v>1367.5889999999999</v>
      </c>
      <c r="BG70" s="23">
        <v>3238.4450000000002</v>
      </c>
      <c r="BH70" s="23">
        <v>3360.884</v>
      </c>
      <c r="BI70" s="23">
        <v>2657.4029999999998</v>
      </c>
      <c r="BJ70" s="26"/>
      <c r="BW70" s="23">
        <v>2157.3939999999998</v>
      </c>
      <c r="BX70" s="23">
        <v>2636.8259499999999</v>
      </c>
      <c r="BY70" s="23">
        <v>1954.481</v>
      </c>
      <c r="BZ70" s="23">
        <v>2720.395</v>
      </c>
      <c r="CA70" s="23">
        <v>1285.7190000000001</v>
      </c>
      <c r="CB70" s="23">
        <v>3072.259</v>
      </c>
    </row>
    <row r="71" spans="2:80" ht="28" customHeight="1" x14ac:dyDescent="0.2">
      <c r="B71" s="23">
        <v>1351.521</v>
      </c>
      <c r="C71" s="23">
        <v>946.24399999999901</v>
      </c>
      <c r="E71" s="23">
        <v>1641.547</v>
      </c>
      <c r="G71" s="23">
        <v>1802.3109999999999</v>
      </c>
      <c r="H71" s="23">
        <v>948.476</v>
      </c>
      <c r="I71" s="23">
        <v>3441.4109999999901</v>
      </c>
      <c r="W71" s="23">
        <v>1035.577</v>
      </c>
      <c r="X71" s="23">
        <v>1727.723</v>
      </c>
      <c r="Y71" s="23">
        <v>1097.713</v>
      </c>
      <c r="Z71" s="23">
        <v>2003.4860000000001</v>
      </c>
      <c r="AA71" s="23">
        <v>1641.547</v>
      </c>
      <c r="AB71" s="23">
        <v>4126.0290000000005</v>
      </c>
      <c r="AC71" s="23">
        <v>1802.3109999999999</v>
      </c>
      <c r="AD71" s="23">
        <v>3085.902</v>
      </c>
      <c r="AE71" s="23">
        <v>2710.3649999999998</v>
      </c>
      <c r="AF71" s="23">
        <v>2408</v>
      </c>
      <c r="AG71" s="23">
        <v>1560.047</v>
      </c>
      <c r="AH71" s="23">
        <v>3108.5909999999999</v>
      </c>
      <c r="AZ71" s="23">
        <v>1097.713</v>
      </c>
      <c r="BA71" s="23">
        <v>1682.174</v>
      </c>
      <c r="BB71" s="23">
        <v>1802.3109999999999</v>
      </c>
      <c r="BD71" s="23">
        <v>948.476</v>
      </c>
      <c r="BE71" s="23">
        <v>1999.421</v>
      </c>
      <c r="BF71" s="23">
        <v>1516.0409999999999</v>
      </c>
      <c r="BG71" s="23">
        <v>1993.0160000000001</v>
      </c>
      <c r="BH71" s="23">
        <v>3441.4109999999901</v>
      </c>
      <c r="BI71" s="23">
        <v>2805.9769999999999</v>
      </c>
      <c r="BJ71" s="26"/>
      <c r="BW71" s="23">
        <v>2680.598</v>
      </c>
      <c r="BX71" s="23">
        <v>2510.0770399999901</v>
      </c>
      <c r="BY71" s="23">
        <v>2203.1880000000001</v>
      </c>
      <c r="BZ71" s="23">
        <v>2747.9520000000002</v>
      </c>
      <c r="CA71" s="23">
        <v>1368.6210000000001</v>
      </c>
      <c r="CB71" s="23">
        <v>2124.0429999999901</v>
      </c>
    </row>
    <row r="72" spans="2:80" ht="28" customHeight="1" x14ac:dyDescent="0.2">
      <c r="B72" s="23">
        <v>1163.0139999999999</v>
      </c>
      <c r="C72" s="23">
        <v>2080.0619999999999</v>
      </c>
      <c r="E72" s="23">
        <v>1651.049</v>
      </c>
      <c r="G72" s="23">
        <v>1389.79799999999</v>
      </c>
      <c r="H72" s="23">
        <v>1027.5329999999999</v>
      </c>
      <c r="I72" s="23">
        <v>2087.2719999999999</v>
      </c>
      <c r="W72" s="23">
        <v>1325.74</v>
      </c>
      <c r="X72" s="23">
        <v>2121.953</v>
      </c>
      <c r="Y72" s="23">
        <v>1380.5409999999999</v>
      </c>
      <c r="Z72" s="23">
        <v>2339.7689999999998</v>
      </c>
      <c r="AA72" s="23">
        <v>1651.049</v>
      </c>
      <c r="AB72" s="23">
        <v>3727.6409999999901</v>
      </c>
      <c r="AC72" s="23">
        <v>1389.79799999999</v>
      </c>
      <c r="AD72" s="23">
        <v>2892.107</v>
      </c>
      <c r="AE72" s="23">
        <v>2521.373</v>
      </c>
      <c r="AF72" s="23">
        <v>2701.9090000000001</v>
      </c>
      <c r="AG72" s="23">
        <v>4305.6400000000003</v>
      </c>
      <c r="AH72" s="23">
        <v>3432.8029999999999</v>
      </c>
      <c r="AZ72" s="23">
        <v>1380.5409999999999</v>
      </c>
      <c r="BA72" s="23">
        <v>2066.578</v>
      </c>
      <c r="BB72" s="23">
        <v>1389.79799999999</v>
      </c>
      <c r="BD72" s="23">
        <v>1027.5329999999999</v>
      </c>
      <c r="BE72" s="23">
        <v>1552.675</v>
      </c>
      <c r="BF72" s="23">
        <v>1365.749</v>
      </c>
      <c r="BG72" s="23">
        <v>3529.21</v>
      </c>
      <c r="BH72" s="23">
        <v>2087.2719999999999</v>
      </c>
      <c r="BI72" s="23">
        <v>2959.9809999999902</v>
      </c>
      <c r="BJ72" s="26"/>
      <c r="BW72" s="23">
        <v>3735.355</v>
      </c>
      <c r="BX72" s="23">
        <v>3534.8518100000001</v>
      </c>
      <c r="BY72" s="23">
        <v>2595.884</v>
      </c>
      <c r="BZ72" s="23">
        <v>2461.2449999999999</v>
      </c>
      <c r="CA72" s="23">
        <v>1335.2809999999999</v>
      </c>
      <c r="CB72" s="23">
        <v>1121.3030000000001</v>
      </c>
    </row>
    <row r="73" spans="2:80" ht="28" customHeight="1" x14ac:dyDescent="0.2">
      <c r="B73" s="23">
        <v>1550.098</v>
      </c>
      <c r="C73" s="23">
        <v>2221.2739999999999</v>
      </c>
      <c r="E73" s="23">
        <v>1493.06</v>
      </c>
      <c r="G73" s="23">
        <v>1114.82</v>
      </c>
      <c r="H73" s="23">
        <v>1231.443</v>
      </c>
      <c r="I73" s="23">
        <v>3605.66</v>
      </c>
      <c r="W73" s="23">
        <v>1153.5550000000001</v>
      </c>
      <c r="X73" s="23">
        <v>2165.4250000000002</v>
      </c>
      <c r="Y73" s="23">
        <v>1483.22</v>
      </c>
      <c r="Z73" s="23">
        <v>2459.66</v>
      </c>
      <c r="AA73" s="23">
        <v>1493.06</v>
      </c>
      <c r="AB73" s="23">
        <v>2678.1790000000001</v>
      </c>
      <c r="AC73" s="23">
        <v>1114.82</v>
      </c>
      <c r="AD73" s="23">
        <v>3094.0879999999902</v>
      </c>
      <c r="AF73" s="23">
        <v>1674.3789999999999</v>
      </c>
      <c r="AG73" s="23">
        <v>3828.8109999999901</v>
      </c>
      <c r="AH73" s="23">
        <v>3754.8139999999999</v>
      </c>
      <c r="AZ73" s="23">
        <v>1483.22</v>
      </c>
      <c r="BA73" s="23">
        <v>1443.981</v>
      </c>
      <c r="BB73" s="23">
        <v>1114.82</v>
      </c>
      <c r="BD73" s="23">
        <v>1231.443</v>
      </c>
      <c r="BE73" s="23">
        <v>1745.694</v>
      </c>
      <c r="BF73" s="23">
        <v>2138.41</v>
      </c>
      <c r="BG73" s="23">
        <v>2858.7719999999999</v>
      </c>
      <c r="BH73" s="23">
        <v>3605.66</v>
      </c>
      <c r="BI73" s="23">
        <v>2485.46</v>
      </c>
      <c r="BJ73" s="26"/>
      <c r="BW73" s="23">
        <v>2301.3919999999998</v>
      </c>
      <c r="BX73" s="23">
        <v>2474.7647999999999</v>
      </c>
      <c r="BY73" s="23">
        <v>2567.5050000000001</v>
      </c>
      <c r="BZ73" s="23">
        <v>2150.9560000000001</v>
      </c>
      <c r="CA73" s="23">
        <v>1212.7349999999999</v>
      </c>
      <c r="CB73" s="23">
        <v>1550.3869999999999</v>
      </c>
    </row>
    <row r="74" spans="2:80" ht="28" customHeight="1" x14ac:dyDescent="0.2">
      <c r="B74" s="23">
        <v>1468.172</v>
      </c>
      <c r="C74" s="23">
        <v>2025.3409999999999</v>
      </c>
      <c r="E74" s="23">
        <v>1229.296</v>
      </c>
      <c r="G74" s="23">
        <v>1278.366</v>
      </c>
      <c r="H74" s="23">
        <v>1248.0039999999999</v>
      </c>
      <c r="I74" s="23">
        <v>3480.6770000000001</v>
      </c>
      <c r="W74" s="23">
        <v>1362.713</v>
      </c>
      <c r="X74" s="23">
        <v>2041.59</v>
      </c>
      <c r="Y74" s="23">
        <v>1141.1210000000001</v>
      </c>
      <c r="Z74" s="23">
        <v>2645.95</v>
      </c>
      <c r="AA74" s="23">
        <v>1229.296</v>
      </c>
      <c r="AB74" s="23">
        <v>2477.9940000000001</v>
      </c>
      <c r="AC74" s="23">
        <v>1278.366</v>
      </c>
      <c r="AD74" s="23">
        <v>3566.087</v>
      </c>
      <c r="AF74" s="23">
        <v>2229.4780000000001</v>
      </c>
      <c r="AG74" s="23">
        <v>4619.3490000000002</v>
      </c>
      <c r="AH74" s="23">
        <v>3288.3759999999902</v>
      </c>
      <c r="AZ74" s="23">
        <v>1141.1210000000001</v>
      </c>
      <c r="BA74" s="23">
        <v>2292.8319999999999</v>
      </c>
      <c r="BB74" s="23">
        <v>1278.366</v>
      </c>
      <c r="BD74" s="23">
        <v>1248.0039999999999</v>
      </c>
      <c r="BE74" s="23">
        <v>1548.4779999999901</v>
      </c>
      <c r="BF74" s="23">
        <v>2012.4739999999999</v>
      </c>
      <c r="BG74" s="23">
        <v>2432.922</v>
      </c>
      <c r="BH74" s="23">
        <v>3480.6770000000001</v>
      </c>
      <c r="BI74" s="23">
        <v>2614.527</v>
      </c>
      <c r="BJ74" s="26"/>
      <c r="BW74" s="23">
        <v>1870.9849999999999</v>
      </c>
      <c r="BX74" s="23">
        <v>4019.5318899999902</v>
      </c>
      <c r="BY74" s="23">
        <v>1658.8389999999999</v>
      </c>
      <c r="BZ74" s="23">
        <v>1944.1659999999999</v>
      </c>
      <c r="CA74" s="23">
        <v>1343.2939999999901</v>
      </c>
      <c r="CB74" s="23">
        <v>2514.3789999999999</v>
      </c>
    </row>
    <row r="75" spans="2:80" ht="28" customHeight="1" x14ac:dyDescent="0.2">
      <c r="B75" s="23">
        <v>1087.0930000000001</v>
      </c>
      <c r="C75" s="23">
        <v>1277.3969999999999</v>
      </c>
      <c r="E75" s="23">
        <v>1143.452</v>
      </c>
      <c r="G75" s="23">
        <v>1221.684</v>
      </c>
      <c r="H75" s="23">
        <v>1429.78</v>
      </c>
      <c r="I75" s="23">
        <v>2129.3690000000001</v>
      </c>
      <c r="W75" s="23">
        <v>1216.4669999999901</v>
      </c>
      <c r="X75" s="23">
        <v>2186.7689999999998</v>
      </c>
      <c r="Y75" s="23">
        <v>1494.8979999999999</v>
      </c>
      <c r="Z75" s="23">
        <v>2736.152</v>
      </c>
      <c r="AA75" s="23">
        <v>1143.452</v>
      </c>
      <c r="AB75" s="23">
        <v>4163.6790000000001</v>
      </c>
      <c r="AC75" s="23">
        <v>1221.684</v>
      </c>
      <c r="AD75" s="23">
        <v>3684.57599999999</v>
      </c>
      <c r="AF75" s="23">
        <v>2986.72099999999</v>
      </c>
      <c r="AG75" s="23">
        <v>4966.1279999999997</v>
      </c>
      <c r="AH75" s="23">
        <v>3194.9029999999998</v>
      </c>
      <c r="AZ75" s="23">
        <v>1494.8979999999999</v>
      </c>
      <c r="BA75" s="23">
        <v>2001.1959999999999</v>
      </c>
      <c r="BB75" s="23">
        <v>1221.684</v>
      </c>
      <c r="BD75" s="23">
        <v>1429.78</v>
      </c>
      <c r="BE75" s="23">
        <v>1669.818</v>
      </c>
      <c r="BF75" s="23">
        <v>1136.3720000000001</v>
      </c>
      <c r="BG75" s="23">
        <v>2874.3339999999998</v>
      </c>
      <c r="BH75" s="23">
        <v>2129.3690000000001</v>
      </c>
      <c r="BI75" s="23">
        <v>2202.0450000000001</v>
      </c>
      <c r="BJ75" s="26"/>
      <c r="BW75" s="23">
        <v>1827.9960000000001</v>
      </c>
      <c r="BX75" s="23">
        <v>2889.9538600000001</v>
      </c>
      <c r="BY75" s="23">
        <v>2556.951</v>
      </c>
      <c r="BZ75" s="23">
        <v>1976.3529999999901</v>
      </c>
      <c r="CA75" s="23">
        <v>1417.259</v>
      </c>
      <c r="CB75" s="23">
        <v>1806.0820000000001</v>
      </c>
    </row>
    <row r="76" spans="2:80" ht="28" customHeight="1" x14ac:dyDescent="0.2">
      <c r="B76" s="23">
        <v>1025.048</v>
      </c>
      <c r="C76" s="23">
        <v>2076.9490000000001</v>
      </c>
      <c r="E76" s="23">
        <v>1494.453</v>
      </c>
      <c r="G76" s="23">
        <v>2243.1990000000001</v>
      </c>
      <c r="H76" s="23">
        <v>1148.309</v>
      </c>
      <c r="I76" s="23">
        <v>2487.4119999999998</v>
      </c>
      <c r="W76" s="23">
        <v>1777.2059999999999</v>
      </c>
      <c r="X76" s="23">
        <v>2233.683</v>
      </c>
      <c r="Y76" s="23">
        <v>1404.9159999999999</v>
      </c>
      <c r="Z76" s="23">
        <v>2707.02</v>
      </c>
      <c r="AA76" s="23">
        <v>1494.453</v>
      </c>
      <c r="AB76" s="23">
        <v>3094.9009999999998</v>
      </c>
      <c r="AC76" s="23">
        <v>2243.1990000000001</v>
      </c>
      <c r="AD76" s="23">
        <v>3624.3470000000002</v>
      </c>
      <c r="AF76" s="23">
        <v>3146.3539999999998</v>
      </c>
      <c r="AG76" s="23">
        <v>5482.5</v>
      </c>
      <c r="AH76" s="23">
        <v>1453.915</v>
      </c>
      <c r="AZ76" s="23">
        <v>1404.9159999999999</v>
      </c>
      <c r="BA76" s="23">
        <v>1774.6029999999901</v>
      </c>
      <c r="BB76" s="23">
        <v>2243.1990000000001</v>
      </c>
      <c r="BD76" s="23">
        <v>1148.309</v>
      </c>
      <c r="BE76" s="23">
        <v>1860.3050000000001</v>
      </c>
      <c r="BF76" s="23">
        <v>1258.424</v>
      </c>
      <c r="BG76" s="23">
        <v>1810.729</v>
      </c>
      <c r="BH76" s="23">
        <v>2487.4119999999998</v>
      </c>
      <c r="BI76" s="23">
        <v>1861.5820000000001</v>
      </c>
      <c r="BJ76" s="26"/>
      <c r="BW76" s="23">
        <v>1496.059</v>
      </c>
      <c r="BX76" s="23">
        <v>2998.8510799999999</v>
      </c>
      <c r="BY76" s="23">
        <v>2330.0369999999998</v>
      </c>
      <c r="BZ76" s="23">
        <v>1771.1</v>
      </c>
      <c r="CA76" s="23">
        <v>1474.5709999999999</v>
      </c>
      <c r="CB76" s="23">
        <v>1233.133</v>
      </c>
    </row>
    <row r="77" spans="2:80" ht="28" customHeight="1" x14ac:dyDescent="0.2">
      <c r="B77" s="23">
        <v>970.18399999999997</v>
      </c>
      <c r="C77" s="23">
        <v>1417.37</v>
      </c>
      <c r="E77" s="23">
        <v>2510.4670000000001</v>
      </c>
      <c r="G77" s="23">
        <v>1402.934</v>
      </c>
      <c r="H77" s="23">
        <v>1223.537</v>
      </c>
      <c r="I77" s="23">
        <v>1474.9059999999999</v>
      </c>
      <c r="W77" s="23">
        <v>1602.1469999999999</v>
      </c>
      <c r="X77" s="23">
        <v>2771.1219999999998</v>
      </c>
      <c r="Y77" s="23">
        <v>1232.271</v>
      </c>
      <c r="Z77" s="23">
        <v>2319.1320000000001</v>
      </c>
      <c r="AA77" s="23">
        <v>2510.4670000000001</v>
      </c>
      <c r="AB77" s="23">
        <v>2429.1</v>
      </c>
      <c r="AC77" s="23">
        <v>1402.934</v>
      </c>
      <c r="AD77" s="23">
        <v>3415.3589999999999</v>
      </c>
      <c r="AF77" s="23">
        <v>3336.6590000000001</v>
      </c>
      <c r="AG77" s="23">
        <v>1893.954</v>
      </c>
      <c r="AH77" s="23">
        <v>3233.9459999999999</v>
      </c>
      <c r="AZ77" s="23">
        <v>1232.271</v>
      </c>
      <c r="BA77" s="23">
        <v>2109.6489999999999</v>
      </c>
      <c r="BB77" s="23">
        <v>1402.934</v>
      </c>
      <c r="BD77" s="23">
        <v>1223.537</v>
      </c>
      <c r="BE77" s="23">
        <v>1969.231</v>
      </c>
      <c r="BF77" s="23">
        <v>1432.04799999999</v>
      </c>
      <c r="BG77" s="23">
        <v>1951.8869999999999</v>
      </c>
      <c r="BH77" s="23">
        <v>1474.9059999999999</v>
      </c>
      <c r="BI77" s="23">
        <v>2683.4549999999999</v>
      </c>
      <c r="BJ77" s="26"/>
      <c r="BW77" s="23">
        <v>1972.8420000000001</v>
      </c>
      <c r="BX77" s="23">
        <v>2453.1078199999902</v>
      </c>
      <c r="BY77" s="23">
        <v>2836.6819999999998</v>
      </c>
      <c r="BZ77" s="23">
        <v>2173.1909999999998</v>
      </c>
      <c r="CB77" s="23">
        <v>1668.6659999999999</v>
      </c>
    </row>
    <row r="78" spans="2:80" ht="28" customHeight="1" x14ac:dyDescent="0.2">
      <c r="B78" s="23">
        <v>885.55499999999995</v>
      </c>
      <c r="E78" s="23">
        <v>1198.5899999999999</v>
      </c>
      <c r="G78" s="23">
        <v>1535.431</v>
      </c>
      <c r="H78" s="23">
        <v>1265.2329999999999</v>
      </c>
      <c r="I78" s="23">
        <v>3226.7909999999902</v>
      </c>
      <c r="W78" s="23">
        <v>1268.405</v>
      </c>
      <c r="X78" s="23">
        <v>1747.473</v>
      </c>
      <c r="Y78" s="23">
        <v>1265.318</v>
      </c>
      <c r="Z78" s="23">
        <v>2672.7049999999999</v>
      </c>
      <c r="AA78" s="23">
        <v>1198.5899999999999</v>
      </c>
      <c r="AB78" s="23">
        <v>2708.9319999999998</v>
      </c>
      <c r="AC78" s="23">
        <v>1535.431</v>
      </c>
      <c r="AD78" s="23">
        <v>3449.79</v>
      </c>
      <c r="AF78" s="23">
        <v>2060.0770000000002</v>
      </c>
      <c r="AG78" s="23">
        <v>1744.8150000000001</v>
      </c>
      <c r="AH78" s="23">
        <v>3531.3049999999998</v>
      </c>
      <c r="AZ78" s="23">
        <v>1265.318</v>
      </c>
      <c r="BA78" s="23">
        <v>1978</v>
      </c>
      <c r="BB78" s="23">
        <v>1535.431</v>
      </c>
      <c r="BD78" s="23">
        <v>1265.2329999999999</v>
      </c>
      <c r="BE78" s="23">
        <v>1517.6989999999901</v>
      </c>
      <c r="BF78" s="23">
        <v>1568.5989999999999</v>
      </c>
      <c r="BG78" s="23">
        <v>1872.4760000000001</v>
      </c>
      <c r="BH78" s="23">
        <v>3226.7909999999902</v>
      </c>
      <c r="BI78" s="23">
        <v>3533.4650000000001</v>
      </c>
      <c r="BJ78" s="26"/>
      <c r="BW78" s="23">
        <v>2379.6019999999999</v>
      </c>
      <c r="BX78" s="23">
        <v>2133.2694299999998</v>
      </c>
      <c r="BY78" s="23">
        <v>2255.85</v>
      </c>
      <c r="BZ78" s="23">
        <v>2224.4859999999999</v>
      </c>
      <c r="CB78" s="23">
        <v>1996.979</v>
      </c>
    </row>
    <row r="79" spans="2:80" ht="28" customHeight="1" x14ac:dyDescent="0.2">
      <c r="B79" s="23">
        <v>1048.125</v>
      </c>
      <c r="E79" s="23">
        <v>2772.99</v>
      </c>
      <c r="G79" s="23">
        <v>1455.104</v>
      </c>
      <c r="H79" s="23">
        <v>1247.3309999999999</v>
      </c>
      <c r="I79" s="23">
        <v>3314.3490000000002</v>
      </c>
      <c r="W79" s="23">
        <v>1471.3920000000001</v>
      </c>
      <c r="X79" s="23">
        <v>1685.951</v>
      </c>
      <c r="Y79" s="23">
        <v>1124.0039999999999</v>
      </c>
      <c r="Z79" s="23">
        <v>2437.9139999999902</v>
      </c>
      <c r="AA79" s="23">
        <v>2772.99</v>
      </c>
      <c r="AB79" s="23">
        <v>3133.848</v>
      </c>
      <c r="AC79" s="23">
        <v>1455.104</v>
      </c>
      <c r="AD79" s="23">
        <v>3258.0720000000001</v>
      </c>
      <c r="AF79" s="23">
        <v>2320.1079999999902</v>
      </c>
      <c r="AG79" s="23">
        <v>4649.0240000000003</v>
      </c>
      <c r="AH79" s="23">
        <v>3398.0879999999902</v>
      </c>
      <c r="AZ79" s="23">
        <v>1124.0039999999999</v>
      </c>
      <c r="BA79" s="23">
        <v>1731.827</v>
      </c>
      <c r="BB79" s="23">
        <v>1455.104</v>
      </c>
      <c r="BD79" s="23">
        <v>1247.3309999999999</v>
      </c>
      <c r="BE79" s="23">
        <v>2621.4629999999902</v>
      </c>
      <c r="BF79" s="23">
        <v>1470.4739999999999</v>
      </c>
      <c r="BG79" s="23">
        <v>2541.915</v>
      </c>
      <c r="BH79" s="23">
        <v>3314.3490000000002</v>
      </c>
      <c r="BI79" s="23">
        <v>2636.7979999999998</v>
      </c>
      <c r="BJ79" s="26"/>
      <c r="BW79" s="23">
        <v>2516.9569999999999</v>
      </c>
      <c r="BX79" s="23">
        <v>3289.7843399999902</v>
      </c>
      <c r="BY79" s="23">
        <v>2856.2509999999902</v>
      </c>
      <c r="BZ79" s="23">
        <v>2730.8249999999998</v>
      </c>
      <c r="CB79" s="23">
        <v>1330.751</v>
      </c>
    </row>
    <row r="80" spans="2:80" ht="28" customHeight="1" x14ac:dyDescent="0.2">
      <c r="B80" s="23">
        <v>1285.2550000000001</v>
      </c>
      <c r="E80" s="23">
        <v>1150.489</v>
      </c>
      <c r="G80" s="23">
        <v>1760.5439999999901</v>
      </c>
      <c r="H80" s="23">
        <v>1528.2719999999999</v>
      </c>
      <c r="I80" s="23">
        <v>2434.1570000000002</v>
      </c>
      <c r="W80" s="23">
        <v>1264.0029999999999</v>
      </c>
      <c r="X80" s="23">
        <v>2031.13</v>
      </c>
      <c r="Y80" s="23">
        <v>1076.9760000000001</v>
      </c>
      <c r="Z80" s="23">
        <v>2361.4789999999998</v>
      </c>
      <c r="AA80" s="23">
        <v>1150.489</v>
      </c>
      <c r="AB80" s="23">
        <v>2679.0070000000001</v>
      </c>
      <c r="AC80" s="23">
        <v>1760.5439999999901</v>
      </c>
      <c r="AD80" s="23">
        <v>3506.3119999999999</v>
      </c>
      <c r="AF80" s="23">
        <v>2405.4070000000002</v>
      </c>
      <c r="AG80" s="23">
        <v>3295.1859999999901</v>
      </c>
      <c r="AH80" s="23">
        <v>3546.1970000000001</v>
      </c>
      <c r="AZ80" s="23">
        <v>1076.9760000000001</v>
      </c>
      <c r="BA80" s="23">
        <v>1242.693</v>
      </c>
      <c r="BB80" s="23">
        <v>1760.5439999999901</v>
      </c>
      <c r="BD80" s="23">
        <v>1528.2719999999999</v>
      </c>
      <c r="BE80" s="23">
        <v>2656.2729999999901</v>
      </c>
      <c r="BF80" s="23">
        <v>1472.0829999999901</v>
      </c>
      <c r="BG80" s="23">
        <v>2494.3710000000001</v>
      </c>
      <c r="BH80" s="23">
        <v>2434.1570000000002</v>
      </c>
      <c r="BI80" s="23">
        <v>2549.0879999999902</v>
      </c>
      <c r="BJ80" s="26"/>
      <c r="BW80" s="23">
        <v>2072.5940000000001</v>
      </c>
      <c r="BX80" s="23">
        <v>3453.1988999999999</v>
      </c>
      <c r="BY80" s="23">
        <v>2353.33</v>
      </c>
      <c r="BZ80" s="23">
        <v>2289.915</v>
      </c>
      <c r="CB80" s="23">
        <v>1376.9670000000001</v>
      </c>
    </row>
    <row r="81" spans="2:80" ht="28" customHeight="1" x14ac:dyDescent="0.2">
      <c r="B81" s="23">
        <v>980.44799999999998</v>
      </c>
      <c r="E81" s="23">
        <v>1693.04799999999</v>
      </c>
      <c r="G81" s="23">
        <v>1131.807</v>
      </c>
      <c r="H81" s="23">
        <v>1221.934</v>
      </c>
      <c r="I81" s="23">
        <v>3428.761</v>
      </c>
      <c r="W81" s="23">
        <v>1367.27799999999</v>
      </c>
      <c r="X81" s="23">
        <v>3115.9070000000002</v>
      </c>
      <c r="Y81" s="23">
        <v>1041.3109999999999</v>
      </c>
      <c r="Z81" s="23">
        <v>2116.7179999999998</v>
      </c>
      <c r="AA81" s="23">
        <v>1693.04799999999</v>
      </c>
      <c r="AB81" s="23">
        <v>4299.4840000000004</v>
      </c>
      <c r="AC81" s="23">
        <v>1131.807</v>
      </c>
      <c r="AF81" s="23">
        <v>2538.4569999999999</v>
      </c>
      <c r="AG81" s="23">
        <v>4294.1909999999998</v>
      </c>
      <c r="AH81" s="23">
        <v>4130.2950000000001</v>
      </c>
      <c r="AZ81" s="23">
        <v>1041.3109999999999</v>
      </c>
      <c r="BB81" s="23">
        <v>1131.807</v>
      </c>
      <c r="BD81" s="23">
        <v>1221.934</v>
      </c>
      <c r="BE81" s="23">
        <v>1230.972</v>
      </c>
      <c r="BF81" s="23">
        <v>1416.6789999999901</v>
      </c>
      <c r="BG81" s="23">
        <v>2180.1039999999998</v>
      </c>
      <c r="BH81" s="23">
        <v>3428.761</v>
      </c>
      <c r="BI81" s="23">
        <v>2418.9169999999999</v>
      </c>
      <c r="BJ81" s="26"/>
      <c r="BW81" s="23">
        <v>2221.4699999999998</v>
      </c>
      <c r="BX81" s="23">
        <v>2645.877</v>
      </c>
      <c r="BY81" s="23">
        <v>2635.645</v>
      </c>
      <c r="BZ81" s="23">
        <v>1907.684</v>
      </c>
      <c r="CB81" s="23">
        <v>1340.3869999999999</v>
      </c>
    </row>
    <row r="82" spans="2:80" ht="28" customHeight="1" x14ac:dyDescent="0.2">
      <c r="E82" s="23">
        <v>1427.3019999999999</v>
      </c>
      <c r="G82" s="23">
        <v>1274.6579999999999</v>
      </c>
      <c r="H82" s="23">
        <v>1228.028</v>
      </c>
      <c r="I82" s="23">
        <v>3289.7809999999999</v>
      </c>
      <c r="W82" s="23">
        <v>1468.6179999999999</v>
      </c>
      <c r="X82" s="23">
        <v>1644.3779999999999</v>
      </c>
      <c r="Y82" s="23">
        <v>1159.3499999999999</v>
      </c>
      <c r="Z82" s="23">
        <v>2016.5119999999999</v>
      </c>
      <c r="AA82" s="23">
        <v>1427.3019999999999</v>
      </c>
      <c r="AB82" s="23">
        <v>3967.09</v>
      </c>
      <c r="AC82" s="23">
        <v>1274.6579999999999</v>
      </c>
      <c r="AF82" s="23">
        <v>1538.415</v>
      </c>
      <c r="AG82" s="23">
        <v>3116.0169999999998</v>
      </c>
      <c r="AH82" s="23">
        <v>2472.8739999999998</v>
      </c>
      <c r="AZ82" s="23">
        <v>1159.3499999999999</v>
      </c>
      <c r="BB82" s="23">
        <v>1274.6579999999999</v>
      </c>
      <c r="BD82" s="23">
        <v>1228.028</v>
      </c>
      <c r="BE82" s="23">
        <v>1933.8339999999901</v>
      </c>
      <c r="BF82" s="23">
        <v>1208.047</v>
      </c>
      <c r="BG82" s="23">
        <v>2742.9989999999998</v>
      </c>
      <c r="BH82" s="23">
        <v>3289.7809999999999</v>
      </c>
      <c r="BI82" s="23">
        <v>2904.0129999999999</v>
      </c>
      <c r="BJ82" s="26"/>
      <c r="BW82" s="23">
        <v>2146.223</v>
      </c>
      <c r="BX82" s="23">
        <v>3317.9470000000001</v>
      </c>
      <c r="BY82" s="23">
        <v>2384.0650000000001</v>
      </c>
      <c r="BZ82" s="23">
        <v>1634.13299999999</v>
      </c>
      <c r="CB82" s="23">
        <v>1284.0229999999999</v>
      </c>
    </row>
    <row r="83" spans="2:80" ht="28" customHeight="1" x14ac:dyDescent="0.2">
      <c r="E83" s="23">
        <v>1003.965</v>
      </c>
      <c r="G83" s="23">
        <v>1464.527</v>
      </c>
      <c r="H83" s="23">
        <v>1154.7919999999999</v>
      </c>
      <c r="I83" s="23">
        <v>1471.6120000000001</v>
      </c>
      <c r="W83" s="23">
        <v>1453.069</v>
      </c>
      <c r="X83" s="23">
        <v>1735.4110000000001</v>
      </c>
      <c r="Y83" s="23">
        <v>1070.778</v>
      </c>
      <c r="Z83" s="23">
        <v>2126.4659999999999</v>
      </c>
      <c r="AA83" s="23">
        <v>1003.965</v>
      </c>
      <c r="AB83" s="23">
        <v>3404.7750000000001</v>
      </c>
      <c r="AC83" s="23">
        <v>1464.527</v>
      </c>
      <c r="AF83" s="23">
        <v>2389.5</v>
      </c>
      <c r="AG83" s="23">
        <v>1955.0820000000001</v>
      </c>
      <c r="AH83" s="23">
        <v>1616.079</v>
      </c>
      <c r="AZ83" s="23">
        <v>1070.778</v>
      </c>
      <c r="BB83" s="23">
        <v>1464.527</v>
      </c>
      <c r="BD83" s="23">
        <v>1154.7919999999999</v>
      </c>
      <c r="BE83" s="23">
        <v>1686.65299999999</v>
      </c>
      <c r="BF83" s="23">
        <v>1491.7470000000001</v>
      </c>
      <c r="BG83" s="23">
        <v>2130.3449999999998</v>
      </c>
      <c r="BH83" s="23">
        <v>1471.6120000000001</v>
      </c>
      <c r="BI83" s="23">
        <v>2924.7109999999998</v>
      </c>
      <c r="BJ83" s="26"/>
      <c r="BW83" s="23">
        <v>1931.164</v>
      </c>
      <c r="BX83" s="23">
        <v>2499.904</v>
      </c>
      <c r="BY83" s="23">
        <v>2238.9839999999999</v>
      </c>
      <c r="BZ83" s="23">
        <v>2028.979</v>
      </c>
      <c r="CB83" s="23">
        <v>1112.163</v>
      </c>
    </row>
    <row r="84" spans="2:80" ht="28" customHeight="1" x14ac:dyDescent="0.2">
      <c r="E84" s="23">
        <v>1638.9089999999901</v>
      </c>
      <c r="G84" s="23">
        <v>1298.6849999999999</v>
      </c>
      <c r="H84" s="23">
        <v>1161.56</v>
      </c>
      <c r="I84" s="23">
        <v>3088.002</v>
      </c>
      <c r="W84" s="23">
        <v>1456.3869999999999</v>
      </c>
      <c r="X84" s="23">
        <v>1673.4459999999999</v>
      </c>
      <c r="Y84" s="23">
        <v>1144.0339999999901</v>
      </c>
      <c r="AA84" s="23">
        <v>1638.9089999999901</v>
      </c>
      <c r="AB84" s="23">
        <v>3211.2909999999902</v>
      </c>
      <c r="AC84" s="23">
        <v>1298.6849999999999</v>
      </c>
      <c r="AF84" s="23">
        <v>2571.4760000000001</v>
      </c>
      <c r="AG84" s="23">
        <v>3128.7489999999998</v>
      </c>
      <c r="AH84" s="23">
        <v>2253.2979999999998</v>
      </c>
      <c r="AZ84" s="23">
        <v>1144.0339999999901</v>
      </c>
      <c r="BB84" s="23">
        <v>1298.6849999999999</v>
      </c>
      <c r="BD84" s="23">
        <v>1161.56</v>
      </c>
      <c r="BE84" s="23">
        <v>1499.954</v>
      </c>
      <c r="BF84" s="23">
        <v>1593.671</v>
      </c>
      <c r="BG84" s="23">
        <v>2414.3270000000002</v>
      </c>
      <c r="BH84" s="23">
        <v>3088.002</v>
      </c>
      <c r="BI84" s="23">
        <v>2603.1869999999999</v>
      </c>
      <c r="BJ84" s="26"/>
      <c r="BW84" s="23">
        <v>3477.7359999999999</v>
      </c>
      <c r="BX84" s="23">
        <v>2739.942</v>
      </c>
      <c r="BY84" s="23">
        <v>2120.221</v>
      </c>
      <c r="BZ84" s="23">
        <v>1999.605</v>
      </c>
    </row>
    <row r="85" spans="2:80" ht="28" customHeight="1" x14ac:dyDescent="0.2">
      <c r="E85" s="23">
        <v>1156.404</v>
      </c>
      <c r="G85" s="23">
        <v>1535.52799999999</v>
      </c>
      <c r="H85" s="23">
        <v>1220.788</v>
      </c>
      <c r="I85" s="23">
        <v>3157.5729999999999</v>
      </c>
      <c r="W85" s="23">
        <v>1339.1789999999901</v>
      </c>
      <c r="X85" s="23">
        <v>2348.288</v>
      </c>
      <c r="Y85" s="23">
        <v>1223.325</v>
      </c>
      <c r="AA85" s="23">
        <v>1156.404</v>
      </c>
      <c r="AB85" s="23">
        <v>4294.665</v>
      </c>
      <c r="AC85" s="23">
        <v>1535.52799999999</v>
      </c>
      <c r="AF85" s="23">
        <v>2085.5</v>
      </c>
      <c r="AG85" s="23">
        <v>4121.9489999999996</v>
      </c>
      <c r="AH85" s="23">
        <v>3204.5819999999999</v>
      </c>
      <c r="AZ85" s="23">
        <v>1223.325</v>
      </c>
      <c r="BB85" s="23">
        <v>1535.52799999999</v>
      </c>
      <c r="BD85" s="23">
        <v>1220.788</v>
      </c>
      <c r="BE85" s="23">
        <v>1578.2819999999999</v>
      </c>
      <c r="BF85" s="23">
        <v>1578.75</v>
      </c>
      <c r="BG85" s="23">
        <v>2445.5250000000001</v>
      </c>
      <c r="BH85" s="23">
        <v>3157.5729999999999</v>
      </c>
      <c r="BW85" s="23">
        <v>2202.873</v>
      </c>
      <c r="BX85" s="23">
        <v>2222.4</v>
      </c>
      <c r="BY85" s="23">
        <v>1769.40299999999</v>
      </c>
      <c r="BZ85" s="23">
        <v>2387.3589999999999</v>
      </c>
    </row>
    <row r="86" spans="2:80" ht="28" customHeight="1" x14ac:dyDescent="0.2">
      <c r="E86" s="23">
        <v>1095.5889999999999</v>
      </c>
      <c r="H86" s="23">
        <v>1337.585</v>
      </c>
      <c r="I86" s="23">
        <v>1760.5070000000001</v>
      </c>
      <c r="W86" s="23">
        <v>1501.396</v>
      </c>
      <c r="X86" s="23">
        <v>1772.9349999999999</v>
      </c>
      <c r="Y86" s="23">
        <v>1161</v>
      </c>
      <c r="AA86" s="23">
        <v>1095.5889999999999</v>
      </c>
      <c r="AG86" s="23">
        <v>3827.2420000000002</v>
      </c>
      <c r="AH86" s="23">
        <v>3576.6329999999998</v>
      </c>
      <c r="AZ86" s="23">
        <v>1161</v>
      </c>
      <c r="BD86" s="23">
        <v>1337.585</v>
      </c>
      <c r="BE86" s="23">
        <v>1654.2429999999999</v>
      </c>
      <c r="BF86" s="23">
        <v>1152.913</v>
      </c>
      <c r="BG86" s="23">
        <v>2835.4740000000002</v>
      </c>
      <c r="BH86" s="23">
        <v>1760.5070000000001</v>
      </c>
      <c r="BW86" s="23">
        <v>1877.2739999999999</v>
      </c>
      <c r="BX86" s="23">
        <v>2336.2710000000002</v>
      </c>
      <c r="BZ86" s="23">
        <v>2591.6060000000002</v>
      </c>
    </row>
    <row r="87" spans="2:80" ht="28" customHeight="1" x14ac:dyDescent="0.2">
      <c r="E87" s="23">
        <v>1806.921</v>
      </c>
      <c r="H87" s="23">
        <v>1106.5930000000001</v>
      </c>
      <c r="I87" s="23">
        <v>3268.2829999999999</v>
      </c>
      <c r="W87" s="23">
        <v>1331.89</v>
      </c>
      <c r="X87" s="23">
        <v>2561.4720000000002</v>
      </c>
      <c r="Y87" s="23">
        <v>1221.9639999999999</v>
      </c>
      <c r="AA87" s="23">
        <v>1806.921</v>
      </c>
      <c r="AG87" s="23">
        <v>4610.835</v>
      </c>
      <c r="AH87" s="23">
        <v>2339.453</v>
      </c>
      <c r="AZ87" s="23">
        <v>1221.9639999999999</v>
      </c>
      <c r="BD87" s="23">
        <v>1106.5930000000001</v>
      </c>
      <c r="BE87" s="23">
        <v>1869.7439999999999</v>
      </c>
      <c r="BG87" s="23">
        <v>2172.4580000000001</v>
      </c>
      <c r="BH87" s="23">
        <v>3268.2829999999999</v>
      </c>
      <c r="BW87" s="23">
        <v>2067.7929999999901</v>
      </c>
      <c r="BX87" s="23">
        <v>2595.8760000000002</v>
      </c>
    </row>
    <row r="88" spans="2:80" ht="28" customHeight="1" x14ac:dyDescent="0.2">
      <c r="E88" s="23">
        <v>1367.8329999999901</v>
      </c>
      <c r="H88" s="23">
        <v>1199.8150000000001</v>
      </c>
      <c r="I88" s="23">
        <v>2283.66</v>
      </c>
      <c r="W88" s="23">
        <v>1357.874</v>
      </c>
      <c r="X88" s="23">
        <v>2055.5259999999998</v>
      </c>
      <c r="Y88" s="23">
        <v>1182.6559999999999</v>
      </c>
      <c r="AA88" s="23">
        <v>1367.8329999999901</v>
      </c>
      <c r="AG88" s="23">
        <v>3451.2689999999998</v>
      </c>
      <c r="AH88" s="23">
        <v>4179.027</v>
      </c>
      <c r="AZ88" s="23">
        <v>1182.6559999999999</v>
      </c>
      <c r="BD88" s="23">
        <v>1199.8150000000001</v>
      </c>
      <c r="BG88" s="23">
        <v>2055.1350000000002</v>
      </c>
      <c r="BH88" s="23">
        <v>2283.66</v>
      </c>
      <c r="BW88" s="23">
        <v>1858.7149999999999</v>
      </c>
      <c r="BX88" s="23">
        <v>3692.529</v>
      </c>
    </row>
    <row r="89" spans="2:80" ht="28" customHeight="1" x14ac:dyDescent="0.2">
      <c r="E89" s="23">
        <v>1143.8319999999901</v>
      </c>
      <c r="H89" s="23">
        <v>1142.5250000000001</v>
      </c>
      <c r="I89" s="23">
        <v>3301.8429999999998</v>
      </c>
      <c r="Y89" s="23">
        <v>1132.8519999999901</v>
      </c>
      <c r="AA89" s="23">
        <v>1143.8319999999901</v>
      </c>
      <c r="AG89" s="23">
        <v>4072.817</v>
      </c>
      <c r="AH89" s="23">
        <v>4293.5450000000001</v>
      </c>
      <c r="AZ89" s="23">
        <v>1132.8519999999901</v>
      </c>
      <c r="BD89" s="23">
        <v>1142.5250000000001</v>
      </c>
      <c r="BG89" s="23">
        <v>2532.7150000000001</v>
      </c>
      <c r="BH89" s="23">
        <v>3301.8429999999998</v>
      </c>
      <c r="BW89" s="23">
        <v>2422.6279999999902</v>
      </c>
      <c r="BX89" s="23">
        <v>3673.8919999999998</v>
      </c>
    </row>
    <row r="90" spans="2:80" ht="28" customHeight="1" x14ac:dyDescent="0.2">
      <c r="H90" s="23">
        <v>1484.537</v>
      </c>
      <c r="I90" s="23">
        <v>1471.6120000000001</v>
      </c>
      <c r="Y90" s="23">
        <v>1397.077</v>
      </c>
      <c r="AG90" s="23">
        <v>3595.71</v>
      </c>
      <c r="AH90" s="23">
        <v>2085.9429999999902</v>
      </c>
      <c r="AZ90" s="23">
        <v>1397.077</v>
      </c>
      <c r="BD90" s="23">
        <v>1484.537</v>
      </c>
      <c r="BG90" s="23">
        <v>2440.4160000000002</v>
      </c>
      <c r="BH90" s="23">
        <v>1471.6120000000001</v>
      </c>
      <c r="BW90" s="23">
        <v>2098.7460000000001</v>
      </c>
      <c r="BX90" s="23">
        <v>1567.7190000000001</v>
      </c>
    </row>
    <row r="91" spans="2:80" ht="28" customHeight="1" x14ac:dyDescent="0.2">
      <c r="Y91" s="23">
        <v>960.59500000000003</v>
      </c>
      <c r="AG91" s="23">
        <v>3747.2350000000001</v>
      </c>
      <c r="AH91" s="23">
        <v>2909.817</v>
      </c>
      <c r="AZ91" s="23">
        <v>960.59500000000003</v>
      </c>
      <c r="BW91" s="23">
        <v>2100.3969999999999</v>
      </c>
      <c r="BX91" s="23">
        <v>1652.13299999999</v>
      </c>
    </row>
    <row r="92" spans="2:80" ht="28" customHeight="1" x14ac:dyDescent="0.2">
      <c r="AG92" s="23">
        <v>3053.4540000000002</v>
      </c>
      <c r="AH92" s="23">
        <v>3036.68</v>
      </c>
      <c r="BX92" s="23">
        <v>2680.59</v>
      </c>
    </row>
    <row r="93" spans="2:80" ht="28" customHeight="1" x14ac:dyDescent="0.2">
      <c r="AG93" s="23">
        <v>4449.8249999999998</v>
      </c>
      <c r="AH93" s="23">
        <v>1216.604</v>
      </c>
    </row>
    <row r="94" spans="2:80" ht="28" customHeight="1" x14ac:dyDescent="0.2">
      <c r="AG94" s="23">
        <v>3269.4850000000001</v>
      </c>
      <c r="AH94" s="23">
        <v>1625.0639999999901</v>
      </c>
    </row>
    <row r="95" spans="2:80" ht="28" customHeight="1" x14ac:dyDescent="0.2">
      <c r="AG95" s="23">
        <v>4306.0690000000004</v>
      </c>
    </row>
    <row r="96" spans="2:80" ht="28" customHeight="1" x14ac:dyDescent="0.2">
      <c r="AG96" s="23">
        <v>4548.7109999999902</v>
      </c>
    </row>
    <row r="97" spans="33:33" ht="28" customHeight="1" x14ac:dyDescent="0.2">
      <c r="AG97" s="23">
        <v>5001.05</v>
      </c>
    </row>
    <row r="98" spans="33:33" ht="28" customHeight="1" x14ac:dyDescent="0.2">
      <c r="AG98" s="23">
        <v>4098.4440000000004</v>
      </c>
    </row>
    <row r="99" spans="33:33" ht="28" customHeight="1" x14ac:dyDescent="0.2">
      <c r="AG99" s="23">
        <v>4412.741</v>
      </c>
    </row>
    <row r="100" spans="33:33" ht="28" customHeight="1" x14ac:dyDescent="0.2">
      <c r="AG100" s="23">
        <v>3588.9549999999999</v>
      </c>
    </row>
    <row r="101" spans="33:33" ht="28" customHeight="1" x14ac:dyDescent="0.2">
      <c r="AG101" s="23">
        <v>3057.614</v>
      </c>
    </row>
    <row r="102" spans="33:33" ht="28" customHeight="1" x14ac:dyDescent="0.2">
      <c r="AG102" s="23">
        <v>4154.12</v>
      </c>
    </row>
    <row r="103" spans="33:33" ht="28" customHeight="1" x14ac:dyDescent="0.2">
      <c r="AG103" s="23">
        <v>3395.2309999999902</v>
      </c>
    </row>
    <row r="104" spans="33:33" ht="28" customHeight="1" x14ac:dyDescent="0.2">
      <c r="AG104" s="23">
        <v>3612.0639999999999</v>
      </c>
    </row>
    <row r="105" spans="33:33" ht="28" customHeight="1" x14ac:dyDescent="0.2">
      <c r="AG105" s="23">
        <v>3312.1170000000002</v>
      </c>
    </row>
    <row r="106" spans="33:33" ht="28" customHeight="1" x14ac:dyDescent="0.2">
      <c r="AG106" s="23">
        <v>3184.1059999999902</v>
      </c>
    </row>
  </sheetData>
  <mergeCells count="4">
    <mergeCell ref="S3:T3"/>
    <mergeCell ref="AT3:AU3"/>
    <mergeCell ref="BS3:BT3"/>
    <mergeCell ref="CL3:C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High food</vt:lpstr>
      <vt:lpstr>Insulin</vt:lpstr>
      <vt:lpstr>Hypoxia</vt:lpstr>
      <vt:lpstr>Leucine</vt:lpstr>
      <vt:lpstr>Body diameter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2020-07-07T00:10:41Z</dcterms:created>
  <dcterms:modified xsi:type="dcterms:W3CDTF">2021-10-27T16:40:56Z</dcterms:modified>
</cp:coreProperties>
</file>