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mj08/Dropbox (NYU Langone Health)/Canal Manuscript/eLife submission/files to send back to eLife/source data files/"/>
    </mc:Choice>
  </mc:AlternateContent>
  <xr:revisionPtr revIDLastSave="0" documentId="13_ncr:1_{145D315B-F79F-9448-B061-52FA49E1100D}" xr6:coauthVersionLast="45" xr6:coauthVersionMax="45" xr10:uidLastSave="{00000000-0000-0000-0000-000000000000}"/>
  <bookViews>
    <workbookView xWindow="14140" yWindow="460" windowWidth="21700" windowHeight="21940" xr2:uid="{F7C72228-3B1C-3249-B92A-DABB2AB6D599}"/>
  </bookViews>
  <sheets>
    <sheet name="Figure 5F - source data" sheetId="1" r:id="rId1"/>
    <sheet name="Figure 5K - source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P9" i="2"/>
  <c r="H10" i="2"/>
  <c r="P10" i="2"/>
  <c r="P11" i="2" s="1"/>
  <c r="H11" i="2"/>
  <c r="H13" i="2"/>
  <c r="P13" i="2"/>
  <c r="H14" i="2"/>
  <c r="P14" i="2"/>
  <c r="P15" i="2" s="1"/>
  <c r="H15" i="2"/>
  <c r="H17" i="2"/>
  <c r="H19" i="2"/>
  <c r="H21" i="2" s="1"/>
  <c r="P19" i="2"/>
  <c r="P21" i="2" s="1"/>
  <c r="H20" i="2"/>
  <c r="P20" i="2"/>
  <c r="H23" i="2"/>
  <c r="H25" i="2" s="1"/>
  <c r="P23" i="2"/>
  <c r="P25" i="2" s="1"/>
  <c r="H24" i="2"/>
  <c r="P24" i="2"/>
  <c r="P27" i="2"/>
  <c r="H29" i="2"/>
  <c r="H31" i="2" s="1"/>
  <c r="P29" i="2"/>
  <c r="P31" i="2" s="1"/>
  <c r="H30" i="2"/>
  <c r="P30" i="2"/>
  <c r="H33" i="2"/>
  <c r="H35" i="2" s="1"/>
  <c r="P33" i="2"/>
  <c r="P35" i="2" s="1"/>
  <c r="H34" i="2"/>
  <c r="P34" i="2"/>
  <c r="H37" i="2"/>
  <c r="H39" i="2"/>
  <c r="H41" i="2" s="1"/>
  <c r="P39" i="2"/>
  <c r="P47" i="2" s="1"/>
  <c r="H40" i="2"/>
  <c r="P40" i="2"/>
  <c r="H43" i="2"/>
  <c r="H45" i="2" s="1"/>
  <c r="P43" i="2"/>
  <c r="H44" i="2"/>
  <c r="P44" i="2"/>
  <c r="P45" i="2"/>
  <c r="H47" i="2"/>
  <c r="H49" i="2"/>
  <c r="H51" i="2" s="1"/>
  <c r="P49" i="2"/>
  <c r="H50" i="2"/>
  <c r="P50" i="2"/>
  <c r="P57" i="2" s="1"/>
  <c r="H53" i="2"/>
  <c r="H55" i="2" s="1"/>
  <c r="P53" i="2"/>
  <c r="P55" i="2" s="1"/>
  <c r="H54" i="2"/>
  <c r="P54" i="2"/>
  <c r="H59" i="2"/>
  <c r="H67" i="2" s="1"/>
  <c r="P59" i="2"/>
  <c r="P67" i="2" s="1"/>
  <c r="H60" i="2"/>
  <c r="P60" i="2"/>
  <c r="P61" i="2"/>
  <c r="H63" i="2"/>
  <c r="P63" i="2"/>
  <c r="H64" i="2"/>
  <c r="H65" i="2" s="1"/>
  <c r="P64" i="2"/>
  <c r="P65" i="2"/>
  <c r="H69" i="2"/>
  <c r="H77" i="2" s="1"/>
  <c r="P69" i="2"/>
  <c r="P77" i="2" s="1"/>
  <c r="H70" i="2"/>
  <c r="P70" i="2"/>
  <c r="H73" i="2"/>
  <c r="P73" i="2"/>
  <c r="P75" i="2" s="1"/>
  <c r="H74" i="2"/>
  <c r="P74" i="2"/>
  <c r="H75" i="2"/>
  <c r="H81" i="2"/>
  <c r="P81" i="2"/>
  <c r="E94" i="2"/>
  <c r="F94" i="2"/>
  <c r="H105" i="2"/>
  <c r="H107" i="2" s="1"/>
  <c r="P105" i="2"/>
  <c r="H106" i="2"/>
  <c r="P106" i="2"/>
  <c r="P107" i="2" s="1"/>
  <c r="H109" i="2"/>
  <c r="H111" i="2" s="1"/>
  <c r="P109" i="2"/>
  <c r="P111" i="2" s="1"/>
  <c r="H110" i="2"/>
  <c r="P110" i="2"/>
  <c r="P113" i="2"/>
  <c r="H115" i="2"/>
  <c r="H123" i="2" s="1"/>
  <c r="P115" i="2"/>
  <c r="P123" i="2" s="1"/>
  <c r="H116" i="2"/>
  <c r="P116" i="2"/>
  <c r="P117" i="2"/>
  <c r="H119" i="2"/>
  <c r="P119" i="2"/>
  <c r="H120" i="2"/>
  <c r="H121" i="2" s="1"/>
  <c r="P120" i="2"/>
  <c r="P121" i="2"/>
  <c r="H125" i="2"/>
  <c r="H133" i="2" s="1"/>
  <c r="P125" i="2"/>
  <c r="P133" i="2" s="1"/>
  <c r="H126" i="2"/>
  <c r="P126" i="2"/>
  <c r="H129" i="2"/>
  <c r="P129" i="2"/>
  <c r="P131" i="2" s="1"/>
  <c r="H130" i="2"/>
  <c r="P130" i="2"/>
  <c r="H131" i="2"/>
  <c r="H135" i="2"/>
  <c r="P135" i="2"/>
  <c r="H136" i="2"/>
  <c r="P136" i="2"/>
  <c r="P137" i="2" s="1"/>
  <c r="H137" i="2"/>
  <c r="H139" i="2"/>
  <c r="H141" i="2" s="1"/>
  <c r="P139" i="2"/>
  <c r="H140" i="2"/>
  <c r="P140" i="2"/>
  <c r="P141" i="2" s="1"/>
  <c r="H143" i="2"/>
  <c r="H145" i="2"/>
  <c r="H153" i="2" s="1"/>
  <c r="P145" i="2"/>
  <c r="P153" i="2" s="1"/>
  <c r="H146" i="2"/>
  <c r="P146" i="2"/>
  <c r="H147" i="2"/>
  <c r="P147" i="2"/>
  <c r="H149" i="2"/>
  <c r="H151" i="2" s="1"/>
  <c r="P149" i="2"/>
  <c r="P151" i="2" s="1"/>
  <c r="H150" i="2"/>
  <c r="P150" i="2"/>
  <c r="H155" i="2"/>
  <c r="H157" i="2" s="1"/>
  <c r="P155" i="2"/>
  <c r="P157" i="2" s="1"/>
  <c r="H156" i="2"/>
  <c r="P156" i="2"/>
  <c r="H159" i="2"/>
  <c r="H161" i="2" s="1"/>
  <c r="P159" i="2"/>
  <c r="P161" i="2" s="1"/>
  <c r="H160" i="2"/>
  <c r="P160" i="2"/>
  <c r="H165" i="2"/>
  <c r="P165" i="2"/>
  <c r="P173" i="2" s="1"/>
  <c r="H166" i="2"/>
  <c r="H167" i="2" s="1"/>
  <c r="P166" i="2"/>
  <c r="P167" i="2"/>
  <c r="H169" i="2"/>
  <c r="P169" i="2"/>
  <c r="H170" i="2"/>
  <c r="P170" i="2"/>
  <c r="P171" i="2" s="1"/>
  <c r="H171" i="2"/>
  <c r="H175" i="2"/>
  <c r="H183" i="2" s="1"/>
  <c r="P175" i="2"/>
  <c r="P177" i="2" s="1"/>
  <c r="H176" i="2"/>
  <c r="P176" i="2"/>
  <c r="H179" i="2"/>
  <c r="P179" i="2"/>
  <c r="H180" i="2"/>
  <c r="P180" i="2"/>
  <c r="H181" i="2"/>
  <c r="P181" i="2"/>
  <c r="P183" i="2"/>
  <c r="H185" i="2"/>
  <c r="H186" i="2"/>
  <c r="H187" i="2"/>
  <c r="P187" i="2"/>
  <c r="H189" i="2"/>
  <c r="H193" i="2" s="1"/>
  <c r="H190" i="2"/>
  <c r="H191" i="2" s="1"/>
  <c r="H197" i="2"/>
  <c r="E212" i="2"/>
  <c r="F212" i="2"/>
  <c r="H225" i="2"/>
  <c r="H233" i="2" s="1"/>
  <c r="P225" i="2"/>
  <c r="P227" i="2" s="1"/>
  <c r="H226" i="2"/>
  <c r="P226" i="2"/>
  <c r="H229" i="2"/>
  <c r="H231" i="2" s="1"/>
  <c r="P229" i="2"/>
  <c r="P231" i="2" s="1"/>
  <c r="H230" i="2"/>
  <c r="P230" i="2"/>
  <c r="H235" i="2"/>
  <c r="P235" i="2"/>
  <c r="P243" i="2" s="1"/>
  <c r="H236" i="2"/>
  <c r="H237" i="2" s="1"/>
  <c r="P236" i="2"/>
  <c r="H239" i="2"/>
  <c r="P239" i="2"/>
  <c r="H240" i="2"/>
  <c r="H241" i="2" s="1"/>
  <c r="P240" i="2"/>
  <c r="P241" i="2" s="1"/>
  <c r="H245" i="2"/>
  <c r="H253" i="2" s="1"/>
  <c r="P245" i="2"/>
  <c r="H246" i="2"/>
  <c r="P246" i="2"/>
  <c r="H247" i="2"/>
  <c r="P247" i="2"/>
  <c r="H249" i="2"/>
  <c r="H251" i="2" s="1"/>
  <c r="P249" i="2"/>
  <c r="H250" i="2"/>
  <c r="P250" i="2"/>
  <c r="P251" i="2"/>
  <c r="P253" i="2"/>
  <c r="H255" i="2"/>
  <c r="H257" i="2" s="1"/>
  <c r="P255" i="2"/>
  <c r="H256" i="2"/>
  <c r="P256" i="2"/>
  <c r="P257" i="2" s="1"/>
  <c r="H259" i="2"/>
  <c r="H261" i="2" s="1"/>
  <c r="P259" i="2"/>
  <c r="P261" i="2" s="1"/>
  <c r="H260" i="2"/>
  <c r="P260" i="2"/>
  <c r="P263" i="2"/>
  <c r="H265" i="2"/>
  <c r="H273" i="2" s="1"/>
  <c r="P265" i="2"/>
  <c r="P267" i="2" s="1"/>
  <c r="H266" i="2"/>
  <c r="P266" i="2"/>
  <c r="H267" i="2"/>
  <c r="H269" i="2"/>
  <c r="P269" i="2"/>
  <c r="P271" i="2" s="1"/>
  <c r="H270" i="2"/>
  <c r="H271" i="2" s="1"/>
  <c r="P270" i="2"/>
  <c r="H275" i="2"/>
  <c r="H277" i="2" s="1"/>
  <c r="P275" i="2"/>
  <c r="P277" i="2" s="1"/>
  <c r="H276" i="2"/>
  <c r="P276" i="2"/>
  <c r="H279" i="2"/>
  <c r="P279" i="2"/>
  <c r="H280" i="2"/>
  <c r="P280" i="2"/>
  <c r="H281" i="2"/>
  <c r="P281" i="2"/>
  <c r="H283" i="2"/>
  <c r="H285" i="2"/>
  <c r="P285" i="2"/>
  <c r="H286" i="2"/>
  <c r="H287" i="2" s="1"/>
  <c r="P286" i="2"/>
  <c r="P287" i="2"/>
  <c r="H289" i="2"/>
  <c r="H291" i="2" s="1"/>
  <c r="P289" i="2"/>
  <c r="H290" i="2"/>
  <c r="P290" i="2"/>
  <c r="P291" i="2" s="1"/>
  <c r="H293" i="2"/>
  <c r="P293" i="2"/>
  <c r="H295" i="2"/>
  <c r="H303" i="2" s="1"/>
  <c r="P295" i="2"/>
  <c r="H296" i="2"/>
  <c r="P296" i="2"/>
  <c r="P297" i="2"/>
  <c r="H299" i="2"/>
  <c r="P299" i="2"/>
  <c r="P303" i="2" s="1"/>
  <c r="H300" i="2"/>
  <c r="H301" i="2" s="1"/>
  <c r="P300" i="2"/>
  <c r="H307" i="2"/>
  <c r="P307" i="2"/>
  <c r="E321" i="2"/>
  <c r="F321" i="2"/>
  <c r="P301" i="2" l="1"/>
  <c r="H243" i="2"/>
  <c r="P143" i="2"/>
  <c r="P41" i="2"/>
  <c r="P80" i="2" s="1"/>
  <c r="H177" i="2"/>
  <c r="P51" i="2"/>
  <c r="P17" i="2"/>
  <c r="H297" i="2"/>
  <c r="H263" i="2"/>
  <c r="P163" i="2"/>
  <c r="P273" i="2"/>
  <c r="H163" i="2"/>
  <c r="H117" i="2"/>
  <c r="H61" i="2"/>
  <c r="H80" i="2" s="1"/>
  <c r="H27" i="2"/>
  <c r="H227" i="2"/>
  <c r="P127" i="2"/>
  <c r="P186" i="2" s="1"/>
  <c r="P71" i="2"/>
  <c r="P37" i="2"/>
  <c r="P283" i="2"/>
  <c r="P237" i="2"/>
  <c r="P306" i="2" s="1"/>
  <c r="H173" i="2"/>
  <c r="H127" i="2"/>
  <c r="H196" i="2" s="1"/>
  <c r="H71" i="2"/>
  <c r="H57" i="2"/>
  <c r="H113" i="2"/>
  <c r="P233" i="2"/>
  <c r="E76" i="1"/>
  <c r="H306" i="2" l="1"/>
  <c r="P318" i="1"/>
  <c r="P317" i="1"/>
  <c r="P312" i="1"/>
  <c r="P311" i="1"/>
  <c r="E306" i="1"/>
  <c r="F306" i="1"/>
  <c r="P306" i="1"/>
  <c r="P305" i="1"/>
  <c r="P300" i="1"/>
  <c r="P299" i="1"/>
  <c r="P294" i="1"/>
  <c r="P293" i="1"/>
  <c r="P288" i="1"/>
  <c r="P287" i="1"/>
  <c r="P282" i="1"/>
  <c r="P281" i="1"/>
  <c r="H278" i="1"/>
  <c r="H277" i="1"/>
  <c r="P276" i="1"/>
  <c r="P275" i="1"/>
  <c r="H274" i="1"/>
  <c r="H273" i="1"/>
  <c r="P270" i="1"/>
  <c r="P269" i="1"/>
  <c r="H268" i="1"/>
  <c r="H267" i="1"/>
  <c r="P264" i="1"/>
  <c r="H264" i="1"/>
  <c r="P263" i="1"/>
  <c r="H263" i="1"/>
  <c r="P258" i="1"/>
  <c r="H258" i="1"/>
  <c r="P257" i="1"/>
  <c r="H257" i="1"/>
  <c r="P252" i="1"/>
  <c r="H252" i="1"/>
  <c r="P251" i="1"/>
  <c r="H251" i="1"/>
  <c r="P246" i="1"/>
  <c r="H246" i="1"/>
  <c r="P245" i="1"/>
  <c r="H245" i="1"/>
  <c r="P242" i="1"/>
  <c r="H242" i="1"/>
  <c r="P241" i="1"/>
  <c r="H241" i="1"/>
  <c r="P236" i="1"/>
  <c r="H236" i="1"/>
  <c r="P235" i="1"/>
  <c r="H235" i="1"/>
  <c r="P232" i="1"/>
  <c r="H232" i="1"/>
  <c r="P231" i="1"/>
  <c r="H231" i="1"/>
  <c r="P226" i="1"/>
  <c r="H226" i="1"/>
  <c r="P225" i="1"/>
  <c r="H225" i="1"/>
  <c r="P222" i="1"/>
  <c r="H222" i="1"/>
  <c r="P221" i="1"/>
  <c r="H221" i="1"/>
  <c r="P216" i="1"/>
  <c r="H216" i="1"/>
  <c r="P215" i="1"/>
  <c r="H215" i="1"/>
  <c r="P212" i="1"/>
  <c r="H212" i="1"/>
  <c r="P211" i="1"/>
  <c r="H211" i="1"/>
  <c r="P192" i="1"/>
  <c r="P191" i="1"/>
  <c r="P188" i="1"/>
  <c r="P187" i="1"/>
  <c r="P182" i="1"/>
  <c r="E189" i="1"/>
  <c r="F189" i="1"/>
  <c r="P181" i="1"/>
  <c r="P178" i="1"/>
  <c r="P177" i="1"/>
  <c r="P172" i="1"/>
  <c r="P171" i="1"/>
  <c r="P168" i="1"/>
  <c r="P167" i="1"/>
  <c r="P162" i="1"/>
  <c r="P161" i="1"/>
  <c r="P158" i="1"/>
  <c r="H162" i="1"/>
  <c r="P157" i="1"/>
  <c r="H161" i="1"/>
  <c r="H158" i="1"/>
  <c r="H157" i="1"/>
  <c r="P152" i="1"/>
  <c r="P151" i="1"/>
  <c r="H152" i="1"/>
  <c r="H151" i="1"/>
  <c r="P148" i="1"/>
  <c r="P147" i="1"/>
  <c r="H148" i="1"/>
  <c r="H147" i="1"/>
  <c r="P142" i="1"/>
  <c r="P141" i="1"/>
  <c r="H142" i="1"/>
  <c r="H141" i="1"/>
  <c r="P138" i="1"/>
  <c r="H138" i="1"/>
  <c r="P137" i="1"/>
  <c r="H137" i="1"/>
  <c r="P132" i="1"/>
  <c r="H132" i="1"/>
  <c r="P131" i="1"/>
  <c r="H131" i="1"/>
  <c r="P128" i="1"/>
  <c r="H128" i="1"/>
  <c r="P127" i="1"/>
  <c r="H127" i="1"/>
  <c r="P122" i="1"/>
  <c r="H122" i="1"/>
  <c r="P121" i="1"/>
  <c r="H121" i="1"/>
  <c r="P118" i="1"/>
  <c r="H118" i="1"/>
  <c r="P117" i="1"/>
  <c r="H117" i="1"/>
  <c r="P112" i="1"/>
  <c r="H112" i="1"/>
  <c r="P111" i="1"/>
  <c r="H111" i="1"/>
  <c r="P108" i="1"/>
  <c r="H108" i="1"/>
  <c r="P107" i="1"/>
  <c r="H107" i="1"/>
  <c r="P102" i="1"/>
  <c r="H102" i="1"/>
  <c r="P101" i="1"/>
  <c r="H101" i="1"/>
  <c r="P98" i="1"/>
  <c r="H98" i="1"/>
  <c r="P97" i="1"/>
  <c r="H97" i="1"/>
  <c r="P92" i="1"/>
  <c r="H92" i="1"/>
  <c r="P91" i="1"/>
  <c r="H91" i="1"/>
  <c r="P88" i="1"/>
  <c r="H88" i="1"/>
  <c r="P87" i="1"/>
  <c r="H87" i="1"/>
  <c r="AD63" i="1"/>
  <c r="AD62" i="1"/>
  <c r="AD59" i="1"/>
  <c r="F76" i="1"/>
  <c r="AD58" i="1"/>
  <c r="AD53" i="1"/>
  <c r="AD52" i="1"/>
  <c r="AD49" i="1"/>
  <c r="H49" i="1"/>
  <c r="AD48" i="1"/>
  <c r="AD50" i="1" s="1"/>
  <c r="H48" i="1"/>
  <c r="AD43" i="1"/>
  <c r="H43" i="1"/>
  <c r="AD42" i="1"/>
  <c r="W42" i="1"/>
  <c r="H42" i="1"/>
  <c r="AD39" i="1"/>
  <c r="W39" i="1"/>
  <c r="H39" i="1"/>
  <c r="AD38" i="1"/>
  <c r="W38" i="1"/>
  <c r="H38" i="1"/>
  <c r="AD33" i="1"/>
  <c r="W33" i="1"/>
  <c r="P33" i="1"/>
  <c r="H33" i="1"/>
  <c r="AD32" i="1"/>
  <c r="W32" i="1"/>
  <c r="P32" i="1"/>
  <c r="H32" i="1"/>
  <c r="AD29" i="1"/>
  <c r="W29" i="1"/>
  <c r="P29" i="1"/>
  <c r="H29" i="1"/>
  <c r="AD28" i="1"/>
  <c r="W28" i="1"/>
  <c r="P28" i="1"/>
  <c r="H28" i="1"/>
  <c r="AD23" i="1"/>
  <c r="W23" i="1"/>
  <c r="P23" i="1"/>
  <c r="H23" i="1"/>
  <c r="AD22" i="1"/>
  <c r="W22" i="1"/>
  <c r="P22" i="1"/>
  <c r="H22" i="1"/>
  <c r="AD19" i="1"/>
  <c r="W19" i="1"/>
  <c r="P19" i="1"/>
  <c r="H19" i="1"/>
  <c r="AD18" i="1"/>
  <c r="W18" i="1"/>
  <c r="P18" i="1"/>
  <c r="H18" i="1"/>
  <c r="AD13" i="1"/>
  <c r="W13" i="1"/>
  <c r="P13" i="1"/>
  <c r="H13" i="1"/>
  <c r="AD12" i="1"/>
  <c r="W12" i="1"/>
  <c r="P12" i="1"/>
  <c r="H12" i="1"/>
  <c r="AD9" i="1"/>
  <c r="W9" i="1"/>
  <c r="P9" i="1"/>
  <c r="H9" i="1"/>
  <c r="AD8" i="1"/>
  <c r="W8" i="1"/>
  <c r="P8" i="1"/>
  <c r="H8" i="1"/>
  <c r="H52" i="1" l="1"/>
  <c r="W10" i="1"/>
  <c r="W14" i="1"/>
  <c r="H103" i="1"/>
  <c r="H123" i="1"/>
  <c r="H143" i="1"/>
  <c r="H153" i="1"/>
  <c r="P179" i="1"/>
  <c r="P213" i="1"/>
  <c r="P233" i="1"/>
  <c r="P253" i="1"/>
  <c r="P14" i="1"/>
  <c r="P149" i="1"/>
  <c r="P173" i="1"/>
  <c r="P227" i="1"/>
  <c r="P247" i="1"/>
  <c r="H44" i="1"/>
  <c r="P16" i="1"/>
  <c r="P20" i="1"/>
  <c r="P295" i="1"/>
  <c r="H271" i="1"/>
  <c r="AD64" i="1"/>
  <c r="P313" i="1"/>
  <c r="H243" i="1"/>
  <c r="H115" i="1"/>
  <c r="H145" i="1"/>
  <c r="P169" i="1"/>
  <c r="H16" i="1"/>
  <c r="H26" i="1"/>
  <c r="AD54" i="1"/>
  <c r="P95" i="1"/>
  <c r="P105" i="1"/>
  <c r="H24" i="1"/>
  <c r="P189" i="1"/>
  <c r="H247" i="1"/>
  <c r="H259" i="1"/>
  <c r="H279" i="1"/>
  <c r="P301" i="1"/>
  <c r="P125" i="1"/>
  <c r="H227" i="1"/>
  <c r="H237" i="1"/>
  <c r="P119" i="1"/>
  <c r="P26" i="1"/>
  <c r="H93" i="1"/>
  <c r="P93" i="1"/>
  <c r="P133" i="1"/>
  <c r="H40" i="1"/>
  <c r="H139" i="1"/>
  <c r="P103" i="1"/>
  <c r="P195" i="1"/>
  <c r="H249" i="1"/>
  <c r="P309" i="1"/>
  <c r="P123" i="1"/>
  <c r="AD30" i="1"/>
  <c r="H95" i="1"/>
  <c r="P113" i="1"/>
  <c r="P143" i="1"/>
  <c r="P163" i="1"/>
  <c r="P183" i="1"/>
  <c r="P261" i="1"/>
  <c r="H99" i="1"/>
  <c r="P237" i="1"/>
  <c r="H56" i="1"/>
  <c r="H219" i="1"/>
  <c r="H275" i="1"/>
  <c r="H229" i="1"/>
  <c r="P89" i="1"/>
  <c r="P285" i="1"/>
  <c r="P24" i="1"/>
  <c r="H36" i="1"/>
  <c r="H50" i="1"/>
  <c r="P109" i="1"/>
  <c r="H125" i="1"/>
  <c r="H133" i="1"/>
  <c r="AD16" i="1"/>
  <c r="P229" i="1"/>
  <c r="AD44" i="1"/>
  <c r="H163" i="1"/>
  <c r="P297" i="1"/>
  <c r="H34" i="1"/>
  <c r="H10" i="1"/>
  <c r="AD26" i="1"/>
  <c r="W24" i="1"/>
  <c r="P36" i="1"/>
  <c r="AD66" i="1"/>
  <c r="H109" i="1"/>
  <c r="P175" i="1"/>
  <c r="P219" i="1"/>
  <c r="P159" i="1"/>
  <c r="P40" i="1"/>
  <c r="P34" i="1"/>
  <c r="H46" i="1"/>
  <c r="P153" i="1"/>
  <c r="H239" i="1"/>
  <c r="P259" i="1"/>
  <c r="AD69" i="1"/>
  <c r="H113" i="1"/>
  <c r="H135" i="1"/>
  <c r="H20" i="1"/>
  <c r="W34" i="1"/>
  <c r="H149" i="1"/>
  <c r="H159" i="1"/>
  <c r="P193" i="1"/>
  <c r="H286" i="1"/>
  <c r="H269" i="1"/>
  <c r="P321" i="1"/>
  <c r="H89" i="1"/>
  <c r="P273" i="1"/>
  <c r="W20" i="1"/>
  <c r="AD24" i="1"/>
  <c r="AD36" i="1"/>
  <c r="P135" i="1"/>
  <c r="P139" i="1"/>
  <c r="AD14" i="1"/>
  <c r="W36" i="1"/>
  <c r="AD34" i="1"/>
  <c r="AD46" i="1"/>
  <c r="P326" i="1"/>
  <c r="P249" i="1"/>
  <c r="H261" i="1"/>
  <c r="P271" i="1"/>
  <c r="P283" i="1"/>
  <c r="H281" i="1"/>
  <c r="H169" i="1"/>
  <c r="P185" i="1"/>
  <c r="P289" i="1"/>
  <c r="P115" i="1"/>
  <c r="P165" i="1"/>
  <c r="P199" i="1"/>
  <c r="P243" i="1"/>
  <c r="W40" i="1"/>
  <c r="W43" i="1" s="1"/>
  <c r="W44" i="1" s="1"/>
  <c r="H233" i="1"/>
  <c r="P307" i="1"/>
  <c r="P319" i="1"/>
  <c r="AD10" i="1"/>
  <c r="H105" i="1"/>
  <c r="W26" i="1"/>
  <c r="H30" i="1"/>
  <c r="AD56" i="1"/>
  <c r="H129" i="1"/>
  <c r="P145" i="1"/>
  <c r="P155" i="1"/>
  <c r="H217" i="1"/>
  <c r="H223" i="1"/>
  <c r="H265" i="1"/>
  <c r="P277" i="1"/>
  <c r="H14" i="1"/>
  <c r="AD40" i="1"/>
  <c r="P99" i="1"/>
  <c r="P239" i="1"/>
  <c r="H165" i="1"/>
  <c r="P10" i="1"/>
  <c r="P30" i="1"/>
  <c r="P129" i="1"/>
  <c r="H155" i="1"/>
  <c r="P217" i="1"/>
  <c r="P223" i="1"/>
  <c r="P265" i="1"/>
  <c r="AD20" i="1"/>
  <c r="AD60" i="1"/>
  <c r="W16" i="1"/>
  <c r="W30" i="1"/>
  <c r="H119" i="1"/>
  <c r="H213" i="1"/>
  <c r="H253" i="1"/>
  <c r="H55" i="1" l="1"/>
  <c r="H168" i="1"/>
  <c r="W48" i="1"/>
  <c r="P198" i="1"/>
  <c r="H285" i="1"/>
  <c r="W46" i="1"/>
  <c r="P39" i="1"/>
  <c r="P325" i="1"/>
  <c r="AD68" i="1"/>
  <c r="W49" i="1"/>
</calcChain>
</file>

<file path=xl/sharedStrings.xml><?xml version="1.0" encoding="utf-8"?>
<sst xmlns="http://schemas.openxmlformats.org/spreadsheetml/2006/main" count="648" uniqueCount="87">
  <si>
    <t>sample #</t>
  </si>
  <si>
    <t>measurement #</t>
  </si>
  <si>
    <t xml:space="preserve">lumen mean intensity </t>
  </si>
  <si>
    <t>cytoplasm mean intensity</t>
  </si>
  <si>
    <t>lumen/cytoplasm</t>
  </si>
  <si>
    <t>L4  good</t>
  </si>
  <si>
    <t>L4 good</t>
  </si>
  <si>
    <t>image 004</t>
  </si>
  <si>
    <t>image 001</t>
  </si>
  <si>
    <t>average</t>
  </si>
  <si>
    <t>image 003</t>
  </si>
  <si>
    <t>image 002</t>
  </si>
  <si>
    <t>image 006</t>
  </si>
  <si>
    <t>larvae 1 average</t>
  </si>
  <si>
    <t>larvae 1 average:</t>
  </si>
  <si>
    <t>image 009</t>
  </si>
  <si>
    <t>image 007</t>
  </si>
  <si>
    <t>image 005</t>
  </si>
  <si>
    <t>larvae 2 average</t>
  </si>
  <si>
    <t>larvae 2 average:</t>
  </si>
  <si>
    <t>L4 good 2</t>
  </si>
  <si>
    <t>image 008</t>
  </si>
  <si>
    <t>image 010</t>
  </si>
  <si>
    <t>larvae 3 average</t>
  </si>
  <si>
    <t>larvae 3 average:</t>
  </si>
  <si>
    <t>standard deviation</t>
  </si>
  <si>
    <t>image 011</t>
  </si>
  <si>
    <t>h.s. zif-1</t>
  </si>
  <si>
    <t>control</t>
  </si>
  <si>
    <t>larvae 4 average</t>
  </si>
  <si>
    <t>image 012</t>
  </si>
  <si>
    <t>larvae 5 average</t>
  </si>
  <si>
    <t>image001</t>
  </si>
  <si>
    <t>larvae 6 average</t>
  </si>
  <si>
    <t>image002</t>
  </si>
  <si>
    <t>image003</t>
  </si>
  <si>
    <t>image005</t>
  </si>
  <si>
    <t>image004</t>
  </si>
  <si>
    <t>image006</t>
  </si>
  <si>
    <t>image007</t>
  </si>
  <si>
    <t>image008</t>
  </si>
  <si>
    <t>image009</t>
  </si>
  <si>
    <t>image010</t>
  </si>
  <si>
    <t>image011</t>
  </si>
  <si>
    <t>image012</t>
  </si>
  <si>
    <t>image013</t>
  </si>
  <si>
    <t>image014</t>
  </si>
  <si>
    <t>image016</t>
  </si>
  <si>
    <t>larvae 7 average</t>
  </si>
  <si>
    <t>image017</t>
  </si>
  <si>
    <t>image019</t>
  </si>
  <si>
    <t>image015</t>
  </si>
  <si>
    <t>larvae 8 average</t>
  </si>
  <si>
    <t>image018</t>
  </si>
  <si>
    <t>larvae 9 average</t>
  </si>
  <si>
    <t>image020</t>
  </si>
  <si>
    <t>larvae 10 average</t>
  </si>
  <si>
    <t>image021</t>
  </si>
  <si>
    <t>image022</t>
  </si>
  <si>
    <t>larvae 11 average</t>
  </si>
  <si>
    <t>replicate #3 061420 data</t>
  </si>
  <si>
    <r>
      <rPr>
        <b/>
        <i/>
        <sz val="12"/>
        <color rgb="FF000000"/>
        <rFont val="Calibri"/>
        <family val="2"/>
        <scheme val="minor"/>
      </rPr>
      <t>par-6(xn60); xnIs485; xnEx511[t28h11.8p::cfp, pRF4]</t>
    </r>
    <r>
      <rPr>
        <b/>
        <sz val="12"/>
        <color rgb="FF000000"/>
        <rFont val="Calibri"/>
        <family val="2"/>
        <scheme val="minor"/>
      </rPr>
      <t xml:space="preserve"> control 120618</t>
    </r>
  </si>
  <si>
    <r>
      <t xml:space="preserve">par-6(xn60); xnIs485[sec-10p::mCherry::sec-10]; xnEx508[hsp-16.41p::zif-1; t28h11.8p::CFP, pRF4] </t>
    </r>
    <r>
      <rPr>
        <b/>
        <sz val="12"/>
        <color theme="1"/>
        <rFont val="Calibri"/>
        <family val="2"/>
        <scheme val="minor"/>
      </rPr>
      <t>heat shock ZIF-1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array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line C1 120618</t>
    </r>
  </si>
  <si>
    <r>
      <t xml:space="preserve">par-6(xn60); xnIs485[sec-10p::mCherry::sec-10]; xnEx509[hsp-16.41p::zif-1; t28h11.8p::CFP, pRF4] </t>
    </r>
    <r>
      <rPr>
        <b/>
        <sz val="12"/>
        <color theme="1"/>
        <rFont val="Calibri"/>
        <family val="2"/>
        <scheme val="minor"/>
      </rPr>
      <t>heat shock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array ZIF-1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line C3 120618</t>
    </r>
  </si>
  <si>
    <r>
      <t>par-6(xn60); xnIs485[sec-10p::mCherry::sec-10]; xnEx510[hsp-16.41p::zif-1;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array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line A5 120618</t>
    </r>
  </si>
  <si>
    <t>Replicate #1</t>
  </si>
  <si>
    <t>replicate #1 averages for Graphpad Superplots</t>
  </si>
  <si>
    <t>Replicate #2</t>
  </si>
  <si>
    <r>
      <rPr>
        <b/>
        <i/>
        <sz val="12"/>
        <color rgb="FF000000"/>
        <rFont val="Calibri"/>
        <family val="2"/>
        <scheme val="minor"/>
      </rPr>
      <t>par-6(xn60); xnIs485; xnEx511[t28h11.8p::cfp, pRF4]</t>
    </r>
    <r>
      <rPr>
        <b/>
        <sz val="12"/>
        <color rgb="FF000000"/>
        <rFont val="Calibri"/>
        <family val="2"/>
        <scheme val="minor"/>
      </rPr>
      <t xml:space="preserve"> control  061020</t>
    </r>
  </si>
  <si>
    <r>
      <rPr>
        <b/>
        <i/>
        <sz val="12"/>
        <color rgb="FF000000"/>
        <rFont val="Calibri"/>
        <family val="2"/>
        <scheme val="minor"/>
      </rPr>
      <t>par-6(xn60); xnIs485[sec-10p::mCherry::sec-10]; xnEx508[hsp-16.41p::zif-1; t28h11.8p::CFP, pRF4]</t>
    </r>
    <r>
      <rPr>
        <b/>
        <sz val="12"/>
        <color rgb="FF000000"/>
        <rFont val="Calibri"/>
        <family val="2"/>
        <scheme val="minor"/>
      </rPr>
      <t xml:space="preserve"> heat shock ZIF-1 061020</t>
    </r>
  </si>
  <si>
    <t>replicate #2 averages for Graphpad Superplots</t>
  </si>
  <si>
    <t>Replicate #3</t>
  </si>
  <si>
    <r>
      <rPr>
        <b/>
        <i/>
        <sz val="12"/>
        <color rgb="FF000000"/>
        <rFont val="Calibri"/>
        <family val="2"/>
        <scheme val="minor"/>
      </rPr>
      <t xml:space="preserve">par-6(xn60); xnIs485; xnEx511[t28h11.8p::cfp, pRF4] </t>
    </r>
    <r>
      <rPr>
        <b/>
        <sz val="12"/>
        <color rgb="FF000000"/>
        <rFont val="Calibri"/>
        <family val="2"/>
        <scheme val="minor"/>
      </rPr>
      <t xml:space="preserve"> control  061420</t>
    </r>
  </si>
  <si>
    <r>
      <rPr>
        <b/>
        <i/>
        <sz val="12"/>
        <color rgb="FF000000"/>
        <rFont val="Calibri"/>
        <family val="2"/>
        <scheme val="minor"/>
      </rPr>
      <t>par-6(xn60); xnIs485[sec-10p::mCherry::sec-10]; xnEx508[hsp-16.41p::zif-1; t28h11.8p::CFP, pRF4]</t>
    </r>
    <r>
      <rPr>
        <b/>
        <sz val="12"/>
        <color rgb="FF000000"/>
        <rFont val="Calibri"/>
        <family val="2"/>
        <scheme val="minor"/>
      </rPr>
      <t xml:space="preserve"> heat shock ZIF-1  061420</t>
    </r>
  </si>
  <si>
    <t>replicate #3 averages for Graphpad Superplots</t>
  </si>
  <si>
    <r>
      <rPr>
        <b/>
        <i/>
        <sz val="12"/>
        <color theme="1"/>
        <rFont val="Calibri"/>
        <family val="2"/>
        <scheme val="minor"/>
      </rPr>
      <t>par-3(xn59); xnIs485; xnEx528[hsp-16.41p::zif-1;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 062120</t>
    </r>
  </si>
  <si>
    <r>
      <rPr>
        <b/>
        <i/>
        <sz val="12"/>
        <color theme="1"/>
        <rFont val="Calibri"/>
        <family val="2"/>
        <scheme val="minor"/>
      </rPr>
      <t>par-3(xn59); xnIs485; xnEx514[t28h11.8p::cfp, pRF4]</t>
    </r>
    <r>
      <rPr>
        <b/>
        <sz val="12"/>
        <color theme="1"/>
        <rFont val="Calibri"/>
        <family val="2"/>
        <scheme val="minor"/>
      </rPr>
      <t xml:space="preserve"> control 062120</t>
    </r>
  </si>
  <si>
    <t>f</t>
  </si>
  <si>
    <r>
      <rPr>
        <b/>
        <i/>
        <sz val="12"/>
        <color theme="1"/>
        <rFont val="Calibri"/>
        <family val="2"/>
        <scheme val="minor"/>
      </rPr>
      <t>par-3(xn59); xnIs485; xnEx528[hsp-16.41p::zif-1;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 061820</t>
    </r>
  </si>
  <si>
    <r>
      <rPr>
        <b/>
        <i/>
        <sz val="12"/>
        <color theme="1"/>
        <rFont val="Calibri"/>
        <family val="2"/>
        <scheme val="minor"/>
      </rPr>
      <t>par-3(xn59); xnIs485; xnEx514[t28h11.8p::cfp, pRF4]</t>
    </r>
    <r>
      <rPr>
        <b/>
        <sz val="12"/>
        <color theme="1"/>
        <rFont val="Calibri"/>
        <family val="2"/>
        <scheme val="minor"/>
      </rPr>
      <t xml:space="preserve"> control 061820</t>
    </r>
  </si>
  <si>
    <t xml:space="preserve">replicate #1 averages for Graphpad Superplots		</t>
  </si>
  <si>
    <t>image 014</t>
  </si>
  <si>
    <t>image 013</t>
  </si>
  <si>
    <r>
      <rPr>
        <b/>
        <i/>
        <sz val="12"/>
        <color theme="1"/>
        <rFont val="Calibri"/>
        <family val="2"/>
        <scheme val="minor"/>
      </rPr>
      <t>par-3(xn59); xnIs485; xnEx528[hsp-16.41p::zif-1;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 121218</t>
    </r>
  </si>
  <si>
    <r>
      <rPr>
        <b/>
        <i/>
        <sz val="12"/>
        <color theme="1"/>
        <rFont val="Calibri"/>
        <family val="2"/>
        <scheme val="minor"/>
      </rPr>
      <t>par-3(xn59); xnIs485; xnEx514[t28h11.8p::cfp, pRF4]</t>
    </r>
    <r>
      <rPr>
        <b/>
        <sz val="12"/>
        <color theme="1"/>
        <rFont val="Calibri"/>
        <family val="2"/>
        <scheme val="minor"/>
      </rPr>
      <t xml:space="preserve"> control 121218</t>
    </r>
  </si>
  <si>
    <t>Figure 5F - source data. Fluorescent intensity values for lumenal membrane and cytoplasmic mCherry::SEC-10 measurements in PAR-6::ZF1::YFP (control vs heat shock ZIF-1)</t>
  </si>
  <si>
    <t>Figure 5K - source data. Fluorescent intensity values for lumenal membrane and cytoplasmic mCherry::SEC-10 measurements in PAR-3::ZF1::YFP (control vs heat shock ZIF-1)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</si>
</sst>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1" fillId="0" borderId="14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Font="1"/>
    <xf numFmtId="2" fontId="0" fillId="0" borderId="0" xfId="0" applyNumberFormat="1" applyFont="1"/>
    <xf numFmtId="1" fontId="0" fillId="0" borderId="4" xfId="0" applyNumberFormat="1" applyFont="1" applyBorder="1" applyAlignment="1">
      <alignment vertical="center"/>
    </xf>
    <xf numFmtId="1" fontId="0" fillId="0" borderId="4" xfId="0" applyNumberFormat="1" applyFont="1" applyBorder="1" applyAlignment="1">
      <alignment horizontal="left" vertical="center"/>
    </xf>
    <xf numFmtId="0" fontId="0" fillId="0" borderId="4" xfId="0" applyFont="1" applyBorder="1"/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1" fontId="0" fillId="0" borderId="4" xfId="0" applyNumberFormat="1" applyFont="1" applyBorder="1"/>
    <xf numFmtId="1" fontId="0" fillId="0" borderId="6" xfId="0" applyNumberFormat="1" applyFont="1" applyBorder="1"/>
    <xf numFmtId="0" fontId="0" fillId="0" borderId="7" xfId="0" applyFont="1" applyBorder="1"/>
    <xf numFmtId="2" fontId="0" fillId="0" borderId="7" xfId="0" applyNumberFormat="1" applyFont="1" applyBorder="1"/>
    <xf numFmtId="2" fontId="1" fillId="0" borderId="7" xfId="0" applyNumberFormat="1" applyFont="1" applyBorder="1"/>
    <xf numFmtId="0" fontId="0" fillId="0" borderId="4" xfId="0" applyFont="1" applyBorder="1" applyAlignment="1">
      <alignment horizontal="center" vertical="center"/>
    </xf>
    <xf numFmtId="0" fontId="0" fillId="0" borderId="9" xfId="0" applyFont="1" applyBorder="1"/>
    <xf numFmtId="0" fontId="0" fillId="0" borderId="12" xfId="0" applyFont="1" applyBorder="1"/>
    <xf numFmtId="0" fontId="0" fillId="0" borderId="13" xfId="0" applyFont="1" applyBorder="1" applyAlignment="1">
      <alignment horizontal="center"/>
    </xf>
    <xf numFmtId="2" fontId="0" fillId="0" borderId="4" xfId="0" applyNumberFormat="1" applyFont="1" applyBorder="1"/>
    <xf numFmtId="2" fontId="0" fillId="0" borderId="6" xfId="0" applyNumberFormat="1" applyFont="1" applyBorder="1"/>
    <xf numFmtId="0" fontId="0" fillId="0" borderId="0" xfId="0" applyFont="1" applyAlignment="1">
      <alignment horizontal="center"/>
    </xf>
    <xf numFmtId="2" fontId="6" fillId="0" borderId="0" xfId="0" applyNumberFormat="1" applyFont="1" applyBorder="1"/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1" fontId="0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2" fontId="0" fillId="0" borderId="13" xfId="0" applyNumberFormat="1" applyFont="1" applyBorder="1"/>
    <xf numFmtId="2" fontId="0" fillId="0" borderId="12" xfId="0" applyNumberFormat="1" applyFont="1" applyBorder="1"/>
    <xf numFmtId="0" fontId="0" fillId="0" borderId="13" xfId="0" applyFont="1" applyBorder="1"/>
    <xf numFmtId="2" fontId="0" fillId="0" borderId="15" xfId="0" applyNumberFormat="1" applyFont="1" applyBorder="1"/>
    <xf numFmtId="2" fontId="0" fillId="0" borderId="0" xfId="0" applyNumberFormat="1" applyFont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" fontId="0" fillId="0" borderId="4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/>
    <xf numFmtId="2" fontId="6" fillId="0" borderId="3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" fontId="1" fillId="0" borderId="0" xfId="0" applyNumberFormat="1" applyFont="1" applyBorder="1" applyAlignment="1">
      <alignment vertical="center"/>
    </xf>
    <xf numFmtId="1" fontId="0" fillId="0" borderId="0" xfId="0" applyNumberFormat="1" applyFont="1" applyBorder="1"/>
    <xf numFmtId="2" fontId="6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2" fontId="5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2" fontId="4" fillId="0" borderId="0" xfId="0" applyNumberFormat="1" applyFont="1" applyBorder="1"/>
    <xf numFmtId="0" fontId="1" fillId="0" borderId="10" xfId="0" applyFont="1" applyBorder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0" fontId="0" fillId="0" borderId="16" xfId="0" applyFont="1" applyBorder="1"/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0" xfId="0" applyNumberFormat="1" applyFont="1" applyBorder="1"/>
    <xf numFmtId="2" fontId="0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6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2" fontId="0" fillId="0" borderId="16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/>
    </xf>
    <xf numFmtId="2" fontId="1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6" xfId="0" applyNumberFormat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0" fillId="0" borderId="4" xfId="0" applyBorder="1" applyAlignment="1">
      <alignment horizontal="left"/>
    </xf>
    <xf numFmtId="2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left" vertical="center"/>
    </xf>
    <xf numFmtId="2" fontId="0" fillId="0" borderId="0" xfId="0" applyNumberFormat="1"/>
    <xf numFmtId="1" fontId="0" fillId="0" borderId="4" xfId="0" applyNumberFormat="1" applyBorder="1" applyAlignment="1">
      <alignment horizontal="left" vertical="center"/>
    </xf>
    <xf numFmtId="2" fontId="6" fillId="0" borderId="1" xfId="0" applyNumberFormat="1" applyFont="1" applyBorder="1" applyAlignment="1">
      <alignment horizontal="left"/>
    </xf>
    <xf numFmtId="2" fontId="4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/>
    <xf numFmtId="2" fontId="0" fillId="0" borderId="10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left"/>
    </xf>
    <xf numFmtId="0" fontId="0" fillId="0" borderId="9" xfId="0" applyBorder="1"/>
    <xf numFmtId="2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2" xfId="0" applyBorder="1" applyAlignment="1">
      <alignment horizontal="left"/>
    </xf>
    <xf numFmtId="164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2" fontId="0" fillId="0" borderId="10" xfId="0" applyNumberFormat="1" applyBorder="1" applyAlignment="1">
      <alignment horizontal="left"/>
    </xf>
    <xf numFmtId="2" fontId="0" fillId="0" borderId="10" xfId="0" applyNumberFormat="1" applyBorder="1"/>
    <xf numFmtId="0" fontId="7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2" fillId="0" borderId="0" xfId="0" applyNumberFormat="1" applyFont="1" applyBorder="1" applyAlignment="1">
      <alignment horizontal="left" wrapText="1"/>
    </xf>
    <xf numFmtId="1" fontId="0" fillId="0" borderId="4" xfId="0" applyNumberFormat="1" applyFont="1" applyBorder="1" applyAlignment="1">
      <alignment vertical="center"/>
    </xf>
    <xf numFmtId="1" fontId="0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1" fontId="0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0" fillId="0" borderId="15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2C4F-CDEC-FA4C-8DCD-B4DECEDBE5F7}">
  <dimension ref="B2:AF455"/>
  <sheetViews>
    <sheetView tabSelected="1" zoomScale="72" zoomScaleNormal="72" workbookViewId="0">
      <selection activeCell="B8" sqref="B8"/>
    </sheetView>
  </sheetViews>
  <sheetFormatPr baseColWidth="10" defaultRowHeight="16" x14ac:dyDescent="0.2"/>
  <cols>
    <col min="1" max="2" width="10.83203125" style="6"/>
    <col min="3" max="3" width="11.1640625" style="6" customWidth="1"/>
    <col min="4" max="4" width="14.1640625" style="6" customWidth="1"/>
    <col min="5" max="5" width="20.6640625" style="25" customWidth="1"/>
    <col min="6" max="6" width="23.33203125" style="25" customWidth="1"/>
    <col min="7" max="7" width="15" style="6" customWidth="1"/>
    <col min="8" max="8" width="16.5" style="25" customWidth="1"/>
    <col min="9" max="9" width="12" style="25" customWidth="1"/>
    <col min="10" max="10" width="8.33203125" style="6" customWidth="1"/>
    <col min="11" max="11" width="9.6640625" style="6" customWidth="1"/>
    <col min="12" max="12" width="14" style="25" customWidth="1"/>
    <col min="13" max="13" width="18.83203125" style="25" customWidth="1"/>
    <col min="14" max="14" width="22.33203125" style="25" customWidth="1"/>
    <col min="15" max="15" width="16.1640625" style="6" customWidth="1"/>
    <col min="16" max="16" width="15.33203125" style="25" customWidth="1"/>
    <col min="17" max="17" width="7.1640625" style="6" customWidth="1"/>
    <col min="18" max="18" width="12.33203125" style="6" customWidth="1"/>
    <col min="19" max="19" width="14.5" style="6" customWidth="1"/>
    <col min="20" max="20" width="19.5" style="6" customWidth="1"/>
    <col min="21" max="21" width="23.1640625" style="6" customWidth="1"/>
    <col min="22" max="22" width="14" style="6" customWidth="1"/>
    <col min="23" max="23" width="16.1640625" style="6" customWidth="1"/>
    <col min="24" max="24" width="7.5" style="6" customWidth="1"/>
    <col min="25" max="25" width="11.33203125" style="6" customWidth="1"/>
    <col min="26" max="26" width="13.83203125" style="6" customWidth="1"/>
    <col min="27" max="27" width="19" style="6" customWidth="1"/>
    <col min="28" max="28" width="22.83203125" style="6" customWidth="1"/>
    <col min="29" max="29" width="16.33203125" style="6" customWidth="1"/>
    <col min="30" max="30" width="15.5" style="6" customWidth="1"/>
    <col min="31" max="16384" width="10.83203125" style="6"/>
  </cols>
  <sheetData>
    <row r="2" spans="2:32" x14ac:dyDescent="0.2">
      <c r="B2" s="1" t="s">
        <v>85</v>
      </c>
    </row>
    <row r="3" spans="2:32" ht="17" thickBot="1" x14ac:dyDescent="0.25">
      <c r="C3" s="1"/>
    </row>
    <row r="4" spans="2:32" x14ac:dyDescent="0.2">
      <c r="B4" s="20"/>
      <c r="C4" s="70" t="s">
        <v>65</v>
      </c>
      <c r="D4" s="71"/>
      <c r="E4" s="72"/>
      <c r="F4" s="72"/>
      <c r="G4" s="71"/>
      <c r="H4" s="72"/>
      <c r="I4" s="72"/>
      <c r="J4" s="71"/>
      <c r="K4" s="71"/>
      <c r="L4" s="72"/>
      <c r="M4" s="72"/>
      <c r="N4" s="72"/>
      <c r="O4" s="71"/>
      <c r="P4" s="72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3"/>
    </row>
    <row r="5" spans="2:32" ht="31" customHeight="1" x14ac:dyDescent="0.2">
      <c r="B5" s="37"/>
      <c r="C5" s="68" t="s">
        <v>61</v>
      </c>
      <c r="D5" s="27"/>
      <c r="E5" s="45"/>
      <c r="F5" s="45"/>
      <c r="G5" s="28"/>
      <c r="H5" s="45"/>
      <c r="I5" s="45"/>
      <c r="J5" s="58"/>
      <c r="K5" s="134" t="s">
        <v>62</v>
      </c>
      <c r="L5" s="134"/>
      <c r="M5" s="134"/>
      <c r="N5" s="134"/>
      <c r="O5" s="134"/>
      <c r="P5" s="134"/>
      <c r="Q5" s="27"/>
      <c r="R5" s="134" t="s">
        <v>63</v>
      </c>
      <c r="S5" s="134"/>
      <c r="T5" s="134"/>
      <c r="U5" s="134"/>
      <c r="V5" s="134"/>
      <c r="W5" s="134"/>
      <c r="X5" s="28"/>
      <c r="Y5" s="134" t="s">
        <v>64</v>
      </c>
      <c r="Z5" s="134"/>
      <c r="AA5" s="134"/>
      <c r="AB5" s="134"/>
      <c r="AC5" s="134"/>
      <c r="AD5" s="134"/>
      <c r="AE5" s="36"/>
      <c r="AF5" s="7"/>
    </row>
    <row r="6" spans="2:32" x14ac:dyDescent="0.2">
      <c r="B6" s="21"/>
      <c r="C6" s="27"/>
      <c r="D6" s="27"/>
      <c r="E6" s="46"/>
      <c r="F6" s="46"/>
      <c r="G6" s="28"/>
      <c r="H6" s="45"/>
      <c r="I6" s="45"/>
      <c r="J6" s="27"/>
      <c r="K6" s="69"/>
      <c r="L6" s="45"/>
      <c r="M6" s="45"/>
      <c r="N6" s="45"/>
      <c r="O6" s="28"/>
      <c r="P6" s="45"/>
      <c r="Q6" s="27"/>
      <c r="R6" s="27"/>
      <c r="S6" s="28"/>
      <c r="T6" s="45"/>
      <c r="U6" s="45"/>
      <c r="V6" s="28"/>
      <c r="W6" s="45"/>
      <c r="X6" s="27"/>
      <c r="Y6" s="27"/>
      <c r="Z6" s="27"/>
      <c r="AA6" s="46"/>
      <c r="AB6" s="45"/>
      <c r="AC6" s="28"/>
      <c r="AD6" s="45"/>
      <c r="AE6" s="38"/>
      <c r="AF6" s="7"/>
    </row>
    <row r="7" spans="2:32" x14ac:dyDescent="0.2">
      <c r="B7" s="21"/>
      <c r="C7" s="52" t="s">
        <v>0</v>
      </c>
      <c r="D7" s="53" t="s">
        <v>1</v>
      </c>
      <c r="E7" s="53" t="s">
        <v>2</v>
      </c>
      <c r="F7" s="53" t="s">
        <v>3</v>
      </c>
      <c r="G7" s="54"/>
      <c r="H7" s="55" t="s">
        <v>4</v>
      </c>
      <c r="I7" s="62"/>
      <c r="J7" s="27"/>
      <c r="K7" s="59" t="s">
        <v>0</v>
      </c>
      <c r="L7" s="53" t="s">
        <v>1</v>
      </c>
      <c r="M7" s="53" t="s">
        <v>2</v>
      </c>
      <c r="N7" s="53" t="s">
        <v>3</v>
      </c>
      <c r="O7" s="54"/>
      <c r="P7" s="55" t="s">
        <v>4</v>
      </c>
      <c r="Q7" s="27"/>
      <c r="R7" s="59" t="s">
        <v>0</v>
      </c>
      <c r="S7" s="54" t="s">
        <v>1</v>
      </c>
      <c r="T7" s="53" t="s">
        <v>2</v>
      </c>
      <c r="U7" s="53" t="s">
        <v>3</v>
      </c>
      <c r="V7" s="54"/>
      <c r="W7" s="55" t="s">
        <v>4</v>
      </c>
      <c r="X7" s="27"/>
      <c r="Y7" s="59" t="s">
        <v>0</v>
      </c>
      <c r="Z7" s="54" t="s">
        <v>1</v>
      </c>
      <c r="AA7" s="53" t="s">
        <v>2</v>
      </c>
      <c r="AB7" s="53" t="s">
        <v>3</v>
      </c>
      <c r="AC7" s="54"/>
      <c r="AD7" s="55" t="s">
        <v>4</v>
      </c>
      <c r="AE7" s="38"/>
      <c r="AF7" s="7"/>
    </row>
    <row r="8" spans="2:32" x14ac:dyDescent="0.2">
      <c r="B8" s="21"/>
      <c r="C8" s="144" t="s">
        <v>5</v>
      </c>
      <c r="D8" s="46">
        <v>1</v>
      </c>
      <c r="E8" s="45">
        <v>1.5629999999999999</v>
      </c>
      <c r="F8" s="45">
        <v>1.32</v>
      </c>
      <c r="G8" s="28"/>
      <c r="H8" s="42">
        <f>E8/F8</f>
        <v>1.1840909090909091</v>
      </c>
      <c r="I8" s="45"/>
      <c r="J8" s="27"/>
      <c r="K8" s="139" t="s">
        <v>6</v>
      </c>
      <c r="L8" s="46">
        <v>1</v>
      </c>
      <c r="M8" s="45">
        <v>1.81</v>
      </c>
      <c r="N8" s="45">
        <v>1.91</v>
      </c>
      <c r="O8" s="28"/>
      <c r="P8" s="42">
        <f>M8/N8</f>
        <v>0.94764397905759168</v>
      </c>
      <c r="Q8" s="27"/>
      <c r="R8" s="140" t="s">
        <v>7</v>
      </c>
      <c r="S8" s="27">
        <v>1</v>
      </c>
      <c r="T8" s="45">
        <v>2.0179999999999998</v>
      </c>
      <c r="U8" s="45">
        <v>1.91</v>
      </c>
      <c r="V8" s="28"/>
      <c r="W8" s="42">
        <f>T8/U8</f>
        <v>1.0565445026178011</v>
      </c>
      <c r="X8" s="27"/>
      <c r="Y8" s="139" t="s">
        <v>8</v>
      </c>
      <c r="Z8" s="27">
        <v>1</v>
      </c>
      <c r="AA8" s="45">
        <v>3.17</v>
      </c>
      <c r="AB8" s="45">
        <v>2.15</v>
      </c>
      <c r="AC8" s="28"/>
      <c r="AD8" s="42">
        <f>AA8/AB8</f>
        <v>1.4744186046511629</v>
      </c>
      <c r="AE8" s="38"/>
      <c r="AF8" s="7"/>
    </row>
    <row r="9" spans="2:32" x14ac:dyDescent="0.2">
      <c r="B9" s="21"/>
      <c r="C9" s="144"/>
      <c r="D9" s="46">
        <v>2</v>
      </c>
      <c r="E9" s="45">
        <v>1.49</v>
      </c>
      <c r="F9" s="45">
        <v>1.01</v>
      </c>
      <c r="G9" s="28"/>
      <c r="H9" s="42">
        <f>E9/F9</f>
        <v>1.4752475247524752</v>
      </c>
      <c r="I9" s="45"/>
      <c r="J9" s="27"/>
      <c r="K9" s="139"/>
      <c r="L9" s="46">
        <v>2</v>
      </c>
      <c r="M9" s="45">
        <v>1.43</v>
      </c>
      <c r="N9" s="45">
        <v>1.41</v>
      </c>
      <c r="O9" s="28"/>
      <c r="P9" s="42">
        <f>M9/N9</f>
        <v>1.0141843971631206</v>
      </c>
      <c r="Q9" s="27"/>
      <c r="R9" s="140"/>
      <c r="S9" s="27">
        <v>2</v>
      </c>
      <c r="T9" s="45">
        <v>1.94</v>
      </c>
      <c r="U9" s="45">
        <v>1.92</v>
      </c>
      <c r="V9" s="28"/>
      <c r="W9" s="42">
        <f>T9/U9</f>
        <v>1.0104166666666667</v>
      </c>
      <c r="X9" s="27"/>
      <c r="Y9" s="139"/>
      <c r="Z9" s="27">
        <v>2</v>
      </c>
      <c r="AA9" s="45">
        <v>2.86</v>
      </c>
      <c r="AB9" s="45">
        <v>2.21</v>
      </c>
      <c r="AC9" s="28"/>
      <c r="AD9" s="42">
        <f>AA9/AB9</f>
        <v>1.2941176470588236</v>
      </c>
      <c r="AE9" s="38"/>
      <c r="AF9" s="7"/>
    </row>
    <row r="10" spans="2:32" x14ac:dyDescent="0.2">
      <c r="B10" s="21"/>
      <c r="C10" s="144"/>
      <c r="D10" s="46"/>
      <c r="E10" s="45"/>
      <c r="F10" s="45"/>
      <c r="G10" s="29" t="s">
        <v>9</v>
      </c>
      <c r="H10" s="42">
        <f>AVERAGE(H8:H9)</f>
        <v>1.3296692169216922</v>
      </c>
      <c r="I10" s="45"/>
      <c r="J10" s="27"/>
      <c r="K10" s="139"/>
      <c r="L10" s="46"/>
      <c r="M10" s="45"/>
      <c r="N10" s="45"/>
      <c r="O10" s="29" t="s">
        <v>9</v>
      </c>
      <c r="P10" s="42">
        <f>AVERAGE(P8:P9)</f>
        <v>0.98091418811035613</v>
      </c>
      <c r="Q10" s="27"/>
      <c r="R10" s="140"/>
      <c r="S10" s="27"/>
      <c r="T10" s="45"/>
      <c r="U10" s="45"/>
      <c r="V10" s="29" t="s">
        <v>9</v>
      </c>
      <c r="W10" s="42">
        <f>AVERAGE(W8:W9)</f>
        <v>1.0334805846422339</v>
      </c>
      <c r="X10" s="27"/>
      <c r="Y10" s="139"/>
      <c r="Z10" s="27"/>
      <c r="AA10" s="45"/>
      <c r="AB10" s="45"/>
      <c r="AC10" s="29" t="s">
        <v>9</v>
      </c>
      <c r="AD10" s="42">
        <f>AVERAGE(AD8:AD9)</f>
        <v>1.3842681258549931</v>
      </c>
      <c r="AE10" s="38"/>
      <c r="AF10" s="7"/>
    </row>
    <row r="11" spans="2:32" x14ac:dyDescent="0.2">
      <c r="B11" s="21"/>
      <c r="C11" s="47"/>
      <c r="D11" s="46"/>
      <c r="E11" s="45"/>
      <c r="F11" s="45"/>
      <c r="G11" s="29"/>
      <c r="H11" s="42"/>
      <c r="I11" s="45"/>
      <c r="J11" s="27"/>
      <c r="K11" s="8"/>
      <c r="L11" s="46"/>
      <c r="M11" s="45"/>
      <c r="N11" s="45"/>
      <c r="O11" s="29"/>
      <c r="P11" s="42"/>
      <c r="Q11" s="27"/>
      <c r="R11" s="9"/>
      <c r="S11" s="27"/>
      <c r="T11" s="45"/>
      <c r="U11" s="45"/>
      <c r="V11" s="29"/>
      <c r="W11" s="42"/>
      <c r="X11" s="27"/>
      <c r="Y11" s="8"/>
      <c r="Z11" s="27"/>
      <c r="AA11" s="45"/>
      <c r="AB11" s="45"/>
      <c r="AC11" s="29"/>
      <c r="AD11" s="42"/>
      <c r="AE11" s="38"/>
      <c r="AF11" s="7"/>
    </row>
    <row r="12" spans="2:32" x14ac:dyDescent="0.2">
      <c r="B12" s="21"/>
      <c r="C12" s="144" t="s">
        <v>10</v>
      </c>
      <c r="D12" s="46">
        <v>1</v>
      </c>
      <c r="E12" s="45">
        <v>2.12</v>
      </c>
      <c r="F12" s="45">
        <v>1.08</v>
      </c>
      <c r="G12" s="28"/>
      <c r="H12" s="42">
        <f>E12/F12</f>
        <v>1.962962962962963</v>
      </c>
      <c r="I12" s="45"/>
      <c r="J12" s="27"/>
      <c r="K12" s="139" t="s">
        <v>11</v>
      </c>
      <c r="L12" s="46">
        <v>1</v>
      </c>
      <c r="M12" s="45">
        <v>2.11</v>
      </c>
      <c r="N12" s="45">
        <v>1.74</v>
      </c>
      <c r="O12" s="28"/>
      <c r="P12" s="42">
        <f>M12/N12</f>
        <v>1.2126436781609196</v>
      </c>
      <c r="Q12" s="27"/>
      <c r="R12" s="140" t="s">
        <v>12</v>
      </c>
      <c r="S12" s="27">
        <v>1</v>
      </c>
      <c r="T12" s="45">
        <v>2.69</v>
      </c>
      <c r="U12" s="45">
        <v>2.16</v>
      </c>
      <c r="V12" s="28"/>
      <c r="W12" s="42">
        <f>T12/U12</f>
        <v>1.2453703703703702</v>
      </c>
      <c r="X12" s="27"/>
      <c r="Y12" s="139" t="s">
        <v>11</v>
      </c>
      <c r="Z12" s="27">
        <v>1</v>
      </c>
      <c r="AA12" s="45">
        <v>3.63</v>
      </c>
      <c r="AB12" s="45">
        <v>3.28</v>
      </c>
      <c r="AC12" s="28"/>
      <c r="AD12" s="42">
        <f>AA12/AB12</f>
        <v>1.1067073170731707</v>
      </c>
      <c r="AE12" s="38"/>
      <c r="AF12" s="7"/>
    </row>
    <row r="13" spans="2:32" x14ac:dyDescent="0.2">
      <c r="B13" s="21"/>
      <c r="C13" s="144"/>
      <c r="D13" s="46">
        <v>2</v>
      </c>
      <c r="E13" s="45">
        <v>2.1800000000000002</v>
      </c>
      <c r="F13" s="45">
        <v>1.05</v>
      </c>
      <c r="G13" s="28"/>
      <c r="H13" s="42">
        <f>E13/F13</f>
        <v>2.0761904761904764</v>
      </c>
      <c r="I13" s="45"/>
      <c r="J13" s="27"/>
      <c r="K13" s="139"/>
      <c r="L13" s="46">
        <v>2</v>
      </c>
      <c r="M13" s="45">
        <v>1.93</v>
      </c>
      <c r="N13" s="45">
        <v>2.1800000000000002</v>
      </c>
      <c r="O13" s="28"/>
      <c r="P13" s="42">
        <f>M13/N13</f>
        <v>0.8853211009174311</v>
      </c>
      <c r="Q13" s="27"/>
      <c r="R13" s="140"/>
      <c r="S13" s="27">
        <v>2</v>
      </c>
      <c r="T13" s="45">
        <v>2.84</v>
      </c>
      <c r="U13" s="45">
        <v>2.95</v>
      </c>
      <c r="V13" s="28"/>
      <c r="W13" s="42">
        <f>T13/U13</f>
        <v>0.96271186440677958</v>
      </c>
      <c r="X13" s="27"/>
      <c r="Y13" s="139"/>
      <c r="Z13" s="27">
        <v>2</v>
      </c>
      <c r="AA13" s="45">
        <v>3.38</v>
      </c>
      <c r="AB13" s="45">
        <v>2.9</v>
      </c>
      <c r="AC13" s="28"/>
      <c r="AD13" s="42">
        <f>AA13/AB13</f>
        <v>1.1655172413793105</v>
      </c>
      <c r="AE13" s="38"/>
      <c r="AF13" s="7"/>
    </row>
    <row r="14" spans="2:32" x14ac:dyDescent="0.2">
      <c r="B14" s="21"/>
      <c r="C14" s="144"/>
      <c r="D14" s="46"/>
      <c r="E14" s="45"/>
      <c r="F14" s="45"/>
      <c r="G14" s="29" t="s">
        <v>9</v>
      </c>
      <c r="H14" s="42">
        <f>AVERAGE(H12:H13)</f>
        <v>2.0195767195767198</v>
      </c>
      <c r="I14" s="45"/>
      <c r="J14" s="27"/>
      <c r="K14" s="139"/>
      <c r="L14" s="46"/>
      <c r="M14" s="45"/>
      <c r="N14" s="45"/>
      <c r="O14" s="29" t="s">
        <v>9</v>
      </c>
      <c r="P14" s="42">
        <f>AVERAGE(P12:P13)</f>
        <v>1.0489823895391752</v>
      </c>
      <c r="Q14" s="27"/>
      <c r="R14" s="140"/>
      <c r="S14" s="27"/>
      <c r="T14" s="45"/>
      <c r="U14" s="45"/>
      <c r="V14" s="29" t="s">
        <v>9</v>
      </c>
      <c r="W14" s="42">
        <f>AVERAGE(W12:W13)</f>
        <v>1.1040411173885749</v>
      </c>
      <c r="X14" s="27"/>
      <c r="Y14" s="139"/>
      <c r="Z14" s="27"/>
      <c r="AA14" s="45"/>
      <c r="AB14" s="45"/>
      <c r="AC14" s="29" t="s">
        <v>9</v>
      </c>
      <c r="AD14" s="42">
        <f>AVERAGE(AD12:AD13)</f>
        <v>1.1361122792262406</v>
      </c>
      <c r="AE14" s="38"/>
      <c r="AF14" s="7"/>
    </row>
    <row r="15" spans="2:32" x14ac:dyDescent="0.2">
      <c r="B15" s="21"/>
      <c r="C15" s="47"/>
      <c r="D15" s="46"/>
      <c r="E15" s="45"/>
      <c r="F15" s="45"/>
      <c r="G15" s="29"/>
      <c r="H15" s="42"/>
      <c r="I15" s="45"/>
      <c r="J15" s="27"/>
      <c r="K15" s="8"/>
      <c r="L15" s="46"/>
      <c r="M15" s="45"/>
      <c r="N15" s="45"/>
      <c r="O15" s="29"/>
      <c r="P15" s="42"/>
      <c r="Q15" s="27"/>
      <c r="R15" s="9"/>
      <c r="S15" s="27"/>
      <c r="T15" s="45"/>
      <c r="U15" s="45"/>
      <c r="V15" s="29"/>
      <c r="W15" s="42"/>
      <c r="X15" s="27"/>
      <c r="Y15" s="8"/>
      <c r="Z15" s="27"/>
      <c r="AA15" s="45"/>
      <c r="AB15" s="45"/>
      <c r="AC15" s="29"/>
      <c r="AD15" s="42"/>
      <c r="AE15" s="38"/>
      <c r="AF15" s="7"/>
    </row>
    <row r="16" spans="2:32" x14ac:dyDescent="0.2">
      <c r="B16" s="21"/>
      <c r="C16" s="47"/>
      <c r="D16" s="46"/>
      <c r="E16" s="45"/>
      <c r="F16" s="45"/>
      <c r="G16" s="31" t="s">
        <v>13</v>
      </c>
      <c r="H16" s="43">
        <f>AVERAGE(H8,H9,H12,H13)</f>
        <v>1.674622968249206</v>
      </c>
      <c r="I16" s="5"/>
      <c r="J16" s="27"/>
      <c r="K16" s="10"/>
      <c r="L16" s="46"/>
      <c r="M16" s="45"/>
      <c r="N16" s="45"/>
      <c r="O16" s="57" t="s">
        <v>14</v>
      </c>
      <c r="P16" s="43">
        <f>AVERAGE(P8,P9,P12,P13)</f>
        <v>1.0149482888247658</v>
      </c>
      <c r="Q16" s="27"/>
      <c r="R16" s="9"/>
      <c r="S16" s="27"/>
      <c r="T16" s="45"/>
      <c r="U16" s="45"/>
      <c r="V16" s="31" t="s">
        <v>13</v>
      </c>
      <c r="W16" s="43">
        <f>AVERAGE(W8,W9,W12,W13)</f>
        <v>1.0687608510154045</v>
      </c>
      <c r="X16" s="27"/>
      <c r="Y16" s="8"/>
      <c r="Z16" s="27"/>
      <c r="AA16" s="45"/>
      <c r="AB16" s="45"/>
      <c r="AC16" s="31" t="s">
        <v>13</v>
      </c>
      <c r="AD16" s="43">
        <f>AVERAGE(AD8,AD9,AD12,AD13)</f>
        <v>1.2601902025406169</v>
      </c>
      <c r="AE16" s="38"/>
      <c r="AF16" s="7"/>
    </row>
    <row r="17" spans="2:32" x14ac:dyDescent="0.2">
      <c r="B17" s="21"/>
      <c r="C17" s="47"/>
      <c r="D17" s="46"/>
      <c r="E17" s="45"/>
      <c r="F17" s="45"/>
      <c r="G17" s="29"/>
      <c r="H17" s="42"/>
      <c r="I17" s="45"/>
      <c r="J17" s="27"/>
      <c r="K17" s="8"/>
      <c r="L17" s="46"/>
      <c r="M17" s="45"/>
      <c r="N17" s="45"/>
      <c r="O17" s="29"/>
      <c r="P17" s="42"/>
      <c r="Q17" s="27"/>
      <c r="R17" s="9"/>
      <c r="S17" s="27"/>
      <c r="T17" s="45"/>
      <c r="U17" s="45"/>
      <c r="V17" s="29"/>
      <c r="W17" s="42"/>
      <c r="X17" s="27"/>
      <c r="Y17" s="8"/>
      <c r="Z17" s="27"/>
      <c r="AA17" s="45"/>
      <c r="AB17" s="45"/>
      <c r="AC17" s="29"/>
      <c r="AD17" s="42"/>
      <c r="AE17" s="38"/>
      <c r="AF17" s="7"/>
    </row>
    <row r="18" spans="2:32" x14ac:dyDescent="0.2">
      <c r="B18" s="21"/>
      <c r="C18" s="144" t="s">
        <v>7</v>
      </c>
      <c r="D18" s="46">
        <v>1</v>
      </c>
      <c r="E18" s="45">
        <v>1.93</v>
      </c>
      <c r="F18" s="46">
        <v>1.1599999999999999</v>
      </c>
      <c r="G18" s="28"/>
      <c r="H18" s="42">
        <f>E18/F18</f>
        <v>1.663793103448276</v>
      </c>
      <c r="I18" s="45"/>
      <c r="J18" s="27"/>
      <c r="K18" s="139" t="s">
        <v>7</v>
      </c>
      <c r="L18" s="46">
        <v>1</v>
      </c>
      <c r="M18" s="45">
        <v>1.95</v>
      </c>
      <c r="N18" s="45">
        <v>1.71</v>
      </c>
      <c r="O18" s="28"/>
      <c r="P18" s="42">
        <f>M18/N18</f>
        <v>1.1403508771929824</v>
      </c>
      <c r="Q18" s="27"/>
      <c r="R18" s="140" t="s">
        <v>15</v>
      </c>
      <c r="S18" s="27">
        <v>1</v>
      </c>
      <c r="T18" s="45">
        <v>2.3199999999999998</v>
      </c>
      <c r="U18" s="45">
        <v>2.2400000000000002</v>
      </c>
      <c r="V18" s="28"/>
      <c r="W18" s="42">
        <f>T18/U18</f>
        <v>1.0357142857142856</v>
      </c>
      <c r="X18" s="27"/>
      <c r="Y18" s="139" t="s">
        <v>10</v>
      </c>
      <c r="Z18" s="27">
        <v>1</v>
      </c>
      <c r="AA18" s="45">
        <v>2.63</v>
      </c>
      <c r="AB18" s="45">
        <v>2.74</v>
      </c>
      <c r="AC18" s="28"/>
      <c r="AD18" s="42">
        <f>AA18/AB18</f>
        <v>0.95985401459854003</v>
      </c>
      <c r="AE18" s="38"/>
      <c r="AF18" s="7"/>
    </row>
    <row r="19" spans="2:32" x14ac:dyDescent="0.2">
      <c r="B19" s="21"/>
      <c r="C19" s="144"/>
      <c r="D19" s="46">
        <v>2</v>
      </c>
      <c r="E19" s="45">
        <v>1.95</v>
      </c>
      <c r="F19" s="45">
        <v>0.93</v>
      </c>
      <c r="G19" s="28"/>
      <c r="H19" s="42">
        <f>E19/F19</f>
        <v>2.096774193548387</v>
      </c>
      <c r="I19" s="45"/>
      <c r="J19" s="27"/>
      <c r="K19" s="139"/>
      <c r="L19" s="46">
        <v>2</v>
      </c>
      <c r="M19" s="45">
        <v>1.69</v>
      </c>
      <c r="N19" s="45">
        <v>1.46</v>
      </c>
      <c r="O19" s="28"/>
      <c r="P19" s="42">
        <f>M19/N19</f>
        <v>1.1575342465753424</v>
      </c>
      <c r="Q19" s="27"/>
      <c r="R19" s="140"/>
      <c r="S19" s="27">
        <v>2</v>
      </c>
      <c r="T19" s="45">
        <v>1.91</v>
      </c>
      <c r="U19" s="45">
        <v>2.25</v>
      </c>
      <c r="V19" s="28"/>
      <c r="W19" s="42">
        <f>T19/U19</f>
        <v>0.8488888888888888</v>
      </c>
      <c r="X19" s="27"/>
      <c r="Y19" s="139"/>
      <c r="Z19" s="27">
        <v>2</v>
      </c>
      <c r="AA19" s="45">
        <v>2.41</v>
      </c>
      <c r="AB19" s="45">
        <v>2.06</v>
      </c>
      <c r="AC19" s="28"/>
      <c r="AD19" s="42">
        <f>AA19/AB19</f>
        <v>1.1699029126213594</v>
      </c>
      <c r="AE19" s="38"/>
      <c r="AF19" s="7"/>
    </row>
    <row r="20" spans="2:32" x14ac:dyDescent="0.2">
      <c r="B20" s="21"/>
      <c r="C20" s="144"/>
      <c r="D20" s="46"/>
      <c r="E20" s="45"/>
      <c r="F20" s="45"/>
      <c r="G20" s="29" t="s">
        <v>9</v>
      </c>
      <c r="H20" s="42">
        <f>AVERAGE(H18:H19)</f>
        <v>1.8802836484983314</v>
      </c>
      <c r="I20" s="45"/>
      <c r="J20" s="27"/>
      <c r="K20" s="139"/>
      <c r="L20" s="46"/>
      <c r="M20" s="45"/>
      <c r="N20" s="45"/>
      <c r="O20" s="29" t="s">
        <v>9</v>
      </c>
      <c r="P20" s="42">
        <f>AVERAGE(P18:P19)</f>
        <v>1.1489425618841624</v>
      </c>
      <c r="Q20" s="27"/>
      <c r="R20" s="140"/>
      <c r="S20" s="27"/>
      <c r="T20" s="45"/>
      <c r="U20" s="45"/>
      <c r="V20" s="29" t="s">
        <v>9</v>
      </c>
      <c r="W20" s="42">
        <f>AVERAGE(W18:W19)</f>
        <v>0.9423015873015872</v>
      </c>
      <c r="X20" s="27"/>
      <c r="Y20" s="139"/>
      <c r="Z20" s="27"/>
      <c r="AA20" s="45"/>
      <c r="AB20" s="45"/>
      <c r="AC20" s="29" t="s">
        <v>9</v>
      </c>
      <c r="AD20" s="42">
        <f>AVERAGE(AD18:AD19)</f>
        <v>1.0648784636099498</v>
      </c>
      <c r="AE20" s="38"/>
      <c r="AF20" s="7"/>
    </row>
    <row r="21" spans="2:32" x14ac:dyDescent="0.2">
      <c r="B21" s="21"/>
      <c r="C21" s="47"/>
      <c r="D21" s="46"/>
      <c r="E21" s="45"/>
      <c r="F21" s="45"/>
      <c r="G21" s="29"/>
      <c r="H21" s="42"/>
      <c r="I21" s="45"/>
      <c r="J21" s="27"/>
      <c r="K21" s="8"/>
      <c r="L21" s="46"/>
      <c r="M21" s="45"/>
      <c r="N21" s="45"/>
      <c r="O21" s="29"/>
      <c r="P21" s="42"/>
      <c r="Q21" s="27"/>
      <c r="R21" s="9"/>
      <c r="S21" s="27"/>
      <c r="T21" s="45"/>
      <c r="U21" s="45"/>
      <c r="V21" s="29"/>
      <c r="W21" s="42"/>
      <c r="X21" s="27"/>
      <c r="Y21" s="8"/>
      <c r="Z21" s="27"/>
      <c r="AA21" s="45"/>
      <c r="AB21" s="45"/>
      <c r="AC21" s="29"/>
      <c r="AD21" s="42"/>
      <c r="AE21" s="38"/>
      <c r="AF21" s="7"/>
    </row>
    <row r="22" spans="2:32" x14ac:dyDescent="0.2">
      <c r="B22" s="21"/>
      <c r="C22" s="144" t="s">
        <v>16</v>
      </c>
      <c r="D22" s="46">
        <v>1</v>
      </c>
      <c r="E22" s="45">
        <v>1.68</v>
      </c>
      <c r="F22" s="45">
        <v>1.1299999999999999</v>
      </c>
      <c r="G22" s="28"/>
      <c r="H22" s="42">
        <f>E22/F22</f>
        <v>1.4867256637168142</v>
      </c>
      <c r="I22" s="45"/>
      <c r="J22" s="27"/>
      <c r="K22" s="139" t="s">
        <v>16</v>
      </c>
      <c r="L22" s="46">
        <v>1</v>
      </c>
      <c r="M22" s="45">
        <v>1.57</v>
      </c>
      <c r="N22" s="45">
        <v>1.67</v>
      </c>
      <c r="O22" s="28"/>
      <c r="P22" s="42">
        <f>M22/N22</f>
        <v>0.940119760479042</v>
      </c>
      <c r="Q22" s="27"/>
      <c r="R22" s="140" t="s">
        <v>17</v>
      </c>
      <c r="S22" s="27">
        <v>1</v>
      </c>
      <c r="T22" s="45">
        <v>2</v>
      </c>
      <c r="U22" s="45">
        <v>2.1800000000000002</v>
      </c>
      <c r="V22" s="28"/>
      <c r="W22" s="42">
        <f>T22/U22</f>
        <v>0.9174311926605504</v>
      </c>
      <c r="X22" s="27"/>
      <c r="Y22" s="139" t="s">
        <v>7</v>
      </c>
      <c r="Z22" s="27">
        <v>1</v>
      </c>
      <c r="AA22" s="45">
        <v>2.5299999999999998</v>
      </c>
      <c r="AB22" s="45">
        <v>2.17</v>
      </c>
      <c r="AC22" s="28"/>
      <c r="AD22" s="42">
        <f>AA22/AB22</f>
        <v>1.1658986175115207</v>
      </c>
      <c r="AE22" s="38"/>
    </row>
    <row r="23" spans="2:32" x14ac:dyDescent="0.2">
      <c r="B23" s="21"/>
      <c r="C23" s="144"/>
      <c r="D23" s="46">
        <v>2</v>
      </c>
      <c r="E23" s="45">
        <v>1.35</v>
      </c>
      <c r="F23" s="45">
        <v>1.27</v>
      </c>
      <c r="G23" s="28"/>
      <c r="H23" s="42">
        <f>E23/F23</f>
        <v>1.0629921259842521</v>
      </c>
      <c r="I23" s="45"/>
      <c r="J23" s="27"/>
      <c r="K23" s="139"/>
      <c r="L23" s="46">
        <v>2</v>
      </c>
      <c r="M23" s="45">
        <v>1.83</v>
      </c>
      <c r="N23" s="45">
        <v>1.57</v>
      </c>
      <c r="O23" s="28"/>
      <c r="P23" s="42">
        <f>M23/N23</f>
        <v>1.1656050955414012</v>
      </c>
      <c r="Q23" s="27"/>
      <c r="R23" s="140"/>
      <c r="S23" s="27">
        <v>2</v>
      </c>
      <c r="T23" s="45">
        <v>2.0299999999999998</v>
      </c>
      <c r="U23" s="45">
        <v>2.81</v>
      </c>
      <c r="V23" s="28"/>
      <c r="W23" s="42">
        <f>T23/U23</f>
        <v>0.72241992882562267</v>
      </c>
      <c r="X23" s="27"/>
      <c r="Y23" s="139"/>
      <c r="Z23" s="27">
        <v>2</v>
      </c>
      <c r="AA23" s="45">
        <v>2.5299999999999998</v>
      </c>
      <c r="AB23" s="45">
        <v>2.2799999999999998</v>
      </c>
      <c r="AC23" s="28"/>
      <c r="AD23" s="42">
        <f>AA23/AB23</f>
        <v>1.1096491228070176</v>
      </c>
      <c r="AE23" s="38"/>
    </row>
    <row r="24" spans="2:32" x14ac:dyDescent="0.2">
      <c r="B24" s="21"/>
      <c r="C24" s="144"/>
      <c r="D24" s="46"/>
      <c r="E24" s="45"/>
      <c r="F24" s="45"/>
      <c r="G24" s="29" t="s">
        <v>9</v>
      </c>
      <c r="H24" s="42">
        <f>AVERAGE(H22:H23)</f>
        <v>1.2748588948505333</v>
      </c>
      <c r="I24" s="45"/>
      <c r="J24" s="27"/>
      <c r="K24" s="139"/>
      <c r="L24" s="46"/>
      <c r="M24" s="45"/>
      <c r="N24" s="45"/>
      <c r="O24" s="29" t="s">
        <v>9</v>
      </c>
      <c r="P24" s="42">
        <f>AVERAGE(P22:P23)</f>
        <v>1.0528624280102217</v>
      </c>
      <c r="Q24" s="27"/>
      <c r="R24" s="140"/>
      <c r="S24" s="27"/>
      <c r="T24" s="45"/>
      <c r="U24" s="45"/>
      <c r="V24" s="29" t="s">
        <v>9</v>
      </c>
      <c r="W24" s="42">
        <f>AVERAGE(W22:W23)</f>
        <v>0.81992556074308653</v>
      </c>
      <c r="X24" s="27"/>
      <c r="Y24" s="139"/>
      <c r="Z24" s="27"/>
      <c r="AA24" s="45"/>
      <c r="AB24" s="45"/>
      <c r="AC24" s="29" t="s">
        <v>9</v>
      </c>
      <c r="AD24" s="42">
        <f>AVERAGE(AD22:AD23)</f>
        <v>1.1377738701592692</v>
      </c>
      <c r="AE24" s="38"/>
    </row>
    <row r="25" spans="2:32" x14ac:dyDescent="0.2">
      <c r="B25" s="21"/>
      <c r="C25" s="47"/>
      <c r="D25" s="46"/>
      <c r="E25" s="45"/>
      <c r="F25" s="45"/>
      <c r="G25" s="29"/>
      <c r="H25" s="42"/>
      <c r="I25" s="45"/>
      <c r="J25" s="27"/>
      <c r="K25" s="8"/>
      <c r="L25" s="46"/>
      <c r="M25" s="45"/>
      <c r="N25" s="45"/>
      <c r="O25" s="29"/>
      <c r="P25" s="42"/>
      <c r="Q25" s="27"/>
      <c r="R25" s="9"/>
      <c r="S25" s="27"/>
      <c r="T25" s="45"/>
      <c r="U25" s="45"/>
      <c r="V25" s="29"/>
      <c r="W25" s="42"/>
      <c r="X25" s="27"/>
      <c r="Y25" s="8"/>
      <c r="Z25" s="27"/>
      <c r="AA25" s="45"/>
      <c r="AB25" s="45"/>
      <c r="AC25" s="29"/>
      <c r="AD25" s="42"/>
      <c r="AE25" s="38"/>
    </row>
    <row r="26" spans="2:32" x14ac:dyDescent="0.2">
      <c r="B26" s="21"/>
      <c r="C26" s="47"/>
      <c r="D26" s="46"/>
      <c r="E26" s="45"/>
      <c r="F26" s="45"/>
      <c r="G26" s="31" t="s">
        <v>18</v>
      </c>
      <c r="H26" s="43">
        <f>AVERAGE(H18,H19,H22,H23)</f>
        <v>1.5775712716744321</v>
      </c>
      <c r="I26" s="5"/>
      <c r="J26" s="27"/>
      <c r="K26" s="8"/>
      <c r="L26" s="46"/>
      <c r="M26" s="45"/>
      <c r="N26" s="45"/>
      <c r="O26" s="57" t="s">
        <v>19</v>
      </c>
      <c r="P26" s="43">
        <f>AVERAGE(P18,P19,P22,P23)</f>
        <v>1.1009024949471922</v>
      </c>
      <c r="Q26" s="27"/>
      <c r="R26" s="9"/>
      <c r="S26" s="27"/>
      <c r="T26" s="45"/>
      <c r="U26" s="45"/>
      <c r="V26" s="31" t="s">
        <v>18</v>
      </c>
      <c r="W26" s="43">
        <f>AVERAGE(W18,W19,W22,W23)</f>
        <v>0.88111357402233681</v>
      </c>
      <c r="X26" s="27"/>
      <c r="Y26" s="8"/>
      <c r="Z26" s="27"/>
      <c r="AA26" s="45"/>
      <c r="AB26" s="45"/>
      <c r="AC26" s="31" t="s">
        <v>18</v>
      </c>
      <c r="AD26" s="43">
        <f>AVERAGE(AD18,AD19,AD22,AD23)</f>
        <v>1.1013261668846095</v>
      </c>
      <c r="AE26" s="38"/>
    </row>
    <row r="27" spans="2:32" x14ac:dyDescent="0.2">
      <c r="B27" s="21"/>
      <c r="C27" s="47"/>
      <c r="D27" s="46"/>
      <c r="E27" s="45"/>
      <c r="F27" s="45"/>
      <c r="G27" s="29"/>
      <c r="H27" s="42"/>
      <c r="I27" s="45"/>
      <c r="J27" s="27"/>
      <c r="K27" s="8"/>
      <c r="L27" s="46"/>
      <c r="M27" s="45"/>
      <c r="N27" s="45"/>
      <c r="O27" s="29"/>
      <c r="P27" s="42"/>
      <c r="Q27" s="27"/>
      <c r="R27" s="9"/>
      <c r="S27" s="27"/>
      <c r="T27" s="45"/>
      <c r="U27" s="45"/>
      <c r="V27" s="29"/>
      <c r="W27" s="42"/>
      <c r="X27" s="27"/>
      <c r="Y27" s="8"/>
      <c r="Z27" s="27"/>
      <c r="AA27" s="45"/>
      <c r="AB27" s="45"/>
      <c r="AC27" s="29"/>
      <c r="AD27" s="42"/>
      <c r="AE27" s="38"/>
      <c r="AF27" s="7"/>
    </row>
    <row r="28" spans="2:32" x14ac:dyDescent="0.2">
      <c r="B28" s="21"/>
      <c r="C28" s="141" t="s">
        <v>20</v>
      </c>
      <c r="D28" s="46">
        <v>1</v>
      </c>
      <c r="E28" s="45">
        <v>2.5099999999999998</v>
      </c>
      <c r="F28" s="45">
        <v>1.23</v>
      </c>
      <c r="G28" s="28"/>
      <c r="H28" s="42">
        <f>E28/F28</f>
        <v>2.0406504065040649</v>
      </c>
      <c r="I28" s="45"/>
      <c r="J28" s="27"/>
      <c r="K28" s="139" t="s">
        <v>21</v>
      </c>
      <c r="L28" s="46">
        <v>1</v>
      </c>
      <c r="M28" s="45">
        <v>1.38</v>
      </c>
      <c r="N28" s="45">
        <v>1.1100000000000001</v>
      </c>
      <c r="O28" s="28"/>
      <c r="P28" s="42">
        <f>M28/N28</f>
        <v>1.243243243243243</v>
      </c>
      <c r="Q28" s="27"/>
      <c r="R28" s="140" t="s">
        <v>22</v>
      </c>
      <c r="S28" s="27">
        <v>1</v>
      </c>
      <c r="T28" s="45">
        <v>1.88</v>
      </c>
      <c r="U28" s="45">
        <v>2.5</v>
      </c>
      <c r="V28" s="28"/>
      <c r="W28" s="42">
        <f>T28/U28</f>
        <v>0.752</v>
      </c>
      <c r="X28" s="27"/>
      <c r="Y28" s="139" t="s">
        <v>17</v>
      </c>
      <c r="Z28" s="27">
        <v>1</v>
      </c>
      <c r="AA28" s="45">
        <v>1.94</v>
      </c>
      <c r="AB28" s="45">
        <v>1.94</v>
      </c>
      <c r="AC28" s="28"/>
      <c r="AD28" s="42">
        <f>AA28/AB28</f>
        <v>1</v>
      </c>
      <c r="AE28" s="38"/>
      <c r="AF28" s="7"/>
    </row>
    <row r="29" spans="2:32" x14ac:dyDescent="0.2">
      <c r="B29" s="21"/>
      <c r="C29" s="141"/>
      <c r="D29" s="46">
        <v>2</v>
      </c>
      <c r="E29" s="45">
        <v>2.19</v>
      </c>
      <c r="F29" s="45">
        <v>1.44</v>
      </c>
      <c r="G29" s="28"/>
      <c r="H29" s="42">
        <f>E29/F29</f>
        <v>1.5208333333333333</v>
      </c>
      <c r="I29" s="45"/>
      <c r="J29" s="27"/>
      <c r="K29" s="139"/>
      <c r="L29" s="46">
        <v>2</v>
      </c>
      <c r="M29" s="45">
        <v>1.4</v>
      </c>
      <c r="N29" s="45">
        <v>1.27</v>
      </c>
      <c r="O29" s="28"/>
      <c r="P29" s="42">
        <f>M29/N29</f>
        <v>1.1023622047244093</v>
      </c>
      <c r="Q29" s="27"/>
      <c r="R29" s="140"/>
      <c r="S29" s="27">
        <v>2</v>
      </c>
      <c r="T29" s="45">
        <v>2.21</v>
      </c>
      <c r="U29" s="45">
        <v>2.81</v>
      </c>
      <c r="V29" s="28"/>
      <c r="W29" s="42">
        <f>T29/U29</f>
        <v>0.78647686832740216</v>
      </c>
      <c r="X29" s="27"/>
      <c r="Y29" s="139"/>
      <c r="Z29" s="27">
        <v>2</v>
      </c>
      <c r="AA29" s="45">
        <v>2.13</v>
      </c>
      <c r="AB29" s="45">
        <v>1.97</v>
      </c>
      <c r="AC29" s="28"/>
      <c r="AD29" s="42">
        <f>AA29/AB29</f>
        <v>1.0812182741116751</v>
      </c>
      <c r="AE29" s="38"/>
      <c r="AF29" s="7"/>
    </row>
    <row r="30" spans="2:32" x14ac:dyDescent="0.2">
      <c r="B30" s="21"/>
      <c r="C30" s="141"/>
      <c r="D30" s="46"/>
      <c r="E30" s="45"/>
      <c r="F30" s="45"/>
      <c r="G30" s="29" t="s">
        <v>9</v>
      </c>
      <c r="H30" s="42">
        <f>AVERAGE(H28:H29)</f>
        <v>1.7807418699186992</v>
      </c>
      <c r="I30" s="45"/>
      <c r="J30" s="27"/>
      <c r="K30" s="139"/>
      <c r="L30" s="46"/>
      <c r="M30" s="45"/>
      <c r="N30" s="45"/>
      <c r="O30" s="29" t="s">
        <v>9</v>
      </c>
      <c r="P30" s="42">
        <f>AVERAGE(P28:P29)</f>
        <v>1.1728027239838261</v>
      </c>
      <c r="Q30" s="27"/>
      <c r="R30" s="140"/>
      <c r="S30" s="27"/>
      <c r="T30" s="45"/>
      <c r="U30" s="45"/>
      <c r="V30" s="29" t="s">
        <v>9</v>
      </c>
      <c r="W30" s="42">
        <f>AVERAGE(W28:W29)</f>
        <v>0.76923843416370108</v>
      </c>
      <c r="X30" s="27"/>
      <c r="Y30" s="139"/>
      <c r="Z30" s="27"/>
      <c r="AA30" s="45"/>
      <c r="AB30" s="45"/>
      <c r="AC30" s="29" t="s">
        <v>9</v>
      </c>
      <c r="AD30" s="42">
        <f>AVERAGE(AD28:AD29)</f>
        <v>1.0406091370558377</v>
      </c>
      <c r="AE30" s="38"/>
      <c r="AF30" s="7"/>
    </row>
    <row r="31" spans="2:32" x14ac:dyDescent="0.2">
      <c r="B31" s="21"/>
      <c r="C31" s="19"/>
      <c r="D31" s="46"/>
      <c r="E31" s="45"/>
      <c r="F31" s="45"/>
      <c r="G31" s="29"/>
      <c r="H31" s="42"/>
      <c r="I31" s="45"/>
      <c r="J31" s="27"/>
      <c r="K31" s="8"/>
      <c r="L31" s="46"/>
      <c r="M31" s="45"/>
      <c r="N31" s="45"/>
      <c r="O31" s="29"/>
      <c r="P31" s="42"/>
      <c r="Q31" s="27"/>
      <c r="R31" s="9"/>
      <c r="S31" s="27"/>
      <c r="T31" s="45"/>
      <c r="U31" s="45"/>
      <c r="V31" s="29"/>
      <c r="W31" s="42"/>
      <c r="X31" s="27"/>
      <c r="Y31" s="8"/>
      <c r="Z31" s="27"/>
      <c r="AA31" s="45"/>
      <c r="AB31" s="45"/>
      <c r="AC31" s="29"/>
      <c r="AD31" s="42"/>
      <c r="AE31" s="38"/>
      <c r="AF31" s="7"/>
    </row>
    <row r="32" spans="2:32" x14ac:dyDescent="0.2">
      <c r="B32" s="21"/>
      <c r="C32" s="141" t="s">
        <v>15</v>
      </c>
      <c r="D32" s="46">
        <v>1</v>
      </c>
      <c r="E32" s="45">
        <v>1.47</v>
      </c>
      <c r="F32" s="45">
        <v>1.07</v>
      </c>
      <c r="G32" s="32"/>
      <c r="H32" s="42">
        <f>E32/F32</f>
        <v>1.3738317757009344</v>
      </c>
      <c r="I32" s="45"/>
      <c r="J32" s="27"/>
      <c r="K32" s="140" t="s">
        <v>15</v>
      </c>
      <c r="L32" s="46">
        <v>1</v>
      </c>
      <c r="M32" s="45">
        <v>1.48</v>
      </c>
      <c r="N32" s="45">
        <v>1.67</v>
      </c>
      <c r="O32" s="28"/>
      <c r="P32" s="42">
        <f>M32/N32</f>
        <v>0.88622754491017963</v>
      </c>
      <c r="Q32" s="27"/>
      <c r="R32" s="140" t="s">
        <v>16</v>
      </c>
      <c r="S32" s="27">
        <v>1</v>
      </c>
      <c r="T32" s="45">
        <v>2.48</v>
      </c>
      <c r="U32" s="45">
        <v>1.49</v>
      </c>
      <c r="V32" s="28"/>
      <c r="W32" s="42">
        <f>T32/U32</f>
        <v>1.6644295302013423</v>
      </c>
      <c r="X32" s="27"/>
      <c r="Y32" s="140" t="s">
        <v>12</v>
      </c>
      <c r="Z32" s="27">
        <v>1</v>
      </c>
      <c r="AA32" s="45">
        <v>3.03</v>
      </c>
      <c r="AB32" s="45">
        <v>3.08</v>
      </c>
      <c r="AC32" s="28"/>
      <c r="AD32" s="42">
        <f>AA32/AB32</f>
        <v>0.98376623376623373</v>
      </c>
      <c r="AE32" s="38"/>
      <c r="AF32" s="7"/>
    </row>
    <row r="33" spans="2:32" x14ac:dyDescent="0.2">
      <c r="B33" s="21"/>
      <c r="C33" s="141"/>
      <c r="D33" s="46">
        <v>2</v>
      </c>
      <c r="E33" s="45">
        <v>1.63</v>
      </c>
      <c r="F33" s="45">
        <v>1.44</v>
      </c>
      <c r="G33" s="32"/>
      <c r="H33" s="42">
        <f>E33/F33</f>
        <v>1.1319444444444444</v>
      </c>
      <c r="I33" s="45"/>
      <c r="J33" s="27"/>
      <c r="K33" s="142"/>
      <c r="L33" s="46">
        <v>2</v>
      </c>
      <c r="M33" s="45">
        <v>1.53</v>
      </c>
      <c r="N33" s="45">
        <v>1.39</v>
      </c>
      <c r="O33" s="28"/>
      <c r="P33" s="42">
        <f>M33/N33</f>
        <v>1.1007194244604317</v>
      </c>
      <c r="Q33" s="27"/>
      <c r="R33" s="142"/>
      <c r="S33" s="27">
        <v>2</v>
      </c>
      <c r="T33" s="45">
        <v>1.59</v>
      </c>
      <c r="U33" s="45">
        <v>1.98</v>
      </c>
      <c r="V33" s="28"/>
      <c r="W33" s="42">
        <f>T33/U33</f>
        <v>0.80303030303030309</v>
      </c>
      <c r="X33" s="27"/>
      <c r="Y33" s="140"/>
      <c r="Z33" s="27">
        <v>2</v>
      </c>
      <c r="AA33" s="45">
        <v>3.58</v>
      </c>
      <c r="AB33" s="45">
        <v>3</v>
      </c>
      <c r="AC33" s="28"/>
      <c r="AD33" s="42">
        <f>AA33/AB33</f>
        <v>1.1933333333333334</v>
      </c>
      <c r="AE33" s="38"/>
      <c r="AF33" s="7"/>
    </row>
    <row r="34" spans="2:32" x14ac:dyDescent="0.2">
      <c r="B34" s="21"/>
      <c r="C34" s="141"/>
      <c r="D34" s="46"/>
      <c r="E34" s="46"/>
      <c r="F34" s="45"/>
      <c r="G34" s="29" t="s">
        <v>9</v>
      </c>
      <c r="H34" s="42">
        <f>AVERAGE(H32:H33)</f>
        <v>1.2528881100726894</v>
      </c>
      <c r="I34" s="45"/>
      <c r="J34" s="27"/>
      <c r="K34" s="143"/>
      <c r="L34" s="46"/>
      <c r="M34" s="45"/>
      <c r="N34" s="45"/>
      <c r="O34" s="29" t="s">
        <v>9</v>
      </c>
      <c r="P34" s="42">
        <f>AVERAGE(P32:P33)</f>
        <v>0.99347348468530572</v>
      </c>
      <c r="Q34" s="27"/>
      <c r="R34" s="143"/>
      <c r="S34" s="27"/>
      <c r="T34" s="45"/>
      <c r="U34" s="45"/>
      <c r="V34" s="29" t="s">
        <v>9</v>
      </c>
      <c r="W34" s="42">
        <f>AVERAGE(W32:W33)</f>
        <v>1.2337299166158227</v>
      </c>
      <c r="X34" s="27"/>
      <c r="Y34" s="140"/>
      <c r="Z34" s="27"/>
      <c r="AA34" s="45"/>
      <c r="AB34" s="45"/>
      <c r="AC34" s="29" t="s">
        <v>9</v>
      </c>
      <c r="AD34" s="42">
        <f>AVERAGE(AD32:AD33)</f>
        <v>1.0885497835497835</v>
      </c>
      <c r="AE34" s="38"/>
      <c r="AF34" s="7"/>
    </row>
    <row r="35" spans="2:32" x14ac:dyDescent="0.2">
      <c r="B35" s="21"/>
      <c r="C35" s="19"/>
      <c r="D35" s="46"/>
      <c r="E35" s="46"/>
      <c r="F35" s="45"/>
      <c r="G35" s="29"/>
      <c r="H35" s="42"/>
      <c r="I35" s="45"/>
      <c r="J35" s="27"/>
      <c r="K35" s="13"/>
      <c r="L35" s="46"/>
      <c r="M35" s="45"/>
      <c r="N35" s="45"/>
      <c r="O35" s="29"/>
      <c r="P35" s="42"/>
      <c r="Q35" s="27"/>
      <c r="R35" s="13"/>
      <c r="S35" s="27"/>
      <c r="T35" s="45"/>
      <c r="U35" s="45"/>
      <c r="V35" s="29"/>
      <c r="W35" s="42"/>
      <c r="X35" s="27"/>
      <c r="Y35" s="13"/>
      <c r="Z35" s="27"/>
      <c r="AA35" s="45"/>
      <c r="AB35" s="45"/>
      <c r="AC35" s="29"/>
      <c r="AD35" s="42"/>
      <c r="AE35" s="38"/>
      <c r="AF35" s="7"/>
    </row>
    <row r="36" spans="2:32" x14ac:dyDescent="0.2">
      <c r="B36" s="21"/>
      <c r="C36" s="19"/>
      <c r="D36" s="46"/>
      <c r="E36" s="46"/>
      <c r="F36" s="45"/>
      <c r="G36" s="31" t="s">
        <v>23</v>
      </c>
      <c r="H36" s="43">
        <f>AVERAGE(H28,H29,H32,H33)</f>
        <v>1.5168149899956944</v>
      </c>
      <c r="I36" s="5"/>
      <c r="J36" s="27"/>
      <c r="K36" s="13"/>
      <c r="L36" s="46"/>
      <c r="M36" s="45"/>
      <c r="N36" s="45"/>
      <c r="O36" s="57" t="s">
        <v>24</v>
      </c>
      <c r="P36" s="43">
        <f>AVERAGE(P28,P29,P32,P33)</f>
        <v>1.0831381043345658</v>
      </c>
      <c r="Q36" s="27"/>
      <c r="R36" s="13"/>
      <c r="S36" s="27"/>
      <c r="T36" s="45"/>
      <c r="U36" s="45"/>
      <c r="V36" s="31" t="s">
        <v>23</v>
      </c>
      <c r="W36" s="43">
        <f>AVERAGE(W28,W29,W32,W33)</f>
        <v>1.0014841753897619</v>
      </c>
      <c r="X36" s="27"/>
      <c r="Y36" s="13"/>
      <c r="Z36" s="27"/>
      <c r="AA36" s="45"/>
      <c r="AB36" s="45"/>
      <c r="AC36" s="31" t="s">
        <v>23</v>
      </c>
      <c r="AD36" s="43">
        <f>AVERAGE(AD28,AD29,AD32,AD33)</f>
        <v>1.0645794603028107</v>
      </c>
      <c r="AE36" s="38"/>
      <c r="AF36" s="7"/>
    </row>
    <row r="37" spans="2:32" x14ac:dyDescent="0.2">
      <c r="B37" s="21"/>
      <c r="C37" s="19"/>
      <c r="D37" s="46"/>
      <c r="E37" s="46"/>
      <c r="F37" s="45"/>
      <c r="G37" s="29"/>
      <c r="H37" s="42"/>
      <c r="I37" s="45"/>
      <c r="J37" s="27"/>
      <c r="K37" s="13"/>
      <c r="L37" s="46"/>
      <c r="M37" s="45"/>
      <c r="N37" s="45"/>
      <c r="O37" s="29"/>
      <c r="P37" s="42"/>
      <c r="Q37" s="27"/>
      <c r="R37" s="13"/>
      <c r="S37" s="27"/>
      <c r="T37" s="45"/>
      <c r="U37" s="45"/>
      <c r="V37" s="29"/>
      <c r="W37" s="42"/>
      <c r="X37" s="27"/>
      <c r="Y37" s="13"/>
      <c r="Z37" s="27"/>
      <c r="AA37" s="45"/>
      <c r="AB37" s="45"/>
      <c r="AC37" s="29"/>
      <c r="AD37" s="42"/>
      <c r="AE37" s="38"/>
      <c r="AF37" s="7"/>
    </row>
    <row r="38" spans="2:32" x14ac:dyDescent="0.2">
      <c r="B38" s="21"/>
      <c r="C38" s="141" t="s">
        <v>22</v>
      </c>
      <c r="D38" s="46">
        <v>1</v>
      </c>
      <c r="E38" s="45">
        <v>2.33</v>
      </c>
      <c r="F38" s="45">
        <v>1.5</v>
      </c>
      <c r="G38" s="27"/>
      <c r="H38" s="42">
        <f>E38/F38</f>
        <v>1.5533333333333335</v>
      </c>
      <c r="I38" s="45"/>
      <c r="J38" s="27"/>
      <c r="K38" s="14"/>
      <c r="L38" s="46"/>
      <c r="M38" s="45"/>
      <c r="N38" s="45"/>
      <c r="O38" s="28"/>
      <c r="P38" s="42"/>
      <c r="Q38" s="27"/>
      <c r="R38" s="142" t="s">
        <v>10</v>
      </c>
      <c r="S38" s="27">
        <v>1</v>
      </c>
      <c r="T38" s="45">
        <v>1.64</v>
      </c>
      <c r="U38" s="45">
        <v>1.63</v>
      </c>
      <c r="V38" s="29"/>
      <c r="W38" s="42">
        <f>T38/U38</f>
        <v>1.0061349693251533</v>
      </c>
      <c r="X38" s="27"/>
      <c r="Y38" s="141" t="s">
        <v>16</v>
      </c>
      <c r="Z38" s="27">
        <v>1</v>
      </c>
      <c r="AA38" s="45">
        <v>2.76</v>
      </c>
      <c r="AB38" s="45">
        <v>2.4</v>
      </c>
      <c r="AC38" s="29"/>
      <c r="AD38" s="42">
        <f>AA38/AB38</f>
        <v>1.1499999999999999</v>
      </c>
      <c r="AE38" s="38"/>
      <c r="AF38" s="7"/>
    </row>
    <row r="39" spans="2:32" x14ac:dyDescent="0.2">
      <c r="B39" s="21"/>
      <c r="C39" s="141"/>
      <c r="D39" s="46">
        <v>2</v>
      </c>
      <c r="E39" s="45">
        <v>2.11</v>
      </c>
      <c r="F39" s="45">
        <v>1.73</v>
      </c>
      <c r="G39" s="27"/>
      <c r="H39" s="42">
        <f>E39/F39</f>
        <v>1.2196531791907514</v>
      </c>
      <c r="I39" s="45"/>
      <c r="J39" s="27"/>
      <c r="K39" s="10"/>
      <c r="L39" s="46"/>
      <c r="M39" s="46"/>
      <c r="N39" s="46"/>
      <c r="O39" s="32" t="s">
        <v>9</v>
      </c>
      <c r="P39" s="43">
        <f>AVERAGE(P10,P14,P20,P24,P30,P34)</f>
        <v>1.0663296293688413</v>
      </c>
      <c r="Q39" s="27"/>
      <c r="R39" s="142"/>
      <c r="S39" s="27">
        <v>2</v>
      </c>
      <c r="T39" s="45">
        <v>1.28</v>
      </c>
      <c r="U39" s="45">
        <v>1.72</v>
      </c>
      <c r="V39" s="29"/>
      <c r="W39" s="42">
        <f>T39/U39</f>
        <v>0.7441860465116279</v>
      </c>
      <c r="X39" s="27"/>
      <c r="Y39" s="141"/>
      <c r="Z39" s="27">
        <v>2</v>
      </c>
      <c r="AA39" s="45">
        <v>2.92</v>
      </c>
      <c r="AB39" s="45">
        <v>2.65</v>
      </c>
      <c r="AC39" s="29"/>
      <c r="AD39" s="42">
        <f>AA39/AB39</f>
        <v>1.1018867924528302</v>
      </c>
      <c r="AE39" s="38"/>
      <c r="AF39" s="7"/>
    </row>
    <row r="40" spans="2:32" x14ac:dyDescent="0.2">
      <c r="B40" s="21"/>
      <c r="C40" s="141"/>
      <c r="D40" s="46"/>
      <c r="E40" s="46"/>
      <c r="F40" s="46"/>
      <c r="G40" s="29" t="s">
        <v>9</v>
      </c>
      <c r="H40" s="42">
        <f>AVERAGE(H38:H39)</f>
        <v>1.3864932562620425</v>
      </c>
      <c r="I40" s="45"/>
      <c r="J40" s="27"/>
      <c r="K40" s="15"/>
      <c r="L40" s="65"/>
      <c r="M40" s="51"/>
      <c r="N40" s="51"/>
      <c r="O40" s="18" t="s">
        <v>25</v>
      </c>
      <c r="P40" s="44">
        <f>STDEV(P8,P9,P12,P13,P18,P19,P22,P23,P28,P29,P32,P33)</f>
        <v>0.12676946351887744</v>
      </c>
      <c r="Q40" s="27"/>
      <c r="R40" s="142"/>
      <c r="S40" s="27"/>
      <c r="T40" s="46"/>
      <c r="U40" s="46"/>
      <c r="V40" s="29" t="s">
        <v>9</v>
      </c>
      <c r="W40" s="42">
        <f>AVERAGE(W38:W39)</f>
        <v>0.87516050791839062</v>
      </c>
      <c r="X40" s="27"/>
      <c r="Y40" s="141"/>
      <c r="Z40" s="27"/>
      <c r="AA40" s="46"/>
      <c r="AB40" s="46"/>
      <c r="AC40" s="29" t="s">
        <v>9</v>
      </c>
      <c r="AD40" s="42">
        <f>AVERAGE(AD38:AD39)</f>
        <v>1.1259433962264151</v>
      </c>
      <c r="AE40" s="38"/>
      <c r="AF40" s="7"/>
    </row>
    <row r="41" spans="2:32" x14ac:dyDescent="0.2">
      <c r="B41" s="21"/>
      <c r="C41" s="19"/>
      <c r="D41" s="46"/>
      <c r="E41" s="46"/>
      <c r="F41" s="46"/>
      <c r="G41" s="29"/>
      <c r="H41" s="42"/>
      <c r="I41" s="45"/>
      <c r="J41" s="27"/>
      <c r="K41" s="27"/>
      <c r="L41" s="46"/>
      <c r="M41" s="45"/>
      <c r="N41" s="45"/>
      <c r="O41" s="28"/>
      <c r="P41" s="45"/>
      <c r="Q41" s="27"/>
      <c r="R41" s="12"/>
      <c r="S41" s="27"/>
      <c r="T41" s="46"/>
      <c r="U41" s="46"/>
      <c r="V41" s="29"/>
      <c r="W41" s="42"/>
      <c r="X41" s="27"/>
      <c r="Y41" s="19"/>
      <c r="Z41" s="27"/>
      <c r="AA41" s="46"/>
      <c r="AB41" s="46"/>
      <c r="AC41" s="29"/>
      <c r="AD41" s="42"/>
      <c r="AE41" s="38"/>
      <c r="AF41" s="7"/>
    </row>
    <row r="42" spans="2:32" x14ac:dyDescent="0.2">
      <c r="B42" s="21"/>
      <c r="C42" s="141" t="s">
        <v>26</v>
      </c>
      <c r="D42" s="46">
        <v>1</v>
      </c>
      <c r="E42" s="45">
        <v>2.23</v>
      </c>
      <c r="F42" s="45">
        <v>1.31</v>
      </c>
      <c r="G42" s="28"/>
      <c r="H42" s="42">
        <f>E42/F42</f>
        <v>1.7022900763358777</v>
      </c>
      <c r="I42" s="45"/>
      <c r="J42" s="27"/>
      <c r="K42" s="27"/>
      <c r="L42" s="46"/>
      <c r="M42" s="46"/>
      <c r="N42" s="46"/>
      <c r="O42" s="27"/>
      <c r="P42" s="46"/>
      <c r="Q42" s="27"/>
      <c r="R42" s="142" t="s">
        <v>8</v>
      </c>
      <c r="S42" s="27">
        <v>1</v>
      </c>
      <c r="T42" s="45">
        <v>1.64</v>
      </c>
      <c r="U42" s="45">
        <v>1.39</v>
      </c>
      <c r="V42" s="29"/>
      <c r="W42" s="42">
        <f>T42/U42</f>
        <v>1.1798561151079137</v>
      </c>
      <c r="X42" s="27"/>
      <c r="Y42" s="141" t="s">
        <v>21</v>
      </c>
      <c r="Z42" s="27">
        <v>1</v>
      </c>
      <c r="AA42" s="45">
        <v>2.23</v>
      </c>
      <c r="AB42" s="45">
        <v>2.33</v>
      </c>
      <c r="AC42" s="29"/>
      <c r="AD42" s="42">
        <f>AA42/AB42</f>
        <v>0.95708154506437759</v>
      </c>
      <c r="AE42" s="38"/>
      <c r="AF42" s="7"/>
    </row>
    <row r="43" spans="2:32" x14ac:dyDescent="0.2">
      <c r="B43" s="21"/>
      <c r="C43" s="141"/>
      <c r="D43" s="46">
        <v>2</v>
      </c>
      <c r="E43" s="45">
        <v>2.15</v>
      </c>
      <c r="F43" s="45">
        <v>1.42</v>
      </c>
      <c r="G43" s="28"/>
      <c r="H43" s="42">
        <f>E43/F43</f>
        <v>1.5140845070422535</v>
      </c>
      <c r="I43" s="45"/>
      <c r="J43" s="27"/>
      <c r="K43" s="27"/>
      <c r="L43" s="46"/>
      <c r="M43" s="46"/>
      <c r="N43" s="46"/>
      <c r="O43" s="27"/>
      <c r="P43" s="46"/>
      <c r="Q43" s="27"/>
      <c r="R43" s="142"/>
      <c r="S43" s="27">
        <v>2</v>
      </c>
      <c r="T43" s="45">
        <v>2.37</v>
      </c>
      <c r="U43" s="45">
        <v>1.8</v>
      </c>
      <c r="V43" s="29"/>
      <c r="W43" s="42">
        <f>AVERAGE(W40:W42)</f>
        <v>1.0275083115131523</v>
      </c>
      <c r="X43" s="27"/>
      <c r="Y43" s="141"/>
      <c r="Z43" s="27">
        <v>2</v>
      </c>
      <c r="AA43" s="45">
        <v>2.25</v>
      </c>
      <c r="AB43" s="45">
        <v>2</v>
      </c>
      <c r="AC43" s="29"/>
      <c r="AD43" s="42">
        <f>AA43/AB43</f>
        <v>1.125</v>
      </c>
      <c r="AE43" s="38"/>
      <c r="AF43" s="7"/>
    </row>
    <row r="44" spans="2:32" x14ac:dyDescent="0.2">
      <c r="B44" s="21"/>
      <c r="C44" s="141"/>
      <c r="D44" s="46"/>
      <c r="E44" s="46"/>
      <c r="F44" s="46"/>
      <c r="G44" s="29" t="s">
        <v>9</v>
      </c>
      <c r="H44" s="42">
        <f>AVERAGE(H42:H43)</f>
        <v>1.6081872916890656</v>
      </c>
      <c r="I44" s="45"/>
      <c r="J44" s="27"/>
      <c r="K44" s="27"/>
      <c r="L44" s="46"/>
      <c r="M44" s="46"/>
      <c r="N44" s="46"/>
      <c r="O44" s="27"/>
      <c r="P44" s="46"/>
      <c r="Q44" s="27"/>
      <c r="R44" s="142"/>
      <c r="S44" s="27"/>
      <c r="T44" s="45"/>
      <c r="U44" s="45"/>
      <c r="V44" s="29" t="s">
        <v>9</v>
      </c>
      <c r="W44" s="42">
        <f>AVERAGE(W42:W43)</f>
        <v>1.1036822133105328</v>
      </c>
      <c r="X44" s="27"/>
      <c r="Y44" s="141"/>
      <c r="Z44" s="27"/>
      <c r="AA44" s="45"/>
      <c r="AB44" s="45"/>
      <c r="AC44" s="29" t="s">
        <v>9</v>
      </c>
      <c r="AD44" s="42">
        <f>AVERAGE(AD42:AD43)</f>
        <v>1.0410407725321889</v>
      </c>
      <c r="AE44" s="38"/>
      <c r="AF44" s="7"/>
    </row>
    <row r="45" spans="2:32" x14ac:dyDescent="0.2">
      <c r="B45" s="21"/>
      <c r="C45" s="19"/>
      <c r="D45" s="46"/>
      <c r="E45" s="46"/>
      <c r="F45" s="46"/>
      <c r="G45" s="29"/>
      <c r="H45" s="42"/>
      <c r="I45" s="45"/>
      <c r="J45" s="27"/>
      <c r="K45" s="27"/>
      <c r="L45" s="46"/>
      <c r="M45" s="46"/>
      <c r="N45" s="46"/>
      <c r="O45" s="27"/>
      <c r="P45" s="46"/>
      <c r="Q45" s="27"/>
      <c r="R45" s="19"/>
      <c r="S45" s="27"/>
      <c r="T45" s="45"/>
      <c r="U45" s="45"/>
      <c r="V45" s="29"/>
      <c r="W45" s="42"/>
      <c r="X45" s="27"/>
      <c r="Y45" s="19"/>
      <c r="Z45" s="27"/>
      <c r="AA45" s="45"/>
      <c r="AB45" s="45"/>
      <c r="AC45" s="29"/>
      <c r="AD45" s="42"/>
      <c r="AE45" s="38"/>
      <c r="AF45" s="7"/>
    </row>
    <row r="46" spans="2:32" x14ac:dyDescent="0.2">
      <c r="B46" s="21"/>
      <c r="C46" s="19"/>
      <c r="D46" s="46"/>
      <c r="E46" s="46"/>
      <c r="F46" s="46"/>
      <c r="G46" s="31" t="s">
        <v>29</v>
      </c>
      <c r="H46" s="43">
        <f>AVERAGE(H38,H39,H42,H43)</f>
        <v>1.4973402739755541</v>
      </c>
      <c r="I46" s="5"/>
      <c r="J46" s="27"/>
      <c r="K46" s="27"/>
      <c r="L46" s="46"/>
      <c r="M46" s="46"/>
      <c r="N46" s="46"/>
      <c r="O46" s="27"/>
      <c r="P46" s="46"/>
      <c r="Q46" s="27"/>
      <c r="R46" s="19"/>
      <c r="S46" s="27"/>
      <c r="T46" s="45"/>
      <c r="U46" s="45"/>
      <c r="V46" s="31" t="s">
        <v>29</v>
      </c>
      <c r="W46" s="43">
        <f>AVERAGE(W38,W39,W42,W43)</f>
        <v>0.98942136061446173</v>
      </c>
      <c r="X46" s="27"/>
      <c r="Y46" s="19"/>
      <c r="Z46" s="27"/>
      <c r="AA46" s="45"/>
      <c r="AB46" s="45"/>
      <c r="AC46" s="31" t="s">
        <v>29</v>
      </c>
      <c r="AD46" s="43">
        <f>AVERAGE(AD38,AD39,AD42,AD43)</f>
        <v>1.0834920843793019</v>
      </c>
      <c r="AE46" s="38"/>
      <c r="AF46" s="7"/>
    </row>
    <row r="47" spans="2:32" x14ac:dyDescent="0.2">
      <c r="B47" s="21"/>
      <c r="C47" s="19"/>
      <c r="D47" s="46"/>
      <c r="E47" s="46"/>
      <c r="F47" s="46"/>
      <c r="G47" s="29"/>
      <c r="H47" s="42"/>
      <c r="I47" s="45"/>
      <c r="J47" s="27"/>
      <c r="K47" s="27"/>
      <c r="L47" s="46"/>
      <c r="M47" s="46"/>
      <c r="N47" s="46"/>
      <c r="O47" s="27"/>
      <c r="P47" s="46"/>
      <c r="Q47" s="27"/>
      <c r="R47" s="14"/>
      <c r="S47" s="27"/>
      <c r="T47" s="45"/>
      <c r="U47" s="45"/>
      <c r="V47" s="28"/>
      <c r="W47" s="42"/>
      <c r="X47" s="27"/>
      <c r="Y47" s="19"/>
      <c r="Z47" s="27"/>
      <c r="AA47" s="45"/>
      <c r="AB47" s="45"/>
      <c r="AC47" s="29"/>
      <c r="AD47" s="42"/>
      <c r="AE47" s="38"/>
      <c r="AF47" s="7"/>
    </row>
    <row r="48" spans="2:32" x14ac:dyDescent="0.2">
      <c r="B48" s="21"/>
      <c r="C48" s="141" t="s">
        <v>30</v>
      </c>
      <c r="D48" s="46">
        <v>1</v>
      </c>
      <c r="E48" s="45">
        <v>1.81</v>
      </c>
      <c r="F48" s="45">
        <v>0.85</v>
      </c>
      <c r="G48" s="28"/>
      <c r="H48" s="42">
        <f>E48/F48</f>
        <v>2.1294117647058823</v>
      </c>
      <c r="I48" s="45"/>
      <c r="J48" s="27"/>
      <c r="K48" s="27"/>
      <c r="L48" s="46"/>
      <c r="M48" s="46"/>
      <c r="N48" s="46"/>
      <c r="O48" s="27"/>
      <c r="P48" s="46"/>
      <c r="Q48" s="27"/>
      <c r="R48" s="10"/>
      <c r="S48" s="27"/>
      <c r="T48" s="46"/>
      <c r="U48" s="46"/>
      <c r="V48" s="32" t="s">
        <v>9</v>
      </c>
      <c r="W48" s="43">
        <f>AVERAGE(W10,W14,W20,W24,W30,W34,W40,W44)</f>
        <v>0.98519499026049129</v>
      </c>
      <c r="X48" s="27"/>
      <c r="Y48" s="141" t="s">
        <v>15</v>
      </c>
      <c r="Z48" s="27">
        <v>1</v>
      </c>
      <c r="AA48" s="45">
        <v>3.01</v>
      </c>
      <c r="AB48" s="45">
        <v>2.2000000000000002</v>
      </c>
      <c r="AC48" s="29"/>
      <c r="AD48" s="42">
        <f>AA48/AB48</f>
        <v>1.3681818181818179</v>
      </c>
      <c r="AE48" s="38"/>
      <c r="AF48" s="7"/>
    </row>
    <row r="49" spans="2:32" x14ac:dyDescent="0.2">
      <c r="B49" s="21"/>
      <c r="C49" s="141"/>
      <c r="D49" s="46">
        <v>2</v>
      </c>
      <c r="E49" s="45">
        <v>2.02</v>
      </c>
      <c r="F49" s="45">
        <v>1.59</v>
      </c>
      <c r="G49" s="28"/>
      <c r="H49" s="42">
        <f>E49/F49</f>
        <v>1.270440251572327</v>
      </c>
      <c r="I49" s="45"/>
      <c r="J49" s="27"/>
      <c r="K49" s="27"/>
      <c r="L49" s="46"/>
      <c r="M49" s="46"/>
      <c r="N49" s="46"/>
      <c r="O49" s="27"/>
      <c r="P49" s="46"/>
      <c r="Q49" s="27"/>
      <c r="R49" s="15"/>
      <c r="S49" s="16"/>
      <c r="T49" s="51"/>
      <c r="U49" s="51"/>
      <c r="V49" s="18" t="s">
        <v>25</v>
      </c>
      <c r="W49" s="44">
        <f>STDEV(W8,W9,W12,W13,W18,W19,W22,W23,W28,W29,W32,W33,W38,W39,W42,W43)</f>
        <v>0.23879102666856072</v>
      </c>
      <c r="X49" s="27"/>
      <c r="Y49" s="141"/>
      <c r="Z49" s="27">
        <v>2</v>
      </c>
      <c r="AA49" s="45">
        <v>2.4900000000000002</v>
      </c>
      <c r="AB49" s="45">
        <v>2.06</v>
      </c>
      <c r="AC49" s="29"/>
      <c r="AD49" s="42">
        <f>AA49/AB49</f>
        <v>1.20873786407767</v>
      </c>
      <c r="AE49" s="38"/>
      <c r="AF49" s="7"/>
    </row>
    <row r="50" spans="2:32" x14ac:dyDescent="0.2">
      <c r="B50" s="21"/>
      <c r="C50" s="141"/>
      <c r="D50" s="27"/>
      <c r="E50" s="46"/>
      <c r="F50" s="46"/>
      <c r="G50" s="29" t="s">
        <v>9</v>
      </c>
      <c r="H50" s="42">
        <f>AVERAGE(H48:H49)</f>
        <v>1.6999260081391045</v>
      </c>
      <c r="I50" s="45"/>
      <c r="J50" s="27"/>
      <c r="K50" s="27"/>
      <c r="L50" s="46"/>
      <c r="M50" s="46"/>
      <c r="N50" s="46"/>
      <c r="O50" s="27"/>
      <c r="P50" s="46"/>
      <c r="Q50" s="27"/>
      <c r="R50" s="27"/>
      <c r="S50" s="27"/>
      <c r="T50" s="28"/>
      <c r="U50" s="28"/>
      <c r="V50" s="28"/>
      <c r="W50" s="28"/>
      <c r="X50" s="28"/>
      <c r="Y50" s="141"/>
      <c r="Z50" s="27"/>
      <c r="AA50" s="45"/>
      <c r="AB50" s="45"/>
      <c r="AC50" s="29" t="s">
        <v>9</v>
      </c>
      <c r="AD50" s="42">
        <f>AVERAGE(AD48:AD49)</f>
        <v>1.2884598411297441</v>
      </c>
      <c r="AE50" s="38"/>
      <c r="AF50" s="7"/>
    </row>
    <row r="51" spans="2:32" x14ac:dyDescent="0.2">
      <c r="B51" s="21"/>
      <c r="C51" s="19"/>
      <c r="D51" s="27"/>
      <c r="E51" s="46"/>
      <c r="F51" s="46"/>
      <c r="G51" s="29"/>
      <c r="H51" s="42"/>
      <c r="I51" s="45"/>
      <c r="J51" s="27"/>
      <c r="K51" s="27"/>
      <c r="L51" s="46"/>
      <c r="M51" s="46"/>
      <c r="N51" s="46"/>
      <c r="O51" s="27"/>
      <c r="P51" s="46"/>
      <c r="Q51" s="27"/>
      <c r="R51" s="27"/>
      <c r="S51" s="27"/>
      <c r="T51" s="27"/>
      <c r="U51" s="27"/>
      <c r="V51" s="27"/>
      <c r="W51" s="27"/>
      <c r="X51" s="27"/>
      <c r="Y51" s="19"/>
      <c r="Z51" s="27"/>
      <c r="AA51" s="45"/>
      <c r="AB51" s="45"/>
      <c r="AC51" s="29"/>
      <c r="AD51" s="42"/>
      <c r="AE51" s="38"/>
      <c r="AF51" s="7"/>
    </row>
    <row r="52" spans="2:32" x14ac:dyDescent="0.2">
      <c r="B52" s="21"/>
      <c r="C52" s="19"/>
      <c r="D52" s="27"/>
      <c r="E52" s="46"/>
      <c r="F52" s="46"/>
      <c r="G52" s="35" t="s">
        <v>31</v>
      </c>
      <c r="H52" s="43">
        <f>AVERAGE(H48,H49)</f>
        <v>1.6999260081391045</v>
      </c>
      <c r="I52" s="5"/>
      <c r="J52" s="27"/>
      <c r="K52" s="27"/>
      <c r="L52" s="46"/>
      <c r="M52" s="46"/>
      <c r="N52" s="46"/>
      <c r="O52" s="27"/>
      <c r="P52" s="46"/>
      <c r="Q52" s="27"/>
      <c r="R52" s="27"/>
      <c r="S52" s="27"/>
      <c r="T52" s="27"/>
      <c r="U52" s="27"/>
      <c r="V52" s="27"/>
      <c r="W52" s="27"/>
      <c r="X52" s="27"/>
      <c r="Y52" s="139" t="s">
        <v>22</v>
      </c>
      <c r="Z52" s="27">
        <v>1</v>
      </c>
      <c r="AA52" s="45">
        <v>2.78</v>
      </c>
      <c r="AB52" s="45">
        <v>2.61</v>
      </c>
      <c r="AC52" s="28"/>
      <c r="AD52" s="42">
        <f>AA52/AB52</f>
        <v>1.0651340996168581</v>
      </c>
      <c r="AE52" s="38"/>
      <c r="AF52" s="7"/>
    </row>
    <row r="53" spans="2:32" x14ac:dyDescent="0.2">
      <c r="B53" s="21"/>
      <c r="C53" s="48"/>
      <c r="D53" s="28"/>
      <c r="E53" s="45"/>
      <c r="F53" s="45"/>
      <c r="G53" s="27"/>
      <c r="H53" s="56"/>
      <c r="I53" s="46"/>
      <c r="J53" s="27"/>
      <c r="K53" s="27"/>
      <c r="L53" s="46"/>
      <c r="M53" s="46"/>
      <c r="N53" s="46"/>
      <c r="O53" s="27"/>
      <c r="P53" s="46"/>
      <c r="Q53" s="27"/>
      <c r="R53" s="27"/>
      <c r="S53" s="27"/>
      <c r="T53" s="27"/>
      <c r="U53" s="27"/>
      <c r="V53" s="27"/>
      <c r="W53" s="27"/>
      <c r="X53" s="27"/>
      <c r="Y53" s="139"/>
      <c r="Z53" s="27">
        <v>2</v>
      </c>
      <c r="AA53" s="45">
        <v>3.38</v>
      </c>
      <c r="AB53" s="45">
        <v>2.9</v>
      </c>
      <c r="AC53" s="28"/>
      <c r="AD53" s="42">
        <f>AA53/AB53</f>
        <v>1.1655172413793105</v>
      </c>
      <c r="AE53" s="38"/>
      <c r="AF53" s="7"/>
    </row>
    <row r="54" spans="2:32" x14ac:dyDescent="0.2">
      <c r="B54" s="21"/>
      <c r="C54" s="48"/>
      <c r="D54" s="28"/>
      <c r="E54" s="45"/>
      <c r="F54" s="45"/>
      <c r="G54" s="28"/>
      <c r="H54" s="42"/>
      <c r="I54" s="45"/>
      <c r="J54" s="27"/>
      <c r="K54" s="27"/>
      <c r="L54" s="46"/>
      <c r="M54" s="46"/>
      <c r="N54" s="46"/>
      <c r="O54" s="27"/>
      <c r="P54" s="46"/>
      <c r="Q54" s="27"/>
      <c r="R54" s="27"/>
      <c r="S54" s="27"/>
      <c r="T54" s="27"/>
      <c r="U54" s="27"/>
      <c r="V54" s="27"/>
      <c r="W54" s="27"/>
      <c r="X54" s="27"/>
      <c r="Y54" s="139"/>
      <c r="Z54" s="27"/>
      <c r="AA54" s="45"/>
      <c r="AB54" s="45"/>
      <c r="AC54" s="29" t="s">
        <v>9</v>
      </c>
      <c r="AD54" s="42">
        <f>AVERAGE(AD52:AD53)</f>
        <v>1.1153256704980843</v>
      </c>
      <c r="AE54" s="38"/>
      <c r="AF54" s="7"/>
    </row>
    <row r="55" spans="2:32" x14ac:dyDescent="0.2">
      <c r="B55" s="21"/>
      <c r="C55" s="48"/>
      <c r="D55" s="28"/>
      <c r="E55" s="45"/>
      <c r="F55" s="45"/>
      <c r="G55" s="32" t="s">
        <v>9</v>
      </c>
      <c r="H55" s="43">
        <f>AVERAGE(H14,H20,H10,H24,H30,H34,H40,H44,H50)</f>
        <v>1.5814027795476531</v>
      </c>
      <c r="I55" s="5"/>
      <c r="J55" s="27"/>
      <c r="K55" s="27"/>
      <c r="L55" s="46"/>
      <c r="M55" s="46"/>
      <c r="N55" s="46"/>
      <c r="O55" s="27"/>
      <c r="P55" s="46"/>
      <c r="Q55" s="27"/>
      <c r="R55" s="27"/>
      <c r="S55" s="27"/>
      <c r="T55" s="27"/>
      <c r="U55" s="27"/>
      <c r="V55" s="27"/>
      <c r="W55" s="27"/>
      <c r="X55" s="27"/>
      <c r="Y55" s="8"/>
      <c r="Z55" s="27"/>
      <c r="AA55" s="45"/>
      <c r="AB55" s="45"/>
      <c r="AC55" s="29"/>
      <c r="AD55" s="42"/>
      <c r="AE55" s="38"/>
      <c r="AF55" s="7"/>
    </row>
    <row r="56" spans="2:32" x14ac:dyDescent="0.2">
      <c r="B56" s="21"/>
      <c r="C56" s="49"/>
      <c r="D56" s="17"/>
      <c r="E56" s="51"/>
      <c r="F56" s="51"/>
      <c r="G56" s="18" t="s">
        <v>25</v>
      </c>
      <c r="H56" s="44">
        <f>STDEV(H12,H13,H18,H19,H8,H9,H22,H23,H28,H29,H32,H33,H38,H39,H42,H43,H48,H49)</f>
        <v>0.3528973501069505</v>
      </c>
      <c r="I56" s="5"/>
      <c r="J56" s="27"/>
      <c r="K56" s="27"/>
      <c r="L56" s="46"/>
      <c r="M56" s="46"/>
      <c r="N56" s="46"/>
      <c r="O56" s="27"/>
      <c r="P56" s="46"/>
      <c r="Q56" s="27"/>
      <c r="R56" s="27"/>
      <c r="S56" s="27"/>
      <c r="T56" s="27"/>
      <c r="U56" s="27"/>
      <c r="V56" s="27"/>
      <c r="W56" s="27"/>
      <c r="X56" s="27"/>
      <c r="Y56" s="8"/>
      <c r="Z56" s="27"/>
      <c r="AA56" s="45"/>
      <c r="AB56" s="45"/>
      <c r="AC56" s="31" t="s">
        <v>31</v>
      </c>
      <c r="AD56" s="43">
        <f>AVERAGE(AD48,AD49,AD52,AD53)</f>
        <v>1.2018927558139143</v>
      </c>
      <c r="AE56" s="38"/>
      <c r="AF56" s="7"/>
    </row>
    <row r="57" spans="2:32" x14ac:dyDescent="0.2">
      <c r="B57" s="21"/>
      <c r="C57" s="28"/>
      <c r="D57" s="28"/>
      <c r="E57" s="45"/>
      <c r="F57" s="45"/>
      <c r="G57" s="28"/>
      <c r="H57" s="45"/>
      <c r="I57" s="45"/>
      <c r="J57" s="27"/>
      <c r="K57" s="27"/>
      <c r="L57" s="46"/>
      <c r="M57" s="46"/>
      <c r="N57" s="46"/>
      <c r="O57" s="27"/>
      <c r="P57" s="46"/>
      <c r="Q57" s="27"/>
      <c r="R57" s="27"/>
      <c r="S57" s="27"/>
      <c r="T57" s="27"/>
      <c r="U57" s="27"/>
      <c r="V57" s="27"/>
      <c r="W57" s="27"/>
      <c r="X57" s="27"/>
      <c r="Y57" s="8"/>
      <c r="Z57" s="27"/>
      <c r="AA57" s="45"/>
      <c r="AB57" s="45"/>
      <c r="AC57" s="29"/>
      <c r="AD57" s="42"/>
      <c r="AE57" s="38"/>
      <c r="AF57" s="7"/>
    </row>
    <row r="58" spans="2:32" ht="17" thickBot="1" x14ac:dyDescent="0.25">
      <c r="B58" s="21"/>
      <c r="C58" s="27"/>
      <c r="D58" s="27"/>
      <c r="E58" s="46"/>
      <c r="F58" s="46"/>
      <c r="G58" s="28"/>
      <c r="H58" s="45"/>
      <c r="I58" s="45"/>
      <c r="J58" s="27"/>
      <c r="K58" s="27"/>
      <c r="M58" s="46"/>
      <c r="N58" s="46"/>
      <c r="O58" s="27"/>
      <c r="P58" s="46"/>
      <c r="Q58" s="27"/>
      <c r="R58" s="27"/>
      <c r="S58" s="27"/>
      <c r="T58" s="27"/>
      <c r="U58" s="27"/>
      <c r="V58" s="27"/>
      <c r="W58" s="27"/>
      <c r="X58" s="27"/>
      <c r="Y58" s="139" t="s">
        <v>26</v>
      </c>
      <c r="Z58" s="27">
        <v>1</v>
      </c>
      <c r="AA58" s="45">
        <v>2.4500000000000002</v>
      </c>
      <c r="AB58" s="45">
        <v>2.21</v>
      </c>
      <c r="AC58" s="28"/>
      <c r="AD58" s="42">
        <f>AA58/AB58</f>
        <v>1.1085972850678734</v>
      </c>
      <c r="AE58" s="38"/>
      <c r="AF58" s="7"/>
    </row>
    <row r="59" spans="2:32" x14ac:dyDescent="0.2">
      <c r="B59" s="21"/>
      <c r="C59" s="27"/>
      <c r="D59" s="135" t="s">
        <v>66</v>
      </c>
      <c r="E59" s="136"/>
      <c r="F59" s="137"/>
      <c r="G59" s="28"/>
      <c r="H59" s="45"/>
      <c r="I59" s="45"/>
      <c r="J59" s="27"/>
      <c r="K59" s="27"/>
      <c r="M59" s="46"/>
      <c r="N59" s="46"/>
      <c r="O59" s="27"/>
      <c r="P59" s="46"/>
      <c r="Q59" s="27"/>
      <c r="R59" s="27"/>
      <c r="S59" s="27"/>
      <c r="T59" s="27"/>
      <c r="U59" s="27"/>
      <c r="V59" s="27"/>
      <c r="W59" s="27"/>
      <c r="X59" s="27"/>
      <c r="Y59" s="139"/>
      <c r="Z59" s="27">
        <v>2</v>
      </c>
      <c r="AA59" s="45">
        <v>2.69</v>
      </c>
      <c r="AB59" s="45">
        <v>1.99</v>
      </c>
      <c r="AC59" s="28"/>
      <c r="AD59" s="42">
        <f>AA59/AB59</f>
        <v>1.3517587939698492</v>
      </c>
      <c r="AE59" s="38"/>
      <c r="AF59" s="7"/>
    </row>
    <row r="60" spans="2:32" x14ac:dyDescent="0.2">
      <c r="B60" s="21"/>
      <c r="C60" s="27"/>
      <c r="D60" s="21"/>
      <c r="E60" s="78" t="s">
        <v>28</v>
      </c>
      <c r="F60" s="79" t="s">
        <v>27</v>
      </c>
      <c r="G60" s="28"/>
      <c r="H60" s="45"/>
      <c r="I60" s="45"/>
      <c r="J60" s="27"/>
      <c r="K60" s="27"/>
      <c r="M60" s="46"/>
      <c r="N60" s="46"/>
      <c r="O60" s="27"/>
      <c r="P60" s="46"/>
      <c r="Q60" s="27"/>
      <c r="R60" s="27"/>
      <c r="S60" s="27"/>
      <c r="T60" s="27"/>
      <c r="U60" s="27"/>
      <c r="V60" s="27"/>
      <c r="W60" s="27"/>
      <c r="X60" s="27"/>
      <c r="Y60" s="139"/>
      <c r="Z60" s="27"/>
      <c r="AA60" s="45"/>
      <c r="AB60" s="45"/>
      <c r="AC60" s="29" t="s">
        <v>9</v>
      </c>
      <c r="AD60" s="42">
        <f>AVERAGE(AD58:AD59)</f>
        <v>1.2301780395188613</v>
      </c>
      <c r="AE60" s="38"/>
      <c r="AF60" s="7"/>
    </row>
    <row r="61" spans="2:32" x14ac:dyDescent="0.2">
      <c r="B61" s="21"/>
      <c r="C61" s="27"/>
      <c r="D61" s="21"/>
      <c r="E61" s="45">
        <v>1.674622968249206</v>
      </c>
      <c r="F61" s="41">
        <v>1.0149482888247658</v>
      </c>
      <c r="G61" s="28"/>
      <c r="H61" s="45"/>
      <c r="I61" s="45"/>
      <c r="J61" s="27"/>
      <c r="K61" s="27"/>
      <c r="M61" s="46"/>
      <c r="N61" s="46"/>
      <c r="O61" s="27"/>
      <c r="P61" s="46"/>
      <c r="Q61" s="27"/>
      <c r="R61" s="27"/>
      <c r="S61" s="27"/>
      <c r="T61" s="27"/>
      <c r="U61" s="27"/>
      <c r="V61" s="27"/>
      <c r="W61" s="27"/>
      <c r="X61" s="27"/>
      <c r="Y61" s="8"/>
      <c r="Z61" s="27"/>
      <c r="AA61" s="45"/>
      <c r="AB61" s="45"/>
      <c r="AC61" s="29"/>
      <c r="AD61" s="42"/>
      <c r="AE61" s="38"/>
      <c r="AF61" s="7"/>
    </row>
    <row r="62" spans="2:32" x14ac:dyDescent="0.2">
      <c r="B62" s="21"/>
      <c r="C62" s="27"/>
      <c r="D62" s="21"/>
      <c r="E62" s="45">
        <v>1.5775712716744321</v>
      </c>
      <c r="F62" s="41">
        <v>1.1009024949471922</v>
      </c>
      <c r="G62" s="28"/>
      <c r="H62" s="45"/>
      <c r="I62" s="45"/>
      <c r="J62" s="27"/>
      <c r="K62" s="27"/>
      <c r="M62" s="46"/>
      <c r="N62" s="46"/>
      <c r="O62" s="27"/>
      <c r="P62" s="46"/>
      <c r="Q62" s="27"/>
      <c r="R62" s="27"/>
      <c r="S62" s="27"/>
      <c r="T62" s="27"/>
      <c r="U62" s="27"/>
      <c r="V62" s="27"/>
      <c r="W62" s="27"/>
      <c r="X62" s="27"/>
      <c r="Y62" s="139" t="s">
        <v>30</v>
      </c>
      <c r="Z62" s="27">
        <v>1</v>
      </c>
      <c r="AA62" s="45">
        <v>3.19</v>
      </c>
      <c r="AB62" s="45">
        <v>2.4</v>
      </c>
      <c r="AC62" s="28"/>
      <c r="AD62" s="42">
        <f>AA62/AB62</f>
        <v>1.3291666666666666</v>
      </c>
      <c r="AE62" s="38"/>
      <c r="AF62" s="7"/>
    </row>
    <row r="63" spans="2:32" x14ac:dyDescent="0.2">
      <c r="B63" s="21"/>
      <c r="C63" s="27"/>
      <c r="D63" s="21"/>
      <c r="E63" s="45">
        <v>1.5168149899956944</v>
      </c>
      <c r="F63" s="41">
        <v>1.0831381043345658</v>
      </c>
      <c r="G63" s="28"/>
      <c r="H63" s="45"/>
      <c r="I63" s="45"/>
      <c r="J63" s="27"/>
      <c r="K63" s="27"/>
      <c r="M63" s="46"/>
      <c r="N63" s="46"/>
      <c r="O63" s="27"/>
      <c r="P63" s="46"/>
      <c r="Q63" s="27"/>
      <c r="R63" s="27"/>
      <c r="S63" s="27"/>
      <c r="T63" s="27"/>
      <c r="U63" s="27"/>
      <c r="V63" s="27"/>
      <c r="W63" s="27"/>
      <c r="X63" s="27"/>
      <c r="Y63" s="139"/>
      <c r="Z63" s="27">
        <v>2</v>
      </c>
      <c r="AA63" s="45">
        <v>2.85</v>
      </c>
      <c r="AB63" s="45">
        <v>2.87</v>
      </c>
      <c r="AC63" s="28"/>
      <c r="AD63" s="42">
        <f>AA63/AB63</f>
        <v>0.99303135888501737</v>
      </c>
      <c r="AE63" s="38"/>
      <c r="AF63" s="7"/>
    </row>
    <row r="64" spans="2:32" x14ac:dyDescent="0.2">
      <c r="B64" s="21"/>
      <c r="C64" s="27"/>
      <c r="D64" s="21"/>
      <c r="E64" s="45">
        <v>1.4973402739755541</v>
      </c>
      <c r="F64" s="41">
        <v>1.0687608510154045</v>
      </c>
      <c r="G64" s="28"/>
      <c r="H64" s="45"/>
      <c r="I64" s="45"/>
      <c r="J64" s="27"/>
      <c r="K64" s="27"/>
      <c r="M64" s="46"/>
      <c r="N64" s="46"/>
      <c r="O64" s="27"/>
      <c r="P64" s="46"/>
      <c r="Q64" s="27"/>
      <c r="R64" s="27"/>
      <c r="S64" s="27"/>
      <c r="T64" s="27"/>
      <c r="U64" s="27"/>
      <c r="V64" s="27"/>
      <c r="W64" s="27"/>
      <c r="X64" s="27"/>
      <c r="Y64" s="139"/>
      <c r="Z64" s="27"/>
      <c r="AA64" s="45"/>
      <c r="AB64" s="45"/>
      <c r="AC64" s="29" t="s">
        <v>9</v>
      </c>
      <c r="AD64" s="42">
        <f>AVERAGE(AD62:AD63)</f>
        <v>1.161099012775842</v>
      </c>
      <c r="AE64" s="38"/>
      <c r="AF64" s="7"/>
    </row>
    <row r="65" spans="2:32" x14ac:dyDescent="0.2">
      <c r="B65" s="21"/>
      <c r="C65" s="27"/>
      <c r="D65" s="21"/>
      <c r="E65" s="45">
        <v>1.6999260081391045</v>
      </c>
      <c r="F65" s="41">
        <v>0.88111357402233681</v>
      </c>
      <c r="G65" s="28"/>
      <c r="H65" s="45"/>
      <c r="I65" s="45"/>
      <c r="J65" s="27"/>
      <c r="K65" s="27"/>
      <c r="M65" s="46"/>
      <c r="N65" s="46"/>
      <c r="O65" s="27"/>
      <c r="P65" s="46"/>
      <c r="Q65" s="27"/>
      <c r="R65" s="27"/>
      <c r="S65" s="27"/>
      <c r="T65" s="27"/>
      <c r="U65" s="27"/>
      <c r="V65" s="27"/>
      <c r="W65" s="27"/>
      <c r="X65" s="27"/>
      <c r="Y65" s="19"/>
      <c r="Z65" s="27"/>
      <c r="AA65" s="45"/>
      <c r="AB65" s="45"/>
      <c r="AC65" s="29"/>
      <c r="AD65" s="42"/>
      <c r="AE65" s="38"/>
      <c r="AF65" s="7"/>
    </row>
    <row r="66" spans="2:32" x14ac:dyDescent="0.2">
      <c r="B66" s="21"/>
      <c r="C66" s="27"/>
      <c r="D66" s="21"/>
      <c r="E66" s="46"/>
      <c r="F66" s="41">
        <v>1.0014841753897619</v>
      </c>
      <c r="G66" s="28"/>
      <c r="H66" s="45"/>
      <c r="I66" s="45"/>
      <c r="J66" s="27"/>
      <c r="K66" s="27"/>
      <c r="M66" s="46"/>
      <c r="N66" s="46"/>
      <c r="O66" s="27"/>
      <c r="P66" s="46"/>
      <c r="Q66" s="27"/>
      <c r="R66" s="27"/>
      <c r="S66" s="27"/>
      <c r="T66" s="27"/>
      <c r="U66" s="27"/>
      <c r="V66" s="27"/>
      <c r="W66" s="27"/>
      <c r="X66" s="27"/>
      <c r="Y66" s="19"/>
      <c r="Z66" s="27"/>
      <c r="AA66" s="45"/>
      <c r="AB66" s="45"/>
      <c r="AC66" s="31" t="s">
        <v>33</v>
      </c>
      <c r="AD66" s="43">
        <f>AVERAGE(AD58,AD59,AD62,AD63)</f>
        <v>1.1956385261473517</v>
      </c>
      <c r="AE66" s="38"/>
      <c r="AF66" s="7"/>
    </row>
    <row r="67" spans="2:32" x14ac:dyDescent="0.2">
      <c r="B67" s="21"/>
      <c r="C67" s="27"/>
      <c r="D67" s="21"/>
      <c r="E67" s="46"/>
      <c r="F67" s="41">
        <v>0.98942136061446173</v>
      </c>
      <c r="G67" s="28"/>
      <c r="H67" s="45"/>
      <c r="I67" s="45"/>
      <c r="J67" s="27"/>
      <c r="K67" s="27"/>
      <c r="M67" s="46"/>
      <c r="N67" s="46"/>
      <c r="O67" s="27"/>
      <c r="P67" s="46"/>
      <c r="Q67" s="27"/>
      <c r="R67" s="27"/>
      <c r="S67" s="27"/>
      <c r="T67" s="27"/>
      <c r="U67" s="27"/>
      <c r="V67" s="27"/>
      <c r="W67" s="27"/>
      <c r="X67" s="27"/>
      <c r="Y67" s="13"/>
      <c r="Z67" s="27"/>
      <c r="AA67" s="45"/>
      <c r="AB67" s="45"/>
      <c r="AC67" s="29"/>
      <c r="AD67" s="42"/>
      <c r="AE67" s="38"/>
      <c r="AF67" s="7"/>
    </row>
    <row r="68" spans="2:32" x14ac:dyDescent="0.2">
      <c r="B68" s="21"/>
      <c r="C68" s="27"/>
      <c r="D68" s="21"/>
      <c r="E68" s="46"/>
      <c r="F68" s="41">
        <v>1.2601902025406169</v>
      </c>
      <c r="G68" s="28"/>
      <c r="H68" s="45"/>
      <c r="I68" s="45"/>
      <c r="J68" s="27"/>
      <c r="K68" s="27"/>
      <c r="M68" s="46"/>
      <c r="N68" s="46"/>
      <c r="O68" s="27"/>
      <c r="P68" s="46"/>
      <c r="Q68" s="27"/>
      <c r="R68" s="27"/>
      <c r="S68" s="27"/>
      <c r="T68" s="27"/>
      <c r="U68" s="27"/>
      <c r="V68" s="27"/>
      <c r="W68" s="27"/>
      <c r="X68" s="27"/>
      <c r="Y68" s="10"/>
      <c r="Z68" s="27"/>
      <c r="AA68" s="46"/>
      <c r="AB68" s="46"/>
      <c r="AC68" s="32" t="s">
        <v>9</v>
      </c>
      <c r="AD68" s="43">
        <f>AVERAGE(AD10,AD14,AD20,AD24,AD30,AD34,AD40,AD44,AD50,AD54,AD60,AD64)</f>
        <v>1.1511865326781008</v>
      </c>
      <c r="AE68" s="38"/>
      <c r="AF68" s="7"/>
    </row>
    <row r="69" spans="2:32" x14ac:dyDescent="0.2">
      <c r="B69" s="21"/>
      <c r="C69" s="27"/>
      <c r="D69" s="21"/>
      <c r="E69" s="46"/>
      <c r="F69" s="41">
        <v>1.1013261668846095</v>
      </c>
      <c r="G69" s="28"/>
      <c r="H69" s="45"/>
      <c r="I69" s="45"/>
      <c r="J69" s="27"/>
      <c r="K69" s="27"/>
      <c r="M69" s="46"/>
      <c r="N69" s="46"/>
      <c r="O69" s="27"/>
      <c r="P69" s="46"/>
      <c r="Q69" s="27"/>
      <c r="R69" s="27"/>
      <c r="S69" s="27"/>
      <c r="T69" s="27"/>
      <c r="U69" s="27"/>
      <c r="V69" s="27"/>
      <c r="W69" s="27"/>
      <c r="X69" s="27"/>
      <c r="Y69" s="15"/>
      <c r="Z69" s="16"/>
      <c r="AA69" s="51"/>
      <c r="AB69" s="51"/>
      <c r="AC69" s="18" t="s">
        <v>25</v>
      </c>
      <c r="AD69" s="44">
        <f>STDEV(AD8,AD9,AD12,AD13,AD18,AD19,AD22,AD23,AD28,AD29,AD32,AD33,AD38,AD39,AD42,AD43,AD48,AD49,AD52,AD53,AD58,AD59,AD62,AD63)</f>
        <v>0.13530770619821553</v>
      </c>
      <c r="AE69" s="38"/>
      <c r="AF69" s="7"/>
    </row>
    <row r="70" spans="2:32" x14ac:dyDescent="0.2">
      <c r="B70" s="21"/>
      <c r="C70" s="27"/>
      <c r="D70" s="21"/>
      <c r="E70" s="46"/>
      <c r="F70" s="41">
        <v>1.0645794603028107</v>
      </c>
      <c r="G70" s="28"/>
      <c r="H70" s="45"/>
      <c r="I70" s="45"/>
      <c r="J70" s="27"/>
      <c r="K70" s="27"/>
      <c r="M70" s="46"/>
      <c r="N70" s="46"/>
      <c r="O70" s="27"/>
      <c r="P70" s="46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8"/>
      <c r="AC70" s="28"/>
      <c r="AD70" s="28"/>
      <c r="AE70" s="36"/>
      <c r="AF70" s="7"/>
    </row>
    <row r="71" spans="2:32" x14ac:dyDescent="0.2">
      <c r="B71" s="21"/>
      <c r="C71" s="27"/>
      <c r="D71" s="21"/>
      <c r="E71" s="46"/>
      <c r="F71" s="41">
        <v>1.0834920843793019</v>
      </c>
      <c r="G71" s="28"/>
      <c r="H71" s="45"/>
      <c r="I71" s="45"/>
      <c r="J71" s="27"/>
      <c r="K71" s="27"/>
      <c r="M71" s="46"/>
      <c r="N71" s="46"/>
      <c r="O71" s="27"/>
      <c r="P71" s="46"/>
      <c r="Q71" s="27"/>
      <c r="R71" s="27"/>
      <c r="S71" s="27"/>
      <c r="T71" s="27"/>
      <c r="U71" s="27"/>
      <c r="V71" s="27"/>
      <c r="W71" s="27"/>
      <c r="X71" s="27"/>
      <c r="Y71" s="27"/>
      <c r="Z71" s="58"/>
      <c r="AA71" s="27"/>
      <c r="AB71" s="28"/>
      <c r="AC71" s="28"/>
      <c r="AD71" s="28"/>
      <c r="AE71" s="36"/>
      <c r="AF71" s="7"/>
    </row>
    <row r="72" spans="2:32" x14ac:dyDescent="0.2">
      <c r="B72" s="21"/>
      <c r="C72" s="27"/>
      <c r="D72" s="21"/>
      <c r="E72" s="46"/>
      <c r="F72" s="41">
        <v>1.2018927558139143</v>
      </c>
      <c r="G72" s="28"/>
      <c r="H72" s="45"/>
      <c r="I72" s="45"/>
      <c r="J72" s="27"/>
      <c r="K72" s="27"/>
      <c r="M72" s="46"/>
      <c r="N72" s="46"/>
      <c r="O72" s="27"/>
      <c r="P72" s="46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38"/>
    </row>
    <row r="73" spans="2:32" x14ac:dyDescent="0.2">
      <c r="B73" s="21"/>
      <c r="C73" s="27"/>
      <c r="D73" s="21"/>
      <c r="E73" s="46"/>
      <c r="F73" s="41">
        <v>1.1956385261473517</v>
      </c>
      <c r="G73" s="28"/>
      <c r="H73" s="45"/>
      <c r="I73" s="45"/>
      <c r="J73" s="27"/>
      <c r="K73" s="27"/>
      <c r="M73" s="46"/>
      <c r="N73" s="46"/>
      <c r="O73" s="27"/>
      <c r="P73" s="46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38"/>
    </row>
    <row r="74" spans="2:32" x14ac:dyDescent="0.2">
      <c r="B74" s="21"/>
      <c r="C74" s="27"/>
      <c r="D74" s="21"/>
      <c r="E74" s="46"/>
      <c r="F74" s="22"/>
      <c r="G74" s="28"/>
      <c r="H74" s="45"/>
      <c r="I74" s="45"/>
      <c r="J74" s="27"/>
      <c r="K74" s="27"/>
      <c r="M74" s="46"/>
      <c r="N74" s="46"/>
      <c r="O74" s="27"/>
      <c r="P74" s="46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38"/>
    </row>
    <row r="75" spans="2:32" x14ac:dyDescent="0.2">
      <c r="B75" s="21"/>
      <c r="C75" s="27"/>
      <c r="D75" s="21"/>
      <c r="E75" s="46"/>
      <c r="F75" s="22"/>
      <c r="G75" s="28"/>
      <c r="H75" s="45"/>
      <c r="I75" s="45"/>
      <c r="J75" s="27"/>
      <c r="K75" s="27"/>
      <c r="L75" s="46"/>
      <c r="M75" s="46"/>
      <c r="N75" s="46"/>
      <c r="O75" s="27"/>
      <c r="P75" s="46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38"/>
    </row>
    <row r="76" spans="2:32" ht="17" thickBot="1" x14ac:dyDescent="0.25">
      <c r="B76" s="21"/>
      <c r="C76" s="27"/>
      <c r="D76" s="2" t="s">
        <v>9</v>
      </c>
      <c r="E76" s="50">
        <f>AVERAGE(E61:E65)</f>
        <v>1.5932551024067982</v>
      </c>
      <c r="F76" s="80">
        <f>AVERAGE(F61:F73)</f>
        <v>1.0805298496320841</v>
      </c>
      <c r="G76" s="28"/>
      <c r="H76" s="45"/>
      <c r="I76" s="45"/>
      <c r="J76" s="27"/>
      <c r="K76" s="27"/>
      <c r="L76" s="46"/>
      <c r="M76" s="46"/>
      <c r="N76" s="46"/>
      <c r="O76" s="27"/>
      <c r="P76" s="4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38"/>
    </row>
    <row r="77" spans="2:32" x14ac:dyDescent="0.2">
      <c r="B77" s="21"/>
      <c r="C77" s="27"/>
      <c r="D77" s="27"/>
      <c r="E77" s="27"/>
      <c r="F77" s="46"/>
      <c r="G77" s="28"/>
      <c r="H77" s="45"/>
      <c r="I77" s="45"/>
      <c r="J77" s="27"/>
      <c r="K77" s="27"/>
      <c r="L77" s="46"/>
      <c r="M77" s="46"/>
      <c r="N77" s="46"/>
      <c r="O77" s="27"/>
      <c r="P77" s="46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38"/>
    </row>
    <row r="78" spans="2:32" ht="17" thickBot="1" x14ac:dyDescent="0.25">
      <c r="B78" s="74"/>
      <c r="C78" s="75"/>
      <c r="D78" s="75"/>
      <c r="E78" s="76"/>
      <c r="F78" s="76"/>
      <c r="G78" s="39"/>
      <c r="H78" s="50"/>
      <c r="I78" s="50"/>
      <c r="J78" s="75"/>
      <c r="K78" s="75"/>
      <c r="L78" s="76"/>
      <c r="M78" s="76"/>
      <c r="N78" s="76"/>
      <c r="O78" s="75"/>
      <c r="P78" s="76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7"/>
    </row>
    <row r="79" spans="2:32" x14ac:dyDescent="0.2">
      <c r="B79" s="27"/>
      <c r="C79" s="27"/>
      <c r="D79" s="27"/>
      <c r="E79" s="46"/>
      <c r="F79" s="46"/>
      <c r="G79" s="28"/>
      <c r="H79" s="45"/>
      <c r="I79" s="45"/>
      <c r="J79" s="27"/>
      <c r="K79" s="27"/>
      <c r="L79" s="46"/>
      <c r="M79" s="46"/>
      <c r="N79" s="46"/>
      <c r="O79" s="27"/>
      <c r="P79" s="46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2" x14ac:dyDescent="0.2">
      <c r="B80" s="27"/>
      <c r="C80" s="27"/>
      <c r="D80" s="27"/>
      <c r="E80" s="46"/>
      <c r="F80" s="46"/>
      <c r="G80" s="28"/>
      <c r="H80" s="45"/>
      <c r="I80" s="45"/>
      <c r="J80" s="27"/>
      <c r="K80" s="27"/>
      <c r="L80" s="46"/>
      <c r="M80" s="46"/>
      <c r="N80" s="46"/>
      <c r="O80" s="27"/>
      <c r="P80" s="46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ht="17" thickBot="1" x14ac:dyDescent="0.25">
      <c r="G81" s="7"/>
      <c r="H81" s="40"/>
      <c r="I81" s="40"/>
    </row>
    <row r="82" spans="2:31" x14ac:dyDescent="0.2">
      <c r="B82" s="20"/>
      <c r="C82" s="70" t="s">
        <v>67</v>
      </c>
      <c r="D82" s="71"/>
      <c r="E82" s="72"/>
      <c r="F82" s="72"/>
      <c r="G82" s="81"/>
      <c r="H82" s="82"/>
      <c r="I82" s="82"/>
      <c r="J82" s="71"/>
      <c r="K82" s="71"/>
      <c r="L82" s="72"/>
      <c r="M82" s="72"/>
      <c r="N82" s="72"/>
      <c r="O82" s="71"/>
      <c r="P82" s="72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3"/>
    </row>
    <row r="83" spans="2:31" x14ac:dyDescent="0.2">
      <c r="B83" s="21"/>
      <c r="C83" s="27"/>
      <c r="D83" s="27"/>
      <c r="E83" s="46"/>
      <c r="F83" s="46"/>
      <c r="G83" s="27"/>
      <c r="H83" s="46"/>
      <c r="I83" s="46"/>
      <c r="J83" s="27"/>
      <c r="K83" s="27"/>
      <c r="L83" s="63"/>
      <c r="M83" s="5"/>
      <c r="N83" s="46"/>
      <c r="O83" s="27"/>
      <c r="P83" s="46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38"/>
    </row>
    <row r="84" spans="2:31" x14ac:dyDescent="0.2">
      <c r="B84" s="21"/>
      <c r="C84" s="68" t="s">
        <v>68</v>
      </c>
      <c r="D84" s="27"/>
      <c r="E84" s="45"/>
      <c r="F84" s="46"/>
      <c r="G84" s="27"/>
      <c r="H84" s="46"/>
      <c r="I84" s="46"/>
      <c r="J84" s="27"/>
      <c r="K84" s="68" t="s">
        <v>69</v>
      </c>
      <c r="L84" s="46"/>
      <c r="M84" s="45"/>
      <c r="N84" s="45"/>
      <c r="O84" s="28"/>
      <c r="P84" s="45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38"/>
    </row>
    <row r="85" spans="2:31" x14ac:dyDescent="0.2">
      <c r="B85" s="21"/>
      <c r="C85" s="27"/>
      <c r="D85" s="27"/>
      <c r="E85" s="27"/>
      <c r="F85" s="45"/>
      <c r="G85" s="28"/>
      <c r="H85" s="45"/>
      <c r="I85" s="45"/>
      <c r="J85" s="27"/>
      <c r="K85" s="61"/>
      <c r="L85" s="46"/>
      <c r="M85" s="45"/>
      <c r="N85" s="45"/>
      <c r="O85" s="28"/>
      <c r="P85" s="4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38"/>
    </row>
    <row r="86" spans="2:31" x14ac:dyDescent="0.2">
      <c r="B86" s="21"/>
      <c r="C86" s="59" t="s">
        <v>0</v>
      </c>
      <c r="D86" s="54" t="s">
        <v>1</v>
      </c>
      <c r="E86" s="53" t="s">
        <v>2</v>
      </c>
      <c r="F86" s="53" t="s">
        <v>3</v>
      </c>
      <c r="G86" s="54"/>
      <c r="H86" s="55" t="s">
        <v>4</v>
      </c>
      <c r="I86" s="62"/>
      <c r="J86" s="27"/>
      <c r="K86" s="59" t="s">
        <v>0</v>
      </c>
      <c r="L86" s="53" t="s">
        <v>1</v>
      </c>
      <c r="M86" s="53" t="s">
        <v>2</v>
      </c>
      <c r="N86" s="53" t="s">
        <v>3</v>
      </c>
      <c r="O86" s="54"/>
      <c r="P86" s="55" t="s">
        <v>4</v>
      </c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38"/>
    </row>
    <row r="87" spans="2:31" x14ac:dyDescent="0.2">
      <c r="B87" s="21"/>
      <c r="C87" s="8" t="s">
        <v>32</v>
      </c>
      <c r="D87" s="27">
        <v>1</v>
      </c>
      <c r="E87" s="45">
        <v>1.2</v>
      </c>
      <c r="F87" s="45">
        <v>0.56000000000000005</v>
      </c>
      <c r="G87" s="28"/>
      <c r="H87" s="42">
        <f>E87/F87</f>
        <v>2.1428571428571428</v>
      </c>
      <c r="I87" s="45"/>
      <c r="J87" s="27"/>
      <c r="K87" s="8" t="s">
        <v>32</v>
      </c>
      <c r="L87" s="46">
        <v>1</v>
      </c>
      <c r="M87" s="45">
        <v>0.53</v>
      </c>
      <c r="N87" s="45">
        <v>0.48</v>
      </c>
      <c r="O87" s="28"/>
      <c r="P87" s="42">
        <f>M87/N87</f>
        <v>1.1041666666666667</v>
      </c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38"/>
    </row>
    <row r="88" spans="2:31" x14ac:dyDescent="0.2">
      <c r="B88" s="21"/>
      <c r="C88" s="8"/>
      <c r="D88" s="27">
        <v>2</v>
      </c>
      <c r="E88" s="45">
        <v>1.22</v>
      </c>
      <c r="F88" s="45">
        <v>0.81</v>
      </c>
      <c r="G88" s="28"/>
      <c r="H88" s="42">
        <f>E88/F88</f>
        <v>1.5061728395061726</v>
      </c>
      <c r="I88" s="45"/>
      <c r="J88" s="27"/>
      <c r="K88" s="8"/>
      <c r="L88" s="46">
        <v>2</v>
      </c>
      <c r="M88" s="45">
        <v>0.49</v>
      </c>
      <c r="N88" s="45">
        <v>0.34</v>
      </c>
      <c r="O88" s="28"/>
      <c r="P88" s="42">
        <f>M88/N88</f>
        <v>1.4411764705882351</v>
      </c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38"/>
    </row>
    <row r="89" spans="2:31" x14ac:dyDescent="0.2">
      <c r="B89" s="21"/>
      <c r="C89" s="8"/>
      <c r="D89" s="27"/>
      <c r="E89" s="45"/>
      <c r="F89" s="45"/>
      <c r="G89" s="29" t="s">
        <v>9</v>
      </c>
      <c r="H89" s="42">
        <f>AVERAGE(H87:H88)</f>
        <v>1.8245149911816578</v>
      </c>
      <c r="I89" s="45"/>
      <c r="J89" s="27"/>
      <c r="K89" s="8"/>
      <c r="L89" s="46"/>
      <c r="M89" s="45"/>
      <c r="N89" s="45"/>
      <c r="O89" s="29" t="s">
        <v>9</v>
      </c>
      <c r="P89" s="42">
        <f>AVERAGE(P87:P88)</f>
        <v>1.2726715686274508</v>
      </c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38"/>
    </row>
    <row r="90" spans="2:31" x14ac:dyDescent="0.2">
      <c r="B90" s="21"/>
      <c r="C90" s="8"/>
      <c r="D90" s="27"/>
      <c r="E90" s="45"/>
      <c r="F90" s="45"/>
      <c r="G90" s="29"/>
      <c r="H90" s="42"/>
      <c r="I90" s="45"/>
      <c r="J90" s="27"/>
      <c r="K90" s="8"/>
      <c r="L90" s="46"/>
      <c r="M90" s="45"/>
      <c r="N90" s="45"/>
      <c r="O90" s="29"/>
      <c r="P90" s="42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38"/>
    </row>
    <row r="91" spans="2:31" x14ac:dyDescent="0.2">
      <c r="B91" s="21"/>
      <c r="C91" s="8" t="s">
        <v>34</v>
      </c>
      <c r="D91" s="27">
        <v>1</v>
      </c>
      <c r="E91" s="45">
        <v>1.3</v>
      </c>
      <c r="F91" s="45">
        <v>0.98</v>
      </c>
      <c r="G91" s="28"/>
      <c r="H91" s="42">
        <f>E91/F91</f>
        <v>1.3265306122448981</v>
      </c>
      <c r="I91" s="45"/>
      <c r="J91" s="27"/>
      <c r="K91" s="8" t="s">
        <v>34</v>
      </c>
      <c r="L91" s="46">
        <v>1</v>
      </c>
      <c r="M91" s="45">
        <v>0.88</v>
      </c>
      <c r="N91" s="45">
        <v>0.84</v>
      </c>
      <c r="O91" s="28"/>
      <c r="P91" s="42">
        <f>M91/N91</f>
        <v>1.0476190476190477</v>
      </c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38"/>
    </row>
    <row r="92" spans="2:31" x14ac:dyDescent="0.2">
      <c r="B92" s="21"/>
      <c r="C92" s="8"/>
      <c r="D92" s="27">
        <v>2</v>
      </c>
      <c r="E92" s="45">
        <v>1.31</v>
      </c>
      <c r="F92" s="45">
        <v>0.99</v>
      </c>
      <c r="G92" s="28"/>
      <c r="H92" s="42">
        <f>E92/F92</f>
        <v>1.3232323232323233</v>
      </c>
      <c r="I92" s="45"/>
      <c r="J92" s="27"/>
      <c r="K92" s="8"/>
      <c r="L92" s="46">
        <v>2</v>
      </c>
      <c r="M92" s="45">
        <v>0.82</v>
      </c>
      <c r="N92" s="45">
        <v>0.7</v>
      </c>
      <c r="O92" s="28"/>
      <c r="P92" s="42">
        <f>M92/N92</f>
        <v>1.1714285714285715</v>
      </c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38"/>
    </row>
    <row r="93" spans="2:31" x14ac:dyDescent="0.2">
      <c r="B93" s="21"/>
      <c r="C93" s="8"/>
      <c r="D93" s="27"/>
      <c r="E93" s="45"/>
      <c r="F93" s="45"/>
      <c r="G93" s="29" t="s">
        <v>9</v>
      </c>
      <c r="H93" s="42">
        <f>AVERAGE(H91:H92)</f>
        <v>1.3248814677386107</v>
      </c>
      <c r="I93" s="45"/>
      <c r="J93" s="27"/>
      <c r="K93" s="8"/>
      <c r="L93" s="46"/>
      <c r="M93" s="45"/>
      <c r="N93" s="45"/>
      <c r="O93" s="29" t="s">
        <v>9</v>
      </c>
      <c r="P93" s="42">
        <f>AVERAGE(P91:P92)</f>
        <v>1.1095238095238096</v>
      </c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38"/>
    </row>
    <row r="94" spans="2:31" x14ac:dyDescent="0.2">
      <c r="B94" s="21"/>
      <c r="C94" s="8"/>
      <c r="D94" s="27"/>
      <c r="E94" s="45"/>
      <c r="F94" s="45"/>
      <c r="G94" s="29"/>
      <c r="H94" s="42"/>
      <c r="I94" s="45"/>
      <c r="J94" s="27"/>
      <c r="K94" s="8"/>
      <c r="L94" s="46"/>
      <c r="M94" s="45"/>
      <c r="N94" s="45"/>
      <c r="O94" s="29"/>
      <c r="P94" s="42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38"/>
    </row>
    <row r="95" spans="2:31" x14ac:dyDescent="0.2">
      <c r="B95" s="21"/>
      <c r="C95" s="8"/>
      <c r="D95" s="27"/>
      <c r="E95" s="45"/>
      <c r="F95" s="45"/>
      <c r="G95" s="31" t="s">
        <v>13</v>
      </c>
      <c r="H95" s="43">
        <f>AVERAGE(H87,H88,H91,H92)</f>
        <v>1.5746982294601344</v>
      </c>
      <c r="I95" s="5"/>
      <c r="J95" s="27"/>
      <c r="K95" s="8"/>
      <c r="L95" s="46"/>
      <c r="M95" s="45"/>
      <c r="N95" s="45"/>
      <c r="O95" s="31" t="s">
        <v>13</v>
      </c>
      <c r="P95" s="43">
        <f>AVERAGE(P87,P88,P91,P92)</f>
        <v>1.1910976890756302</v>
      </c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38"/>
    </row>
    <row r="96" spans="2:31" x14ac:dyDescent="0.2">
      <c r="B96" s="21"/>
      <c r="C96" s="8"/>
      <c r="D96" s="27"/>
      <c r="E96" s="45"/>
      <c r="F96" s="45"/>
      <c r="G96" s="29"/>
      <c r="H96" s="42"/>
      <c r="I96" s="45"/>
      <c r="J96" s="27"/>
      <c r="K96" s="8"/>
      <c r="L96" s="46"/>
      <c r="M96" s="45"/>
      <c r="N96" s="45"/>
      <c r="O96" s="29"/>
      <c r="P96" s="42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38"/>
    </row>
    <row r="97" spans="2:31" x14ac:dyDescent="0.2">
      <c r="B97" s="21"/>
      <c r="C97" s="8" t="s">
        <v>35</v>
      </c>
      <c r="D97" s="27">
        <v>1</v>
      </c>
      <c r="E97" s="45">
        <v>0.22</v>
      </c>
      <c r="F97" s="46">
        <v>0.16</v>
      </c>
      <c r="G97" s="28"/>
      <c r="H97" s="42">
        <f>E97/F97</f>
        <v>1.375</v>
      </c>
      <c r="I97" s="45"/>
      <c r="J97" s="27"/>
      <c r="K97" s="8" t="s">
        <v>35</v>
      </c>
      <c r="L97" s="46">
        <v>1</v>
      </c>
      <c r="M97" s="45">
        <v>0.5</v>
      </c>
      <c r="N97" s="46">
        <v>0.31</v>
      </c>
      <c r="O97" s="28"/>
      <c r="P97" s="42">
        <f>M97/N97</f>
        <v>1.6129032258064517</v>
      </c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38"/>
    </row>
    <row r="98" spans="2:31" x14ac:dyDescent="0.2">
      <c r="B98" s="21"/>
      <c r="C98" s="8"/>
      <c r="D98" s="27">
        <v>2</v>
      </c>
      <c r="E98" s="45">
        <v>0.22</v>
      </c>
      <c r="F98" s="45">
        <v>0.16</v>
      </c>
      <c r="G98" s="28"/>
      <c r="H98" s="42">
        <f>E98/F98</f>
        <v>1.375</v>
      </c>
      <c r="I98" s="45"/>
      <c r="J98" s="27"/>
      <c r="K98" s="8"/>
      <c r="L98" s="46">
        <v>2</v>
      </c>
      <c r="M98" s="45">
        <v>0.5</v>
      </c>
      <c r="N98" s="45">
        <v>0.33</v>
      </c>
      <c r="O98" s="28"/>
      <c r="P98" s="42">
        <f>M98/N98</f>
        <v>1.5151515151515151</v>
      </c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38"/>
    </row>
    <row r="99" spans="2:31" x14ac:dyDescent="0.2">
      <c r="B99" s="21"/>
      <c r="C99" s="8"/>
      <c r="D99" s="27"/>
      <c r="E99" s="45"/>
      <c r="F99" s="45"/>
      <c r="G99" s="29" t="s">
        <v>9</v>
      </c>
      <c r="H99" s="42">
        <f>AVERAGE(H97:H98)</f>
        <v>1.375</v>
      </c>
      <c r="I99" s="45"/>
      <c r="J99" s="27"/>
      <c r="K99" s="8"/>
      <c r="L99" s="46"/>
      <c r="M99" s="45"/>
      <c r="N99" s="45"/>
      <c r="O99" s="29" t="s">
        <v>9</v>
      </c>
      <c r="P99" s="42">
        <f>AVERAGE(P97:P98)</f>
        <v>1.5640273704789833</v>
      </c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38"/>
    </row>
    <row r="100" spans="2:31" x14ac:dyDescent="0.2">
      <c r="B100" s="21"/>
      <c r="C100" s="8"/>
      <c r="D100" s="27"/>
      <c r="E100" s="45"/>
      <c r="F100" s="45"/>
      <c r="G100" s="29"/>
      <c r="H100" s="42"/>
      <c r="I100" s="45"/>
      <c r="J100" s="27"/>
      <c r="K100" s="8"/>
      <c r="L100" s="46"/>
      <c r="M100" s="45"/>
      <c r="N100" s="45"/>
      <c r="O100" s="29"/>
      <c r="P100" s="42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38"/>
    </row>
    <row r="101" spans="2:31" x14ac:dyDescent="0.2">
      <c r="B101" s="21"/>
      <c r="C101" s="8" t="s">
        <v>36</v>
      </c>
      <c r="D101" s="27">
        <v>1</v>
      </c>
      <c r="E101" s="45">
        <v>0.69</v>
      </c>
      <c r="F101" s="45">
        <v>0.63</v>
      </c>
      <c r="G101" s="28"/>
      <c r="H101" s="42">
        <f>E101/F101</f>
        <v>1.0952380952380951</v>
      </c>
      <c r="I101" s="45"/>
      <c r="J101" s="27"/>
      <c r="K101" s="8" t="s">
        <v>37</v>
      </c>
      <c r="L101" s="46">
        <v>1</v>
      </c>
      <c r="M101" s="45">
        <v>0.47</v>
      </c>
      <c r="N101" s="45">
        <v>0.41</v>
      </c>
      <c r="O101" s="28"/>
      <c r="P101" s="42">
        <f>M101/N101</f>
        <v>1.1463414634146341</v>
      </c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38"/>
    </row>
    <row r="102" spans="2:31" x14ac:dyDescent="0.2">
      <c r="B102" s="21"/>
      <c r="C102" s="8"/>
      <c r="D102" s="27">
        <v>2</v>
      </c>
      <c r="E102" s="45">
        <v>0.81</v>
      </c>
      <c r="F102" s="45">
        <v>0.47</v>
      </c>
      <c r="G102" s="28"/>
      <c r="H102" s="42">
        <f>E102/F102</f>
        <v>1.7234042553191491</v>
      </c>
      <c r="I102" s="45"/>
      <c r="J102" s="27"/>
      <c r="K102" s="8"/>
      <c r="L102" s="46">
        <v>2</v>
      </c>
      <c r="M102" s="45">
        <v>0.46</v>
      </c>
      <c r="N102" s="45">
        <v>0.43</v>
      </c>
      <c r="O102" s="28"/>
      <c r="P102" s="42">
        <f>M102/N102</f>
        <v>1.0697674418604652</v>
      </c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38"/>
    </row>
    <row r="103" spans="2:31" x14ac:dyDescent="0.2">
      <c r="B103" s="21"/>
      <c r="C103" s="8"/>
      <c r="D103" s="27"/>
      <c r="E103" s="45"/>
      <c r="F103" s="45"/>
      <c r="G103" s="29" t="s">
        <v>9</v>
      </c>
      <c r="H103" s="42">
        <f>AVERAGE(H101:H102)</f>
        <v>1.4093211752786221</v>
      </c>
      <c r="I103" s="45"/>
      <c r="J103" s="27"/>
      <c r="K103" s="8"/>
      <c r="L103" s="46"/>
      <c r="M103" s="45"/>
      <c r="N103" s="45"/>
      <c r="O103" s="29" t="s">
        <v>9</v>
      </c>
      <c r="P103" s="42">
        <f>AVERAGE(P101:P102)</f>
        <v>1.1080544526375498</v>
      </c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38"/>
    </row>
    <row r="104" spans="2:31" x14ac:dyDescent="0.2">
      <c r="B104" s="21"/>
      <c r="C104" s="8"/>
      <c r="D104" s="27"/>
      <c r="E104" s="45"/>
      <c r="F104" s="45"/>
      <c r="G104" s="29"/>
      <c r="H104" s="42"/>
      <c r="I104" s="45"/>
      <c r="J104" s="27"/>
      <c r="K104" s="8"/>
      <c r="L104" s="46"/>
      <c r="M104" s="45"/>
      <c r="N104" s="45"/>
      <c r="O104" s="29"/>
      <c r="P104" s="42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38"/>
    </row>
    <row r="105" spans="2:31" x14ac:dyDescent="0.2">
      <c r="B105" s="21"/>
      <c r="C105" s="8"/>
      <c r="D105" s="27"/>
      <c r="E105" s="45"/>
      <c r="F105" s="45"/>
      <c r="G105" s="31" t="s">
        <v>18</v>
      </c>
      <c r="H105" s="43">
        <f>AVERAGE(H97,H98,H101,H102)</f>
        <v>1.3921605876393111</v>
      </c>
      <c r="I105" s="5"/>
      <c r="J105" s="27"/>
      <c r="K105" s="8"/>
      <c r="L105" s="46"/>
      <c r="M105" s="45"/>
      <c r="N105" s="45"/>
      <c r="O105" s="31" t="s">
        <v>18</v>
      </c>
      <c r="P105" s="43">
        <f>AVERAGE(P97,P98,P101,P102)</f>
        <v>1.3360409115582665</v>
      </c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38"/>
    </row>
    <row r="106" spans="2:31" x14ac:dyDescent="0.2">
      <c r="B106" s="21"/>
      <c r="C106" s="8"/>
      <c r="D106" s="27"/>
      <c r="E106" s="45"/>
      <c r="F106" s="45"/>
      <c r="G106" s="29"/>
      <c r="H106" s="42"/>
      <c r="I106" s="45"/>
      <c r="J106" s="27"/>
      <c r="K106" s="8"/>
      <c r="L106" s="46"/>
      <c r="M106" s="45"/>
      <c r="N106" s="45"/>
      <c r="O106" s="29"/>
      <c r="P106" s="42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38"/>
    </row>
    <row r="107" spans="2:31" x14ac:dyDescent="0.2">
      <c r="B107" s="21"/>
      <c r="C107" s="11" t="s">
        <v>38</v>
      </c>
      <c r="D107" s="27">
        <v>1</v>
      </c>
      <c r="E107" s="45">
        <v>0.89</v>
      </c>
      <c r="F107" s="45">
        <v>0.56999999999999995</v>
      </c>
      <c r="G107" s="28"/>
      <c r="H107" s="42">
        <f>E107/F107</f>
        <v>1.56140350877193</v>
      </c>
      <c r="I107" s="45"/>
      <c r="J107" s="27"/>
      <c r="K107" s="11" t="s">
        <v>36</v>
      </c>
      <c r="L107" s="46">
        <v>1</v>
      </c>
      <c r="M107" s="45">
        <v>0.8</v>
      </c>
      <c r="N107" s="45">
        <v>0.75</v>
      </c>
      <c r="O107" s="28"/>
      <c r="P107" s="42">
        <f>M107/N107</f>
        <v>1.0666666666666667</v>
      </c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38"/>
    </row>
    <row r="108" spans="2:31" x14ac:dyDescent="0.2">
      <c r="B108" s="21"/>
      <c r="C108" s="11"/>
      <c r="D108" s="27">
        <v>2</v>
      </c>
      <c r="E108" s="45">
        <v>0.89</v>
      </c>
      <c r="F108" s="45">
        <v>0.51</v>
      </c>
      <c r="G108" s="28"/>
      <c r="H108" s="42">
        <f>E108/F108</f>
        <v>1.7450980392156863</v>
      </c>
      <c r="I108" s="45"/>
      <c r="J108" s="27"/>
      <c r="K108" s="11"/>
      <c r="L108" s="46">
        <v>2</v>
      </c>
      <c r="M108" s="45">
        <v>0.87</v>
      </c>
      <c r="N108" s="45">
        <v>0.7</v>
      </c>
      <c r="O108" s="28"/>
      <c r="P108" s="42">
        <f>M108/N108</f>
        <v>1.2428571428571429</v>
      </c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38"/>
    </row>
    <row r="109" spans="2:31" x14ac:dyDescent="0.2">
      <c r="B109" s="21"/>
      <c r="C109" s="11"/>
      <c r="D109" s="27"/>
      <c r="E109" s="45"/>
      <c r="F109" s="45"/>
      <c r="G109" s="29" t="s">
        <v>9</v>
      </c>
      <c r="H109" s="42">
        <f>AVERAGE(H107:H108)</f>
        <v>1.653250773993808</v>
      </c>
      <c r="I109" s="45"/>
      <c r="J109" s="27"/>
      <c r="K109" s="11"/>
      <c r="L109" s="46"/>
      <c r="M109" s="45"/>
      <c r="N109" s="45"/>
      <c r="O109" s="29" t="s">
        <v>9</v>
      </c>
      <c r="P109" s="42">
        <f>AVERAGE(P107:P108)</f>
        <v>1.1547619047619047</v>
      </c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38"/>
    </row>
    <row r="110" spans="2:31" x14ac:dyDescent="0.2">
      <c r="B110" s="21"/>
      <c r="C110" s="11"/>
      <c r="D110" s="27"/>
      <c r="E110" s="45"/>
      <c r="F110" s="45"/>
      <c r="G110" s="29"/>
      <c r="H110" s="42"/>
      <c r="I110" s="45"/>
      <c r="J110" s="27"/>
      <c r="K110" s="11"/>
      <c r="L110" s="46"/>
      <c r="M110" s="45"/>
      <c r="N110" s="45"/>
      <c r="O110" s="29"/>
      <c r="P110" s="42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38"/>
    </row>
    <row r="111" spans="2:31" x14ac:dyDescent="0.2">
      <c r="B111" s="21"/>
      <c r="C111" s="12" t="s">
        <v>39</v>
      </c>
      <c r="D111" s="27">
        <v>1</v>
      </c>
      <c r="E111" s="45">
        <v>1.34</v>
      </c>
      <c r="F111" s="45">
        <v>0.95</v>
      </c>
      <c r="G111" s="32"/>
      <c r="H111" s="42">
        <f>E111/F111</f>
        <v>1.4105263157894739</v>
      </c>
      <c r="I111" s="45"/>
      <c r="J111" s="27"/>
      <c r="K111" s="12" t="s">
        <v>38</v>
      </c>
      <c r="L111" s="46">
        <v>1</v>
      </c>
      <c r="M111" s="45">
        <v>0.94</v>
      </c>
      <c r="N111" s="45">
        <v>0.9</v>
      </c>
      <c r="O111" s="32"/>
      <c r="P111" s="42">
        <f>M111/N111</f>
        <v>1.0444444444444443</v>
      </c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38"/>
    </row>
    <row r="112" spans="2:31" x14ac:dyDescent="0.2">
      <c r="B112" s="21"/>
      <c r="C112" s="12"/>
      <c r="D112" s="27">
        <v>2</v>
      </c>
      <c r="E112" s="45">
        <v>1.29</v>
      </c>
      <c r="F112" s="45">
        <v>1.1100000000000001</v>
      </c>
      <c r="G112" s="32"/>
      <c r="H112" s="42">
        <f>E112/F112</f>
        <v>1.1621621621621621</v>
      </c>
      <c r="I112" s="45"/>
      <c r="J112" s="27"/>
      <c r="K112" s="12"/>
      <c r="L112" s="46">
        <v>2</v>
      </c>
      <c r="M112" s="45">
        <v>0.91</v>
      </c>
      <c r="N112" s="45">
        <v>0.89</v>
      </c>
      <c r="O112" s="32"/>
      <c r="P112" s="42">
        <f>M112/N112</f>
        <v>1.0224719101123596</v>
      </c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38"/>
    </row>
    <row r="113" spans="2:31" x14ac:dyDescent="0.2">
      <c r="B113" s="21"/>
      <c r="C113" s="12"/>
      <c r="D113" s="27"/>
      <c r="E113" s="46"/>
      <c r="F113" s="45"/>
      <c r="G113" s="29" t="s">
        <v>9</v>
      </c>
      <c r="H113" s="42">
        <f>AVERAGE(H111:H112)</f>
        <v>1.286344238975818</v>
      </c>
      <c r="I113" s="45"/>
      <c r="J113" s="27"/>
      <c r="K113" s="12"/>
      <c r="L113" s="46"/>
      <c r="M113" s="46"/>
      <c r="N113" s="45"/>
      <c r="O113" s="29" t="s">
        <v>9</v>
      </c>
      <c r="P113" s="42">
        <f>AVERAGE(P111:P112)</f>
        <v>1.0334581772784019</v>
      </c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38"/>
    </row>
    <row r="114" spans="2:31" x14ac:dyDescent="0.2">
      <c r="B114" s="21"/>
      <c r="C114" s="12"/>
      <c r="D114" s="27"/>
      <c r="E114" s="46"/>
      <c r="F114" s="45"/>
      <c r="G114" s="29"/>
      <c r="H114" s="42"/>
      <c r="I114" s="45"/>
      <c r="J114" s="27"/>
      <c r="K114" s="12"/>
      <c r="L114" s="46"/>
      <c r="M114" s="46"/>
      <c r="N114" s="45"/>
      <c r="O114" s="29"/>
      <c r="P114" s="42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38"/>
    </row>
    <row r="115" spans="2:31" x14ac:dyDescent="0.2">
      <c r="B115" s="21"/>
      <c r="C115" s="12"/>
      <c r="D115" s="27"/>
      <c r="E115" s="46"/>
      <c r="F115" s="45"/>
      <c r="G115" s="31" t="s">
        <v>23</v>
      </c>
      <c r="H115" s="43">
        <f>AVERAGE(H107,H108,H111,H112)</f>
        <v>1.469797506484813</v>
      </c>
      <c r="I115" s="5"/>
      <c r="J115" s="27"/>
      <c r="K115" s="12"/>
      <c r="L115" s="46"/>
      <c r="M115" s="46"/>
      <c r="N115" s="45"/>
      <c r="O115" s="31" t="s">
        <v>23</v>
      </c>
      <c r="P115" s="43">
        <f>AVERAGE(P107,P108,P111,P112)</f>
        <v>1.0941100410201532</v>
      </c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38"/>
    </row>
    <row r="116" spans="2:31" x14ac:dyDescent="0.2">
      <c r="B116" s="21"/>
      <c r="C116" s="12"/>
      <c r="D116" s="27"/>
      <c r="E116" s="46"/>
      <c r="F116" s="45"/>
      <c r="G116" s="29"/>
      <c r="H116" s="42"/>
      <c r="I116" s="45"/>
      <c r="J116" s="27"/>
      <c r="K116" s="12"/>
      <c r="L116" s="46"/>
      <c r="M116" s="46"/>
      <c r="N116" s="45"/>
      <c r="O116" s="29"/>
      <c r="P116" s="42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38"/>
    </row>
    <row r="117" spans="2:31" x14ac:dyDescent="0.2">
      <c r="B117" s="21"/>
      <c r="C117" s="12" t="s">
        <v>40</v>
      </c>
      <c r="D117" s="27">
        <v>1</v>
      </c>
      <c r="E117" s="45">
        <v>1.01</v>
      </c>
      <c r="F117" s="45">
        <v>0.53</v>
      </c>
      <c r="G117" s="27"/>
      <c r="H117" s="42">
        <f>E117/F117</f>
        <v>1.9056603773584906</v>
      </c>
      <c r="I117" s="45"/>
      <c r="J117" s="27"/>
      <c r="K117" s="12" t="s">
        <v>39</v>
      </c>
      <c r="L117" s="46">
        <v>1</v>
      </c>
      <c r="M117" s="45">
        <v>0.73</v>
      </c>
      <c r="N117" s="45">
        <v>0.56999999999999995</v>
      </c>
      <c r="O117" s="27"/>
      <c r="P117" s="42">
        <f>M117/N117</f>
        <v>1.2807017543859649</v>
      </c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38"/>
    </row>
    <row r="118" spans="2:31" x14ac:dyDescent="0.2">
      <c r="B118" s="21"/>
      <c r="C118" s="12"/>
      <c r="D118" s="27">
        <v>2</v>
      </c>
      <c r="E118" s="45">
        <v>0.98</v>
      </c>
      <c r="F118" s="45">
        <v>0.45</v>
      </c>
      <c r="G118" s="27"/>
      <c r="H118" s="42">
        <f>E118/F118</f>
        <v>2.1777777777777776</v>
      </c>
      <c r="I118" s="45"/>
      <c r="J118" s="27"/>
      <c r="K118" s="12"/>
      <c r="L118" s="46">
        <v>2</v>
      </c>
      <c r="M118" s="45">
        <v>0.71</v>
      </c>
      <c r="N118" s="45">
        <v>0.53</v>
      </c>
      <c r="O118" s="27"/>
      <c r="P118" s="42">
        <f>M118/N118</f>
        <v>1.3396226415094339</v>
      </c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38"/>
    </row>
    <row r="119" spans="2:31" x14ac:dyDescent="0.2">
      <c r="B119" s="21"/>
      <c r="C119" s="12"/>
      <c r="D119" s="27"/>
      <c r="E119" s="46"/>
      <c r="F119" s="46"/>
      <c r="G119" s="29" t="s">
        <v>9</v>
      </c>
      <c r="H119" s="42">
        <f>AVERAGE(H117:H118)</f>
        <v>2.0417190775681342</v>
      </c>
      <c r="I119" s="45"/>
      <c r="J119" s="27"/>
      <c r="K119" s="12"/>
      <c r="L119" s="46"/>
      <c r="M119" s="46"/>
      <c r="N119" s="46"/>
      <c r="O119" s="29" t="s">
        <v>9</v>
      </c>
      <c r="P119" s="42">
        <f>AVERAGE(P117:P118)</f>
        <v>1.3101621979476994</v>
      </c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38"/>
    </row>
    <row r="120" spans="2:31" x14ac:dyDescent="0.2">
      <c r="B120" s="21"/>
      <c r="C120" s="12"/>
      <c r="D120" s="27"/>
      <c r="E120" s="46"/>
      <c r="F120" s="46"/>
      <c r="G120" s="29"/>
      <c r="H120" s="42"/>
      <c r="I120" s="45"/>
      <c r="J120" s="27"/>
      <c r="K120" s="12"/>
      <c r="L120" s="46"/>
      <c r="M120" s="46"/>
      <c r="N120" s="46"/>
      <c r="O120" s="29"/>
      <c r="P120" s="42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38"/>
    </row>
    <row r="121" spans="2:31" x14ac:dyDescent="0.2">
      <c r="B121" s="21"/>
      <c r="C121" s="12" t="s">
        <v>41</v>
      </c>
      <c r="D121" s="27">
        <v>1</v>
      </c>
      <c r="E121" s="45">
        <v>0.85</v>
      </c>
      <c r="F121" s="45">
        <v>0.7</v>
      </c>
      <c r="G121" s="28"/>
      <c r="H121" s="42">
        <f>E121/F121</f>
        <v>1.2142857142857144</v>
      </c>
      <c r="I121" s="45"/>
      <c r="J121" s="27"/>
      <c r="K121" s="12" t="s">
        <v>40</v>
      </c>
      <c r="L121" s="46">
        <v>1</v>
      </c>
      <c r="M121" s="45">
        <v>0.45</v>
      </c>
      <c r="N121" s="45">
        <v>0.48</v>
      </c>
      <c r="O121" s="28"/>
      <c r="P121" s="42">
        <f>M121/N121</f>
        <v>0.93750000000000011</v>
      </c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38"/>
    </row>
    <row r="122" spans="2:31" x14ac:dyDescent="0.2">
      <c r="B122" s="21"/>
      <c r="C122" s="12"/>
      <c r="D122" s="27">
        <v>2</v>
      </c>
      <c r="E122" s="45">
        <v>0.87</v>
      </c>
      <c r="F122" s="45">
        <v>0.54</v>
      </c>
      <c r="G122" s="28"/>
      <c r="H122" s="42">
        <f>E122/F122</f>
        <v>1.6111111111111109</v>
      </c>
      <c r="I122" s="45"/>
      <c r="J122" s="27"/>
      <c r="K122" s="12"/>
      <c r="L122" s="46">
        <v>2</v>
      </c>
      <c r="M122" s="45">
        <v>0.53</v>
      </c>
      <c r="N122" s="45">
        <v>0.48</v>
      </c>
      <c r="O122" s="28"/>
      <c r="P122" s="42">
        <f>M122/N122</f>
        <v>1.1041666666666667</v>
      </c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38"/>
    </row>
    <row r="123" spans="2:31" ht="18" customHeight="1" x14ac:dyDescent="0.2">
      <c r="B123" s="21"/>
      <c r="C123" s="12"/>
      <c r="D123" s="27"/>
      <c r="E123" s="46"/>
      <c r="F123" s="46"/>
      <c r="G123" s="29" t="s">
        <v>9</v>
      </c>
      <c r="H123" s="42">
        <f>AVERAGE(H121:H122)</f>
        <v>1.4126984126984126</v>
      </c>
      <c r="I123" s="45"/>
      <c r="J123" s="27"/>
      <c r="K123" s="12"/>
      <c r="L123" s="46"/>
      <c r="M123" s="46"/>
      <c r="N123" s="46"/>
      <c r="O123" s="29" t="s">
        <v>9</v>
      </c>
      <c r="P123" s="42">
        <f>AVERAGE(P121:P122)</f>
        <v>1.0208333333333335</v>
      </c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38"/>
    </row>
    <row r="124" spans="2:31" ht="18" customHeight="1" x14ac:dyDescent="0.2">
      <c r="B124" s="21"/>
      <c r="C124" s="12"/>
      <c r="D124" s="27"/>
      <c r="E124" s="46"/>
      <c r="F124" s="46"/>
      <c r="G124" s="29"/>
      <c r="H124" s="42"/>
      <c r="I124" s="45"/>
      <c r="J124" s="27"/>
      <c r="K124" s="12"/>
      <c r="L124" s="46"/>
      <c r="M124" s="46"/>
      <c r="N124" s="46"/>
      <c r="O124" s="29"/>
      <c r="P124" s="42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38"/>
    </row>
    <row r="125" spans="2:31" ht="18" customHeight="1" x14ac:dyDescent="0.2">
      <c r="B125" s="21"/>
      <c r="C125" s="12"/>
      <c r="D125" s="27"/>
      <c r="E125" s="46"/>
      <c r="F125" s="46"/>
      <c r="G125" s="31" t="s">
        <v>29</v>
      </c>
      <c r="H125" s="43">
        <f>AVERAGE(H117,H118,H121,H122)</f>
        <v>1.7272087451332734</v>
      </c>
      <c r="I125" s="5"/>
      <c r="J125" s="27"/>
      <c r="K125" s="12"/>
      <c r="L125" s="46"/>
      <c r="M125" s="46"/>
      <c r="N125" s="46"/>
      <c r="O125" s="31" t="s">
        <v>29</v>
      </c>
      <c r="P125" s="43">
        <f>AVERAGE(P117,P118,P121,P122)</f>
        <v>1.1654977656405163</v>
      </c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38"/>
    </row>
    <row r="126" spans="2:31" ht="18" customHeight="1" x14ac:dyDescent="0.2">
      <c r="B126" s="21"/>
      <c r="C126" s="12"/>
      <c r="D126" s="27"/>
      <c r="E126" s="46"/>
      <c r="F126" s="46"/>
      <c r="G126" s="29"/>
      <c r="H126" s="42"/>
      <c r="I126" s="45"/>
      <c r="J126" s="27"/>
      <c r="K126" s="12"/>
      <c r="L126" s="46"/>
      <c r="M126" s="46"/>
      <c r="N126" s="46"/>
      <c r="O126" s="29"/>
      <c r="P126" s="42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38"/>
    </row>
    <row r="127" spans="2:31" ht="18" customHeight="1" x14ac:dyDescent="0.2">
      <c r="B127" s="21"/>
      <c r="C127" s="12" t="s">
        <v>42</v>
      </c>
      <c r="D127" s="27">
        <v>1</v>
      </c>
      <c r="E127" s="45">
        <v>0.6</v>
      </c>
      <c r="F127" s="45">
        <v>0.44</v>
      </c>
      <c r="G127" s="28"/>
      <c r="H127" s="42">
        <f>E127/F127</f>
        <v>1.3636363636363635</v>
      </c>
      <c r="I127" s="45"/>
      <c r="J127" s="27"/>
      <c r="K127" s="12" t="s">
        <v>41</v>
      </c>
      <c r="L127" s="46">
        <v>1</v>
      </c>
      <c r="M127" s="45">
        <v>0.41</v>
      </c>
      <c r="N127" s="45">
        <v>0.39</v>
      </c>
      <c r="O127" s="28"/>
      <c r="P127" s="42">
        <f>M127/N127</f>
        <v>1.0512820512820511</v>
      </c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38"/>
    </row>
    <row r="128" spans="2:31" ht="18" customHeight="1" x14ac:dyDescent="0.2">
      <c r="B128" s="21"/>
      <c r="C128" s="12"/>
      <c r="D128" s="27">
        <v>2</v>
      </c>
      <c r="E128" s="45">
        <v>0.56999999999999995</v>
      </c>
      <c r="F128" s="45">
        <v>0.33</v>
      </c>
      <c r="G128" s="28"/>
      <c r="H128" s="42">
        <f>E128/F128</f>
        <v>1.7272727272727271</v>
      </c>
      <c r="I128" s="45"/>
      <c r="J128" s="27"/>
      <c r="K128" s="12"/>
      <c r="L128" s="46">
        <v>2</v>
      </c>
      <c r="M128" s="45">
        <v>0.3</v>
      </c>
      <c r="N128" s="45">
        <v>0.24</v>
      </c>
      <c r="O128" s="28"/>
      <c r="P128" s="42">
        <f>M128/N128</f>
        <v>1.25</v>
      </c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38"/>
    </row>
    <row r="129" spans="2:31" ht="18" customHeight="1" x14ac:dyDescent="0.2">
      <c r="B129" s="21"/>
      <c r="C129" s="12"/>
      <c r="D129" s="27"/>
      <c r="E129" s="46"/>
      <c r="F129" s="46"/>
      <c r="G129" s="29" t="s">
        <v>9</v>
      </c>
      <c r="H129" s="42">
        <f>AVERAGE(H127:H128)</f>
        <v>1.5454545454545454</v>
      </c>
      <c r="I129" s="45"/>
      <c r="J129" s="27"/>
      <c r="K129" s="12"/>
      <c r="L129" s="46"/>
      <c r="M129" s="46"/>
      <c r="N129" s="46"/>
      <c r="O129" s="29" t="s">
        <v>9</v>
      </c>
      <c r="P129" s="42">
        <f>AVERAGE(P127:P128)</f>
        <v>1.1506410256410255</v>
      </c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38"/>
    </row>
    <row r="130" spans="2:31" ht="18" customHeight="1" x14ac:dyDescent="0.2">
      <c r="B130" s="21"/>
      <c r="C130" s="12"/>
      <c r="D130" s="27"/>
      <c r="E130" s="46"/>
      <c r="F130" s="46"/>
      <c r="G130" s="35"/>
      <c r="H130" s="43"/>
      <c r="I130" s="5"/>
      <c r="J130" s="27"/>
      <c r="K130" s="12"/>
      <c r="L130" s="46"/>
      <c r="M130" s="46"/>
      <c r="N130" s="46"/>
      <c r="O130" s="35"/>
      <c r="P130" s="43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38"/>
    </row>
    <row r="131" spans="2:31" ht="18" customHeight="1" x14ac:dyDescent="0.2">
      <c r="B131" s="21"/>
      <c r="C131" s="12" t="s">
        <v>43</v>
      </c>
      <c r="D131" s="27">
        <v>1</v>
      </c>
      <c r="E131" s="45">
        <v>0.57999999999999996</v>
      </c>
      <c r="F131" s="45">
        <v>0.4</v>
      </c>
      <c r="G131" s="28"/>
      <c r="H131" s="42">
        <f>E131/F131</f>
        <v>1.4499999999999997</v>
      </c>
      <c r="I131" s="5"/>
      <c r="J131" s="27"/>
      <c r="K131" s="12" t="s">
        <v>42</v>
      </c>
      <c r="L131" s="46">
        <v>1</v>
      </c>
      <c r="M131" s="45">
        <v>0.59</v>
      </c>
      <c r="N131" s="45">
        <v>0.61</v>
      </c>
      <c r="O131" s="28"/>
      <c r="P131" s="42">
        <f>M131/N131</f>
        <v>0.96721311475409832</v>
      </c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38"/>
    </row>
    <row r="132" spans="2:31" ht="18" customHeight="1" x14ac:dyDescent="0.2">
      <c r="B132" s="21"/>
      <c r="C132" s="12"/>
      <c r="D132" s="27">
        <v>2</v>
      </c>
      <c r="E132" s="45">
        <v>0.57999999999999996</v>
      </c>
      <c r="F132" s="45">
        <v>0.38</v>
      </c>
      <c r="G132" s="28"/>
      <c r="H132" s="42">
        <f>E132/F132</f>
        <v>1.5263157894736841</v>
      </c>
      <c r="I132" s="45"/>
      <c r="J132" s="27"/>
      <c r="K132" s="12"/>
      <c r="L132" s="46">
        <v>2</v>
      </c>
      <c r="M132" s="45">
        <v>0.54</v>
      </c>
      <c r="N132" s="45">
        <v>0.5</v>
      </c>
      <c r="O132" s="28"/>
      <c r="P132" s="42">
        <f>M132/N132</f>
        <v>1.08</v>
      </c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38"/>
    </row>
    <row r="133" spans="2:31" ht="18" customHeight="1" x14ac:dyDescent="0.2">
      <c r="B133" s="21"/>
      <c r="C133" s="12"/>
      <c r="D133" s="27"/>
      <c r="E133" s="46"/>
      <c r="F133" s="46"/>
      <c r="G133" s="29" t="s">
        <v>9</v>
      </c>
      <c r="H133" s="42">
        <f>AVERAGE(H131:H132)</f>
        <v>1.4881578947368419</v>
      </c>
      <c r="I133" s="45"/>
      <c r="J133" s="27"/>
      <c r="K133" s="12"/>
      <c r="L133" s="46"/>
      <c r="M133" s="46"/>
      <c r="N133" s="46"/>
      <c r="O133" s="29" t="s">
        <v>9</v>
      </c>
      <c r="P133" s="42">
        <f>AVERAGE(P131:P132)</f>
        <v>1.0236065573770492</v>
      </c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38"/>
    </row>
    <row r="134" spans="2:31" ht="18" customHeight="1" x14ac:dyDescent="0.2">
      <c r="B134" s="21"/>
      <c r="C134" s="12"/>
      <c r="D134" s="27"/>
      <c r="E134" s="46"/>
      <c r="F134" s="46"/>
      <c r="G134" s="29"/>
      <c r="H134" s="42"/>
      <c r="I134" s="45"/>
      <c r="J134" s="27"/>
      <c r="K134" s="12"/>
      <c r="L134" s="46"/>
      <c r="M134" s="46"/>
      <c r="N134" s="46"/>
      <c r="O134" s="29"/>
      <c r="P134" s="42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38"/>
    </row>
    <row r="135" spans="2:31" ht="18" customHeight="1" x14ac:dyDescent="0.2">
      <c r="B135" s="21"/>
      <c r="C135" s="12"/>
      <c r="D135" s="27"/>
      <c r="E135" s="46"/>
      <c r="F135" s="46"/>
      <c r="G135" s="35" t="s">
        <v>31</v>
      </c>
      <c r="H135" s="43">
        <f>AVERAGE(H127,H128,H131,H132)</f>
        <v>1.5168062200956938</v>
      </c>
      <c r="I135" s="45"/>
      <c r="J135" s="27"/>
      <c r="K135" s="12"/>
      <c r="L135" s="46"/>
      <c r="M135" s="46"/>
      <c r="N135" s="46"/>
      <c r="O135" s="35" t="s">
        <v>31</v>
      </c>
      <c r="P135" s="43">
        <f>AVERAGE(P127,P128,P131,P132)</f>
        <v>1.0871237915090375</v>
      </c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38"/>
    </row>
    <row r="136" spans="2:31" ht="18" customHeight="1" x14ac:dyDescent="0.2">
      <c r="B136" s="21"/>
      <c r="C136" s="12"/>
      <c r="D136" s="27"/>
      <c r="E136" s="46"/>
      <c r="F136" s="46"/>
      <c r="G136" s="35"/>
      <c r="H136" s="43"/>
      <c r="I136" s="5"/>
      <c r="J136" s="27"/>
      <c r="K136" s="12"/>
      <c r="L136" s="46"/>
      <c r="M136" s="46"/>
      <c r="N136" s="46"/>
      <c r="O136" s="35"/>
      <c r="P136" s="43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38"/>
    </row>
    <row r="137" spans="2:31" x14ac:dyDescent="0.2">
      <c r="B137" s="21"/>
      <c r="C137" s="12" t="s">
        <v>44</v>
      </c>
      <c r="D137" s="27">
        <v>1</v>
      </c>
      <c r="E137" s="45">
        <v>0.77</v>
      </c>
      <c r="F137" s="45">
        <v>0.39</v>
      </c>
      <c r="G137" s="28"/>
      <c r="H137" s="42">
        <f>E137/F137</f>
        <v>1.9743589743589742</v>
      </c>
      <c r="I137" s="5"/>
      <c r="J137" s="27"/>
      <c r="K137" s="12" t="s">
        <v>43</v>
      </c>
      <c r="L137" s="46">
        <v>1</v>
      </c>
      <c r="M137" s="45">
        <v>0.27</v>
      </c>
      <c r="N137" s="45">
        <v>0.13</v>
      </c>
      <c r="O137" s="28"/>
      <c r="P137" s="42">
        <f>M137/N137</f>
        <v>2.0769230769230771</v>
      </c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38"/>
    </row>
    <row r="138" spans="2:31" x14ac:dyDescent="0.2">
      <c r="B138" s="21"/>
      <c r="C138" s="12"/>
      <c r="D138" s="27">
        <v>2</v>
      </c>
      <c r="E138" s="45">
        <v>0.81</v>
      </c>
      <c r="F138" s="45">
        <v>0.31</v>
      </c>
      <c r="G138" s="28"/>
      <c r="H138" s="42">
        <f>E138/F138</f>
        <v>2.612903225806452</v>
      </c>
      <c r="I138" s="45"/>
      <c r="J138" s="27"/>
      <c r="K138" s="12"/>
      <c r="L138" s="46">
        <v>2</v>
      </c>
      <c r="M138" s="45">
        <v>0.25</v>
      </c>
      <c r="N138" s="45">
        <v>0.15</v>
      </c>
      <c r="O138" s="28"/>
      <c r="P138" s="42">
        <f>M138/N138</f>
        <v>1.6666666666666667</v>
      </c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38"/>
    </row>
    <row r="139" spans="2:31" x14ac:dyDescent="0.2">
      <c r="B139" s="21"/>
      <c r="C139" s="12"/>
      <c r="D139" s="27"/>
      <c r="E139" s="46"/>
      <c r="F139" s="46"/>
      <c r="G139" s="29" t="s">
        <v>9</v>
      </c>
      <c r="H139" s="42">
        <f>AVERAGE(H137:H138)</f>
        <v>2.2936311000827132</v>
      </c>
      <c r="I139" s="45"/>
      <c r="J139" s="27"/>
      <c r="K139" s="12"/>
      <c r="L139" s="46"/>
      <c r="M139" s="46"/>
      <c r="N139" s="46"/>
      <c r="O139" s="29" t="s">
        <v>9</v>
      </c>
      <c r="P139" s="42">
        <f>AVERAGE(P137:P138)</f>
        <v>1.8717948717948718</v>
      </c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38"/>
    </row>
    <row r="140" spans="2:31" x14ac:dyDescent="0.2">
      <c r="B140" s="21"/>
      <c r="C140" s="12"/>
      <c r="D140" s="27"/>
      <c r="E140" s="46"/>
      <c r="F140" s="46"/>
      <c r="G140" s="29"/>
      <c r="H140" s="42"/>
      <c r="I140" s="45"/>
      <c r="J140" s="27"/>
      <c r="K140" s="12"/>
      <c r="L140" s="46"/>
      <c r="M140" s="46"/>
      <c r="N140" s="46"/>
      <c r="O140" s="35"/>
      <c r="P140" s="43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38"/>
    </row>
    <row r="141" spans="2:31" x14ac:dyDescent="0.2">
      <c r="B141" s="21"/>
      <c r="C141" s="12" t="s">
        <v>45</v>
      </c>
      <c r="D141" s="27">
        <v>1</v>
      </c>
      <c r="E141" s="45">
        <v>0.54</v>
      </c>
      <c r="F141" s="45">
        <v>0.48</v>
      </c>
      <c r="G141" s="28"/>
      <c r="H141" s="42">
        <f>E141/F141</f>
        <v>1.1250000000000002</v>
      </c>
      <c r="I141" s="45"/>
      <c r="J141" s="27"/>
      <c r="K141" s="12" t="s">
        <v>44</v>
      </c>
      <c r="L141" s="46">
        <v>1</v>
      </c>
      <c r="M141" s="45">
        <v>0.25</v>
      </c>
      <c r="N141" s="45">
        <v>0.25</v>
      </c>
      <c r="O141" s="28"/>
      <c r="P141" s="42">
        <f>M141/N141</f>
        <v>1</v>
      </c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38"/>
    </row>
    <row r="142" spans="2:31" x14ac:dyDescent="0.2">
      <c r="B142" s="21"/>
      <c r="C142" s="12"/>
      <c r="D142" s="27">
        <v>2</v>
      </c>
      <c r="E142" s="45">
        <v>0.7</v>
      </c>
      <c r="F142" s="45">
        <v>0.36</v>
      </c>
      <c r="G142" s="28"/>
      <c r="H142" s="42">
        <f>E142/F142</f>
        <v>1.9444444444444444</v>
      </c>
      <c r="I142" s="45"/>
      <c r="J142" s="27"/>
      <c r="K142" s="12"/>
      <c r="L142" s="46">
        <v>2</v>
      </c>
      <c r="M142" s="45">
        <v>0.34</v>
      </c>
      <c r="N142" s="45">
        <v>0.41</v>
      </c>
      <c r="O142" s="28"/>
      <c r="P142" s="42">
        <f>M142/N142</f>
        <v>0.8292682926829269</v>
      </c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38"/>
    </row>
    <row r="143" spans="2:31" x14ac:dyDescent="0.2">
      <c r="B143" s="21"/>
      <c r="C143" s="12"/>
      <c r="D143" s="27"/>
      <c r="E143" s="46"/>
      <c r="F143" s="46"/>
      <c r="G143" s="29" t="s">
        <v>9</v>
      </c>
      <c r="H143" s="42">
        <f>AVERAGE(H141:H142)</f>
        <v>1.5347222222222223</v>
      </c>
      <c r="I143" s="45"/>
      <c r="J143" s="27"/>
      <c r="K143" s="12"/>
      <c r="L143" s="46"/>
      <c r="M143" s="46"/>
      <c r="N143" s="46"/>
      <c r="O143" s="29" t="s">
        <v>9</v>
      </c>
      <c r="P143" s="42">
        <f>AVERAGE(P141:P142)</f>
        <v>0.91463414634146345</v>
      </c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38"/>
    </row>
    <row r="144" spans="2:31" x14ac:dyDescent="0.2">
      <c r="B144" s="21"/>
      <c r="C144" s="12"/>
      <c r="D144" s="27"/>
      <c r="E144" s="46"/>
      <c r="F144" s="46"/>
      <c r="G144" s="29"/>
      <c r="H144" s="42"/>
      <c r="I144" s="45"/>
      <c r="J144" s="27"/>
      <c r="K144" s="12"/>
      <c r="L144" s="46"/>
      <c r="M144" s="46"/>
      <c r="N144" s="46"/>
      <c r="O144" s="29"/>
      <c r="P144" s="42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38"/>
    </row>
    <row r="145" spans="2:31" x14ac:dyDescent="0.2">
      <c r="B145" s="21"/>
      <c r="C145" s="12"/>
      <c r="D145" s="27"/>
      <c r="E145" s="46"/>
      <c r="F145" s="46"/>
      <c r="G145" s="35" t="s">
        <v>33</v>
      </c>
      <c r="H145" s="43">
        <f>AVERAGE(H137,H138,H141,H142)</f>
        <v>1.9141766611524678</v>
      </c>
      <c r="I145" s="45"/>
      <c r="J145" s="27"/>
      <c r="K145" s="12"/>
      <c r="L145" s="46"/>
      <c r="M145" s="46"/>
      <c r="N145" s="46"/>
      <c r="O145" s="35" t="s">
        <v>33</v>
      </c>
      <c r="P145" s="43">
        <f>AVERAGE(P137,P138,P141,P142)</f>
        <v>1.3932145090681676</v>
      </c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38"/>
    </row>
    <row r="146" spans="2:31" x14ac:dyDescent="0.2">
      <c r="B146" s="21"/>
      <c r="C146" s="12"/>
      <c r="D146" s="27"/>
      <c r="E146" s="46"/>
      <c r="F146" s="46"/>
      <c r="G146" s="35"/>
      <c r="H146" s="43"/>
      <c r="I146" s="5"/>
      <c r="J146" s="27"/>
      <c r="K146" s="12"/>
      <c r="L146" s="46"/>
      <c r="M146" s="46"/>
      <c r="N146" s="46"/>
      <c r="O146" s="35"/>
      <c r="P146" s="43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38"/>
    </row>
    <row r="147" spans="2:31" x14ac:dyDescent="0.2">
      <c r="B147" s="21"/>
      <c r="C147" s="12" t="s">
        <v>46</v>
      </c>
      <c r="D147" s="27">
        <v>1</v>
      </c>
      <c r="E147" s="45">
        <v>0.49</v>
      </c>
      <c r="F147" s="45">
        <v>0.41</v>
      </c>
      <c r="G147" s="28"/>
      <c r="H147" s="42">
        <f>E147/F147</f>
        <v>1.1951219512195121</v>
      </c>
      <c r="I147" s="5"/>
      <c r="J147" s="27"/>
      <c r="K147" s="12" t="s">
        <v>45</v>
      </c>
      <c r="L147" s="46">
        <v>1</v>
      </c>
      <c r="M147" s="45">
        <v>0.85</v>
      </c>
      <c r="N147" s="45">
        <v>0.63</v>
      </c>
      <c r="O147" s="28"/>
      <c r="P147" s="42">
        <f>M147/N147</f>
        <v>1.3492063492063491</v>
      </c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38"/>
    </row>
    <row r="148" spans="2:31" x14ac:dyDescent="0.2">
      <c r="B148" s="21"/>
      <c r="C148" s="12"/>
      <c r="D148" s="27">
        <v>2</v>
      </c>
      <c r="E148" s="45">
        <v>0.63</v>
      </c>
      <c r="F148" s="45">
        <v>0.32</v>
      </c>
      <c r="G148" s="28"/>
      <c r="H148" s="42">
        <f>E148/F148</f>
        <v>1.96875</v>
      </c>
      <c r="I148" s="45"/>
      <c r="J148" s="27"/>
      <c r="K148" s="12"/>
      <c r="L148" s="46">
        <v>2</v>
      </c>
      <c r="M148" s="45">
        <v>0.81</v>
      </c>
      <c r="N148" s="45">
        <v>0.62</v>
      </c>
      <c r="O148" s="28"/>
      <c r="P148" s="42">
        <f>M148/N148</f>
        <v>1.306451612903226</v>
      </c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38"/>
    </row>
    <row r="149" spans="2:31" x14ac:dyDescent="0.2">
      <c r="B149" s="21"/>
      <c r="C149" s="12"/>
      <c r="D149" s="27"/>
      <c r="E149" s="46"/>
      <c r="F149" s="46"/>
      <c r="G149" s="29" t="s">
        <v>9</v>
      </c>
      <c r="H149" s="42">
        <f>AVERAGE(H147:H148)</f>
        <v>1.5819359756097562</v>
      </c>
      <c r="I149" s="45"/>
      <c r="J149" s="27"/>
      <c r="K149" s="12"/>
      <c r="L149" s="46"/>
      <c r="M149" s="46"/>
      <c r="N149" s="46"/>
      <c r="O149" s="29" t="s">
        <v>9</v>
      </c>
      <c r="P149" s="42">
        <f>AVERAGE(P147:P148)</f>
        <v>1.3278289810547874</v>
      </c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38"/>
    </row>
    <row r="150" spans="2:31" x14ac:dyDescent="0.2">
      <c r="B150" s="21"/>
      <c r="C150" s="12"/>
      <c r="D150" s="27"/>
      <c r="E150" s="46"/>
      <c r="F150" s="46"/>
      <c r="G150" s="29"/>
      <c r="H150" s="42"/>
      <c r="I150" s="45"/>
      <c r="J150" s="27"/>
      <c r="K150" s="12"/>
      <c r="L150" s="46"/>
      <c r="M150" s="46"/>
      <c r="N150" s="46"/>
      <c r="O150" s="35"/>
      <c r="P150" s="43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38"/>
    </row>
    <row r="151" spans="2:31" x14ac:dyDescent="0.2">
      <c r="B151" s="21"/>
      <c r="C151" s="12" t="s">
        <v>47</v>
      </c>
      <c r="D151" s="27">
        <v>1</v>
      </c>
      <c r="E151" s="45">
        <v>0.96</v>
      </c>
      <c r="F151" s="45">
        <v>0.69</v>
      </c>
      <c r="G151" s="28"/>
      <c r="H151" s="42">
        <f>E151/F151</f>
        <v>1.3913043478260869</v>
      </c>
      <c r="I151" s="45"/>
      <c r="J151" s="27"/>
      <c r="K151" s="12" t="s">
        <v>46</v>
      </c>
      <c r="L151" s="46">
        <v>1</v>
      </c>
      <c r="M151" s="45">
        <v>0.68</v>
      </c>
      <c r="N151" s="45">
        <v>0.62</v>
      </c>
      <c r="O151" s="28"/>
      <c r="P151" s="42">
        <f>M151/N151</f>
        <v>1.0967741935483872</v>
      </c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38"/>
    </row>
    <row r="152" spans="2:31" x14ac:dyDescent="0.2">
      <c r="B152" s="21"/>
      <c r="C152" s="12"/>
      <c r="D152" s="27">
        <v>2</v>
      </c>
      <c r="E152" s="45">
        <v>0.96</v>
      </c>
      <c r="F152" s="45">
        <v>0.54</v>
      </c>
      <c r="G152" s="28"/>
      <c r="H152" s="42">
        <f>E152/F152</f>
        <v>1.7777777777777777</v>
      </c>
      <c r="I152" s="45"/>
      <c r="J152" s="27"/>
      <c r="K152" s="12"/>
      <c r="L152" s="46">
        <v>2</v>
      </c>
      <c r="M152" s="45">
        <v>0.71</v>
      </c>
      <c r="N152" s="45">
        <v>0.63</v>
      </c>
      <c r="O152" s="28"/>
      <c r="P152" s="42">
        <f>M152/N152</f>
        <v>1.126984126984127</v>
      </c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38"/>
    </row>
    <row r="153" spans="2:31" x14ac:dyDescent="0.2">
      <c r="B153" s="21"/>
      <c r="C153" s="12"/>
      <c r="D153" s="27"/>
      <c r="E153" s="46"/>
      <c r="F153" s="46"/>
      <c r="G153" s="29" t="s">
        <v>9</v>
      </c>
      <c r="H153" s="42">
        <f>AVERAGE(H151:H152)</f>
        <v>1.5845410628019323</v>
      </c>
      <c r="I153" s="45"/>
      <c r="J153" s="27"/>
      <c r="K153" s="12"/>
      <c r="L153" s="46"/>
      <c r="M153" s="46"/>
      <c r="N153" s="46"/>
      <c r="O153" s="29" t="s">
        <v>9</v>
      </c>
      <c r="P153" s="42">
        <f>AVERAGE(P151:P152)</f>
        <v>1.1118791602662572</v>
      </c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38"/>
    </row>
    <row r="154" spans="2:31" x14ac:dyDescent="0.2">
      <c r="B154" s="21"/>
      <c r="C154" s="12"/>
      <c r="D154" s="27"/>
      <c r="E154" s="46"/>
      <c r="F154" s="46"/>
      <c r="G154" s="29"/>
      <c r="H154" s="42"/>
      <c r="I154" s="45"/>
      <c r="J154" s="27"/>
      <c r="K154" s="12"/>
      <c r="L154" s="46"/>
      <c r="M154" s="46"/>
      <c r="N154" s="46"/>
      <c r="O154" s="29"/>
      <c r="P154" s="42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38"/>
    </row>
    <row r="155" spans="2:31" x14ac:dyDescent="0.2">
      <c r="B155" s="21"/>
      <c r="C155" s="12"/>
      <c r="D155" s="27"/>
      <c r="E155" s="46"/>
      <c r="F155" s="46"/>
      <c r="G155" s="35" t="s">
        <v>48</v>
      </c>
      <c r="H155" s="43">
        <f>AVERAGE(H147,H148,H151,H152)</f>
        <v>1.5832385192058442</v>
      </c>
      <c r="I155" s="45"/>
      <c r="J155" s="27"/>
      <c r="K155" s="12"/>
      <c r="L155" s="46"/>
      <c r="M155" s="46"/>
      <c r="N155" s="46"/>
      <c r="O155" s="35" t="s">
        <v>48</v>
      </c>
      <c r="P155" s="43">
        <f>AVERAGE(P147,P148,P151,P152)</f>
        <v>1.2198540706605221</v>
      </c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38"/>
    </row>
    <row r="156" spans="2:31" x14ac:dyDescent="0.2">
      <c r="B156" s="21"/>
      <c r="C156" s="12"/>
      <c r="D156" s="27"/>
      <c r="E156" s="46"/>
      <c r="F156" s="46"/>
      <c r="G156" s="35"/>
      <c r="H156" s="43"/>
      <c r="I156" s="5"/>
      <c r="J156" s="27"/>
      <c r="K156" s="12"/>
      <c r="L156" s="46"/>
      <c r="M156" s="46"/>
      <c r="N156" s="46"/>
      <c r="O156" s="35"/>
      <c r="P156" s="43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38"/>
    </row>
    <row r="157" spans="2:31" x14ac:dyDescent="0.2">
      <c r="B157" s="21"/>
      <c r="C157" s="12" t="s">
        <v>49</v>
      </c>
      <c r="D157" s="27">
        <v>1</v>
      </c>
      <c r="E157" s="45">
        <v>0.67</v>
      </c>
      <c r="F157" s="45">
        <v>0.48</v>
      </c>
      <c r="G157" s="28"/>
      <c r="H157" s="42">
        <f>E157/F157</f>
        <v>1.3958333333333335</v>
      </c>
      <c r="I157" s="5"/>
      <c r="J157" s="27"/>
      <c r="K157" s="12" t="s">
        <v>51</v>
      </c>
      <c r="L157" s="46">
        <v>1</v>
      </c>
      <c r="M157" s="45">
        <v>0.45</v>
      </c>
      <c r="N157" s="45">
        <v>0.36</v>
      </c>
      <c r="O157" s="28"/>
      <c r="P157" s="42">
        <f>M157/N157</f>
        <v>1.25</v>
      </c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38"/>
    </row>
    <row r="158" spans="2:31" x14ac:dyDescent="0.2">
      <c r="B158" s="21"/>
      <c r="C158" s="12"/>
      <c r="D158" s="27">
        <v>2</v>
      </c>
      <c r="E158" s="45">
        <v>0.56000000000000005</v>
      </c>
      <c r="F158" s="45">
        <v>0.31</v>
      </c>
      <c r="G158" s="28"/>
      <c r="H158" s="42">
        <f>E158/F158</f>
        <v>1.806451612903226</v>
      </c>
      <c r="I158" s="45"/>
      <c r="J158" s="27"/>
      <c r="K158" s="12"/>
      <c r="L158" s="46">
        <v>2</v>
      </c>
      <c r="M158" s="45">
        <v>0.46</v>
      </c>
      <c r="N158" s="45">
        <v>0.45</v>
      </c>
      <c r="O158" s="28"/>
      <c r="P158" s="42">
        <f>M158/N158</f>
        <v>1.0222222222222221</v>
      </c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38"/>
    </row>
    <row r="159" spans="2:31" x14ac:dyDescent="0.2">
      <c r="B159" s="21"/>
      <c r="C159" s="12"/>
      <c r="D159" s="27"/>
      <c r="E159" s="46"/>
      <c r="F159" s="46"/>
      <c r="G159" s="29" t="s">
        <v>9</v>
      </c>
      <c r="H159" s="42">
        <f>AVERAGE(H157:H158)</f>
        <v>1.6011424731182797</v>
      </c>
      <c r="I159" s="45"/>
      <c r="J159" s="27"/>
      <c r="K159" s="12"/>
      <c r="L159" s="46"/>
      <c r="M159" s="46"/>
      <c r="N159" s="46"/>
      <c r="O159" s="29" t="s">
        <v>9</v>
      </c>
      <c r="P159" s="42">
        <f>AVERAGE(P157:P158)</f>
        <v>1.1361111111111111</v>
      </c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38"/>
    </row>
    <row r="160" spans="2:31" x14ac:dyDescent="0.2">
      <c r="B160" s="21"/>
      <c r="C160" s="12"/>
      <c r="D160" s="27"/>
      <c r="E160" s="46"/>
      <c r="F160" s="46"/>
      <c r="G160" s="29"/>
      <c r="H160" s="42"/>
      <c r="I160" s="45"/>
      <c r="J160" s="27"/>
      <c r="K160" s="12"/>
      <c r="L160" s="46"/>
      <c r="M160" s="46"/>
      <c r="N160" s="46"/>
      <c r="O160" s="35"/>
      <c r="P160" s="43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38"/>
    </row>
    <row r="161" spans="2:31" x14ac:dyDescent="0.2">
      <c r="B161" s="21"/>
      <c r="C161" s="12" t="s">
        <v>50</v>
      </c>
      <c r="D161" s="27">
        <v>1</v>
      </c>
      <c r="E161" s="45">
        <v>0.91</v>
      </c>
      <c r="F161" s="45">
        <v>0.78</v>
      </c>
      <c r="G161" s="28"/>
      <c r="H161" s="42">
        <f>E161/F161</f>
        <v>1.1666666666666667</v>
      </c>
      <c r="I161" s="45"/>
      <c r="J161" s="27"/>
      <c r="K161" s="12" t="s">
        <v>47</v>
      </c>
      <c r="L161" s="46">
        <v>1</v>
      </c>
      <c r="M161" s="45">
        <v>0.25</v>
      </c>
      <c r="N161" s="45">
        <v>0.24</v>
      </c>
      <c r="O161" s="28"/>
      <c r="P161" s="42">
        <f>M161/N161</f>
        <v>1.0416666666666667</v>
      </c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38"/>
    </row>
    <row r="162" spans="2:31" x14ac:dyDescent="0.2">
      <c r="B162" s="21"/>
      <c r="C162" s="12"/>
      <c r="D162" s="27">
        <v>2</v>
      </c>
      <c r="E162" s="45">
        <v>0.92</v>
      </c>
      <c r="F162" s="45">
        <v>0.83</v>
      </c>
      <c r="G162" s="28"/>
      <c r="H162" s="42">
        <f>E162/F162</f>
        <v>1.1084337349397591</v>
      </c>
      <c r="I162" s="45"/>
      <c r="J162" s="27"/>
      <c r="K162" s="12"/>
      <c r="L162" s="46">
        <v>2</v>
      </c>
      <c r="M162" s="45">
        <v>0.23</v>
      </c>
      <c r="N162" s="45">
        <v>0.25</v>
      </c>
      <c r="O162" s="28"/>
      <c r="P162" s="42">
        <f>M162/N162</f>
        <v>0.92</v>
      </c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38"/>
    </row>
    <row r="163" spans="2:31" x14ac:dyDescent="0.2">
      <c r="B163" s="21"/>
      <c r="C163" s="12"/>
      <c r="D163" s="27"/>
      <c r="E163" s="46"/>
      <c r="F163" s="46"/>
      <c r="G163" s="29" t="s">
        <v>9</v>
      </c>
      <c r="H163" s="42">
        <f>AVERAGE(H161:H162)</f>
        <v>1.1375502008032128</v>
      </c>
      <c r="I163" s="45"/>
      <c r="J163" s="27"/>
      <c r="K163" s="12"/>
      <c r="L163" s="46"/>
      <c r="M163" s="46"/>
      <c r="N163" s="46"/>
      <c r="O163" s="29" t="s">
        <v>9</v>
      </c>
      <c r="P163" s="42">
        <f>AVERAGE(P161:P162)</f>
        <v>0.98083333333333345</v>
      </c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38"/>
    </row>
    <row r="164" spans="2:31" x14ac:dyDescent="0.2">
      <c r="B164" s="21"/>
      <c r="C164" s="12"/>
      <c r="D164" s="27"/>
      <c r="E164" s="46"/>
      <c r="F164" s="46"/>
      <c r="G164" s="29"/>
      <c r="H164" s="42"/>
      <c r="I164" s="45"/>
      <c r="J164" s="27"/>
      <c r="K164" s="12"/>
      <c r="L164" s="46"/>
      <c r="M164" s="46"/>
      <c r="N164" s="46"/>
      <c r="O164" s="29"/>
      <c r="P164" s="42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38"/>
    </row>
    <row r="165" spans="2:31" x14ac:dyDescent="0.2">
      <c r="B165" s="21"/>
      <c r="C165" s="12"/>
      <c r="D165" s="27"/>
      <c r="E165" s="46"/>
      <c r="F165" s="46"/>
      <c r="G165" s="35" t="s">
        <v>52</v>
      </c>
      <c r="H165" s="43">
        <f>AVERAGE(H157,H158,H161,H162)</f>
        <v>1.3693463369607461</v>
      </c>
      <c r="I165" s="45"/>
      <c r="J165" s="27"/>
      <c r="K165" s="12"/>
      <c r="L165" s="46"/>
      <c r="M165" s="46"/>
      <c r="N165" s="46"/>
      <c r="O165" s="35" t="s">
        <v>52</v>
      </c>
      <c r="P165" s="43">
        <f>AVERAGE(P157,P158,P161,P162)</f>
        <v>1.0584722222222223</v>
      </c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38"/>
    </row>
    <row r="166" spans="2:31" x14ac:dyDescent="0.2">
      <c r="B166" s="21"/>
      <c r="C166" s="12"/>
      <c r="D166" s="27"/>
      <c r="E166" s="46"/>
      <c r="F166" s="46"/>
      <c r="G166" s="29"/>
      <c r="H166" s="42"/>
      <c r="I166" s="5"/>
      <c r="J166" s="27"/>
      <c r="K166" s="12"/>
      <c r="L166" s="46"/>
      <c r="M166" s="46"/>
      <c r="N166" s="46"/>
      <c r="O166" s="35"/>
      <c r="P166" s="43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38"/>
    </row>
    <row r="167" spans="2:31" x14ac:dyDescent="0.2">
      <c r="B167" s="21"/>
      <c r="C167" s="23"/>
      <c r="D167" s="28"/>
      <c r="E167" s="45"/>
      <c r="F167" s="45"/>
      <c r="G167" s="28"/>
      <c r="H167" s="42"/>
      <c r="I167" s="5"/>
      <c r="J167" s="27"/>
      <c r="K167" s="12" t="s">
        <v>49</v>
      </c>
      <c r="L167" s="46">
        <v>1</v>
      </c>
      <c r="M167" s="45">
        <v>0.38</v>
      </c>
      <c r="N167" s="45">
        <v>0.3</v>
      </c>
      <c r="O167" s="28"/>
      <c r="P167" s="42">
        <f>M167/N167</f>
        <v>1.2666666666666668</v>
      </c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38"/>
    </row>
    <row r="168" spans="2:31" x14ac:dyDescent="0.2">
      <c r="B168" s="21"/>
      <c r="C168" s="23"/>
      <c r="D168" s="28"/>
      <c r="E168" s="45"/>
      <c r="F168" s="45"/>
      <c r="G168" s="32" t="s">
        <v>9</v>
      </c>
      <c r="H168" s="43">
        <f>AVERAGE(H93,H99,H89,H103,H109,H113,H119,H123,H129,H133,H139,H143,H149,H153,H159,H163)</f>
        <v>1.5684291007665354</v>
      </c>
      <c r="I168" s="45"/>
      <c r="J168" s="27"/>
      <c r="K168" s="12"/>
      <c r="L168" s="46">
        <v>2</v>
      </c>
      <c r="M168" s="45">
        <v>0.37</v>
      </c>
      <c r="N168" s="45">
        <v>0.34</v>
      </c>
      <c r="O168" s="28"/>
      <c r="P168" s="42">
        <f>M168/N168</f>
        <v>1.088235294117647</v>
      </c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38"/>
    </row>
    <row r="169" spans="2:31" x14ac:dyDescent="0.2">
      <c r="B169" s="21"/>
      <c r="C169" s="24"/>
      <c r="D169" s="17"/>
      <c r="E169" s="51"/>
      <c r="F169" s="51"/>
      <c r="G169" s="18" t="s">
        <v>25</v>
      </c>
      <c r="H169" s="44">
        <f>STDEV(H91,H92,H97,H98,H87,H88,H101,H102,H107,H108,H111,H112,H117,H118,H121,H122,H127,H128)</f>
        <v>0.31275230189767383</v>
      </c>
      <c r="I169" s="5"/>
      <c r="J169" s="27"/>
      <c r="K169" s="12"/>
      <c r="L169" s="46"/>
      <c r="M169" s="46"/>
      <c r="N169" s="46"/>
      <c r="O169" s="29" t="s">
        <v>9</v>
      </c>
      <c r="P169" s="42">
        <f>AVERAGE(P167:P168)</f>
        <v>1.1774509803921569</v>
      </c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38"/>
    </row>
    <row r="170" spans="2:31" x14ac:dyDescent="0.2">
      <c r="B170" s="21"/>
      <c r="C170" s="27"/>
      <c r="D170" s="27"/>
      <c r="E170" s="46"/>
      <c r="F170" s="46"/>
      <c r="G170" s="27"/>
      <c r="H170" s="46"/>
      <c r="I170" s="5"/>
      <c r="J170" s="27"/>
      <c r="K170" s="12"/>
      <c r="L170" s="46"/>
      <c r="M170" s="46"/>
      <c r="N170" s="46"/>
      <c r="O170" s="35"/>
      <c r="P170" s="43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38"/>
    </row>
    <row r="171" spans="2:31" ht="17" thickBot="1" x14ac:dyDescent="0.25">
      <c r="B171" s="21"/>
      <c r="C171" s="27"/>
      <c r="D171" s="27"/>
      <c r="E171" s="46"/>
      <c r="F171" s="46"/>
      <c r="G171" s="27"/>
      <c r="H171" s="46"/>
      <c r="I171" s="46"/>
      <c r="J171" s="27"/>
      <c r="K171" s="12" t="s">
        <v>53</v>
      </c>
      <c r="L171" s="46">
        <v>1</v>
      </c>
      <c r="M171" s="45">
        <v>0.55000000000000004</v>
      </c>
      <c r="N171" s="45">
        <v>0.41</v>
      </c>
      <c r="O171" s="28"/>
      <c r="P171" s="42">
        <f>M171/N171</f>
        <v>1.3414634146341464</v>
      </c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38"/>
    </row>
    <row r="172" spans="2:31" x14ac:dyDescent="0.2">
      <c r="B172" s="21"/>
      <c r="C172" s="27"/>
      <c r="D172" s="135" t="s">
        <v>70</v>
      </c>
      <c r="E172" s="136"/>
      <c r="F172" s="137"/>
      <c r="G172" s="27"/>
      <c r="I172" s="46"/>
      <c r="J172" s="27"/>
      <c r="K172" s="12"/>
      <c r="L172" s="46">
        <v>2</v>
      </c>
      <c r="M172" s="45">
        <v>0.51</v>
      </c>
      <c r="N172" s="45">
        <v>0.37</v>
      </c>
      <c r="O172" s="28"/>
      <c r="P172" s="42">
        <f>M172/N172</f>
        <v>1.3783783783783785</v>
      </c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38"/>
    </row>
    <row r="173" spans="2:31" x14ac:dyDescent="0.2">
      <c r="B173" s="21"/>
      <c r="C173" s="27"/>
      <c r="D173" s="21"/>
      <c r="E173" s="78" t="s">
        <v>28</v>
      </c>
      <c r="F173" s="79" t="s">
        <v>27</v>
      </c>
      <c r="G173" s="27"/>
      <c r="I173" s="46"/>
      <c r="J173" s="27"/>
      <c r="K173" s="12"/>
      <c r="L173" s="46"/>
      <c r="M173" s="46"/>
      <c r="N173" s="46"/>
      <c r="O173" s="29" t="s">
        <v>9</v>
      </c>
      <c r="P173" s="42">
        <f>AVERAGE(P171:P172)</f>
        <v>1.3599208965062624</v>
      </c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38"/>
    </row>
    <row r="174" spans="2:31" x14ac:dyDescent="0.2">
      <c r="B174" s="21"/>
      <c r="C174" s="27"/>
      <c r="D174" s="21"/>
      <c r="E174" s="45">
        <v>1.5746982294601344</v>
      </c>
      <c r="F174" s="41">
        <v>1.1910976890756302</v>
      </c>
      <c r="G174" s="27"/>
      <c r="I174" s="46"/>
      <c r="J174" s="27"/>
      <c r="K174" s="12"/>
      <c r="L174" s="46"/>
      <c r="M174" s="46"/>
      <c r="N174" s="46"/>
      <c r="O174" s="29"/>
      <c r="P174" s="42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38"/>
    </row>
    <row r="175" spans="2:31" x14ac:dyDescent="0.2">
      <c r="B175" s="21"/>
      <c r="C175" s="27"/>
      <c r="D175" s="21"/>
      <c r="E175" s="45">
        <v>1.3921605876393111</v>
      </c>
      <c r="F175" s="41">
        <v>1.3360409115582665</v>
      </c>
      <c r="G175" s="27"/>
      <c r="I175" s="46"/>
      <c r="J175" s="27"/>
      <c r="K175" s="12"/>
      <c r="L175" s="46"/>
      <c r="M175" s="46"/>
      <c r="N175" s="46"/>
      <c r="O175" s="35" t="s">
        <v>54</v>
      </c>
      <c r="P175" s="43">
        <f>AVERAGE(P167,P168,P171,P172)</f>
        <v>1.2686859384492095</v>
      </c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38"/>
    </row>
    <row r="176" spans="2:31" x14ac:dyDescent="0.2">
      <c r="B176" s="21"/>
      <c r="C176" s="27"/>
      <c r="D176" s="21"/>
      <c r="E176" s="45">
        <v>1.469797506484813</v>
      </c>
      <c r="F176" s="41">
        <v>1.0941100410201532</v>
      </c>
      <c r="G176" s="27"/>
      <c r="I176" s="46"/>
      <c r="J176" s="27"/>
      <c r="K176" s="12"/>
      <c r="L176" s="46"/>
      <c r="M176" s="46"/>
      <c r="N176" s="46"/>
      <c r="O176" s="35"/>
      <c r="P176" s="43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38"/>
    </row>
    <row r="177" spans="2:31" x14ac:dyDescent="0.2">
      <c r="B177" s="21"/>
      <c r="C177" s="27"/>
      <c r="D177" s="21"/>
      <c r="E177" s="45">
        <v>1.7272087451332734</v>
      </c>
      <c r="F177" s="41">
        <v>1.1654977656405163</v>
      </c>
      <c r="G177" s="27"/>
      <c r="I177" s="46"/>
      <c r="J177" s="27"/>
      <c r="K177" s="12" t="s">
        <v>50</v>
      </c>
      <c r="L177" s="46">
        <v>1</v>
      </c>
      <c r="M177" s="45">
        <v>0.46</v>
      </c>
      <c r="N177" s="45">
        <v>0.37</v>
      </c>
      <c r="O177" s="28"/>
      <c r="P177" s="42">
        <f>M177/N177</f>
        <v>1.2432432432432432</v>
      </c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38"/>
    </row>
    <row r="178" spans="2:31" x14ac:dyDescent="0.2">
      <c r="B178" s="21"/>
      <c r="C178" s="27"/>
      <c r="D178" s="21"/>
      <c r="E178" s="45">
        <v>1.5168062200956938</v>
      </c>
      <c r="F178" s="41">
        <v>1.0871237915090375</v>
      </c>
      <c r="G178" s="27"/>
      <c r="I178" s="46"/>
      <c r="J178" s="27"/>
      <c r="K178" s="12"/>
      <c r="L178" s="46">
        <v>2</v>
      </c>
      <c r="M178" s="45">
        <v>0.38</v>
      </c>
      <c r="N178" s="45">
        <v>0.45</v>
      </c>
      <c r="O178" s="28"/>
      <c r="P178" s="42">
        <f>M178/N178</f>
        <v>0.84444444444444444</v>
      </c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38"/>
    </row>
    <row r="179" spans="2:31" x14ac:dyDescent="0.2">
      <c r="B179" s="21"/>
      <c r="C179" s="27"/>
      <c r="D179" s="21"/>
      <c r="E179" s="45">
        <v>1.91</v>
      </c>
      <c r="F179" s="41">
        <v>1.3932145090681676</v>
      </c>
      <c r="G179" s="27"/>
      <c r="I179" s="46"/>
      <c r="J179" s="27"/>
      <c r="K179" s="12"/>
      <c r="L179" s="46"/>
      <c r="M179" s="46"/>
      <c r="N179" s="46"/>
      <c r="O179" s="29" t="s">
        <v>9</v>
      </c>
      <c r="P179" s="42">
        <f>AVERAGE(P177:P178)</f>
        <v>1.0438438438438438</v>
      </c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38"/>
    </row>
    <row r="180" spans="2:31" x14ac:dyDescent="0.2">
      <c r="B180" s="21"/>
      <c r="C180" s="27"/>
      <c r="D180" s="21"/>
      <c r="E180" s="45">
        <v>1.5832385192058442</v>
      </c>
      <c r="F180" s="41">
        <v>1.2198540706605221</v>
      </c>
      <c r="G180" s="27"/>
      <c r="I180" s="46"/>
      <c r="J180" s="27"/>
      <c r="K180" s="12"/>
      <c r="L180" s="46"/>
      <c r="M180" s="46"/>
      <c r="N180" s="46"/>
      <c r="O180" s="35"/>
      <c r="P180" s="43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38"/>
    </row>
    <row r="181" spans="2:31" x14ac:dyDescent="0.2">
      <c r="B181" s="21"/>
      <c r="C181" s="27"/>
      <c r="D181" s="21"/>
      <c r="E181" s="45">
        <v>1.3693463369607461</v>
      </c>
      <c r="F181" s="41">
        <v>1.0584722222222223</v>
      </c>
      <c r="G181" s="27"/>
      <c r="I181" s="46"/>
      <c r="J181" s="27"/>
      <c r="K181" s="12" t="s">
        <v>55</v>
      </c>
      <c r="L181" s="46">
        <v>1</v>
      </c>
      <c r="M181" s="45">
        <v>0.67</v>
      </c>
      <c r="N181" s="45">
        <v>0.85</v>
      </c>
      <c r="O181" s="28"/>
      <c r="P181" s="42">
        <f>M181/N181</f>
        <v>0.78823529411764715</v>
      </c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38"/>
    </row>
    <row r="182" spans="2:31" x14ac:dyDescent="0.2">
      <c r="B182" s="21"/>
      <c r="C182" s="27"/>
      <c r="D182" s="21"/>
      <c r="E182" s="46"/>
      <c r="F182" s="41">
        <v>1.2686859384492095</v>
      </c>
      <c r="G182" s="27"/>
      <c r="I182" s="46"/>
      <c r="J182" s="27"/>
      <c r="K182" s="12"/>
      <c r="L182" s="46">
        <v>2</v>
      </c>
      <c r="M182" s="45">
        <v>0.81</v>
      </c>
      <c r="N182" s="45">
        <v>0.68</v>
      </c>
      <c r="O182" s="28"/>
      <c r="P182" s="42">
        <f>M182/N182</f>
        <v>1.1911764705882353</v>
      </c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38"/>
    </row>
    <row r="183" spans="2:31" x14ac:dyDescent="0.2">
      <c r="B183" s="21"/>
      <c r="C183" s="27"/>
      <c r="D183" s="21"/>
      <c r="E183" s="46"/>
      <c r="F183" s="41">
        <v>1.0167748630983926</v>
      </c>
      <c r="G183" s="27"/>
      <c r="I183" s="46"/>
      <c r="J183" s="27"/>
      <c r="K183" s="12"/>
      <c r="L183" s="46"/>
      <c r="M183" s="46"/>
      <c r="N183" s="46"/>
      <c r="O183" s="29" t="s">
        <v>9</v>
      </c>
      <c r="P183" s="42">
        <f>AVERAGE(P181:P182)</f>
        <v>0.98970588235294121</v>
      </c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38"/>
    </row>
    <row r="184" spans="2:31" x14ac:dyDescent="0.2">
      <c r="B184" s="21"/>
      <c r="C184" s="27"/>
      <c r="D184" s="21"/>
      <c r="E184" s="46"/>
      <c r="F184" s="41">
        <v>1.2666919703103914</v>
      </c>
      <c r="G184" s="27"/>
      <c r="I184" s="46"/>
      <c r="J184" s="27"/>
      <c r="K184" s="12"/>
      <c r="L184" s="46"/>
      <c r="M184" s="46"/>
      <c r="N184" s="46"/>
      <c r="O184" s="29"/>
      <c r="P184" s="42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38"/>
    </row>
    <row r="185" spans="2:31" x14ac:dyDescent="0.2">
      <c r="B185" s="21"/>
      <c r="C185" s="27"/>
      <c r="D185" s="21"/>
      <c r="E185" s="46"/>
      <c r="F185" s="41"/>
      <c r="G185" s="27"/>
      <c r="I185" s="46"/>
      <c r="J185" s="27"/>
      <c r="K185" s="12"/>
      <c r="L185" s="46"/>
      <c r="M185" s="46"/>
      <c r="N185" s="46"/>
      <c r="O185" s="35" t="s">
        <v>56</v>
      </c>
      <c r="P185" s="43">
        <f>AVERAGE(P177,P178,P181,P182)</f>
        <v>1.0167748630983926</v>
      </c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38"/>
    </row>
    <row r="186" spans="2:31" x14ac:dyDescent="0.2">
      <c r="B186" s="21"/>
      <c r="C186" s="27"/>
      <c r="D186" s="21"/>
      <c r="E186" s="46"/>
      <c r="F186" s="41"/>
      <c r="G186" s="27"/>
      <c r="I186" s="46"/>
      <c r="J186" s="27"/>
      <c r="K186" s="12"/>
      <c r="L186" s="46"/>
      <c r="M186" s="46"/>
      <c r="N186" s="46"/>
      <c r="O186" s="35"/>
      <c r="P186" s="43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38"/>
    </row>
    <row r="187" spans="2:31" x14ac:dyDescent="0.2">
      <c r="B187" s="21"/>
      <c r="C187" s="27"/>
      <c r="D187" s="21"/>
      <c r="E187" s="46"/>
      <c r="F187" s="22"/>
      <c r="G187" s="27"/>
      <c r="I187" s="46"/>
      <c r="J187" s="27"/>
      <c r="K187" s="12" t="s">
        <v>57</v>
      </c>
      <c r="L187" s="46">
        <v>1</v>
      </c>
      <c r="M187" s="45">
        <v>1.1100000000000001</v>
      </c>
      <c r="N187" s="45">
        <v>0.72</v>
      </c>
      <c r="O187" s="28"/>
      <c r="P187" s="42">
        <f>M187/N187</f>
        <v>1.541666666666667</v>
      </c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38"/>
    </row>
    <row r="188" spans="2:31" x14ac:dyDescent="0.2">
      <c r="B188" s="21"/>
      <c r="C188" s="27"/>
      <c r="D188" s="21"/>
      <c r="E188" s="46"/>
      <c r="F188" s="22"/>
      <c r="G188" s="27"/>
      <c r="I188" s="46"/>
      <c r="J188" s="27"/>
      <c r="K188" s="12"/>
      <c r="L188" s="46">
        <v>2</v>
      </c>
      <c r="M188" s="45">
        <v>1.04</v>
      </c>
      <c r="N188" s="45">
        <v>0.65</v>
      </c>
      <c r="O188" s="28"/>
      <c r="P188" s="42">
        <f>M188/N188</f>
        <v>1.6</v>
      </c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38"/>
    </row>
    <row r="189" spans="2:31" ht="17" thickBot="1" x14ac:dyDescent="0.25">
      <c r="B189" s="21"/>
      <c r="C189" s="27"/>
      <c r="D189" s="2" t="s">
        <v>9</v>
      </c>
      <c r="E189" s="50">
        <f>AVERAGE(E174:E181)</f>
        <v>1.5679070181224768</v>
      </c>
      <c r="F189" s="80">
        <f>AVERAGE(F174:F184)</f>
        <v>1.1906876156920463</v>
      </c>
      <c r="G189" s="27"/>
      <c r="H189" s="46"/>
      <c r="I189" s="46"/>
      <c r="J189" s="27"/>
      <c r="K189" s="12"/>
      <c r="L189" s="46"/>
      <c r="M189" s="46"/>
      <c r="N189" s="46"/>
      <c r="O189" s="29" t="s">
        <v>9</v>
      </c>
      <c r="P189" s="42">
        <f>AVERAGE(P187:P188)</f>
        <v>1.5708333333333335</v>
      </c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38"/>
    </row>
    <row r="190" spans="2:31" x14ac:dyDescent="0.2">
      <c r="B190" s="21"/>
      <c r="C190" s="27"/>
      <c r="D190" s="27"/>
      <c r="E190" s="46"/>
      <c r="F190" s="46"/>
      <c r="G190" s="27"/>
      <c r="H190" s="46"/>
      <c r="I190" s="46"/>
      <c r="J190" s="27"/>
      <c r="K190" s="12"/>
      <c r="L190" s="46"/>
      <c r="M190" s="46"/>
      <c r="N190" s="46"/>
      <c r="O190" s="35"/>
      <c r="P190" s="43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38"/>
    </row>
    <row r="191" spans="2:31" x14ac:dyDescent="0.2">
      <c r="B191" s="21"/>
      <c r="C191" s="27"/>
      <c r="D191" s="27"/>
      <c r="E191" s="46"/>
      <c r="F191" s="46"/>
      <c r="G191" s="27"/>
      <c r="H191" s="46"/>
      <c r="I191" s="46"/>
      <c r="J191" s="27"/>
      <c r="K191" s="12" t="s">
        <v>58</v>
      </c>
      <c r="L191" s="46">
        <v>1</v>
      </c>
      <c r="M191" s="45">
        <v>0.33</v>
      </c>
      <c r="N191" s="45">
        <v>0.39</v>
      </c>
      <c r="O191" s="28"/>
      <c r="P191" s="42">
        <f>M191/N191</f>
        <v>0.84615384615384615</v>
      </c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38"/>
    </row>
    <row r="192" spans="2:31" x14ac:dyDescent="0.2">
      <c r="B192" s="21"/>
      <c r="C192" s="27"/>
      <c r="D192" s="27"/>
      <c r="E192" s="46"/>
      <c r="F192" s="46"/>
      <c r="G192" s="27"/>
      <c r="H192" s="46"/>
      <c r="I192" s="46"/>
      <c r="J192" s="27"/>
      <c r="K192" s="12"/>
      <c r="L192" s="46">
        <v>2</v>
      </c>
      <c r="M192" s="45">
        <v>0.41</v>
      </c>
      <c r="N192" s="45">
        <v>0.38</v>
      </c>
      <c r="O192" s="28"/>
      <c r="P192" s="42">
        <f>M192/N192</f>
        <v>1.0789473684210527</v>
      </c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38"/>
    </row>
    <row r="193" spans="2:31" x14ac:dyDescent="0.2">
      <c r="B193" s="21"/>
      <c r="C193" s="27"/>
      <c r="D193" s="27"/>
      <c r="E193" s="46"/>
      <c r="F193" s="46"/>
      <c r="G193" s="27"/>
      <c r="H193" s="46"/>
      <c r="I193" s="46"/>
      <c r="J193" s="27"/>
      <c r="K193" s="12"/>
      <c r="L193" s="46"/>
      <c r="M193" s="46"/>
      <c r="N193" s="46"/>
      <c r="O193" s="29" t="s">
        <v>9</v>
      </c>
      <c r="P193" s="42">
        <f>AVERAGE(P191:P192)</f>
        <v>0.96255060728744946</v>
      </c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38"/>
    </row>
    <row r="194" spans="2:31" x14ac:dyDescent="0.2">
      <c r="B194" s="21"/>
      <c r="C194" s="27"/>
      <c r="D194" s="27"/>
      <c r="E194" s="46"/>
      <c r="F194" s="46"/>
      <c r="G194" s="27"/>
      <c r="H194" s="46"/>
      <c r="I194" s="46"/>
      <c r="J194" s="27"/>
      <c r="K194" s="12"/>
      <c r="L194" s="46"/>
      <c r="M194" s="46"/>
      <c r="N194" s="46"/>
      <c r="O194" s="29"/>
      <c r="P194" s="42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38"/>
    </row>
    <row r="195" spans="2:31" x14ac:dyDescent="0.2">
      <c r="B195" s="21"/>
      <c r="C195" s="27"/>
      <c r="D195" s="27"/>
      <c r="E195" s="46"/>
      <c r="F195" s="46"/>
      <c r="G195" s="27"/>
      <c r="H195" s="46"/>
      <c r="I195" s="46"/>
      <c r="J195" s="27"/>
      <c r="K195" s="12"/>
      <c r="L195" s="46"/>
      <c r="M195" s="46"/>
      <c r="N195" s="46"/>
      <c r="O195" s="35" t="s">
        <v>59</v>
      </c>
      <c r="P195" s="43">
        <f>AVERAGE(P187,P188,P191,P192)</f>
        <v>1.2666919703103914</v>
      </c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38"/>
    </row>
    <row r="196" spans="2:31" x14ac:dyDescent="0.2">
      <c r="B196" s="21"/>
      <c r="C196" s="27"/>
      <c r="D196" s="27"/>
      <c r="E196" s="46"/>
      <c r="F196" s="46"/>
      <c r="G196" s="27"/>
      <c r="H196" s="46"/>
      <c r="I196" s="46"/>
      <c r="J196" s="27"/>
      <c r="K196" s="12"/>
      <c r="L196" s="46"/>
      <c r="M196" s="46"/>
      <c r="N196" s="46"/>
      <c r="O196" s="35"/>
      <c r="P196" s="43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38"/>
    </row>
    <row r="197" spans="2:31" x14ac:dyDescent="0.2">
      <c r="B197" s="21"/>
      <c r="C197" s="27"/>
      <c r="D197" s="27"/>
      <c r="E197" s="46"/>
      <c r="F197" s="46"/>
      <c r="G197" s="27"/>
      <c r="H197" s="46"/>
      <c r="I197" s="46"/>
      <c r="J197" s="27"/>
      <c r="K197" s="23"/>
      <c r="L197" s="45"/>
      <c r="M197" s="45"/>
      <c r="N197" s="45"/>
      <c r="O197" s="28"/>
      <c r="P197" s="42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38"/>
    </row>
    <row r="198" spans="2:31" x14ac:dyDescent="0.2">
      <c r="B198" s="21"/>
      <c r="C198" s="27"/>
      <c r="D198" s="27"/>
      <c r="E198" s="46"/>
      <c r="F198" s="46"/>
      <c r="G198" s="27"/>
      <c r="H198" s="46"/>
      <c r="I198" s="46"/>
      <c r="J198" s="27"/>
      <c r="K198" s="23"/>
      <c r="L198" s="45"/>
      <c r="M198" s="45"/>
      <c r="N198" s="45"/>
      <c r="O198" s="32" t="s">
        <v>9</v>
      </c>
      <c r="P198" s="43">
        <f>AVERAGE(P93,P99,P89,P103,P109,P113,P119,P123,P129,P133,P139,P143,P149,P153,P159,P163,P169,P173,P179,P183,P189,P193)</f>
        <v>1.1906876156920465</v>
      </c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38"/>
    </row>
    <row r="199" spans="2:31" x14ac:dyDescent="0.2">
      <c r="B199" s="21"/>
      <c r="C199" s="27"/>
      <c r="D199" s="27"/>
      <c r="E199" s="46"/>
      <c r="F199" s="46"/>
      <c r="G199" s="27"/>
      <c r="H199" s="46"/>
      <c r="I199" s="46"/>
      <c r="J199" s="27"/>
      <c r="K199" s="24"/>
      <c r="L199" s="51"/>
      <c r="M199" s="51"/>
      <c r="N199" s="51"/>
      <c r="O199" s="18" t="s">
        <v>25</v>
      </c>
      <c r="P199" s="44">
        <f>STDEV(P91,P92,P97,P98,P87,P88,P101,P102,P107,P108,P111,P112,P117,P118,P121,P122,P127,P128)</f>
        <v>0.18531364455812027</v>
      </c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38"/>
    </row>
    <row r="200" spans="2:31" x14ac:dyDescent="0.2">
      <c r="B200" s="21"/>
      <c r="C200" s="27"/>
      <c r="D200" s="27"/>
      <c r="E200" s="46"/>
      <c r="F200" s="46"/>
      <c r="G200" s="27"/>
      <c r="H200" s="46"/>
      <c r="I200" s="46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38"/>
    </row>
    <row r="201" spans="2:31" x14ac:dyDescent="0.2">
      <c r="B201" s="21"/>
      <c r="C201" s="27"/>
      <c r="D201" s="27"/>
      <c r="E201" s="46"/>
      <c r="F201" s="46"/>
      <c r="G201" s="27"/>
      <c r="H201" s="46"/>
      <c r="I201" s="46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38"/>
    </row>
    <row r="202" spans="2:31" ht="17" thickBot="1" x14ac:dyDescent="0.25">
      <c r="B202" s="74"/>
      <c r="C202" s="75"/>
      <c r="D202" s="75"/>
      <c r="E202" s="76"/>
      <c r="F202" s="76"/>
      <c r="G202" s="75"/>
      <c r="H202" s="76"/>
      <c r="I202" s="76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7"/>
    </row>
    <row r="203" spans="2:31" x14ac:dyDescent="0.2">
      <c r="L203" s="6"/>
      <c r="M203" s="6"/>
      <c r="N203" s="6"/>
      <c r="P203" s="6"/>
    </row>
    <row r="205" spans="2:31" ht="17" thickBot="1" x14ac:dyDescent="0.25"/>
    <row r="206" spans="2:31" x14ac:dyDescent="0.2">
      <c r="B206" s="20"/>
      <c r="C206" s="70" t="s">
        <v>71</v>
      </c>
      <c r="D206" s="71"/>
      <c r="E206" s="72"/>
      <c r="F206" s="72"/>
      <c r="G206" s="71"/>
      <c r="H206" s="72"/>
      <c r="I206" s="72"/>
      <c r="J206" s="71"/>
      <c r="K206" s="71"/>
      <c r="L206" s="72"/>
      <c r="M206" s="72"/>
      <c r="N206" s="72"/>
      <c r="O206" s="71"/>
      <c r="P206" s="72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3"/>
    </row>
    <row r="207" spans="2:31" x14ac:dyDescent="0.2">
      <c r="B207" s="21"/>
      <c r="C207" s="27"/>
      <c r="D207" s="27"/>
      <c r="E207" s="46"/>
      <c r="F207" s="46"/>
      <c r="G207" s="27"/>
      <c r="H207" s="46"/>
      <c r="I207" s="46"/>
      <c r="J207" s="27"/>
      <c r="K207" s="27"/>
      <c r="L207" s="46"/>
      <c r="M207" s="46"/>
      <c r="N207" s="46"/>
      <c r="O207" s="27"/>
      <c r="P207" s="46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38"/>
    </row>
    <row r="208" spans="2:31" ht="24" customHeight="1" x14ac:dyDescent="0.2">
      <c r="B208" s="21"/>
      <c r="C208" s="68" t="s">
        <v>72</v>
      </c>
      <c r="D208" s="27"/>
      <c r="E208" s="45"/>
      <c r="F208" s="45"/>
      <c r="G208" s="28"/>
      <c r="H208" s="45"/>
      <c r="I208" s="46"/>
      <c r="J208" s="27"/>
      <c r="K208" s="138" t="s">
        <v>73</v>
      </c>
      <c r="L208" s="138"/>
      <c r="M208" s="138"/>
      <c r="N208" s="138"/>
      <c r="O208" s="138"/>
      <c r="P208" s="138"/>
      <c r="Q208" s="138"/>
      <c r="R208" s="138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38"/>
    </row>
    <row r="209" spans="2:31" x14ac:dyDescent="0.2">
      <c r="B209" s="21"/>
      <c r="C209" s="61"/>
      <c r="D209" s="27"/>
      <c r="E209" s="45"/>
      <c r="F209" s="45"/>
      <c r="G209" s="28"/>
      <c r="H209" s="45"/>
      <c r="I209" s="46"/>
      <c r="J209" s="27"/>
      <c r="K209" s="61"/>
      <c r="L209" s="46"/>
      <c r="M209" s="45"/>
      <c r="N209" s="45"/>
      <c r="O209" s="28"/>
      <c r="P209" s="45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38"/>
    </row>
    <row r="210" spans="2:31" x14ac:dyDescent="0.2">
      <c r="B210" s="21"/>
      <c r="C210" s="59" t="s">
        <v>0</v>
      </c>
      <c r="D210" s="54" t="s">
        <v>1</v>
      </c>
      <c r="E210" s="53" t="s">
        <v>2</v>
      </c>
      <c r="F210" s="53" t="s">
        <v>3</v>
      </c>
      <c r="G210" s="54"/>
      <c r="H210" s="55" t="s">
        <v>4</v>
      </c>
      <c r="I210" s="46"/>
      <c r="J210" s="27"/>
      <c r="K210" s="59" t="s">
        <v>0</v>
      </c>
      <c r="L210" s="53" t="s">
        <v>1</v>
      </c>
      <c r="M210" s="53" t="s">
        <v>2</v>
      </c>
      <c r="N210" s="53" t="s">
        <v>3</v>
      </c>
      <c r="O210" s="54"/>
      <c r="P210" s="55" t="s">
        <v>4</v>
      </c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38"/>
    </row>
    <row r="211" spans="2:31" x14ac:dyDescent="0.2">
      <c r="B211" s="21"/>
      <c r="C211" s="8" t="s">
        <v>32</v>
      </c>
      <c r="D211" s="27">
        <v>1</v>
      </c>
      <c r="E211" s="45">
        <v>3.06</v>
      </c>
      <c r="F211" s="45">
        <v>2.0299999999999998</v>
      </c>
      <c r="G211" s="28"/>
      <c r="H211" s="42">
        <f>E211/F211</f>
        <v>1.5073891625615765</v>
      </c>
      <c r="I211" s="46"/>
      <c r="J211" s="27"/>
      <c r="K211" s="8" t="s">
        <v>32</v>
      </c>
      <c r="L211" s="46">
        <v>1</v>
      </c>
      <c r="M211" s="45">
        <v>2.71</v>
      </c>
      <c r="N211" s="45">
        <v>2.0699999999999998</v>
      </c>
      <c r="O211" s="28"/>
      <c r="P211" s="42">
        <f>M211/N211</f>
        <v>1.3091787439613527</v>
      </c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38"/>
    </row>
    <row r="212" spans="2:31" x14ac:dyDescent="0.2">
      <c r="B212" s="21"/>
      <c r="C212" s="8"/>
      <c r="D212" s="27">
        <v>2</v>
      </c>
      <c r="E212" s="45">
        <v>3.19</v>
      </c>
      <c r="F212" s="45">
        <v>1.96</v>
      </c>
      <c r="G212" s="28"/>
      <c r="H212" s="42">
        <f>E212/F212</f>
        <v>1.6275510204081634</v>
      </c>
      <c r="I212" s="46"/>
      <c r="J212" s="27"/>
      <c r="K212" s="8"/>
      <c r="L212" s="46">
        <v>2</v>
      </c>
      <c r="M212" s="45">
        <v>2.81</v>
      </c>
      <c r="N212" s="45">
        <v>2.27</v>
      </c>
      <c r="O212" s="28"/>
      <c r="P212" s="42">
        <f>M212/N212</f>
        <v>1.2378854625550662</v>
      </c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38"/>
    </row>
    <row r="213" spans="2:31" x14ac:dyDescent="0.2">
      <c r="B213" s="21"/>
      <c r="C213" s="8"/>
      <c r="D213" s="27"/>
      <c r="E213" s="45"/>
      <c r="F213" s="45"/>
      <c r="G213" s="29" t="s">
        <v>9</v>
      </c>
      <c r="H213" s="42">
        <f>AVERAGE(H211:H212)</f>
        <v>1.56747009148487</v>
      </c>
      <c r="I213" s="46"/>
      <c r="J213" s="27"/>
      <c r="K213" s="8"/>
      <c r="L213" s="46"/>
      <c r="M213" s="45"/>
      <c r="N213" s="45"/>
      <c r="O213" s="29" t="s">
        <v>9</v>
      </c>
      <c r="P213" s="42">
        <f>AVERAGE(P211:P212)</f>
        <v>1.2735321032582094</v>
      </c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38"/>
    </row>
    <row r="214" spans="2:31" x14ac:dyDescent="0.2">
      <c r="B214" s="21"/>
      <c r="C214" s="8"/>
      <c r="D214" s="27"/>
      <c r="E214" s="45"/>
      <c r="F214" s="45"/>
      <c r="G214" s="29"/>
      <c r="H214" s="42"/>
      <c r="I214" s="46"/>
      <c r="J214" s="27"/>
      <c r="K214" s="8"/>
      <c r="L214" s="46"/>
      <c r="M214" s="45"/>
      <c r="N214" s="45"/>
      <c r="O214" s="29"/>
      <c r="P214" s="42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38"/>
    </row>
    <row r="215" spans="2:31" x14ac:dyDescent="0.2">
      <c r="B215" s="21"/>
      <c r="C215" s="8" t="s">
        <v>34</v>
      </c>
      <c r="D215" s="27">
        <v>1</v>
      </c>
      <c r="E215" s="45">
        <v>2.59</v>
      </c>
      <c r="F215" s="45">
        <v>1.84</v>
      </c>
      <c r="G215" s="28"/>
      <c r="H215" s="42">
        <f>E215/F215</f>
        <v>1.4076086956521738</v>
      </c>
      <c r="I215" s="46"/>
      <c r="J215" s="27"/>
      <c r="K215" s="8" t="s">
        <v>34</v>
      </c>
      <c r="L215" s="46">
        <v>1</v>
      </c>
      <c r="M215" s="45">
        <v>2.73</v>
      </c>
      <c r="N215" s="45">
        <v>2.76</v>
      </c>
      <c r="O215" s="28"/>
      <c r="P215" s="42">
        <f>M215/N215</f>
        <v>0.98913043478260876</v>
      </c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38"/>
    </row>
    <row r="216" spans="2:31" x14ac:dyDescent="0.2">
      <c r="B216" s="21"/>
      <c r="C216" s="8"/>
      <c r="D216" s="27">
        <v>2</v>
      </c>
      <c r="E216" s="45">
        <v>2.78</v>
      </c>
      <c r="F216" s="45">
        <v>1.87</v>
      </c>
      <c r="G216" s="28"/>
      <c r="H216" s="42">
        <f>E216/F216</f>
        <v>1.4866310160427805</v>
      </c>
      <c r="I216" s="46"/>
      <c r="J216" s="27"/>
      <c r="K216" s="8"/>
      <c r="L216" s="46">
        <v>2</v>
      </c>
      <c r="M216" s="45">
        <v>2.85</v>
      </c>
      <c r="N216" s="45">
        <v>2.58</v>
      </c>
      <c r="O216" s="28"/>
      <c r="P216" s="42">
        <f>M216/N216</f>
        <v>1.1046511627906976</v>
      </c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38"/>
    </row>
    <row r="217" spans="2:31" x14ac:dyDescent="0.2">
      <c r="B217" s="21"/>
      <c r="C217" s="8"/>
      <c r="D217" s="27"/>
      <c r="E217" s="45"/>
      <c r="F217" s="45"/>
      <c r="G217" s="29" t="s">
        <v>9</v>
      </c>
      <c r="H217" s="42">
        <f>AVERAGE(H215:H216)</f>
        <v>1.4471198558474772</v>
      </c>
      <c r="I217" s="46"/>
      <c r="J217" s="27"/>
      <c r="K217" s="8"/>
      <c r="L217" s="46"/>
      <c r="M217" s="45"/>
      <c r="N217" s="45"/>
      <c r="O217" s="29" t="s">
        <v>9</v>
      </c>
      <c r="P217" s="42">
        <f>AVERAGE(P215:P216)</f>
        <v>1.0468907987866531</v>
      </c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38"/>
    </row>
    <row r="218" spans="2:31" x14ac:dyDescent="0.2">
      <c r="B218" s="21"/>
      <c r="C218" s="8"/>
      <c r="D218" s="27"/>
      <c r="E218" s="45"/>
      <c r="F218" s="45"/>
      <c r="G218" s="29"/>
      <c r="H218" s="42"/>
      <c r="I218" s="46"/>
      <c r="J218" s="27"/>
      <c r="K218" s="8"/>
      <c r="L218" s="46"/>
      <c r="M218" s="45"/>
      <c r="N218" s="45"/>
      <c r="O218" s="29"/>
      <c r="P218" s="42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38"/>
    </row>
    <row r="219" spans="2:31" x14ac:dyDescent="0.2">
      <c r="B219" s="21"/>
      <c r="C219" s="8"/>
      <c r="D219" s="27"/>
      <c r="E219" s="45"/>
      <c r="F219" s="45"/>
      <c r="G219" s="31" t="s">
        <v>13</v>
      </c>
      <c r="H219" s="43">
        <f>AVERAGE(H211,H212,H215,H216)</f>
        <v>1.5072949736661736</v>
      </c>
      <c r="I219" s="45"/>
      <c r="J219" s="27"/>
      <c r="K219" s="8"/>
      <c r="L219" s="46"/>
      <c r="M219" s="45"/>
      <c r="N219" s="45"/>
      <c r="O219" s="31" t="s">
        <v>13</v>
      </c>
      <c r="P219" s="43">
        <f>AVERAGE(P211,P212,P215,P216)</f>
        <v>1.1602114510224313</v>
      </c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38"/>
    </row>
    <row r="220" spans="2:31" x14ac:dyDescent="0.2">
      <c r="B220" s="21"/>
      <c r="C220" s="8"/>
      <c r="D220" s="27"/>
      <c r="E220" s="45"/>
      <c r="F220" s="45"/>
      <c r="G220" s="29"/>
      <c r="H220" s="42"/>
      <c r="I220" s="62"/>
      <c r="J220" s="27"/>
      <c r="K220" s="8"/>
      <c r="L220" s="46"/>
      <c r="M220" s="45"/>
      <c r="N220" s="45"/>
      <c r="O220" s="29"/>
      <c r="P220" s="42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38"/>
    </row>
    <row r="221" spans="2:31" x14ac:dyDescent="0.2">
      <c r="B221" s="21"/>
      <c r="C221" s="8" t="s">
        <v>35</v>
      </c>
      <c r="D221" s="27">
        <v>1</v>
      </c>
      <c r="E221" s="45">
        <v>2.75</v>
      </c>
      <c r="F221" s="46">
        <v>1.84</v>
      </c>
      <c r="G221" s="28"/>
      <c r="H221" s="42">
        <f>E221/F221</f>
        <v>1.4945652173913042</v>
      </c>
      <c r="I221" s="45"/>
      <c r="J221" s="27"/>
      <c r="K221" s="8" t="s">
        <v>35</v>
      </c>
      <c r="L221" s="46">
        <v>1</v>
      </c>
      <c r="M221" s="45">
        <v>2.34</v>
      </c>
      <c r="N221" s="46">
        <v>2.0299999999999998</v>
      </c>
      <c r="O221" s="28"/>
      <c r="P221" s="42">
        <f>M221/N221</f>
        <v>1.1527093596059115</v>
      </c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38"/>
    </row>
    <row r="222" spans="2:31" x14ac:dyDescent="0.2">
      <c r="B222" s="21"/>
      <c r="C222" s="8"/>
      <c r="D222" s="27">
        <v>2</v>
      </c>
      <c r="E222" s="45">
        <v>2.66</v>
      </c>
      <c r="F222" s="45">
        <v>1.62</v>
      </c>
      <c r="G222" s="28"/>
      <c r="H222" s="42">
        <f>E222/F222</f>
        <v>1.6419753086419753</v>
      </c>
      <c r="I222" s="45"/>
      <c r="J222" s="27"/>
      <c r="K222" s="8"/>
      <c r="L222" s="46">
        <v>2</v>
      </c>
      <c r="M222" s="45">
        <v>2.3199999999999998</v>
      </c>
      <c r="N222" s="45">
        <v>2.15</v>
      </c>
      <c r="O222" s="28"/>
      <c r="P222" s="42">
        <f>M222/N222</f>
        <v>1.0790697674418603</v>
      </c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38"/>
    </row>
    <row r="223" spans="2:31" x14ac:dyDescent="0.2">
      <c r="B223" s="21"/>
      <c r="C223" s="8"/>
      <c r="D223" s="27"/>
      <c r="E223" s="45"/>
      <c r="F223" s="45"/>
      <c r="G223" s="29" t="s">
        <v>9</v>
      </c>
      <c r="H223" s="42">
        <f>AVERAGE(H221:H222)</f>
        <v>1.5682702630166396</v>
      </c>
      <c r="I223" s="45"/>
      <c r="J223" s="27"/>
      <c r="K223" s="8"/>
      <c r="L223" s="46"/>
      <c r="M223" s="45"/>
      <c r="N223" s="45"/>
      <c r="O223" s="29" t="s">
        <v>9</v>
      </c>
      <c r="P223" s="42">
        <f>AVERAGE(P221:P222)</f>
        <v>1.1158895635238859</v>
      </c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38"/>
    </row>
    <row r="224" spans="2:31" x14ac:dyDescent="0.2">
      <c r="B224" s="21"/>
      <c r="C224" s="8"/>
      <c r="D224" s="27"/>
      <c r="E224" s="45"/>
      <c r="F224" s="45"/>
      <c r="G224" s="29"/>
      <c r="H224" s="42"/>
      <c r="I224" s="45"/>
      <c r="J224" s="27"/>
      <c r="K224" s="8"/>
      <c r="L224" s="46"/>
      <c r="M224" s="45"/>
      <c r="N224" s="45"/>
      <c r="O224" s="29"/>
      <c r="P224" s="42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38"/>
    </row>
    <row r="225" spans="2:31" x14ac:dyDescent="0.2">
      <c r="B225" s="21"/>
      <c r="C225" s="8" t="s">
        <v>37</v>
      </c>
      <c r="D225" s="27">
        <v>1</v>
      </c>
      <c r="E225" s="45">
        <v>2.38</v>
      </c>
      <c r="F225" s="45">
        <v>1.77</v>
      </c>
      <c r="G225" s="28"/>
      <c r="H225" s="42">
        <f>E225/F225</f>
        <v>1.3446327683615817</v>
      </c>
      <c r="I225" s="45"/>
      <c r="J225" s="27"/>
      <c r="K225" s="8" t="s">
        <v>37</v>
      </c>
      <c r="L225" s="46">
        <v>1</v>
      </c>
      <c r="M225" s="45">
        <v>2</v>
      </c>
      <c r="N225" s="45">
        <v>1.75</v>
      </c>
      <c r="O225" s="28"/>
      <c r="P225" s="42">
        <f>M225/N225</f>
        <v>1.1428571428571428</v>
      </c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38"/>
    </row>
    <row r="226" spans="2:31" x14ac:dyDescent="0.2">
      <c r="B226" s="21"/>
      <c r="C226" s="8"/>
      <c r="D226" s="27">
        <v>2</v>
      </c>
      <c r="E226" s="45">
        <v>2.66</v>
      </c>
      <c r="F226" s="45">
        <v>1.44</v>
      </c>
      <c r="G226" s="28"/>
      <c r="H226" s="42">
        <f>E226/F226</f>
        <v>1.8472222222222223</v>
      </c>
      <c r="I226" s="45"/>
      <c r="J226" s="27"/>
      <c r="K226" s="8"/>
      <c r="L226" s="46">
        <v>2</v>
      </c>
      <c r="M226" s="45">
        <v>1.89</v>
      </c>
      <c r="N226" s="45">
        <v>1.96</v>
      </c>
      <c r="O226" s="28"/>
      <c r="P226" s="42">
        <f>M226/N226</f>
        <v>0.9642857142857143</v>
      </c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38"/>
    </row>
    <row r="227" spans="2:31" x14ac:dyDescent="0.2">
      <c r="B227" s="21"/>
      <c r="C227" s="8"/>
      <c r="D227" s="27"/>
      <c r="E227" s="45"/>
      <c r="F227" s="45"/>
      <c r="G227" s="29" t="s">
        <v>9</v>
      </c>
      <c r="H227" s="42">
        <f>AVERAGE(H225:H226)</f>
        <v>1.595927495291902</v>
      </c>
      <c r="I227" s="45"/>
      <c r="J227" s="27"/>
      <c r="K227" s="8"/>
      <c r="L227" s="46"/>
      <c r="M227" s="45"/>
      <c r="N227" s="45"/>
      <c r="O227" s="29" t="s">
        <v>9</v>
      </c>
      <c r="P227" s="42">
        <f>AVERAGE(P225:P226)</f>
        <v>1.0535714285714286</v>
      </c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38"/>
    </row>
    <row r="228" spans="2:31" x14ac:dyDescent="0.2">
      <c r="B228" s="21"/>
      <c r="C228" s="8"/>
      <c r="D228" s="27"/>
      <c r="E228" s="45"/>
      <c r="F228" s="45"/>
      <c r="G228" s="29"/>
      <c r="H228" s="42"/>
      <c r="I228" s="45"/>
      <c r="J228" s="27"/>
      <c r="K228" s="8"/>
      <c r="L228" s="46"/>
      <c r="M228" s="45"/>
      <c r="N228" s="45"/>
      <c r="O228" s="29"/>
      <c r="P228" s="42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38"/>
    </row>
    <row r="229" spans="2:31" x14ac:dyDescent="0.2">
      <c r="B229" s="21"/>
      <c r="C229" s="8"/>
      <c r="D229" s="27"/>
      <c r="E229" s="45"/>
      <c r="F229" s="45"/>
      <c r="G229" s="31" t="s">
        <v>18</v>
      </c>
      <c r="H229" s="43">
        <f>AVERAGE(H221,H222,H225,H226)</f>
        <v>1.5820988791542707</v>
      </c>
      <c r="I229" s="5"/>
      <c r="J229" s="27"/>
      <c r="K229" s="8"/>
      <c r="L229" s="46"/>
      <c r="M229" s="45"/>
      <c r="N229" s="45"/>
      <c r="O229" s="31" t="s">
        <v>18</v>
      </c>
      <c r="P229" s="43">
        <f>AVERAGE(P221,P222,P225,P226)</f>
        <v>1.0847304960476571</v>
      </c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38"/>
    </row>
    <row r="230" spans="2:31" x14ac:dyDescent="0.2">
      <c r="B230" s="21"/>
      <c r="C230" s="8"/>
      <c r="D230" s="27"/>
      <c r="E230" s="45"/>
      <c r="F230" s="45"/>
      <c r="G230" s="29"/>
      <c r="H230" s="42"/>
      <c r="I230" s="45"/>
      <c r="J230" s="27"/>
      <c r="K230" s="8"/>
      <c r="L230" s="46"/>
      <c r="M230" s="45"/>
      <c r="N230" s="45"/>
      <c r="O230" s="29"/>
      <c r="P230" s="42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38"/>
    </row>
    <row r="231" spans="2:31" x14ac:dyDescent="0.2">
      <c r="B231" s="21"/>
      <c r="C231" s="11" t="s">
        <v>36</v>
      </c>
      <c r="D231" s="27">
        <v>1</v>
      </c>
      <c r="E231" s="45">
        <v>2.11</v>
      </c>
      <c r="F231" s="45">
        <v>1.43</v>
      </c>
      <c r="G231" s="28"/>
      <c r="H231" s="42">
        <f>E231/F231</f>
        <v>1.4755244755244754</v>
      </c>
      <c r="I231" s="45"/>
      <c r="J231" s="27"/>
      <c r="K231" s="11" t="s">
        <v>36</v>
      </c>
      <c r="L231" s="46">
        <v>1</v>
      </c>
      <c r="M231" s="45">
        <v>1.22</v>
      </c>
      <c r="N231" s="45">
        <v>1.61</v>
      </c>
      <c r="O231" s="28"/>
      <c r="P231" s="42">
        <f>M231/N231</f>
        <v>0.75776397515527949</v>
      </c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38"/>
    </row>
    <row r="232" spans="2:31" x14ac:dyDescent="0.2">
      <c r="B232" s="21"/>
      <c r="C232" s="11"/>
      <c r="D232" s="27">
        <v>2</v>
      </c>
      <c r="E232" s="45">
        <v>2.2599999999999998</v>
      </c>
      <c r="F232" s="45">
        <v>1.45</v>
      </c>
      <c r="G232" s="28"/>
      <c r="H232" s="42">
        <f>E232/F232</f>
        <v>1.5586206896551724</v>
      </c>
      <c r="I232" s="45"/>
      <c r="J232" s="27"/>
      <c r="K232" s="11"/>
      <c r="L232" s="46">
        <v>2</v>
      </c>
      <c r="M232" s="45">
        <v>1.7</v>
      </c>
      <c r="N232" s="45">
        <v>1.59</v>
      </c>
      <c r="O232" s="28"/>
      <c r="P232" s="42">
        <f>M232/N232</f>
        <v>1.0691823899371069</v>
      </c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38"/>
    </row>
    <row r="233" spans="2:31" x14ac:dyDescent="0.2">
      <c r="B233" s="21"/>
      <c r="C233" s="11"/>
      <c r="D233" s="27"/>
      <c r="E233" s="45"/>
      <c r="F233" s="45"/>
      <c r="G233" s="29" t="s">
        <v>9</v>
      </c>
      <c r="H233" s="42">
        <f>AVERAGE(H231:H232)</f>
        <v>1.5170725825898239</v>
      </c>
      <c r="I233" s="45"/>
      <c r="J233" s="27"/>
      <c r="K233" s="11"/>
      <c r="L233" s="46"/>
      <c r="M233" s="45"/>
      <c r="N233" s="45"/>
      <c r="O233" s="29" t="s">
        <v>9</v>
      </c>
      <c r="P233" s="42">
        <f>AVERAGE(P231:P232)</f>
        <v>0.91347318254619325</v>
      </c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38"/>
    </row>
    <row r="234" spans="2:31" x14ac:dyDescent="0.2">
      <c r="B234" s="21"/>
      <c r="C234" s="11"/>
      <c r="D234" s="27"/>
      <c r="E234" s="45"/>
      <c r="F234" s="45"/>
      <c r="G234" s="29"/>
      <c r="H234" s="42"/>
      <c r="I234" s="45"/>
      <c r="J234" s="27"/>
      <c r="K234" s="11"/>
      <c r="L234" s="46"/>
      <c r="M234" s="45"/>
      <c r="N234" s="45"/>
      <c r="O234" s="29"/>
      <c r="P234" s="42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38"/>
    </row>
    <row r="235" spans="2:31" x14ac:dyDescent="0.2">
      <c r="B235" s="21"/>
      <c r="C235" s="12" t="s">
        <v>38</v>
      </c>
      <c r="D235" s="27">
        <v>1</v>
      </c>
      <c r="E235" s="45">
        <v>2.58</v>
      </c>
      <c r="F235" s="45">
        <v>1.72</v>
      </c>
      <c r="G235" s="32"/>
      <c r="H235" s="42">
        <f>E235/F235</f>
        <v>1.5</v>
      </c>
      <c r="I235" s="45"/>
      <c r="J235" s="27"/>
      <c r="K235" s="12" t="s">
        <v>38</v>
      </c>
      <c r="L235" s="46">
        <v>1</v>
      </c>
      <c r="M235" s="45">
        <v>2.27</v>
      </c>
      <c r="N235" s="45">
        <v>1.83</v>
      </c>
      <c r="O235" s="32"/>
      <c r="P235" s="42">
        <f>M235/N235</f>
        <v>1.2404371584699454</v>
      </c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38"/>
    </row>
    <row r="236" spans="2:31" x14ac:dyDescent="0.2">
      <c r="B236" s="21"/>
      <c r="C236" s="12"/>
      <c r="D236" s="27">
        <v>2</v>
      </c>
      <c r="E236" s="45">
        <v>2.19</v>
      </c>
      <c r="F236" s="45">
        <v>1.24</v>
      </c>
      <c r="G236" s="32"/>
      <c r="H236" s="42">
        <f>E236/F236</f>
        <v>1.7661290322580645</v>
      </c>
      <c r="I236" s="45"/>
      <c r="J236" s="27"/>
      <c r="K236" s="12"/>
      <c r="L236" s="46">
        <v>2</v>
      </c>
      <c r="M236" s="45">
        <v>2.2400000000000002</v>
      </c>
      <c r="N236" s="45">
        <v>1.55</v>
      </c>
      <c r="O236" s="32"/>
      <c r="P236" s="42">
        <f>M236/N236</f>
        <v>1.4451612903225808</v>
      </c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38"/>
    </row>
    <row r="237" spans="2:31" x14ac:dyDescent="0.2">
      <c r="B237" s="21"/>
      <c r="C237" s="12"/>
      <c r="D237" s="27"/>
      <c r="E237" s="46"/>
      <c r="F237" s="45"/>
      <c r="G237" s="29" t="s">
        <v>9</v>
      </c>
      <c r="H237" s="42">
        <f>AVERAGE(H235:H236)</f>
        <v>1.6330645161290323</v>
      </c>
      <c r="I237" s="45"/>
      <c r="J237" s="27"/>
      <c r="K237" s="12"/>
      <c r="L237" s="46"/>
      <c r="M237" s="46"/>
      <c r="N237" s="45"/>
      <c r="O237" s="29" t="s">
        <v>9</v>
      </c>
      <c r="P237" s="42">
        <f>AVERAGE(P235:P236)</f>
        <v>1.3427992243962632</v>
      </c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38"/>
    </row>
    <row r="238" spans="2:31" x14ac:dyDescent="0.2">
      <c r="B238" s="21"/>
      <c r="C238" s="12"/>
      <c r="D238" s="27"/>
      <c r="E238" s="46"/>
      <c r="F238" s="45"/>
      <c r="G238" s="29"/>
      <c r="H238" s="42"/>
      <c r="I238" s="45"/>
      <c r="J238" s="27"/>
      <c r="K238" s="12"/>
      <c r="L238" s="46"/>
      <c r="M238" s="46"/>
      <c r="N238" s="45"/>
      <c r="O238" s="29"/>
      <c r="P238" s="42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38"/>
    </row>
    <row r="239" spans="2:31" x14ac:dyDescent="0.2">
      <c r="B239" s="21"/>
      <c r="C239" s="12"/>
      <c r="D239" s="27"/>
      <c r="E239" s="46"/>
      <c r="F239" s="45"/>
      <c r="G239" s="31" t="s">
        <v>23</v>
      </c>
      <c r="H239" s="43">
        <f>AVERAGE(H231,H232,H235,H236)</f>
        <v>1.5750685493594281</v>
      </c>
      <c r="I239" s="5"/>
      <c r="J239" s="27"/>
      <c r="K239" s="12"/>
      <c r="L239" s="46"/>
      <c r="M239" s="46"/>
      <c r="N239" s="45"/>
      <c r="O239" s="31" t="s">
        <v>23</v>
      </c>
      <c r="P239" s="43">
        <f>AVERAGE(P231,P232,P235,P236)</f>
        <v>1.1281362034712281</v>
      </c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38"/>
    </row>
    <row r="240" spans="2:31" x14ac:dyDescent="0.2">
      <c r="B240" s="21"/>
      <c r="C240" s="12"/>
      <c r="D240" s="27"/>
      <c r="E240" s="46"/>
      <c r="F240" s="45"/>
      <c r="G240" s="29"/>
      <c r="H240" s="42"/>
      <c r="I240" s="45"/>
      <c r="J240" s="27"/>
      <c r="K240" s="12"/>
      <c r="L240" s="46"/>
      <c r="M240" s="46"/>
      <c r="N240" s="45"/>
      <c r="O240" s="29"/>
      <c r="P240" s="42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38"/>
    </row>
    <row r="241" spans="2:31" x14ac:dyDescent="0.2">
      <c r="B241" s="21"/>
      <c r="C241" s="12" t="s">
        <v>39</v>
      </c>
      <c r="D241" s="27">
        <v>1</v>
      </c>
      <c r="E241" s="45">
        <v>2.15</v>
      </c>
      <c r="F241" s="45">
        <v>1.33</v>
      </c>
      <c r="G241" s="27"/>
      <c r="H241" s="42">
        <f>E241/F241</f>
        <v>1.6165413533834585</v>
      </c>
      <c r="I241" s="45"/>
      <c r="J241" s="27"/>
      <c r="K241" s="12" t="s">
        <v>39</v>
      </c>
      <c r="L241" s="46">
        <v>1</v>
      </c>
      <c r="M241" s="45">
        <v>1.34</v>
      </c>
      <c r="N241" s="45">
        <v>1.1299999999999999</v>
      </c>
      <c r="O241" s="27"/>
      <c r="P241" s="42">
        <f>M241/N241</f>
        <v>1.1858407079646021</v>
      </c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38"/>
    </row>
    <row r="242" spans="2:31" x14ac:dyDescent="0.2">
      <c r="B242" s="21"/>
      <c r="C242" s="12"/>
      <c r="D242" s="27">
        <v>2</v>
      </c>
      <c r="E242" s="45">
        <v>2.4300000000000002</v>
      </c>
      <c r="F242" s="45">
        <v>1.1599999999999999</v>
      </c>
      <c r="G242" s="27"/>
      <c r="H242" s="42">
        <f>E242/F242</f>
        <v>2.0948275862068968</v>
      </c>
      <c r="I242" s="45"/>
      <c r="J242" s="27"/>
      <c r="K242" s="12"/>
      <c r="L242" s="46">
        <v>2</v>
      </c>
      <c r="M242" s="45">
        <v>1.32</v>
      </c>
      <c r="N242" s="45">
        <v>1.03</v>
      </c>
      <c r="O242" s="27"/>
      <c r="P242" s="42">
        <f>M242/N242</f>
        <v>1.2815533980582525</v>
      </c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38"/>
    </row>
    <row r="243" spans="2:31" x14ac:dyDescent="0.2">
      <c r="B243" s="21"/>
      <c r="C243" s="12"/>
      <c r="D243" s="27"/>
      <c r="E243" s="46"/>
      <c r="F243" s="46"/>
      <c r="G243" s="29" t="s">
        <v>9</v>
      </c>
      <c r="H243" s="42">
        <f>AVERAGE(H241:H242)</f>
        <v>1.8556844697951775</v>
      </c>
      <c r="I243" s="45"/>
      <c r="J243" s="27"/>
      <c r="K243" s="12"/>
      <c r="L243" s="46"/>
      <c r="M243" s="46"/>
      <c r="N243" s="46"/>
      <c r="O243" s="29" t="s">
        <v>9</v>
      </c>
      <c r="P243" s="42">
        <f>AVERAGE(P241:P242)</f>
        <v>1.2336970530114273</v>
      </c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38"/>
    </row>
    <row r="244" spans="2:31" x14ac:dyDescent="0.2">
      <c r="B244" s="21"/>
      <c r="C244" s="12"/>
      <c r="D244" s="27"/>
      <c r="E244" s="46"/>
      <c r="F244" s="46"/>
      <c r="G244" s="29"/>
      <c r="H244" s="42"/>
      <c r="I244" s="45"/>
      <c r="J244" s="27"/>
      <c r="K244" s="12"/>
      <c r="L244" s="46"/>
      <c r="M244" s="46"/>
      <c r="N244" s="46"/>
      <c r="O244" s="29"/>
      <c r="P244" s="42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38"/>
    </row>
    <row r="245" spans="2:31" x14ac:dyDescent="0.2">
      <c r="B245" s="21"/>
      <c r="C245" s="12" t="s">
        <v>40</v>
      </c>
      <c r="D245" s="27">
        <v>1</v>
      </c>
      <c r="E245" s="45">
        <v>1.55</v>
      </c>
      <c r="F245" s="45">
        <v>1.1200000000000001</v>
      </c>
      <c r="G245" s="28"/>
      <c r="H245" s="42">
        <f>E245/F245</f>
        <v>1.3839285714285714</v>
      </c>
      <c r="I245" s="45"/>
      <c r="J245" s="27"/>
      <c r="K245" s="12" t="s">
        <v>40</v>
      </c>
      <c r="L245" s="46">
        <v>1</v>
      </c>
      <c r="M245" s="45">
        <v>1.1499999999999999</v>
      </c>
      <c r="N245" s="45">
        <v>0.99</v>
      </c>
      <c r="O245" s="28"/>
      <c r="P245" s="42">
        <f>M245/N245</f>
        <v>1.1616161616161615</v>
      </c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38"/>
    </row>
    <row r="246" spans="2:31" x14ac:dyDescent="0.2">
      <c r="B246" s="21"/>
      <c r="C246" s="12"/>
      <c r="D246" s="27">
        <v>2</v>
      </c>
      <c r="E246" s="45">
        <v>1.66</v>
      </c>
      <c r="F246" s="45">
        <v>1.18</v>
      </c>
      <c r="G246" s="28"/>
      <c r="H246" s="42">
        <f>E246/F246</f>
        <v>1.4067796610169492</v>
      </c>
      <c r="I246" s="45"/>
      <c r="J246" s="27"/>
      <c r="K246" s="12"/>
      <c r="L246" s="46">
        <v>2</v>
      </c>
      <c r="M246" s="45">
        <v>1.03</v>
      </c>
      <c r="N246" s="45">
        <v>1.01</v>
      </c>
      <c r="O246" s="28"/>
      <c r="P246" s="42">
        <f>M246/N246</f>
        <v>1.0198019801980198</v>
      </c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38"/>
    </row>
    <row r="247" spans="2:31" x14ac:dyDescent="0.2">
      <c r="B247" s="21"/>
      <c r="C247" s="12"/>
      <c r="D247" s="27"/>
      <c r="E247" s="46"/>
      <c r="F247" s="46"/>
      <c r="G247" s="29" t="s">
        <v>9</v>
      </c>
      <c r="H247" s="42">
        <f>AVERAGE(H245:H246)</f>
        <v>1.3953541162227603</v>
      </c>
      <c r="I247" s="45"/>
      <c r="J247" s="27"/>
      <c r="K247" s="12"/>
      <c r="L247" s="46"/>
      <c r="M247" s="46"/>
      <c r="N247" s="46"/>
      <c r="O247" s="29" t="s">
        <v>9</v>
      </c>
      <c r="P247" s="42">
        <f>AVERAGE(P245:P246)</f>
        <v>1.0907090709070908</v>
      </c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38"/>
    </row>
    <row r="248" spans="2:31" x14ac:dyDescent="0.2">
      <c r="B248" s="21"/>
      <c r="C248" s="12"/>
      <c r="D248" s="27"/>
      <c r="E248" s="46"/>
      <c r="F248" s="46"/>
      <c r="G248" s="29"/>
      <c r="H248" s="42"/>
      <c r="I248" s="45"/>
      <c r="J248" s="27"/>
      <c r="K248" s="12"/>
      <c r="L248" s="46"/>
      <c r="M248" s="46"/>
      <c r="N248" s="46"/>
      <c r="O248" s="29"/>
      <c r="P248" s="42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38"/>
    </row>
    <row r="249" spans="2:31" x14ac:dyDescent="0.2">
      <c r="B249" s="21"/>
      <c r="C249" s="12"/>
      <c r="D249" s="27"/>
      <c r="E249" s="46"/>
      <c r="F249" s="46"/>
      <c r="G249" s="31" t="s">
        <v>29</v>
      </c>
      <c r="H249" s="43">
        <f>AVERAGE(H241,H242,H245,H246)</f>
        <v>1.6255192930089688</v>
      </c>
      <c r="I249" s="5"/>
      <c r="J249" s="27"/>
      <c r="K249" s="12"/>
      <c r="L249" s="46"/>
      <c r="M249" s="46"/>
      <c r="N249" s="46"/>
      <c r="O249" s="31" t="s">
        <v>29</v>
      </c>
      <c r="P249" s="43">
        <f>AVERAGE(P241,P242,P245,P246)</f>
        <v>1.1622030619592589</v>
      </c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38"/>
    </row>
    <row r="250" spans="2:31" x14ac:dyDescent="0.2">
      <c r="B250" s="21"/>
      <c r="C250" s="12"/>
      <c r="D250" s="27"/>
      <c r="E250" s="46"/>
      <c r="F250" s="46"/>
      <c r="G250" s="29"/>
      <c r="H250" s="42"/>
      <c r="I250" s="45"/>
      <c r="J250" s="27"/>
      <c r="K250" s="12"/>
      <c r="L250" s="46"/>
      <c r="M250" s="46"/>
      <c r="N250" s="46"/>
      <c r="O250" s="29"/>
      <c r="P250" s="42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38"/>
    </row>
    <row r="251" spans="2:31" x14ac:dyDescent="0.2">
      <c r="B251" s="21"/>
      <c r="C251" s="12" t="s">
        <v>43</v>
      </c>
      <c r="D251" s="27">
        <v>1</v>
      </c>
      <c r="E251" s="45">
        <v>2.56</v>
      </c>
      <c r="F251" s="45">
        <v>1.48</v>
      </c>
      <c r="G251" s="28"/>
      <c r="H251" s="42">
        <f>E251/F251</f>
        <v>1.7297297297297298</v>
      </c>
      <c r="I251" s="45"/>
      <c r="J251" s="27"/>
      <c r="K251" s="12" t="s">
        <v>41</v>
      </c>
      <c r="L251" s="46">
        <v>1</v>
      </c>
      <c r="M251" s="45">
        <v>1.83</v>
      </c>
      <c r="N251" s="45">
        <v>1.56</v>
      </c>
      <c r="O251" s="28"/>
      <c r="P251" s="42">
        <f>M251/N251</f>
        <v>1.1730769230769231</v>
      </c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38"/>
    </row>
    <row r="252" spans="2:31" x14ac:dyDescent="0.2">
      <c r="B252" s="21"/>
      <c r="C252" s="12"/>
      <c r="D252" s="27">
        <v>2</v>
      </c>
      <c r="E252" s="45">
        <v>2.85</v>
      </c>
      <c r="F252" s="45">
        <v>1.8</v>
      </c>
      <c r="G252" s="28"/>
      <c r="H252" s="42">
        <f>E252/F252</f>
        <v>1.5833333333333333</v>
      </c>
      <c r="I252" s="45"/>
      <c r="J252" s="27"/>
      <c r="K252" s="12"/>
      <c r="L252" s="46">
        <v>2</v>
      </c>
      <c r="M252" s="45">
        <v>1.94</v>
      </c>
      <c r="N252" s="45">
        <v>1.42</v>
      </c>
      <c r="O252" s="28"/>
      <c r="P252" s="42">
        <f>M252/N252</f>
        <v>1.3661971830985915</v>
      </c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38"/>
    </row>
    <row r="253" spans="2:31" x14ac:dyDescent="0.2">
      <c r="B253" s="21"/>
      <c r="C253" s="12"/>
      <c r="D253" s="27"/>
      <c r="E253" s="46"/>
      <c r="F253" s="46"/>
      <c r="G253" s="29" t="s">
        <v>9</v>
      </c>
      <c r="H253" s="42">
        <f>AVERAGE(H251:H252)</f>
        <v>1.6565315315315314</v>
      </c>
      <c r="I253" s="45"/>
      <c r="J253" s="27"/>
      <c r="K253" s="12"/>
      <c r="L253" s="46"/>
      <c r="M253" s="46"/>
      <c r="N253" s="46"/>
      <c r="O253" s="29" t="s">
        <v>9</v>
      </c>
      <c r="P253" s="42">
        <f>AVERAGE(P251:P252)</f>
        <v>1.2696370530877572</v>
      </c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38"/>
    </row>
    <row r="254" spans="2:31" x14ac:dyDescent="0.2">
      <c r="B254" s="21"/>
      <c r="C254" s="12"/>
      <c r="D254" s="27"/>
      <c r="E254" s="46"/>
      <c r="F254" s="46"/>
      <c r="G254" s="29"/>
      <c r="H254" s="42"/>
      <c r="I254" s="45"/>
      <c r="J254" s="27"/>
      <c r="K254" s="12"/>
      <c r="L254" s="46"/>
      <c r="M254" s="46"/>
      <c r="N254" s="46"/>
      <c r="O254" s="29"/>
      <c r="P254" s="42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38"/>
    </row>
    <row r="255" spans="2:31" x14ac:dyDescent="0.2">
      <c r="B255" s="21"/>
      <c r="C255" s="12"/>
      <c r="D255" s="27"/>
      <c r="E255" s="46"/>
      <c r="F255" s="46"/>
      <c r="G255" s="35"/>
      <c r="H255" s="43"/>
      <c r="I255" s="45"/>
      <c r="J255" s="27"/>
      <c r="K255" s="12"/>
      <c r="L255" s="46"/>
      <c r="M255" s="46"/>
      <c r="N255" s="46"/>
      <c r="O255" s="35"/>
      <c r="P255" s="43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38"/>
    </row>
    <row r="256" spans="2:31" x14ac:dyDescent="0.2">
      <c r="B256" s="21"/>
      <c r="C256" s="12"/>
      <c r="D256" s="27"/>
      <c r="E256" s="46"/>
      <c r="F256" s="46"/>
      <c r="G256" s="35"/>
      <c r="H256" s="43"/>
      <c r="I256" s="45"/>
      <c r="J256" s="27"/>
      <c r="K256" s="12"/>
      <c r="L256" s="46"/>
      <c r="M256" s="46"/>
      <c r="N256" s="46"/>
      <c r="O256" s="35"/>
      <c r="P256" s="43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38"/>
    </row>
    <row r="257" spans="2:31" x14ac:dyDescent="0.2">
      <c r="B257" s="21"/>
      <c r="C257" s="12" t="s">
        <v>44</v>
      </c>
      <c r="D257" s="27">
        <v>1</v>
      </c>
      <c r="E257" s="45">
        <v>1.97</v>
      </c>
      <c r="F257" s="45">
        <v>1.39</v>
      </c>
      <c r="G257" s="28"/>
      <c r="H257" s="42">
        <f>E257/F257</f>
        <v>1.4172661870503598</v>
      </c>
      <c r="I257" s="45"/>
      <c r="J257" s="27"/>
      <c r="K257" s="12" t="s">
        <v>42</v>
      </c>
      <c r="L257" s="46">
        <v>1</v>
      </c>
      <c r="M257" s="45">
        <v>1.39</v>
      </c>
      <c r="N257" s="45">
        <v>1.25</v>
      </c>
      <c r="O257" s="28"/>
      <c r="P257" s="42">
        <f>M257/N257</f>
        <v>1.1119999999999999</v>
      </c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38"/>
    </row>
    <row r="258" spans="2:31" x14ac:dyDescent="0.2">
      <c r="B258" s="21"/>
      <c r="C258" s="12"/>
      <c r="D258" s="27">
        <v>2</v>
      </c>
      <c r="E258" s="45">
        <v>1.97</v>
      </c>
      <c r="F258" s="45">
        <v>1.62</v>
      </c>
      <c r="G258" s="28"/>
      <c r="H258" s="42">
        <f>E258/F258</f>
        <v>1.2160493827160492</v>
      </c>
      <c r="I258" s="45"/>
      <c r="J258" s="27"/>
      <c r="K258" s="12"/>
      <c r="L258" s="46">
        <v>2</v>
      </c>
      <c r="M258" s="45">
        <v>1.45</v>
      </c>
      <c r="N258" s="45">
        <v>1.1299999999999999</v>
      </c>
      <c r="O258" s="28"/>
      <c r="P258" s="42">
        <f>M258/N258</f>
        <v>1.2831858407079646</v>
      </c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38"/>
    </row>
    <row r="259" spans="2:31" x14ac:dyDescent="0.2">
      <c r="B259" s="21"/>
      <c r="C259" s="12"/>
      <c r="D259" s="27"/>
      <c r="E259" s="46"/>
      <c r="F259" s="46"/>
      <c r="G259" s="29" t="s">
        <v>9</v>
      </c>
      <c r="H259" s="42">
        <f>AVERAGE(H257:H258)</f>
        <v>1.3166577848832044</v>
      </c>
      <c r="I259" s="5"/>
      <c r="J259" s="27"/>
      <c r="K259" s="12"/>
      <c r="L259" s="46"/>
      <c r="M259" s="46"/>
      <c r="N259" s="46"/>
      <c r="O259" s="29" t="s">
        <v>9</v>
      </c>
      <c r="P259" s="42">
        <f>AVERAGE(P257:P258)</f>
        <v>1.1975929203539821</v>
      </c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38"/>
    </row>
    <row r="260" spans="2:31" x14ac:dyDescent="0.2">
      <c r="B260" s="21"/>
      <c r="C260" s="12"/>
      <c r="D260" s="27"/>
      <c r="E260" s="46"/>
      <c r="F260" s="46"/>
      <c r="G260" s="29"/>
      <c r="H260" s="42"/>
      <c r="I260" s="45"/>
      <c r="J260" s="27"/>
      <c r="K260" s="12"/>
      <c r="L260" s="46"/>
      <c r="M260" s="46"/>
      <c r="N260" s="46"/>
      <c r="O260" s="29"/>
      <c r="P260" s="42"/>
      <c r="Q260" s="27"/>
      <c r="R260" s="27"/>
      <c r="S260" s="28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38"/>
    </row>
    <row r="261" spans="2:31" x14ac:dyDescent="0.2">
      <c r="B261" s="21"/>
      <c r="C261" s="12"/>
      <c r="D261" s="27"/>
      <c r="E261" s="46"/>
      <c r="F261" s="46"/>
      <c r="G261" s="35" t="s">
        <v>31</v>
      </c>
      <c r="H261" s="43">
        <f>AVERAGE(H251,H252,H257,H258)</f>
        <v>1.4865946582073679</v>
      </c>
      <c r="I261" s="45"/>
      <c r="J261" s="27"/>
      <c r="K261" s="12"/>
      <c r="L261" s="46"/>
      <c r="M261" s="46"/>
      <c r="N261" s="46"/>
      <c r="O261" s="35" t="s">
        <v>31</v>
      </c>
      <c r="P261" s="43">
        <f>AVERAGE(P251,P252,P257,P258)</f>
        <v>1.2336149867208697</v>
      </c>
      <c r="Q261" s="27"/>
      <c r="R261" s="28"/>
      <c r="S261" s="28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38"/>
    </row>
    <row r="262" spans="2:31" x14ac:dyDescent="0.2">
      <c r="B262" s="21"/>
      <c r="C262" s="12"/>
      <c r="D262" s="27"/>
      <c r="E262" s="46"/>
      <c r="F262" s="46"/>
      <c r="G262" s="35"/>
      <c r="H262" s="43"/>
      <c r="I262" s="45"/>
      <c r="J262" s="27"/>
      <c r="K262" s="12"/>
      <c r="L262" s="46"/>
      <c r="M262" s="46"/>
      <c r="N262" s="46"/>
      <c r="O262" s="35"/>
      <c r="P262" s="43"/>
      <c r="Q262" s="27"/>
      <c r="R262" s="28"/>
      <c r="S262" s="28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38"/>
    </row>
    <row r="263" spans="2:31" x14ac:dyDescent="0.2">
      <c r="B263" s="21"/>
      <c r="C263" s="12" t="s">
        <v>45</v>
      </c>
      <c r="D263" s="27">
        <v>1</v>
      </c>
      <c r="E263" s="45">
        <v>2.61</v>
      </c>
      <c r="F263" s="45">
        <v>1.67</v>
      </c>
      <c r="G263" s="28"/>
      <c r="H263" s="42">
        <f>E263/F263</f>
        <v>1.562874251497006</v>
      </c>
      <c r="I263" s="45"/>
      <c r="J263" s="27"/>
      <c r="K263" s="12" t="s">
        <v>43</v>
      </c>
      <c r="L263" s="46">
        <v>1</v>
      </c>
      <c r="M263" s="45">
        <v>1.88</v>
      </c>
      <c r="N263" s="45">
        <v>1.72</v>
      </c>
      <c r="O263" s="28"/>
      <c r="P263" s="42">
        <f>M263/N263</f>
        <v>1.0930232558139534</v>
      </c>
      <c r="Q263" s="27"/>
      <c r="R263" s="28"/>
      <c r="S263" s="28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38"/>
    </row>
    <row r="264" spans="2:31" x14ac:dyDescent="0.2">
      <c r="B264" s="21"/>
      <c r="C264" s="12"/>
      <c r="D264" s="27">
        <v>2</v>
      </c>
      <c r="E264" s="45">
        <v>2.69</v>
      </c>
      <c r="F264" s="45">
        <v>1.55</v>
      </c>
      <c r="G264" s="28"/>
      <c r="H264" s="42">
        <f>E264/F264</f>
        <v>1.7354838709677418</v>
      </c>
      <c r="I264" s="45"/>
      <c r="J264" s="27"/>
      <c r="K264" s="12"/>
      <c r="L264" s="46">
        <v>2</v>
      </c>
      <c r="M264" s="45">
        <v>1.89</v>
      </c>
      <c r="N264" s="45">
        <v>1.51</v>
      </c>
      <c r="O264" s="28"/>
      <c r="P264" s="42">
        <f>M264/N264</f>
        <v>1.2516556291390728</v>
      </c>
      <c r="Q264" s="27"/>
      <c r="R264" s="28"/>
      <c r="S264" s="28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38"/>
    </row>
    <row r="265" spans="2:31" x14ac:dyDescent="0.2">
      <c r="B265" s="21"/>
      <c r="C265" s="12"/>
      <c r="D265" s="27"/>
      <c r="E265" s="46"/>
      <c r="F265" s="46"/>
      <c r="G265" s="29" t="s">
        <v>9</v>
      </c>
      <c r="H265" s="42">
        <f>AVERAGE(H263:H264)</f>
        <v>1.649179061232374</v>
      </c>
      <c r="I265" s="5"/>
      <c r="J265" s="27"/>
      <c r="K265" s="12"/>
      <c r="L265" s="46"/>
      <c r="M265" s="46"/>
      <c r="N265" s="46"/>
      <c r="O265" s="29" t="s">
        <v>9</v>
      </c>
      <c r="P265" s="42">
        <f>AVERAGE(P263:P264)</f>
        <v>1.1723394424765132</v>
      </c>
      <c r="Q265" s="27"/>
      <c r="R265" s="28"/>
      <c r="S265" s="28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38"/>
    </row>
    <row r="266" spans="2:31" x14ac:dyDescent="0.2">
      <c r="B266" s="21"/>
      <c r="C266" s="12"/>
      <c r="D266" s="27"/>
      <c r="E266" s="46"/>
      <c r="F266" s="46"/>
      <c r="G266" s="29"/>
      <c r="H266" s="42"/>
      <c r="I266" s="5"/>
      <c r="J266" s="27"/>
      <c r="K266" s="12"/>
      <c r="L266" s="46"/>
      <c r="M266" s="46"/>
      <c r="N266" s="46"/>
      <c r="O266" s="29"/>
      <c r="P266" s="42"/>
      <c r="Q266" s="27"/>
      <c r="R266" s="28"/>
      <c r="S266" s="28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38"/>
    </row>
    <row r="267" spans="2:31" x14ac:dyDescent="0.2">
      <c r="B267" s="21"/>
      <c r="C267" s="12" t="s">
        <v>46</v>
      </c>
      <c r="D267" s="27">
        <v>1</v>
      </c>
      <c r="E267" s="45">
        <v>2.23</v>
      </c>
      <c r="F267" s="45">
        <v>1.63</v>
      </c>
      <c r="G267" s="28"/>
      <c r="H267" s="42">
        <f>E267/F267</f>
        <v>1.3680981595092025</v>
      </c>
      <c r="I267" s="45"/>
      <c r="J267" s="27"/>
      <c r="K267" s="12"/>
      <c r="L267" s="46"/>
      <c r="M267" s="46"/>
      <c r="N267" s="46"/>
      <c r="O267" s="35"/>
      <c r="P267" s="43"/>
      <c r="Q267" s="27"/>
      <c r="R267" s="28"/>
      <c r="S267" s="28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38"/>
    </row>
    <row r="268" spans="2:31" x14ac:dyDescent="0.2">
      <c r="B268" s="21"/>
      <c r="C268" s="12"/>
      <c r="D268" s="27">
        <v>2</v>
      </c>
      <c r="E268" s="45">
        <v>2.27</v>
      </c>
      <c r="F268" s="45">
        <v>1.57</v>
      </c>
      <c r="G268" s="28"/>
      <c r="H268" s="42">
        <f>E268/F268</f>
        <v>1.4458598726114649</v>
      </c>
      <c r="I268" s="45"/>
      <c r="J268" s="27"/>
      <c r="K268" s="12"/>
      <c r="L268" s="46"/>
      <c r="M268" s="46"/>
      <c r="N268" s="46"/>
      <c r="O268" s="35"/>
      <c r="P268" s="43"/>
      <c r="Q268" s="27"/>
      <c r="R268" s="28"/>
      <c r="S268" s="28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38"/>
    </row>
    <row r="269" spans="2:31" x14ac:dyDescent="0.2">
      <c r="B269" s="21"/>
      <c r="C269" s="12"/>
      <c r="D269" s="27"/>
      <c r="E269" s="46"/>
      <c r="F269" s="46"/>
      <c r="G269" s="29" t="s">
        <v>9</v>
      </c>
      <c r="H269" s="42">
        <f>AVERAGE(H267:H268)</f>
        <v>1.4069790160603337</v>
      </c>
      <c r="I269" s="45"/>
      <c r="J269" s="27"/>
      <c r="K269" s="12" t="s">
        <v>44</v>
      </c>
      <c r="L269" s="46">
        <v>1</v>
      </c>
      <c r="M269" s="45">
        <v>1.57</v>
      </c>
      <c r="N269" s="45">
        <v>1.48</v>
      </c>
      <c r="O269" s="28"/>
      <c r="P269" s="42">
        <f>M269/N269</f>
        <v>1.060810810810811</v>
      </c>
      <c r="Q269" s="27"/>
      <c r="R269" s="28"/>
      <c r="S269" s="28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38"/>
    </row>
    <row r="270" spans="2:31" x14ac:dyDescent="0.2">
      <c r="B270" s="21"/>
      <c r="C270" s="12"/>
      <c r="D270" s="27"/>
      <c r="E270" s="46"/>
      <c r="F270" s="46"/>
      <c r="G270" s="29"/>
      <c r="H270" s="42"/>
      <c r="I270" s="45"/>
      <c r="J270" s="27"/>
      <c r="K270" s="12"/>
      <c r="L270" s="46">
        <v>2</v>
      </c>
      <c r="M270" s="45">
        <v>1.52</v>
      </c>
      <c r="N270" s="45">
        <v>1.1100000000000001</v>
      </c>
      <c r="O270" s="28"/>
      <c r="P270" s="42">
        <f>M270/N270</f>
        <v>1.3693693693693694</v>
      </c>
      <c r="Q270" s="27"/>
      <c r="R270" s="28"/>
      <c r="S270" s="28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38"/>
    </row>
    <row r="271" spans="2:31" x14ac:dyDescent="0.2">
      <c r="B271" s="21"/>
      <c r="C271" s="12"/>
      <c r="D271" s="27"/>
      <c r="E271" s="46"/>
      <c r="F271" s="46"/>
      <c r="G271" s="35" t="s">
        <v>33</v>
      </c>
      <c r="H271" s="43">
        <f>AVERAGE(H263,H264,H267,H268)</f>
        <v>1.5280790386463536</v>
      </c>
      <c r="I271" s="5"/>
      <c r="J271" s="27"/>
      <c r="K271" s="12"/>
      <c r="L271" s="46"/>
      <c r="M271" s="46"/>
      <c r="N271" s="46"/>
      <c r="O271" s="29" t="s">
        <v>9</v>
      </c>
      <c r="P271" s="42">
        <f>AVERAGE(P269:P270)</f>
        <v>1.2150900900900901</v>
      </c>
      <c r="Q271" s="27"/>
      <c r="R271" s="28"/>
      <c r="S271" s="28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38"/>
    </row>
    <row r="272" spans="2:31" x14ac:dyDescent="0.2">
      <c r="B272" s="21"/>
      <c r="C272" s="12"/>
      <c r="D272" s="27"/>
      <c r="E272" s="46"/>
      <c r="F272" s="46"/>
      <c r="G272" s="35"/>
      <c r="H272" s="43"/>
      <c r="I272" s="5"/>
      <c r="J272" s="27"/>
      <c r="K272" s="12"/>
      <c r="L272" s="46"/>
      <c r="M272" s="46"/>
      <c r="N272" s="46"/>
      <c r="O272" s="29"/>
      <c r="P272" s="42"/>
      <c r="Q272" s="27"/>
      <c r="R272" s="28"/>
      <c r="S272" s="28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38"/>
    </row>
    <row r="273" spans="2:31" x14ac:dyDescent="0.2">
      <c r="B273" s="21"/>
      <c r="C273" s="12" t="s">
        <v>51</v>
      </c>
      <c r="D273" s="27">
        <v>1</v>
      </c>
      <c r="E273" s="45">
        <v>1.65</v>
      </c>
      <c r="F273" s="45">
        <v>1.39</v>
      </c>
      <c r="G273" s="28"/>
      <c r="H273" s="42">
        <f>E273/F273</f>
        <v>1.1870503597122302</v>
      </c>
      <c r="I273" s="45"/>
      <c r="J273" s="27"/>
      <c r="K273" s="12"/>
      <c r="L273" s="46"/>
      <c r="M273" s="46"/>
      <c r="N273" s="46"/>
      <c r="O273" s="35" t="s">
        <v>33</v>
      </c>
      <c r="P273" s="43">
        <f>AVERAGE(P263,P264,P269,P270)</f>
        <v>1.1937147662833016</v>
      </c>
      <c r="Q273" s="27"/>
      <c r="R273" s="28"/>
      <c r="S273" s="28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38"/>
    </row>
    <row r="274" spans="2:31" x14ac:dyDescent="0.2">
      <c r="B274" s="21"/>
      <c r="C274" s="12"/>
      <c r="D274" s="27">
        <v>2</v>
      </c>
      <c r="E274" s="45">
        <v>1.68</v>
      </c>
      <c r="F274" s="45">
        <v>1.01</v>
      </c>
      <c r="G274" s="28"/>
      <c r="H274" s="42">
        <f>E274/F274</f>
        <v>1.6633663366336633</v>
      </c>
      <c r="I274" s="45"/>
      <c r="J274" s="27"/>
      <c r="K274" s="12"/>
      <c r="L274" s="46"/>
      <c r="M274" s="46"/>
      <c r="N274" s="46"/>
      <c r="O274" s="35"/>
      <c r="P274" s="43"/>
      <c r="Q274" s="27"/>
      <c r="R274" s="28"/>
      <c r="S274" s="28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38"/>
    </row>
    <row r="275" spans="2:31" x14ac:dyDescent="0.2">
      <c r="B275" s="21"/>
      <c r="C275" s="12"/>
      <c r="D275" s="27"/>
      <c r="E275" s="46"/>
      <c r="F275" s="46"/>
      <c r="G275" s="29" t="s">
        <v>9</v>
      </c>
      <c r="H275" s="42">
        <f>AVERAGE(H273:H274)</f>
        <v>1.4252083481729467</v>
      </c>
      <c r="I275" s="45"/>
      <c r="J275" s="27"/>
      <c r="K275" s="12" t="s">
        <v>45</v>
      </c>
      <c r="L275" s="46">
        <v>1</v>
      </c>
      <c r="M275" s="45">
        <v>1.6</v>
      </c>
      <c r="N275" s="45">
        <v>1.55</v>
      </c>
      <c r="O275" s="28"/>
      <c r="P275" s="42">
        <f>M275/N275</f>
        <v>1.032258064516129</v>
      </c>
      <c r="Q275" s="27"/>
      <c r="R275" s="28"/>
      <c r="S275" s="28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38"/>
    </row>
    <row r="276" spans="2:31" x14ac:dyDescent="0.2">
      <c r="B276" s="21"/>
      <c r="C276" s="12"/>
      <c r="D276" s="27"/>
      <c r="E276" s="46"/>
      <c r="F276" s="46"/>
      <c r="G276" s="29"/>
      <c r="H276" s="42"/>
      <c r="I276" s="45"/>
      <c r="J276" s="27"/>
      <c r="K276" s="12"/>
      <c r="L276" s="46">
        <v>2</v>
      </c>
      <c r="M276" s="45">
        <v>1.7</v>
      </c>
      <c r="N276" s="45">
        <v>1.38</v>
      </c>
      <c r="O276" s="28"/>
      <c r="P276" s="42">
        <f>M276/N276</f>
        <v>1.2318840579710146</v>
      </c>
      <c r="Q276" s="27"/>
      <c r="R276" s="28"/>
      <c r="S276" s="28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38"/>
    </row>
    <row r="277" spans="2:31" x14ac:dyDescent="0.2">
      <c r="B277" s="21"/>
      <c r="C277" s="12" t="s">
        <v>47</v>
      </c>
      <c r="D277" s="27">
        <v>1</v>
      </c>
      <c r="E277" s="45">
        <v>1.47</v>
      </c>
      <c r="F277" s="45">
        <v>1.42</v>
      </c>
      <c r="G277" s="28"/>
      <c r="H277" s="42">
        <f>E277/F277</f>
        <v>1.0352112676056338</v>
      </c>
      <c r="I277" s="45"/>
      <c r="J277" s="27"/>
      <c r="K277" s="12"/>
      <c r="L277" s="46"/>
      <c r="M277" s="46"/>
      <c r="N277" s="46"/>
      <c r="O277" s="29" t="s">
        <v>9</v>
      </c>
      <c r="P277" s="42">
        <f>AVERAGE(P275:P276)</f>
        <v>1.1320710612435718</v>
      </c>
      <c r="Q277" s="27"/>
      <c r="R277" s="28"/>
      <c r="S277" s="28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38"/>
    </row>
    <row r="278" spans="2:31" x14ac:dyDescent="0.2">
      <c r="B278" s="21"/>
      <c r="C278" s="12"/>
      <c r="D278" s="27">
        <v>2</v>
      </c>
      <c r="E278" s="45">
        <v>1.44</v>
      </c>
      <c r="F278" s="45">
        <v>1.1299999999999999</v>
      </c>
      <c r="G278" s="28"/>
      <c r="H278" s="42">
        <f>E278/F278</f>
        <v>1.2743362831858407</v>
      </c>
      <c r="I278" s="45"/>
      <c r="J278" s="27"/>
      <c r="K278" s="12"/>
      <c r="L278" s="46"/>
      <c r="M278" s="46"/>
      <c r="N278" s="46"/>
      <c r="O278" s="29"/>
      <c r="P278" s="42"/>
      <c r="Q278" s="27"/>
      <c r="R278" s="28"/>
      <c r="S278" s="28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38"/>
    </row>
    <row r="279" spans="2:31" x14ac:dyDescent="0.2">
      <c r="B279" s="21"/>
      <c r="C279" s="12"/>
      <c r="D279" s="27"/>
      <c r="E279" s="46"/>
      <c r="F279" s="46"/>
      <c r="G279" s="29" t="s">
        <v>9</v>
      </c>
      <c r="H279" s="42">
        <f>AVERAGE(H277:H278)</f>
        <v>1.1547737753957372</v>
      </c>
      <c r="I279" s="45"/>
      <c r="J279" s="27"/>
      <c r="K279" s="12"/>
      <c r="L279" s="46"/>
      <c r="M279" s="46"/>
      <c r="N279" s="46"/>
      <c r="O279" s="35"/>
      <c r="P279" s="43"/>
      <c r="Q279" s="27"/>
      <c r="R279" s="28"/>
      <c r="S279" s="28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38"/>
    </row>
    <row r="280" spans="2:31" x14ac:dyDescent="0.2">
      <c r="B280" s="21"/>
      <c r="C280" s="12"/>
      <c r="D280" s="27"/>
      <c r="E280" s="46"/>
      <c r="F280" s="46"/>
      <c r="G280" s="29"/>
      <c r="H280" s="42"/>
      <c r="I280" s="45"/>
      <c r="J280" s="27"/>
      <c r="K280" s="12"/>
      <c r="L280" s="46"/>
      <c r="M280" s="46"/>
      <c r="N280" s="46"/>
      <c r="O280" s="35"/>
      <c r="P280" s="43"/>
      <c r="Q280" s="27"/>
      <c r="R280" s="28"/>
      <c r="S280" s="28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38"/>
    </row>
    <row r="281" spans="2:31" x14ac:dyDescent="0.2">
      <c r="B281" s="21"/>
      <c r="C281" s="12"/>
      <c r="D281" s="27"/>
      <c r="E281" s="46"/>
      <c r="F281" s="46"/>
      <c r="G281" s="35" t="s">
        <v>48</v>
      </c>
      <c r="H281" s="43">
        <f>AVERAGE(H273,H274,H277,H278)</f>
        <v>1.289991061784342</v>
      </c>
      <c r="I281" s="5"/>
      <c r="J281" s="27"/>
      <c r="K281" s="12" t="s">
        <v>46</v>
      </c>
      <c r="L281" s="46">
        <v>1</v>
      </c>
      <c r="M281" s="45">
        <v>1.87</v>
      </c>
      <c r="N281" s="45">
        <v>1.77</v>
      </c>
      <c r="O281" s="28"/>
      <c r="P281" s="42">
        <f>M281/N281</f>
        <v>1.0564971751412431</v>
      </c>
      <c r="Q281" s="27"/>
      <c r="R281" s="28"/>
      <c r="S281" s="28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38"/>
    </row>
    <row r="282" spans="2:31" x14ac:dyDescent="0.2">
      <c r="B282" s="21"/>
      <c r="C282" s="12"/>
      <c r="D282" s="27"/>
      <c r="E282" s="46"/>
      <c r="F282" s="46"/>
      <c r="G282" s="35"/>
      <c r="H282" s="43"/>
      <c r="I282" s="5"/>
      <c r="J282" s="27"/>
      <c r="K282" s="12"/>
      <c r="L282" s="46">
        <v>2</v>
      </c>
      <c r="M282" s="45">
        <v>1.7</v>
      </c>
      <c r="N282" s="45">
        <v>1.45</v>
      </c>
      <c r="O282" s="28"/>
      <c r="P282" s="42">
        <f>M282/N282</f>
        <v>1.1724137931034482</v>
      </c>
      <c r="Q282" s="27"/>
      <c r="R282" s="28"/>
      <c r="S282" s="28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38"/>
    </row>
    <row r="283" spans="2:31" x14ac:dyDescent="0.2">
      <c r="B283" s="21"/>
      <c r="C283" s="12"/>
      <c r="D283" s="27"/>
      <c r="E283" s="46"/>
      <c r="F283" s="46"/>
      <c r="G283" s="35"/>
      <c r="H283" s="43"/>
      <c r="I283" s="45"/>
      <c r="J283" s="27"/>
      <c r="K283" s="12"/>
      <c r="L283" s="46"/>
      <c r="M283" s="46"/>
      <c r="N283" s="46"/>
      <c r="O283" s="29" t="s">
        <v>9</v>
      </c>
      <c r="P283" s="42">
        <f>AVERAGE(P281:P282)</f>
        <v>1.1144554841223457</v>
      </c>
      <c r="Q283" s="27"/>
      <c r="R283" s="28"/>
      <c r="S283" s="28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38"/>
    </row>
    <row r="284" spans="2:31" x14ac:dyDescent="0.2">
      <c r="B284" s="21"/>
      <c r="C284" s="23"/>
      <c r="D284" s="28"/>
      <c r="E284" s="45"/>
      <c r="F284" s="45"/>
      <c r="G284" s="28"/>
      <c r="H284" s="42"/>
      <c r="I284" s="45"/>
      <c r="J284" s="27"/>
      <c r="K284" s="12"/>
      <c r="L284" s="46"/>
      <c r="M284" s="46"/>
      <c r="N284" s="46"/>
      <c r="O284" s="29"/>
      <c r="P284" s="42"/>
      <c r="Q284" s="27"/>
      <c r="R284" s="28"/>
      <c r="S284" s="28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38"/>
    </row>
    <row r="285" spans="2:31" x14ac:dyDescent="0.2">
      <c r="B285" s="21"/>
      <c r="C285" s="23"/>
      <c r="D285" s="28"/>
      <c r="E285" s="45"/>
      <c r="F285" s="45"/>
      <c r="G285" s="32" t="s">
        <v>9</v>
      </c>
      <c r="H285" s="43">
        <f>AVERAGE(H217,H223,H213,H227,H233,H237,H243,H247,H253,H259,H265,H269,H275,H279)</f>
        <v>1.5135209219752721</v>
      </c>
      <c r="I285" s="45"/>
      <c r="J285" s="27"/>
      <c r="K285" s="12"/>
      <c r="L285" s="46"/>
      <c r="M285" s="46"/>
      <c r="N285" s="46"/>
      <c r="O285" s="35" t="s">
        <v>48</v>
      </c>
      <c r="P285" s="43">
        <f>AVERAGE(P275,P276,P281,P282)</f>
        <v>1.1232632726829588</v>
      </c>
      <c r="Q285" s="27"/>
      <c r="R285" s="28"/>
      <c r="S285" s="28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38"/>
    </row>
    <row r="286" spans="2:31" x14ac:dyDescent="0.2">
      <c r="B286" s="21"/>
      <c r="C286" s="24"/>
      <c r="D286" s="17"/>
      <c r="E286" s="51"/>
      <c r="F286" s="51"/>
      <c r="G286" s="18" t="s">
        <v>25</v>
      </c>
      <c r="H286" s="44">
        <f>STDEV(H215,H216,H221,H222,H211,H212,H225,H226,H231,H232,H235,H236,H241,H242,H245,H246,H251,H252)</f>
        <v>0.18685214743605139</v>
      </c>
      <c r="I286" s="45"/>
      <c r="J286" s="27"/>
      <c r="K286" s="12"/>
      <c r="L286" s="46"/>
      <c r="M286" s="46"/>
      <c r="N286" s="46"/>
      <c r="O286" s="35"/>
      <c r="P286" s="43"/>
      <c r="Q286" s="27"/>
      <c r="R286" s="28"/>
      <c r="S286" s="28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38"/>
    </row>
    <row r="287" spans="2:31" x14ac:dyDescent="0.2">
      <c r="B287" s="21"/>
      <c r="C287" s="27"/>
      <c r="D287" s="27"/>
      <c r="E287" s="46"/>
      <c r="F287" s="46"/>
      <c r="G287" s="27"/>
      <c r="H287" s="46"/>
      <c r="I287" s="45"/>
      <c r="J287" s="27"/>
      <c r="K287" s="12" t="s">
        <v>51</v>
      </c>
      <c r="L287" s="46">
        <v>1</v>
      </c>
      <c r="M287" s="45">
        <v>3.4</v>
      </c>
      <c r="N287" s="45">
        <v>2.83</v>
      </c>
      <c r="O287" s="28"/>
      <c r="P287" s="42">
        <f>M287/N287</f>
        <v>1.2014134275618373</v>
      </c>
      <c r="Q287" s="27"/>
      <c r="R287" s="28"/>
      <c r="S287" s="28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38"/>
    </row>
    <row r="288" spans="2:31" ht="17" thickBot="1" x14ac:dyDescent="0.25">
      <c r="B288" s="21"/>
      <c r="C288" s="27"/>
      <c r="D288" s="27"/>
      <c r="E288" s="46"/>
      <c r="F288" s="46"/>
      <c r="G288" s="27"/>
      <c r="H288" s="46"/>
      <c r="I288" s="45"/>
      <c r="J288" s="27"/>
      <c r="K288" s="12"/>
      <c r="L288" s="46">
        <v>2</v>
      </c>
      <c r="M288" s="45">
        <v>3.41</v>
      </c>
      <c r="N288" s="45">
        <v>2.68</v>
      </c>
      <c r="O288" s="28"/>
      <c r="P288" s="42">
        <f>M288/N288</f>
        <v>1.2723880597014925</v>
      </c>
      <c r="Q288" s="27"/>
      <c r="R288" s="28"/>
      <c r="S288" s="28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38"/>
    </row>
    <row r="289" spans="2:31" x14ac:dyDescent="0.2">
      <c r="B289" s="21"/>
      <c r="C289" s="27"/>
      <c r="D289" s="20"/>
      <c r="E289" s="3" t="s">
        <v>60</v>
      </c>
      <c r="F289" s="4"/>
      <c r="G289" s="27"/>
      <c r="H289" s="46"/>
      <c r="I289" s="45"/>
      <c r="J289" s="27"/>
      <c r="K289" s="12"/>
      <c r="L289" s="46"/>
      <c r="M289" s="46"/>
      <c r="N289" s="46"/>
      <c r="O289" s="29" t="s">
        <v>9</v>
      </c>
      <c r="P289" s="42">
        <f>AVERAGE(P287:P288)</f>
        <v>1.236900743631665</v>
      </c>
      <c r="Q289" s="27"/>
      <c r="R289" s="28"/>
      <c r="S289" s="28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38"/>
    </row>
    <row r="290" spans="2:31" x14ac:dyDescent="0.2">
      <c r="B290" s="21"/>
      <c r="C290" s="27"/>
      <c r="D290" s="21"/>
      <c r="E290" s="78" t="s">
        <v>28</v>
      </c>
      <c r="F290" s="79" t="s">
        <v>27</v>
      </c>
      <c r="G290" s="27"/>
      <c r="I290" s="45"/>
      <c r="J290" s="27"/>
      <c r="K290" s="12"/>
      <c r="L290" s="46"/>
      <c r="M290" s="46"/>
      <c r="N290" s="46"/>
      <c r="O290" s="29"/>
      <c r="P290" s="42"/>
      <c r="Q290" s="27"/>
      <c r="R290" s="28"/>
      <c r="S290" s="28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38"/>
    </row>
    <row r="291" spans="2:31" x14ac:dyDescent="0.2">
      <c r="B291" s="21"/>
      <c r="C291" s="27"/>
      <c r="D291" s="21"/>
      <c r="E291" s="45">
        <v>1.5072949736661736</v>
      </c>
      <c r="F291" s="41">
        <v>1.1602114510224313</v>
      </c>
      <c r="G291" s="27"/>
      <c r="I291" s="5"/>
      <c r="J291" s="27"/>
      <c r="K291" s="12"/>
      <c r="L291" s="46"/>
      <c r="M291" s="46"/>
      <c r="N291" s="46"/>
      <c r="O291" s="35"/>
      <c r="P291" s="43"/>
      <c r="Q291" s="27"/>
      <c r="R291" s="28"/>
      <c r="S291" s="28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38"/>
    </row>
    <row r="292" spans="2:31" x14ac:dyDescent="0.2">
      <c r="B292" s="21"/>
      <c r="C292" s="27"/>
      <c r="D292" s="21"/>
      <c r="E292" s="45">
        <v>1.5820988791542707</v>
      </c>
      <c r="F292" s="41">
        <v>1.0847304960476571</v>
      </c>
      <c r="G292" s="27"/>
      <c r="I292" s="5"/>
      <c r="J292" s="27"/>
      <c r="K292" s="12"/>
      <c r="L292" s="46"/>
      <c r="M292" s="46"/>
      <c r="N292" s="46"/>
      <c r="O292" s="35"/>
      <c r="P292" s="43"/>
      <c r="Q292" s="27"/>
      <c r="R292" s="28"/>
      <c r="S292" s="28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38"/>
    </row>
    <row r="293" spans="2:31" x14ac:dyDescent="0.2">
      <c r="B293" s="21"/>
      <c r="C293" s="27"/>
      <c r="D293" s="21"/>
      <c r="E293" s="45">
        <v>1.5750685493594281</v>
      </c>
      <c r="F293" s="41">
        <v>1.1281362034712281</v>
      </c>
      <c r="G293" s="27"/>
      <c r="I293" s="5"/>
      <c r="J293" s="27"/>
      <c r="K293" s="12" t="s">
        <v>47</v>
      </c>
      <c r="L293" s="46">
        <v>1</v>
      </c>
      <c r="M293" s="45">
        <v>1.78</v>
      </c>
      <c r="N293" s="45">
        <v>1.38</v>
      </c>
      <c r="O293" s="28"/>
      <c r="P293" s="42">
        <f>M293/N293</f>
        <v>1.2898550724637683</v>
      </c>
      <c r="Q293" s="27"/>
      <c r="R293" s="28"/>
      <c r="S293" s="28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38"/>
    </row>
    <row r="294" spans="2:31" x14ac:dyDescent="0.2">
      <c r="B294" s="21"/>
      <c r="C294" s="27"/>
      <c r="D294" s="21"/>
      <c r="E294" s="45">
        <v>1.6255192930089688</v>
      </c>
      <c r="F294" s="41">
        <v>1.1622030619592589</v>
      </c>
      <c r="G294" s="27"/>
      <c r="I294" s="45"/>
      <c r="J294" s="27"/>
      <c r="K294" s="12"/>
      <c r="L294" s="46">
        <v>2</v>
      </c>
      <c r="M294" s="45">
        <v>1.62</v>
      </c>
      <c r="N294" s="45">
        <v>1.38</v>
      </c>
      <c r="O294" s="28"/>
      <c r="P294" s="42">
        <f>M294/N294</f>
        <v>1.173913043478261</v>
      </c>
      <c r="Q294" s="27"/>
      <c r="R294" s="28"/>
      <c r="S294" s="28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38"/>
    </row>
    <row r="295" spans="2:31" x14ac:dyDescent="0.2">
      <c r="B295" s="21"/>
      <c r="C295" s="27"/>
      <c r="D295" s="21"/>
      <c r="E295" s="45">
        <v>1.4865946582073679</v>
      </c>
      <c r="F295" s="41">
        <v>1.2336149867208697</v>
      </c>
      <c r="G295" s="27"/>
      <c r="I295" s="5"/>
      <c r="J295" s="27"/>
      <c r="K295" s="12"/>
      <c r="L295" s="46"/>
      <c r="M295" s="46"/>
      <c r="N295" s="46"/>
      <c r="O295" s="29" t="s">
        <v>9</v>
      </c>
      <c r="P295" s="42">
        <f>AVERAGE(P293:P294)</f>
        <v>1.2318840579710146</v>
      </c>
      <c r="Q295" s="27"/>
      <c r="R295" s="28"/>
      <c r="S295" s="28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38"/>
    </row>
    <row r="296" spans="2:31" x14ac:dyDescent="0.2">
      <c r="B296" s="21"/>
      <c r="C296" s="27"/>
      <c r="D296" s="21"/>
      <c r="E296" s="45">
        <v>1.5280790386463536</v>
      </c>
      <c r="F296" s="41">
        <v>1.1937147662833016</v>
      </c>
      <c r="G296" s="27"/>
      <c r="I296" s="5"/>
      <c r="J296" s="27"/>
      <c r="K296" s="12"/>
      <c r="L296" s="46"/>
      <c r="M296" s="46"/>
      <c r="N296" s="46"/>
      <c r="O296" s="29"/>
      <c r="P296" s="42"/>
      <c r="Q296" s="27"/>
      <c r="R296" s="28"/>
      <c r="S296" s="28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38"/>
    </row>
    <row r="297" spans="2:31" x14ac:dyDescent="0.2">
      <c r="B297" s="21"/>
      <c r="C297" s="27"/>
      <c r="D297" s="21"/>
      <c r="E297" s="45">
        <v>1.289991061784342</v>
      </c>
      <c r="F297" s="41">
        <v>1.1232632726829588</v>
      </c>
      <c r="G297" s="27"/>
      <c r="I297" s="46"/>
      <c r="J297" s="27"/>
      <c r="K297" s="12"/>
      <c r="L297" s="46"/>
      <c r="M297" s="46"/>
      <c r="N297" s="46"/>
      <c r="O297" s="35" t="s">
        <v>52</v>
      </c>
      <c r="P297" s="43">
        <f>AVERAGE(P287,P288,P293,P294)</f>
        <v>1.2343924008013398</v>
      </c>
      <c r="Q297" s="27"/>
      <c r="R297" s="28"/>
      <c r="S297" s="28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38"/>
    </row>
    <row r="298" spans="2:31" x14ac:dyDescent="0.2">
      <c r="B298" s="21"/>
      <c r="C298" s="27"/>
      <c r="D298" s="21"/>
      <c r="E298" s="45"/>
      <c r="F298" s="41">
        <v>1.2343924008013398</v>
      </c>
      <c r="G298" s="27"/>
      <c r="I298" s="46"/>
      <c r="J298" s="27"/>
      <c r="K298" s="12"/>
      <c r="L298" s="46"/>
      <c r="M298" s="46"/>
      <c r="N298" s="46"/>
      <c r="O298" s="35"/>
      <c r="P298" s="43"/>
      <c r="Q298" s="27"/>
      <c r="R298" s="28"/>
      <c r="S298" s="28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38"/>
    </row>
    <row r="299" spans="2:31" x14ac:dyDescent="0.2">
      <c r="B299" s="21"/>
      <c r="C299" s="27"/>
      <c r="D299" s="21"/>
      <c r="E299" s="46"/>
      <c r="F299" s="41">
        <v>1.1116211672299527</v>
      </c>
      <c r="G299" s="27"/>
      <c r="I299" s="46"/>
      <c r="J299" s="27"/>
      <c r="K299" s="12" t="s">
        <v>49</v>
      </c>
      <c r="L299" s="46">
        <v>1</v>
      </c>
      <c r="M299" s="45">
        <v>1.77</v>
      </c>
      <c r="N299" s="45">
        <v>1.43</v>
      </c>
      <c r="O299" s="28"/>
      <c r="P299" s="42">
        <f>M299/N299</f>
        <v>1.2377622377622379</v>
      </c>
      <c r="Q299" s="27"/>
      <c r="R299" s="28"/>
      <c r="S299" s="28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38"/>
    </row>
    <row r="300" spans="2:31" x14ac:dyDescent="0.2">
      <c r="B300" s="21"/>
      <c r="C300" s="27"/>
      <c r="D300" s="21"/>
      <c r="E300" s="46"/>
      <c r="F300" s="41">
        <v>1.1475055984832343</v>
      </c>
      <c r="G300" s="27"/>
      <c r="I300" s="46"/>
      <c r="J300" s="27"/>
      <c r="K300" s="12"/>
      <c r="L300" s="46">
        <v>2</v>
      </c>
      <c r="M300" s="45">
        <v>1.8</v>
      </c>
      <c r="N300" s="45">
        <v>1.59</v>
      </c>
      <c r="O300" s="28"/>
      <c r="P300" s="42">
        <f>M300/N300</f>
        <v>1.1320754716981132</v>
      </c>
      <c r="Q300" s="27"/>
      <c r="R300" s="28"/>
      <c r="S300" s="28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38"/>
    </row>
    <row r="301" spans="2:31" x14ac:dyDescent="0.2">
      <c r="B301" s="21"/>
      <c r="C301" s="27"/>
      <c r="D301" s="21"/>
      <c r="E301" s="46"/>
      <c r="F301" s="41"/>
      <c r="G301" s="27"/>
      <c r="I301" s="46"/>
      <c r="J301" s="27"/>
      <c r="K301" s="12"/>
      <c r="L301" s="46"/>
      <c r="M301" s="46"/>
      <c r="N301" s="46"/>
      <c r="O301" s="29" t="s">
        <v>9</v>
      </c>
      <c r="P301" s="42">
        <f>AVERAGE(P299:P300)</f>
        <v>1.1849188547301757</v>
      </c>
      <c r="Q301" s="27"/>
      <c r="R301" s="28"/>
      <c r="S301" s="28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38"/>
    </row>
    <row r="302" spans="2:31" x14ac:dyDescent="0.2">
      <c r="B302" s="21"/>
      <c r="C302" s="27"/>
      <c r="D302" s="21"/>
      <c r="E302" s="46"/>
      <c r="F302" s="41"/>
      <c r="G302" s="27"/>
      <c r="I302" s="46"/>
      <c r="J302" s="27"/>
      <c r="K302" s="12"/>
      <c r="L302" s="46"/>
      <c r="M302" s="46"/>
      <c r="N302" s="46"/>
      <c r="O302" s="29"/>
      <c r="P302" s="42"/>
      <c r="Q302" s="27"/>
      <c r="R302" s="28"/>
      <c r="S302" s="28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38"/>
    </row>
    <row r="303" spans="2:31" x14ac:dyDescent="0.2">
      <c r="B303" s="21"/>
      <c r="C303" s="27"/>
      <c r="D303" s="21"/>
      <c r="E303" s="46"/>
      <c r="F303" s="41"/>
      <c r="G303" s="27"/>
      <c r="I303" s="46"/>
      <c r="J303" s="27"/>
      <c r="K303" s="12"/>
      <c r="L303" s="46"/>
      <c r="M303" s="46"/>
      <c r="N303" s="46"/>
      <c r="O303" s="35"/>
      <c r="P303" s="43"/>
      <c r="Q303" s="27"/>
      <c r="R303" s="28"/>
      <c r="S303" s="28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38"/>
    </row>
    <row r="304" spans="2:31" x14ac:dyDescent="0.2">
      <c r="B304" s="21"/>
      <c r="C304" s="27"/>
      <c r="D304" s="21"/>
      <c r="E304" s="46"/>
      <c r="F304" s="22"/>
      <c r="G304" s="27"/>
      <c r="I304" s="46"/>
      <c r="J304" s="27"/>
      <c r="K304" s="12"/>
      <c r="L304" s="46"/>
      <c r="M304" s="46"/>
      <c r="N304" s="46"/>
      <c r="O304" s="35"/>
      <c r="P304" s="43"/>
      <c r="Q304" s="27"/>
      <c r="R304" s="28"/>
      <c r="S304" s="28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38"/>
    </row>
    <row r="305" spans="2:31" x14ac:dyDescent="0.2">
      <c r="B305" s="21"/>
      <c r="C305" s="27"/>
      <c r="D305" s="21"/>
      <c r="E305" s="46"/>
      <c r="F305" s="22"/>
      <c r="G305" s="27"/>
      <c r="I305" s="46"/>
      <c r="J305" s="27"/>
      <c r="K305" s="12" t="s">
        <v>50</v>
      </c>
      <c r="L305" s="46">
        <v>1</v>
      </c>
      <c r="M305" s="45">
        <v>1.42</v>
      </c>
      <c r="N305" s="45">
        <v>1.48</v>
      </c>
      <c r="O305" s="28"/>
      <c r="P305" s="42">
        <f>M305/N305</f>
        <v>0.95945945945945943</v>
      </c>
      <c r="Q305" s="27"/>
      <c r="R305" s="28"/>
      <c r="S305" s="28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38"/>
    </row>
    <row r="306" spans="2:31" ht="17" thickBot="1" x14ac:dyDescent="0.25">
      <c r="B306" s="21"/>
      <c r="C306" s="27"/>
      <c r="D306" s="2" t="s">
        <v>9</v>
      </c>
      <c r="E306" s="50">
        <f>AVERAGE(E291:E297)</f>
        <v>1.5135209219752721</v>
      </c>
      <c r="F306" s="80">
        <f>AVERAGE(F291:F300)</f>
        <v>1.1579393404702234</v>
      </c>
      <c r="G306" s="27"/>
      <c r="I306" s="46"/>
      <c r="J306" s="27"/>
      <c r="K306" s="12"/>
      <c r="L306" s="46">
        <v>2</v>
      </c>
      <c r="M306" s="45">
        <v>1.43</v>
      </c>
      <c r="N306" s="45">
        <v>1.28</v>
      </c>
      <c r="O306" s="28"/>
      <c r="P306" s="42">
        <f>M306/N306</f>
        <v>1.1171875</v>
      </c>
      <c r="Q306" s="27"/>
      <c r="R306" s="28"/>
      <c r="S306" s="28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38"/>
    </row>
    <row r="307" spans="2:31" x14ac:dyDescent="0.2">
      <c r="B307" s="21"/>
      <c r="C307" s="27"/>
      <c r="D307" s="27"/>
      <c r="E307" s="27"/>
      <c r="F307" s="46"/>
      <c r="G307" s="27"/>
      <c r="H307" s="46"/>
      <c r="I307" s="46"/>
      <c r="J307" s="27"/>
      <c r="K307" s="12"/>
      <c r="L307" s="46"/>
      <c r="M307" s="46"/>
      <c r="N307" s="46"/>
      <c r="O307" s="29" t="s">
        <v>9</v>
      </c>
      <c r="P307" s="42">
        <f>AVERAGE(P305:P306)</f>
        <v>1.0383234797297298</v>
      </c>
      <c r="Q307" s="27"/>
      <c r="R307" s="28"/>
      <c r="S307" s="28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38"/>
    </row>
    <row r="308" spans="2:31" x14ac:dyDescent="0.2">
      <c r="B308" s="21"/>
      <c r="C308" s="27"/>
      <c r="D308" s="27"/>
      <c r="E308" s="27"/>
      <c r="F308" s="46"/>
      <c r="G308" s="27"/>
      <c r="H308" s="46"/>
      <c r="I308" s="46"/>
      <c r="J308" s="27"/>
      <c r="K308" s="12"/>
      <c r="L308" s="46"/>
      <c r="M308" s="46"/>
      <c r="N308" s="46"/>
      <c r="O308" s="29"/>
      <c r="P308" s="42"/>
      <c r="Q308" s="27"/>
      <c r="R308" s="28"/>
      <c r="S308" s="28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38"/>
    </row>
    <row r="309" spans="2:31" x14ac:dyDescent="0.2">
      <c r="B309" s="21"/>
      <c r="C309" s="27"/>
      <c r="D309" s="27"/>
      <c r="E309" s="27"/>
      <c r="F309" s="46"/>
      <c r="G309" s="27"/>
      <c r="H309" s="46"/>
      <c r="I309" s="46"/>
      <c r="J309" s="27"/>
      <c r="K309" s="12"/>
      <c r="L309" s="46"/>
      <c r="M309" s="46"/>
      <c r="N309" s="46"/>
      <c r="O309" s="35" t="s">
        <v>54</v>
      </c>
      <c r="P309" s="43">
        <f>AVERAGE(P299,P300,P305,P306)</f>
        <v>1.1116211672299527</v>
      </c>
      <c r="Q309" s="27"/>
      <c r="R309" s="28"/>
      <c r="S309" s="28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38"/>
    </row>
    <row r="310" spans="2:31" x14ac:dyDescent="0.2">
      <c r="B310" s="21"/>
      <c r="C310" s="27"/>
      <c r="D310" s="27"/>
      <c r="E310" s="27"/>
      <c r="F310" s="46"/>
      <c r="G310" s="27"/>
      <c r="H310" s="46"/>
      <c r="I310" s="46"/>
      <c r="J310" s="27"/>
      <c r="K310" s="12"/>
      <c r="L310" s="46"/>
      <c r="M310" s="46"/>
      <c r="N310" s="46"/>
      <c r="O310" s="35"/>
      <c r="P310" s="43"/>
      <c r="Q310" s="27"/>
      <c r="R310" s="28"/>
      <c r="S310" s="28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38"/>
    </row>
    <row r="311" spans="2:31" x14ac:dyDescent="0.2">
      <c r="B311" s="21"/>
      <c r="C311" s="27"/>
      <c r="D311" s="27"/>
      <c r="E311" s="27"/>
      <c r="F311" s="46"/>
      <c r="G311" s="27"/>
      <c r="H311" s="46"/>
      <c r="I311" s="46"/>
      <c r="J311" s="27"/>
      <c r="K311" s="12" t="s">
        <v>55</v>
      </c>
      <c r="L311" s="46">
        <v>1</v>
      </c>
      <c r="M311" s="45">
        <v>2.1</v>
      </c>
      <c r="N311" s="45">
        <v>2.0099999999999998</v>
      </c>
      <c r="O311" s="28"/>
      <c r="P311" s="42">
        <f>M311/N311</f>
        <v>1.0447761194029852</v>
      </c>
      <c r="Q311" s="27"/>
      <c r="R311" s="28"/>
      <c r="S311" s="28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38"/>
    </row>
    <row r="312" spans="2:31" x14ac:dyDescent="0.2">
      <c r="B312" s="21"/>
      <c r="C312" s="27"/>
      <c r="D312" s="27"/>
      <c r="E312" s="27"/>
      <c r="F312" s="46"/>
      <c r="G312" s="27"/>
      <c r="H312" s="46"/>
      <c r="I312" s="46"/>
      <c r="J312" s="27"/>
      <c r="K312" s="12"/>
      <c r="L312" s="46">
        <v>2</v>
      </c>
      <c r="M312" s="45">
        <v>2.09</v>
      </c>
      <c r="N312" s="45">
        <v>1.63</v>
      </c>
      <c r="O312" s="28"/>
      <c r="P312" s="42">
        <f>M312/N312</f>
        <v>1.2822085889570551</v>
      </c>
      <c r="Q312" s="27"/>
      <c r="R312" s="28"/>
      <c r="S312" s="28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38"/>
    </row>
    <row r="313" spans="2:31" x14ac:dyDescent="0.2">
      <c r="B313" s="21"/>
      <c r="C313" s="27"/>
      <c r="D313" s="27"/>
      <c r="E313" s="27"/>
      <c r="F313" s="46"/>
      <c r="G313" s="27"/>
      <c r="H313" s="46"/>
      <c r="I313" s="46"/>
      <c r="J313" s="27"/>
      <c r="K313" s="12"/>
      <c r="L313" s="46"/>
      <c r="M313" s="46"/>
      <c r="N313" s="46"/>
      <c r="O313" s="29" t="s">
        <v>9</v>
      </c>
      <c r="P313" s="42">
        <f>AVERAGE(P311:P312)</f>
        <v>1.1634923541800202</v>
      </c>
      <c r="Q313" s="27"/>
      <c r="R313" s="28"/>
      <c r="S313" s="28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38"/>
    </row>
    <row r="314" spans="2:31" x14ac:dyDescent="0.2">
      <c r="B314" s="21"/>
      <c r="C314" s="27"/>
      <c r="D314" s="27"/>
      <c r="E314" s="27"/>
      <c r="F314" s="46"/>
      <c r="G314" s="27"/>
      <c r="H314" s="46"/>
      <c r="I314" s="46"/>
      <c r="J314" s="27"/>
      <c r="K314" s="12"/>
      <c r="L314" s="46"/>
      <c r="M314" s="46"/>
      <c r="N314" s="46"/>
      <c r="O314" s="29"/>
      <c r="P314" s="42"/>
      <c r="Q314" s="27"/>
      <c r="R314" s="28"/>
      <c r="S314" s="28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38"/>
    </row>
    <row r="315" spans="2:31" x14ac:dyDescent="0.2">
      <c r="B315" s="21"/>
      <c r="C315" s="27"/>
      <c r="D315" s="27"/>
      <c r="E315" s="27"/>
      <c r="F315" s="46"/>
      <c r="G315" s="27"/>
      <c r="H315" s="46"/>
      <c r="I315" s="46"/>
      <c r="J315" s="27"/>
      <c r="K315" s="12"/>
      <c r="L315" s="46"/>
      <c r="M315" s="46"/>
      <c r="N315" s="46"/>
      <c r="O315" s="35"/>
      <c r="P315" s="43"/>
      <c r="Q315" s="27"/>
      <c r="R315" s="28"/>
      <c r="S315" s="28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38"/>
    </row>
    <row r="316" spans="2:31" x14ac:dyDescent="0.2">
      <c r="B316" s="21"/>
      <c r="C316" s="27"/>
      <c r="D316" s="27"/>
      <c r="E316" s="46"/>
      <c r="F316" s="46"/>
      <c r="G316" s="27"/>
      <c r="H316" s="46"/>
      <c r="I316" s="46"/>
      <c r="J316" s="27"/>
      <c r="K316" s="12"/>
      <c r="L316" s="46"/>
      <c r="M316" s="46"/>
      <c r="N316" s="46"/>
      <c r="O316" s="35"/>
      <c r="P316" s="43"/>
      <c r="Q316" s="27"/>
      <c r="R316" s="28"/>
      <c r="S316" s="28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38"/>
    </row>
    <row r="317" spans="2:31" x14ac:dyDescent="0.2">
      <c r="B317" s="21"/>
      <c r="C317" s="27"/>
      <c r="D317" s="27"/>
      <c r="E317" s="46"/>
      <c r="F317" s="46"/>
      <c r="G317" s="27"/>
      <c r="H317" s="46"/>
      <c r="I317" s="46"/>
      <c r="J317" s="27"/>
      <c r="K317" s="12" t="s">
        <v>57</v>
      </c>
      <c r="L317" s="46">
        <v>1</v>
      </c>
      <c r="M317" s="45">
        <v>1.64</v>
      </c>
      <c r="N317" s="45">
        <v>1.42</v>
      </c>
      <c r="O317" s="28"/>
      <c r="P317" s="42">
        <f>M317/N317</f>
        <v>1.1549295774647887</v>
      </c>
      <c r="Q317" s="27"/>
      <c r="R317" s="28"/>
      <c r="S317" s="28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38"/>
    </row>
    <row r="318" spans="2:31" x14ac:dyDescent="0.2">
      <c r="B318" s="21"/>
      <c r="C318" s="27"/>
      <c r="D318" s="27"/>
      <c r="E318" s="46"/>
      <c r="F318" s="46"/>
      <c r="G318" s="27"/>
      <c r="H318" s="46"/>
      <c r="I318" s="46"/>
      <c r="J318" s="27"/>
      <c r="K318" s="12"/>
      <c r="L318" s="46">
        <v>2</v>
      </c>
      <c r="M318" s="45">
        <v>1.64</v>
      </c>
      <c r="N318" s="45">
        <v>1.48</v>
      </c>
      <c r="O318" s="28"/>
      <c r="P318" s="42">
        <f>M318/N318</f>
        <v>1.1081081081081081</v>
      </c>
      <c r="Q318" s="27"/>
      <c r="R318" s="28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38"/>
    </row>
    <row r="319" spans="2:31" x14ac:dyDescent="0.2">
      <c r="B319" s="21"/>
      <c r="C319" s="27"/>
      <c r="D319" s="27"/>
      <c r="E319" s="46"/>
      <c r="F319" s="46"/>
      <c r="G319" s="27"/>
      <c r="H319" s="46"/>
      <c r="I319" s="46"/>
      <c r="J319" s="27"/>
      <c r="K319" s="12"/>
      <c r="L319" s="46"/>
      <c r="M319" s="46"/>
      <c r="N319" s="46"/>
      <c r="O319" s="29" t="s">
        <v>9</v>
      </c>
      <c r="P319" s="42">
        <f>AVERAGE(P317:P318)</f>
        <v>1.1315188427864484</v>
      </c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38"/>
    </row>
    <row r="320" spans="2:31" x14ac:dyDescent="0.2">
      <c r="B320" s="21"/>
      <c r="C320" s="27"/>
      <c r="D320" s="27"/>
      <c r="E320" s="46"/>
      <c r="F320" s="46"/>
      <c r="G320" s="27"/>
      <c r="H320" s="46"/>
      <c r="I320" s="46"/>
      <c r="J320" s="27"/>
      <c r="K320" s="12"/>
      <c r="L320" s="46"/>
      <c r="M320" s="46"/>
      <c r="N320" s="46"/>
      <c r="O320" s="29"/>
      <c r="P320" s="42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38"/>
    </row>
    <row r="321" spans="2:31" x14ac:dyDescent="0.2">
      <c r="B321" s="21"/>
      <c r="C321" s="27"/>
      <c r="D321" s="27"/>
      <c r="E321" s="46"/>
      <c r="F321" s="46"/>
      <c r="G321" s="27"/>
      <c r="H321" s="46"/>
      <c r="I321" s="46"/>
      <c r="J321" s="27"/>
      <c r="K321" s="12"/>
      <c r="L321" s="46"/>
      <c r="M321" s="46"/>
      <c r="N321" s="46"/>
      <c r="O321" s="35" t="s">
        <v>56</v>
      </c>
      <c r="P321" s="43">
        <f>AVERAGE(P311,P312,P317,P318)</f>
        <v>1.1475055984832343</v>
      </c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38"/>
    </row>
    <row r="322" spans="2:31" x14ac:dyDescent="0.2">
      <c r="B322" s="21"/>
      <c r="C322" s="27"/>
      <c r="D322" s="27"/>
      <c r="E322" s="46"/>
      <c r="F322" s="46"/>
      <c r="G322" s="27"/>
      <c r="H322" s="46"/>
      <c r="I322" s="46"/>
      <c r="J322" s="27"/>
      <c r="K322" s="12"/>
      <c r="L322" s="46"/>
      <c r="M322" s="46"/>
      <c r="N322" s="46"/>
      <c r="O322" s="35"/>
      <c r="P322" s="43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38"/>
    </row>
    <row r="323" spans="2:31" x14ac:dyDescent="0.2">
      <c r="B323" s="21"/>
      <c r="C323" s="27"/>
      <c r="D323" s="27"/>
      <c r="E323" s="46"/>
      <c r="F323" s="46"/>
      <c r="G323" s="27"/>
      <c r="H323" s="46"/>
      <c r="I323" s="46"/>
      <c r="J323" s="27"/>
      <c r="K323" s="12"/>
      <c r="L323" s="46"/>
      <c r="M323" s="46"/>
      <c r="N323" s="46"/>
      <c r="O323" s="35"/>
      <c r="P323" s="43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38"/>
    </row>
    <row r="324" spans="2:31" x14ac:dyDescent="0.2">
      <c r="B324" s="21"/>
      <c r="C324" s="27"/>
      <c r="D324" s="27"/>
      <c r="E324" s="46"/>
      <c r="F324" s="46"/>
      <c r="G324" s="27"/>
      <c r="H324" s="46"/>
      <c r="I324" s="46"/>
      <c r="J324" s="27"/>
      <c r="K324" s="23"/>
      <c r="L324" s="45"/>
      <c r="M324" s="45"/>
      <c r="N324" s="45"/>
      <c r="O324" s="28"/>
      <c r="P324" s="42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38"/>
    </row>
    <row r="325" spans="2:31" x14ac:dyDescent="0.2">
      <c r="B325" s="21"/>
      <c r="C325" s="27"/>
      <c r="D325" s="27"/>
      <c r="E325" s="46"/>
      <c r="F325" s="46"/>
      <c r="G325" s="27"/>
      <c r="H325" s="46"/>
      <c r="I325" s="46"/>
      <c r="J325" s="27"/>
      <c r="K325" s="23"/>
      <c r="L325" s="45"/>
      <c r="M325" s="45"/>
      <c r="N325" s="45"/>
      <c r="O325" s="32" t="s">
        <v>9</v>
      </c>
      <c r="P325" s="43">
        <f>AVERAGE(P217,P223,P213,P227,P233,P237,P243,P247,P253,P259,P265,P271,P277,P283,P289,P295,P301,P307,P313,P319)</f>
        <v>1.1579393404702234</v>
      </c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38"/>
    </row>
    <row r="326" spans="2:31" x14ac:dyDescent="0.2">
      <c r="B326" s="21"/>
      <c r="C326" s="27"/>
      <c r="D326" s="27"/>
      <c r="E326" s="46"/>
      <c r="F326" s="46"/>
      <c r="G326" s="27"/>
      <c r="H326" s="46"/>
      <c r="I326" s="46"/>
      <c r="J326" s="27"/>
      <c r="K326" s="24"/>
      <c r="L326" s="51"/>
      <c r="M326" s="51"/>
      <c r="N326" s="51"/>
      <c r="O326" s="18" t="s">
        <v>25</v>
      </c>
      <c r="P326" s="44">
        <f>STDEV(P215,P216,P221,P222,P211,P212,P225,P226,P231,P232,P235,P236,P241,P242,P245,P246,P251,P252)</f>
        <v>0.16073103263732469</v>
      </c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38"/>
    </row>
    <row r="327" spans="2:31" x14ac:dyDescent="0.2">
      <c r="B327" s="21"/>
      <c r="C327" s="27"/>
      <c r="D327" s="27"/>
      <c r="E327" s="46"/>
      <c r="F327" s="46"/>
      <c r="G327" s="27"/>
      <c r="H327" s="46"/>
      <c r="I327" s="46"/>
      <c r="J327" s="27"/>
      <c r="K327" s="27"/>
      <c r="L327" s="46"/>
      <c r="M327" s="46"/>
      <c r="N327" s="46"/>
      <c r="O327" s="27"/>
      <c r="P327" s="46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38"/>
    </row>
    <row r="328" spans="2:31" x14ac:dyDescent="0.2">
      <c r="B328" s="21"/>
      <c r="C328" s="27"/>
      <c r="D328" s="27"/>
      <c r="E328" s="46"/>
      <c r="F328" s="46"/>
      <c r="G328" s="27"/>
      <c r="H328" s="46"/>
      <c r="I328" s="46"/>
      <c r="J328" s="27"/>
      <c r="K328" s="27"/>
      <c r="L328" s="46"/>
      <c r="M328" s="46"/>
      <c r="N328" s="46"/>
      <c r="O328" s="27"/>
      <c r="P328" s="46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38"/>
    </row>
    <row r="329" spans="2:31" ht="17" thickBot="1" x14ac:dyDescent="0.25">
      <c r="B329" s="74"/>
      <c r="C329" s="75"/>
      <c r="D329" s="75"/>
      <c r="E329" s="76"/>
      <c r="F329" s="76"/>
      <c r="G329" s="75"/>
      <c r="H329" s="76"/>
      <c r="I329" s="76"/>
      <c r="J329" s="75"/>
      <c r="K329" s="75"/>
      <c r="L329" s="76"/>
      <c r="M329" s="76"/>
      <c r="N329" s="76"/>
      <c r="O329" s="75"/>
      <c r="P329" s="76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7"/>
    </row>
    <row r="347" spans="11:19" x14ac:dyDescent="0.2">
      <c r="S347" s="27"/>
    </row>
    <row r="348" spans="11:19" x14ac:dyDescent="0.2">
      <c r="K348" s="27"/>
      <c r="L348" s="46"/>
      <c r="M348" s="46"/>
      <c r="N348" s="46"/>
      <c r="O348" s="27"/>
      <c r="P348" s="46"/>
      <c r="Q348" s="27"/>
      <c r="R348" s="27"/>
      <c r="S348" s="27"/>
    </row>
    <row r="349" spans="11:19" x14ac:dyDescent="0.2">
      <c r="K349" s="27"/>
      <c r="L349" s="46"/>
      <c r="M349" s="46"/>
      <c r="N349" s="46"/>
      <c r="O349" s="27"/>
      <c r="P349" s="46"/>
      <c r="Q349" s="27"/>
      <c r="R349" s="27"/>
      <c r="S349" s="27"/>
    </row>
    <row r="350" spans="11:19" x14ac:dyDescent="0.2">
      <c r="K350" s="27"/>
      <c r="L350" s="46"/>
      <c r="M350" s="46"/>
      <c r="N350" s="46"/>
      <c r="O350" s="27"/>
      <c r="P350" s="46"/>
      <c r="Q350" s="27"/>
      <c r="R350" s="27"/>
      <c r="S350" s="27"/>
    </row>
    <row r="351" spans="11:19" x14ac:dyDescent="0.2">
      <c r="K351" s="27"/>
      <c r="L351" s="46"/>
      <c r="M351" s="46"/>
      <c r="N351" s="46"/>
      <c r="O351" s="27"/>
      <c r="P351" s="46"/>
      <c r="Q351" s="26"/>
      <c r="R351" s="27"/>
      <c r="S351" s="27"/>
    </row>
    <row r="352" spans="11:19" x14ac:dyDescent="0.2">
      <c r="K352" s="27"/>
      <c r="L352" s="66"/>
      <c r="M352" s="46"/>
      <c r="N352" s="45"/>
      <c r="O352" s="28"/>
      <c r="P352" s="45"/>
      <c r="Q352" s="28"/>
      <c r="R352" s="27"/>
      <c r="S352" s="27"/>
    </row>
    <row r="353" spans="2:19" x14ac:dyDescent="0.2">
      <c r="K353" s="27"/>
      <c r="L353" s="62"/>
      <c r="M353" s="62"/>
      <c r="N353" s="62"/>
      <c r="O353" s="26"/>
      <c r="P353" s="62"/>
      <c r="Q353" s="28"/>
      <c r="R353" s="27"/>
      <c r="S353" s="27"/>
    </row>
    <row r="354" spans="2:19" x14ac:dyDescent="0.2">
      <c r="K354" s="27"/>
      <c r="L354" s="67"/>
      <c r="M354" s="46"/>
      <c r="N354" s="45"/>
      <c r="O354" s="28"/>
      <c r="P354" s="45"/>
      <c r="Q354" s="28"/>
      <c r="R354" s="27"/>
      <c r="S354" s="27"/>
    </row>
    <row r="355" spans="2:19" x14ac:dyDescent="0.2">
      <c r="K355" s="27"/>
      <c r="L355" s="67"/>
      <c r="M355" s="46"/>
      <c r="N355" s="45"/>
      <c r="O355" s="28"/>
      <c r="P355" s="45"/>
      <c r="Q355" s="28"/>
      <c r="R355" s="27"/>
      <c r="S355" s="27"/>
    </row>
    <row r="356" spans="2:19" x14ac:dyDescent="0.2">
      <c r="K356" s="27"/>
      <c r="L356" s="67"/>
      <c r="M356" s="46"/>
      <c r="N356" s="45"/>
      <c r="O356" s="28"/>
      <c r="P356" s="46"/>
      <c r="Q356" s="28"/>
      <c r="R356" s="27"/>
      <c r="S356" s="27"/>
    </row>
    <row r="357" spans="2:19" x14ac:dyDescent="0.2">
      <c r="K357" s="27"/>
      <c r="L357" s="67"/>
      <c r="M357" s="46"/>
      <c r="N357" s="45"/>
      <c r="O357" s="28"/>
      <c r="P357" s="46"/>
      <c r="Q357" s="28"/>
      <c r="R357" s="27"/>
      <c r="S357" s="27"/>
    </row>
    <row r="358" spans="2:19" x14ac:dyDescent="0.2">
      <c r="K358" s="27"/>
      <c r="L358" s="67"/>
      <c r="M358" s="46"/>
      <c r="N358" s="45"/>
      <c r="O358" s="28"/>
      <c r="P358" s="45"/>
      <c r="Q358" s="28"/>
      <c r="R358" s="27"/>
      <c r="S358" s="27"/>
    </row>
    <row r="359" spans="2:19" x14ac:dyDescent="0.2">
      <c r="K359" s="27"/>
      <c r="L359" s="67"/>
      <c r="M359" s="46"/>
      <c r="N359" s="45"/>
      <c r="O359" s="28"/>
      <c r="P359" s="45"/>
      <c r="Q359" s="28"/>
      <c r="R359" s="27"/>
      <c r="S359" s="27"/>
    </row>
    <row r="360" spans="2:19" x14ac:dyDescent="0.2">
      <c r="C360" s="27"/>
      <c r="D360" s="27"/>
      <c r="E360" s="46"/>
      <c r="F360" s="46"/>
      <c r="G360" s="27"/>
      <c r="H360" s="46"/>
      <c r="K360" s="27"/>
      <c r="L360" s="67"/>
      <c r="M360" s="46"/>
      <c r="N360" s="45"/>
      <c r="O360" s="28"/>
      <c r="P360" s="46"/>
      <c r="Q360" s="32"/>
      <c r="R360" s="27"/>
      <c r="S360" s="27"/>
    </row>
    <row r="361" spans="2:19" x14ac:dyDescent="0.2">
      <c r="C361" s="61"/>
      <c r="D361" s="27"/>
      <c r="E361" s="45"/>
      <c r="F361" s="45"/>
      <c r="G361" s="28"/>
      <c r="H361" s="45"/>
      <c r="I361" s="46"/>
      <c r="K361" s="27"/>
      <c r="L361" s="67"/>
      <c r="M361" s="46"/>
      <c r="N361" s="45"/>
      <c r="O361" s="28"/>
      <c r="P361" s="46"/>
      <c r="Q361" s="28"/>
      <c r="R361" s="27"/>
      <c r="S361" s="27"/>
    </row>
    <row r="362" spans="2:19" x14ac:dyDescent="0.2">
      <c r="C362" s="26"/>
      <c r="D362" s="26"/>
      <c r="E362" s="62"/>
      <c r="F362" s="62"/>
      <c r="G362" s="26"/>
      <c r="H362" s="62"/>
      <c r="I362" s="45"/>
      <c r="K362" s="27"/>
      <c r="L362" s="67"/>
      <c r="M362" s="46"/>
      <c r="N362" s="45"/>
      <c r="O362" s="28"/>
      <c r="P362" s="63"/>
      <c r="Q362" s="28"/>
      <c r="R362" s="27"/>
      <c r="S362" s="27"/>
    </row>
    <row r="363" spans="2:19" x14ac:dyDescent="0.2">
      <c r="B363" s="27"/>
      <c r="C363" s="30"/>
      <c r="D363" s="27"/>
      <c r="E363" s="45"/>
      <c r="F363" s="45"/>
      <c r="G363" s="28"/>
      <c r="H363" s="45"/>
      <c r="I363" s="62"/>
      <c r="K363" s="27"/>
      <c r="L363" s="67"/>
      <c r="M363" s="46"/>
      <c r="N363" s="45"/>
      <c r="O363" s="28"/>
      <c r="P363" s="46"/>
      <c r="Q363" s="28"/>
      <c r="R363" s="27"/>
      <c r="S363" s="27"/>
    </row>
    <row r="364" spans="2:19" x14ac:dyDescent="0.2">
      <c r="B364" s="27"/>
      <c r="C364" s="30"/>
      <c r="D364" s="27"/>
      <c r="E364" s="45"/>
      <c r="F364" s="45"/>
      <c r="G364" s="28"/>
      <c r="H364" s="45"/>
      <c r="I364" s="45"/>
      <c r="J364" s="27"/>
      <c r="K364" s="27"/>
      <c r="L364" s="67"/>
      <c r="M364" s="46"/>
      <c r="N364" s="45"/>
      <c r="O364" s="27"/>
      <c r="P364" s="45"/>
      <c r="Q364" s="28"/>
      <c r="R364" s="27"/>
      <c r="S364" s="27"/>
    </row>
    <row r="365" spans="2:19" x14ac:dyDescent="0.2">
      <c r="B365" s="27"/>
      <c r="C365" s="30"/>
      <c r="D365" s="27"/>
      <c r="E365" s="45"/>
      <c r="F365" s="45"/>
      <c r="G365" s="29"/>
      <c r="H365" s="45"/>
      <c r="I365" s="45"/>
      <c r="J365" s="27"/>
      <c r="K365" s="27"/>
      <c r="L365" s="67"/>
      <c r="M365" s="46"/>
      <c r="N365" s="45"/>
      <c r="O365" s="28"/>
      <c r="P365" s="45"/>
      <c r="Q365" s="28"/>
      <c r="R365" s="27"/>
      <c r="S365" s="27"/>
    </row>
    <row r="366" spans="2:19" x14ac:dyDescent="0.2">
      <c r="B366" s="27"/>
      <c r="C366" s="30"/>
      <c r="D366" s="27"/>
      <c r="E366" s="45"/>
      <c r="F366" s="45"/>
      <c r="G366" s="29"/>
      <c r="H366" s="45"/>
      <c r="I366" s="45"/>
      <c r="J366" s="27"/>
      <c r="K366" s="27"/>
      <c r="L366" s="67"/>
      <c r="M366" s="46"/>
      <c r="N366" s="45"/>
      <c r="O366" s="28"/>
      <c r="P366" s="46"/>
      <c r="Q366" s="28"/>
      <c r="R366" s="27"/>
      <c r="S366" s="27"/>
    </row>
    <row r="367" spans="2:19" x14ac:dyDescent="0.2">
      <c r="B367" s="27"/>
      <c r="C367" s="30"/>
      <c r="D367" s="27"/>
      <c r="E367" s="45"/>
      <c r="F367" s="45"/>
      <c r="G367" s="28"/>
      <c r="H367" s="45"/>
      <c r="I367" s="45"/>
      <c r="J367" s="27"/>
      <c r="K367" s="27"/>
      <c r="L367" s="67"/>
      <c r="M367" s="46"/>
      <c r="N367" s="45"/>
      <c r="O367" s="28"/>
      <c r="P367" s="46"/>
      <c r="Q367" s="28"/>
      <c r="R367" s="27"/>
      <c r="S367" s="27"/>
    </row>
    <row r="368" spans="2:19" x14ac:dyDescent="0.2">
      <c r="B368" s="27"/>
      <c r="C368" s="30"/>
      <c r="D368" s="27"/>
      <c r="E368" s="45"/>
      <c r="F368" s="45"/>
      <c r="G368" s="28"/>
      <c r="H368" s="45"/>
      <c r="I368" s="45"/>
      <c r="J368" s="27"/>
      <c r="K368" s="27"/>
      <c r="L368" s="67"/>
      <c r="M368" s="46"/>
      <c r="N368" s="45"/>
      <c r="O368" s="28"/>
      <c r="P368" s="45"/>
      <c r="Q368" s="28"/>
      <c r="R368" s="27"/>
      <c r="S368" s="27"/>
    </row>
    <row r="369" spans="2:19" x14ac:dyDescent="0.2">
      <c r="B369" s="27"/>
      <c r="C369" s="30"/>
      <c r="D369" s="27"/>
      <c r="E369" s="45"/>
      <c r="F369" s="45"/>
      <c r="G369" s="29"/>
      <c r="H369" s="45"/>
      <c r="I369" s="45"/>
      <c r="J369" s="27"/>
      <c r="K369" s="27"/>
      <c r="L369" s="67"/>
      <c r="M369" s="46"/>
      <c r="N369" s="45"/>
      <c r="O369" s="28"/>
      <c r="P369" s="45"/>
      <c r="Q369" s="28"/>
      <c r="R369" s="27"/>
      <c r="S369" s="27"/>
    </row>
    <row r="370" spans="2:19" x14ac:dyDescent="0.2">
      <c r="B370" s="27"/>
      <c r="C370" s="30"/>
      <c r="D370" s="27"/>
      <c r="E370" s="45"/>
      <c r="F370" s="45"/>
      <c r="G370" s="29"/>
      <c r="H370" s="45"/>
      <c r="I370" s="45"/>
      <c r="J370" s="27"/>
      <c r="K370" s="27"/>
      <c r="L370" s="67"/>
      <c r="M370" s="46"/>
      <c r="N370" s="45"/>
      <c r="O370" s="28"/>
      <c r="P370" s="46"/>
      <c r="Q370" s="32"/>
      <c r="R370" s="27"/>
      <c r="S370" s="27"/>
    </row>
    <row r="371" spans="2:19" x14ac:dyDescent="0.2">
      <c r="B371" s="27"/>
      <c r="C371" s="30"/>
      <c r="D371" s="27"/>
      <c r="E371" s="45"/>
      <c r="F371" s="45"/>
      <c r="G371" s="31"/>
      <c r="H371" s="5"/>
      <c r="I371" s="45"/>
      <c r="J371" s="27"/>
      <c r="K371" s="27"/>
      <c r="L371" s="67"/>
      <c r="M371" s="46"/>
      <c r="N371" s="45"/>
      <c r="O371" s="28"/>
      <c r="P371" s="46"/>
      <c r="Q371" s="28"/>
      <c r="R371" s="27"/>
      <c r="S371" s="27"/>
    </row>
    <row r="372" spans="2:19" x14ac:dyDescent="0.2">
      <c r="B372" s="27"/>
      <c r="C372" s="30"/>
      <c r="D372" s="27"/>
      <c r="E372" s="45"/>
      <c r="F372" s="45"/>
      <c r="G372" s="29"/>
      <c r="H372" s="45"/>
      <c r="I372" s="5"/>
      <c r="J372" s="27"/>
      <c r="K372" s="27"/>
      <c r="L372" s="67"/>
      <c r="M372" s="46"/>
      <c r="N372" s="45"/>
      <c r="O372" s="28"/>
      <c r="P372" s="63"/>
      <c r="Q372" s="28"/>
      <c r="R372" s="27"/>
      <c r="S372" s="27"/>
    </row>
    <row r="373" spans="2:19" x14ac:dyDescent="0.2">
      <c r="B373" s="27"/>
      <c r="C373" s="30"/>
      <c r="D373" s="27"/>
      <c r="E373" s="45"/>
      <c r="F373" s="46"/>
      <c r="G373" s="28"/>
      <c r="H373" s="45"/>
      <c r="I373" s="45"/>
      <c r="J373" s="27"/>
      <c r="K373" s="27"/>
      <c r="L373" s="67"/>
      <c r="M373" s="46"/>
      <c r="N373" s="45"/>
      <c r="O373" s="28"/>
      <c r="P373" s="46"/>
      <c r="Q373" s="28"/>
      <c r="R373" s="27"/>
      <c r="S373" s="27"/>
    </row>
    <row r="374" spans="2:19" x14ac:dyDescent="0.2">
      <c r="B374" s="27"/>
      <c r="C374" s="30"/>
      <c r="D374" s="27"/>
      <c r="E374" s="45"/>
      <c r="F374" s="45"/>
      <c r="G374" s="28"/>
      <c r="H374" s="45"/>
      <c r="I374" s="45"/>
      <c r="J374" s="27"/>
      <c r="K374" s="27"/>
      <c r="L374" s="60"/>
      <c r="M374" s="46"/>
      <c r="N374" s="45"/>
      <c r="O374" s="28"/>
      <c r="P374" s="45"/>
      <c r="Q374" s="28"/>
      <c r="R374" s="27"/>
      <c r="S374" s="27"/>
    </row>
    <row r="375" spans="2:19" x14ac:dyDescent="0.2">
      <c r="B375" s="27"/>
      <c r="C375" s="30"/>
      <c r="D375" s="27"/>
      <c r="E375" s="45"/>
      <c r="F375" s="45"/>
      <c r="G375" s="29"/>
      <c r="H375" s="45"/>
      <c r="I375" s="45"/>
      <c r="J375" s="27"/>
      <c r="K375" s="27"/>
      <c r="L375" s="60"/>
      <c r="M375" s="46"/>
      <c r="N375" s="45"/>
      <c r="O375" s="28"/>
      <c r="P375" s="45"/>
      <c r="Q375" s="28"/>
      <c r="R375" s="27"/>
      <c r="S375" s="27"/>
    </row>
    <row r="376" spans="2:19" x14ac:dyDescent="0.2">
      <c r="B376" s="27"/>
      <c r="C376" s="30"/>
      <c r="D376" s="27"/>
      <c r="E376" s="45"/>
      <c r="F376" s="45"/>
      <c r="G376" s="29"/>
      <c r="H376" s="45"/>
      <c r="I376" s="45"/>
      <c r="J376" s="27"/>
      <c r="K376" s="27"/>
      <c r="L376" s="60"/>
      <c r="M376" s="46"/>
      <c r="N376" s="45"/>
      <c r="O376" s="28"/>
      <c r="P376" s="46"/>
      <c r="Q376" s="28"/>
      <c r="R376" s="27"/>
      <c r="S376" s="27"/>
    </row>
    <row r="377" spans="2:19" x14ac:dyDescent="0.2">
      <c r="B377" s="27"/>
      <c r="C377" s="30"/>
      <c r="D377" s="27"/>
      <c r="E377" s="45"/>
      <c r="F377" s="45"/>
      <c r="G377" s="28"/>
      <c r="H377" s="45"/>
      <c r="I377" s="45"/>
      <c r="J377" s="27"/>
      <c r="K377" s="27"/>
      <c r="L377" s="60"/>
      <c r="M377" s="46"/>
      <c r="N377" s="45"/>
      <c r="O377" s="28"/>
      <c r="P377" s="46"/>
      <c r="Q377" s="28"/>
      <c r="R377" s="27"/>
      <c r="S377" s="27"/>
    </row>
    <row r="378" spans="2:19" x14ac:dyDescent="0.2">
      <c r="B378" s="27"/>
      <c r="C378" s="30"/>
      <c r="D378" s="27"/>
      <c r="E378" s="45"/>
      <c r="F378" s="45"/>
      <c r="G378" s="28"/>
      <c r="H378" s="45"/>
      <c r="I378" s="45"/>
      <c r="J378" s="27"/>
      <c r="K378" s="27"/>
      <c r="L378" s="60"/>
      <c r="M378" s="46"/>
      <c r="N378" s="45"/>
      <c r="O378" s="28"/>
      <c r="P378" s="5"/>
      <c r="Q378" s="28"/>
      <c r="R378" s="27"/>
      <c r="S378" s="27"/>
    </row>
    <row r="379" spans="2:19" x14ac:dyDescent="0.2">
      <c r="B379" s="27"/>
      <c r="C379" s="30"/>
      <c r="D379" s="27"/>
      <c r="E379" s="45"/>
      <c r="F379" s="45"/>
      <c r="G379" s="29"/>
      <c r="H379" s="45"/>
      <c r="I379" s="45"/>
      <c r="J379" s="27"/>
      <c r="K379" s="27"/>
      <c r="L379" s="60"/>
      <c r="M379" s="46"/>
      <c r="N379" s="45"/>
      <c r="O379" s="28"/>
      <c r="P379" s="5"/>
      <c r="Q379" s="28"/>
      <c r="R379" s="27"/>
      <c r="S379" s="27"/>
    </row>
    <row r="380" spans="2:19" x14ac:dyDescent="0.2">
      <c r="B380" s="27"/>
      <c r="C380" s="30"/>
      <c r="D380" s="27"/>
      <c r="E380" s="45"/>
      <c r="F380" s="45"/>
      <c r="G380" s="29"/>
      <c r="H380" s="45"/>
      <c r="I380" s="45"/>
      <c r="J380" s="27"/>
      <c r="K380" s="27"/>
      <c r="L380" s="60"/>
      <c r="M380" s="46"/>
      <c r="N380" s="46"/>
      <c r="O380" s="28"/>
      <c r="P380" s="46"/>
      <c r="Q380" s="32"/>
      <c r="R380" s="27"/>
      <c r="S380" s="27"/>
    </row>
    <row r="381" spans="2:19" x14ac:dyDescent="0.2">
      <c r="B381" s="27"/>
      <c r="C381" s="30"/>
      <c r="D381" s="27"/>
      <c r="E381" s="45"/>
      <c r="F381" s="45"/>
      <c r="G381" s="31"/>
      <c r="H381" s="5"/>
      <c r="I381" s="45"/>
      <c r="J381" s="27"/>
      <c r="K381" s="27"/>
      <c r="L381" s="60"/>
      <c r="M381" s="46"/>
      <c r="N381" s="46"/>
      <c r="O381" s="28"/>
      <c r="P381" s="46"/>
      <c r="Q381" s="28"/>
      <c r="R381" s="27"/>
      <c r="S381" s="27"/>
    </row>
    <row r="382" spans="2:19" x14ac:dyDescent="0.2">
      <c r="B382" s="27"/>
      <c r="C382" s="30"/>
      <c r="D382" s="27"/>
      <c r="E382" s="45"/>
      <c r="F382" s="45"/>
      <c r="G382" s="29"/>
      <c r="H382" s="45"/>
      <c r="I382" s="5"/>
      <c r="J382" s="27"/>
      <c r="K382" s="27"/>
      <c r="L382" s="60"/>
      <c r="M382" s="46"/>
      <c r="N382" s="46"/>
      <c r="O382" s="28"/>
      <c r="P382" s="63"/>
      <c r="Q382" s="28"/>
      <c r="R382" s="27"/>
      <c r="S382" s="27"/>
    </row>
    <row r="383" spans="2:19" x14ac:dyDescent="0.2">
      <c r="B383" s="27"/>
      <c r="C383" s="33"/>
      <c r="D383" s="27"/>
      <c r="E383" s="45"/>
      <c r="F383" s="45"/>
      <c r="G383" s="28"/>
      <c r="H383" s="45"/>
      <c r="I383" s="45"/>
      <c r="J383" s="27"/>
      <c r="K383" s="27"/>
      <c r="L383" s="60"/>
      <c r="M383" s="46"/>
      <c r="N383" s="46"/>
      <c r="O383" s="28"/>
      <c r="P383" s="46"/>
      <c r="Q383" s="28"/>
      <c r="R383" s="27"/>
      <c r="S383" s="27"/>
    </row>
    <row r="384" spans="2:19" x14ac:dyDescent="0.2">
      <c r="B384" s="27"/>
      <c r="C384" s="33"/>
      <c r="D384" s="27"/>
      <c r="E384" s="45"/>
      <c r="F384" s="45"/>
      <c r="G384" s="28"/>
      <c r="H384" s="45"/>
      <c r="I384" s="45"/>
      <c r="J384" s="27"/>
      <c r="K384" s="27"/>
      <c r="L384" s="60"/>
      <c r="M384" s="46"/>
      <c r="N384" s="45"/>
      <c r="O384" s="28"/>
      <c r="P384" s="46"/>
      <c r="Q384" s="28"/>
      <c r="R384" s="27"/>
      <c r="S384" s="27"/>
    </row>
    <row r="385" spans="2:19" x14ac:dyDescent="0.2">
      <c r="B385" s="27"/>
      <c r="C385" s="33"/>
      <c r="D385" s="27"/>
      <c r="E385" s="45"/>
      <c r="F385" s="45"/>
      <c r="G385" s="29"/>
      <c r="H385" s="45"/>
      <c r="I385" s="45"/>
      <c r="J385" s="27"/>
      <c r="K385" s="27"/>
      <c r="L385" s="60"/>
      <c r="M385" s="46"/>
      <c r="N385" s="45"/>
      <c r="O385" s="28"/>
      <c r="P385" s="46"/>
      <c r="Q385" s="28"/>
      <c r="R385" s="27"/>
      <c r="S385" s="27"/>
    </row>
    <row r="386" spans="2:19" x14ac:dyDescent="0.2">
      <c r="B386" s="27"/>
      <c r="C386" s="33"/>
      <c r="D386" s="27"/>
      <c r="E386" s="45"/>
      <c r="F386" s="45"/>
      <c r="G386" s="29"/>
      <c r="H386" s="45"/>
      <c r="I386" s="45"/>
      <c r="J386" s="27"/>
      <c r="K386" s="27"/>
      <c r="L386" s="60"/>
      <c r="M386" s="46"/>
      <c r="N386" s="46"/>
      <c r="O386" s="27"/>
      <c r="P386" s="46"/>
      <c r="Q386" s="28"/>
      <c r="R386" s="27"/>
      <c r="S386" s="27"/>
    </row>
    <row r="387" spans="2:19" x14ac:dyDescent="0.2">
      <c r="B387" s="27"/>
      <c r="C387" s="34"/>
      <c r="D387" s="27"/>
      <c r="E387" s="45"/>
      <c r="F387" s="45"/>
      <c r="G387" s="32"/>
      <c r="H387" s="45"/>
      <c r="I387" s="45"/>
      <c r="J387" s="27"/>
      <c r="K387" s="27"/>
      <c r="L387" s="60"/>
      <c r="M387" s="46"/>
      <c r="N387" s="46"/>
      <c r="O387" s="27"/>
      <c r="P387" s="46"/>
      <c r="Q387" s="28"/>
      <c r="R387" s="27"/>
      <c r="S387" s="27"/>
    </row>
    <row r="388" spans="2:19" x14ac:dyDescent="0.2">
      <c r="B388" s="27"/>
      <c r="C388" s="34"/>
      <c r="D388" s="27"/>
      <c r="E388" s="45"/>
      <c r="F388" s="45"/>
      <c r="G388" s="32"/>
      <c r="H388" s="45"/>
      <c r="I388" s="45"/>
      <c r="J388" s="27"/>
      <c r="K388" s="27"/>
      <c r="L388" s="60"/>
      <c r="M388" s="46"/>
      <c r="N388" s="45"/>
      <c r="O388" s="28"/>
      <c r="P388" s="45"/>
      <c r="Q388" s="28"/>
      <c r="R388" s="27"/>
      <c r="S388" s="27"/>
    </row>
    <row r="389" spans="2:19" x14ac:dyDescent="0.2">
      <c r="B389" s="27"/>
      <c r="C389" s="34"/>
      <c r="D389" s="27"/>
      <c r="E389" s="46"/>
      <c r="F389" s="45"/>
      <c r="G389" s="29"/>
      <c r="H389" s="45"/>
      <c r="I389" s="45"/>
      <c r="J389" s="27"/>
      <c r="K389" s="27"/>
      <c r="L389" s="60"/>
      <c r="M389" s="46"/>
      <c r="N389" s="45"/>
      <c r="O389" s="28"/>
      <c r="P389" s="45"/>
      <c r="Q389" s="28"/>
      <c r="R389" s="27"/>
      <c r="S389" s="27"/>
    </row>
    <row r="390" spans="2:19" x14ac:dyDescent="0.2">
      <c r="B390" s="27"/>
      <c r="C390" s="34"/>
      <c r="D390" s="27"/>
      <c r="E390" s="46"/>
      <c r="F390" s="45"/>
      <c r="G390" s="29"/>
      <c r="H390" s="45"/>
      <c r="I390" s="45"/>
      <c r="J390" s="27"/>
      <c r="K390" s="27"/>
      <c r="L390" s="60"/>
      <c r="M390" s="46"/>
      <c r="N390" s="46"/>
      <c r="O390" s="27"/>
      <c r="P390" s="46"/>
      <c r="Q390" s="32"/>
      <c r="R390" s="27"/>
      <c r="S390" s="27"/>
    </row>
    <row r="391" spans="2:19" x14ac:dyDescent="0.2">
      <c r="B391" s="27"/>
      <c r="C391" s="34"/>
      <c r="D391" s="27"/>
      <c r="E391" s="46"/>
      <c r="F391" s="45"/>
      <c r="G391" s="31"/>
      <c r="H391" s="5"/>
      <c r="I391" s="45"/>
      <c r="J391" s="27"/>
      <c r="K391" s="27"/>
      <c r="L391" s="60"/>
      <c r="M391" s="46"/>
      <c r="N391" s="46"/>
      <c r="O391" s="27"/>
      <c r="P391" s="46"/>
      <c r="Q391" s="28"/>
      <c r="R391" s="27"/>
      <c r="S391" s="27"/>
    </row>
    <row r="392" spans="2:19" x14ac:dyDescent="0.2">
      <c r="B392" s="27"/>
      <c r="C392" s="34"/>
      <c r="D392" s="27"/>
      <c r="E392" s="46"/>
      <c r="F392" s="45"/>
      <c r="G392" s="29"/>
      <c r="H392" s="45"/>
      <c r="I392" s="5"/>
      <c r="J392" s="27"/>
      <c r="K392" s="27"/>
      <c r="L392" s="60"/>
      <c r="M392" s="46"/>
      <c r="N392" s="46"/>
      <c r="O392" s="27"/>
      <c r="P392" s="63"/>
      <c r="Q392" s="28"/>
      <c r="R392" s="27"/>
      <c r="S392" s="27"/>
    </row>
    <row r="393" spans="2:19" x14ac:dyDescent="0.2">
      <c r="B393" s="27"/>
      <c r="C393" s="34"/>
      <c r="D393" s="27"/>
      <c r="E393" s="45"/>
      <c r="F393" s="45"/>
      <c r="G393" s="27"/>
      <c r="H393" s="45"/>
      <c r="I393" s="45"/>
      <c r="J393" s="27"/>
      <c r="K393" s="27"/>
      <c r="L393" s="60"/>
      <c r="M393" s="46"/>
      <c r="N393" s="46"/>
      <c r="O393" s="27"/>
      <c r="P393" s="46"/>
      <c r="Q393" s="28"/>
      <c r="R393" s="27"/>
      <c r="S393" s="27"/>
    </row>
    <row r="394" spans="2:19" x14ac:dyDescent="0.2">
      <c r="B394" s="27"/>
      <c r="C394" s="34"/>
      <c r="D394" s="27"/>
      <c r="E394" s="45"/>
      <c r="F394" s="45"/>
      <c r="G394" s="27"/>
      <c r="H394" s="45"/>
      <c r="I394" s="45"/>
      <c r="J394" s="27"/>
      <c r="K394" s="27"/>
      <c r="L394" s="60"/>
      <c r="M394" s="46"/>
      <c r="N394" s="45"/>
      <c r="O394" s="28"/>
      <c r="P394" s="45"/>
      <c r="Q394" s="28"/>
      <c r="R394" s="27"/>
      <c r="S394" s="27"/>
    </row>
    <row r="395" spans="2:19" x14ac:dyDescent="0.2">
      <c r="B395" s="27"/>
      <c r="C395" s="34"/>
      <c r="D395" s="27"/>
      <c r="E395" s="46"/>
      <c r="F395" s="46"/>
      <c r="G395" s="29"/>
      <c r="H395" s="45"/>
      <c r="I395" s="45"/>
      <c r="J395" s="27"/>
      <c r="K395" s="27"/>
      <c r="L395" s="60"/>
      <c r="M395" s="46"/>
      <c r="N395" s="45"/>
      <c r="O395" s="28"/>
      <c r="P395" s="45"/>
      <c r="Q395" s="28"/>
      <c r="R395" s="27"/>
      <c r="S395" s="27"/>
    </row>
    <row r="396" spans="2:19" x14ac:dyDescent="0.2">
      <c r="B396" s="27"/>
      <c r="C396" s="34"/>
      <c r="D396" s="27"/>
      <c r="E396" s="46"/>
      <c r="F396" s="46"/>
      <c r="G396" s="29"/>
      <c r="H396" s="45"/>
      <c r="I396" s="45"/>
      <c r="J396" s="27"/>
      <c r="K396" s="27"/>
      <c r="L396" s="60"/>
      <c r="M396" s="46"/>
      <c r="N396" s="46"/>
      <c r="O396" s="27"/>
      <c r="P396" s="46"/>
      <c r="Q396" s="32"/>
      <c r="R396" s="27"/>
      <c r="S396" s="27"/>
    </row>
    <row r="397" spans="2:19" x14ac:dyDescent="0.2">
      <c r="B397" s="27"/>
      <c r="C397" s="34"/>
      <c r="D397" s="27"/>
      <c r="E397" s="45"/>
      <c r="F397" s="45"/>
      <c r="G397" s="28"/>
      <c r="H397" s="45"/>
      <c r="I397" s="45"/>
      <c r="J397" s="27"/>
      <c r="K397" s="27"/>
      <c r="L397" s="60"/>
      <c r="M397" s="46"/>
      <c r="N397" s="46"/>
      <c r="O397" s="27"/>
      <c r="P397" s="46"/>
      <c r="Q397" s="32"/>
      <c r="R397" s="27"/>
      <c r="S397" s="27"/>
    </row>
    <row r="398" spans="2:19" x14ac:dyDescent="0.2">
      <c r="B398" s="27"/>
      <c r="C398" s="34"/>
      <c r="D398" s="27"/>
      <c r="E398" s="45"/>
      <c r="F398" s="45"/>
      <c r="G398" s="28"/>
      <c r="H398" s="45"/>
      <c r="I398" s="45"/>
      <c r="J398" s="27"/>
      <c r="K398" s="27"/>
      <c r="L398" s="60"/>
      <c r="M398" s="46"/>
      <c r="N398" s="46"/>
      <c r="O398" s="27"/>
      <c r="P398" s="64"/>
      <c r="Q398" s="28"/>
      <c r="R398" s="27"/>
      <c r="S398" s="27"/>
    </row>
    <row r="399" spans="2:19" x14ac:dyDescent="0.2">
      <c r="B399" s="27"/>
      <c r="C399" s="34"/>
      <c r="D399" s="27"/>
      <c r="E399" s="46"/>
      <c r="F399" s="46"/>
      <c r="G399" s="29"/>
      <c r="H399" s="45"/>
      <c r="I399" s="45"/>
      <c r="J399" s="27"/>
      <c r="K399" s="27"/>
      <c r="L399" s="60"/>
      <c r="M399" s="46"/>
      <c r="N399" s="46"/>
      <c r="O399" s="27"/>
      <c r="P399" s="64"/>
      <c r="Q399" s="28"/>
      <c r="R399" s="27"/>
      <c r="S399" s="27"/>
    </row>
    <row r="400" spans="2:19" x14ac:dyDescent="0.2">
      <c r="B400" s="27"/>
      <c r="C400" s="34"/>
      <c r="D400" s="27"/>
      <c r="E400" s="46"/>
      <c r="F400" s="46"/>
      <c r="G400" s="29"/>
      <c r="H400" s="45"/>
      <c r="I400" s="45"/>
      <c r="J400" s="27"/>
      <c r="K400" s="27"/>
      <c r="L400" s="60"/>
      <c r="M400" s="46"/>
      <c r="N400" s="45"/>
      <c r="O400" s="28"/>
      <c r="P400" s="45"/>
      <c r="Q400" s="28"/>
      <c r="R400" s="27"/>
      <c r="S400" s="27"/>
    </row>
    <row r="401" spans="2:19" x14ac:dyDescent="0.2">
      <c r="B401" s="27"/>
      <c r="C401" s="34"/>
      <c r="D401" s="27"/>
      <c r="E401" s="46"/>
      <c r="F401" s="46"/>
      <c r="G401" s="31"/>
      <c r="H401" s="5"/>
      <c r="I401" s="45"/>
      <c r="J401" s="27"/>
      <c r="K401" s="27"/>
      <c r="L401" s="60"/>
      <c r="M401" s="46"/>
      <c r="N401" s="45"/>
      <c r="O401" s="28"/>
      <c r="P401" s="45"/>
      <c r="Q401" s="28"/>
      <c r="R401" s="27"/>
      <c r="S401" s="27"/>
    </row>
    <row r="402" spans="2:19" x14ac:dyDescent="0.2">
      <c r="B402" s="27"/>
      <c r="C402" s="34"/>
      <c r="D402" s="27"/>
      <c r="E402" s="46"/>
      <c r="F402" s="46"/>
      <c r="G402" s="29"/>
      <c r="H402" s="45"/>
      <c r="I402" s="5"/>
      <c r="J402" s="27"/>
      <c r="K402" s="27"/>
      <c r="L402" s="60"/>
      <c r="M402" s="46"/>
      <c r="N402" s="46"/>
      <c r="O402" s="27"/>
      <c r="P402" s="46"/>
      <c r="Q402" s="32"/>
      <c r="R402" s="27"/>
      <c r="S402" s="27"/>
    </row>
    <row r="403" spans="2:19" x14ac:dyDescent="0.2">
      <c r="B403" s="27"/>
      <c r="C403" s="34"/>
      <c r="D403" s="27"/>
      <c r="E403" s="45"/>
      <c r="F403" s="45"/>
      <c r="G403" s="28"/>
      <c r="H403" s="45"/>
      <c r="I403" s="45"/>
      <c r="J403" s="27"/>
      <c r="K403" s="27"/>
      <c r="L403" s="60"/>
      <c r="M403" s="46"/>
      <c r="N403" s="46"/>
      <c r="O403" s="27"/>
      <c r="P403" s="46"/>
      <c r="Q403" s="32"/>
      <c r="R403" s="27"/>
      <c r="S403" s="27"/>
    </row>
    <row r="404" spans="2:19" x14ac:dyDescent="0.2">
      <c r="B404" s="27"/>
      <c r="C404" s="34"/>
      <c r="D404" s="27"/>
      <c r="E404" s="45"/>
      <c r="F404" s="45"/>
      <c r="G404" s="28"/>
      <c r="H404" s="45"/>
      <c r="I404" s="45"/>
      <c r="J404" s="27"/>
      <c r="K404" s="27"/>
      <c r="L404" s="60"/>
      <c r="M404" s="46"/>
      <c r="N404" s="46"/>
      <c r="O404" s="27"/>
      <c r="P404" s="64"/>
      <c r="Q404" s="28"/>
      <c r="R404" s="27"/>
      <c r="S404" s="27"/>
    </row>
    <row r="405" spans="2:19" x14ac:dyDescent="0.2">
      <c r="B405" s="27"/>
      <c r="C405" s="34"/>
      <c r="D405" s="27"/>
      <c r="E405" s="46"/>
      <c r="F405" s="46"/>
      <c r="G405" s="29"/>
      <c r="H405" s="45"/>
      <c r="I405" s="45"/>
      <c r="J405" s="27"/>
      <c r="K405" s="27"/>
      <c r="L405" s="60"/>
      <c r="M405" s="46"/>
      <c r="N405" s="46"/>
      <c r="O405" s="27"/>
      <c r="P405" s="64"/>
      <c r="Q405" s="32"/>
      <c r="R405" s="27"/>
      <c r="S405" s="27"/>
    </row>
    <row r="406" spans="2:19" x14ac:dyDescent="0.2">
      <c r="B406" s="27"/>
      <c r="C406" s="34"/>
      <c r="D406" s="27"/>
      <c r="E406" s="46"/>
      <c r="F406" s="46"/>
      <c r="G406" s="29"/>
      <c r="H406" s="45"/>
      <c r="I406" s="45"/>
      <c r="J406" s="27"/>
      <c r="K406" s="27"/>
      <c r="L406" s="60"/>
      <c r="M406" s="46"/>
      <c r="N406" s="46"/>
      <c r="O406" s="27"/>
      <c r="P406" s="46"/>
      <c r="Q406" s="28"/>
      <c r="R406" s="27"/>
      <c r="S406" s="27"/>
    </row>
    <row r="407" spans="2:19" x14ac:dyDescent="0.2">
      <c r="B407" s="27"/>
      <c r="C407" s="34"/>
      <c r="D407" s="27"/>
      <c r="E407" s="46"/>
      <c r="F407" s="46"/>
      <c r="G407" s="35"/>
      <c r="H407" s="5"/>
      <c r="I407" s="45"/>
      <c r="J407" s="27"/>
      <c r="K407" s="27"/>
      <c r="L407" s="60"/>
      <c r="M407" s="46"/>
      <c r="N407" s="46"/>
      <c r="O407" s="27"/>
      <c r="P407" s="64"/>
      <c r="Q407" s="32"/>
      <c r="R407" s="27"/>
      <c r="S407" s="27"/>
    </row>
    <row r="408" spans="2:19" x14ac:dyDescent="0.2">
      <c r="B408" s="27"/>
      <c r="C408" s="34"/>
      <c r="D408" s="27"/>
      <c r="E408" s="46"/>
      <c r="F408" s="46"/>
      <c r="G408" s="35"/>
      <c r="H408" s="5"/>
      <c r="I408" s="5"/>
      <c r="J408" s="27"/>
      <c r="K408" s="27"/>
      <c r="L408" s="45"/>
      <c r="M408" s="45"/>
      <c r="N408" s="45"/>
      <c r="O408" s="28"/>
      <c r="P408" s="45"/>
      <c r="Q408" s="32"/>
      <c r="R408" s="27"/>
      <c r="S408" s="27"/>
    </row>
    <row r="409" spans="2:19" x14ac:dyDescent="0.2">
      <c r="B409" s="27"/>
      <c r="C409" s="34"/>
      <c r="D409" s="27"/>
      <c r="E409" s="45"/>
      <c r="F409" s="45"/>
      <c r="G409" s="28"/>
      <c r="H409" s="45"/>
      <c r="I409" s="5"/>
      <c r="J409" s="27"/>
      <c r="K409" s="27"/>
      <c r="L409" s="45"/>
      <c r="M409" s="45"/>
      <c r="N409" s="45"/>
      <c r="O409" s="28"/>
      <c r="P409" s="5"/>
      <c r="Q409" s="27"/>
      <c r="R409" s="27"/>
      <c r="S409" s="27"/>
    </row>
    <row r="410" spans="2:19" x14ac:dyDescent="0.2">
      <c r="B410" s="27"/>
      <c r="C410" s="34"/>
      <c r="D410" s="27"/>
      <c r="E410" s="45"/>
      <c r="F410" s="45"/>
      <c r="G410" s="28"/>
      <c r="H410" s="45"/>
      <c r="I410" s="45"/>
      <c r="J410" s="27"/>
      <c r="K410" s="27"/>
      <c r="L410" s="45"/>
      <c r="M410" s="45"/>
      <c r="N410" s="45"/>
      <c r="O410" s="28"/>
      <c r="P410" s="5"/>
      <c r="Q410" s="27"/>
      <c r="R410" s="27"/>
      <c r="S410" s="27"/>
    </row>
    <row r="411" spans="2:19" x14ac:dyDescent="0.2">
      <c r="B411" s="27"/>
      <c r="C411" s="34"/>
      <c r="D411" s="27"/>
      <c r="E411" s="46"/>
      <c r="F411" s="46"/>
      <c r="G411" s="29"/>
      <c r="H411" s="45"/>
      <c r="I411" s="45"/>
      <c r="J411" s="27"/>
      <c r="K411" s="27"/>
      <c r="L411" s="46"/>
      <c r="M411" s="46"/>
      <c r="N411" s="46"/>
      <c r="O411" s="27"/>
      <c r="P411" s="46"/>
      <c r="Q411" s="27"/>
      <c r="R411" s="27"/>
      <c r="S411" s="27"/>
    </row>
    <row r="412" spans="2:19" x14ac:dyDescent="0.2">
      <c r="B412" s="27"/>
      <c r="C412" s="34"/>
      <c r="D412" s="27"/>
      <c r="E412" s="46"/>
      <c r="F412" s="46"/>
      <c r="G412" s="29"/>
      <c r="H412" s="45"/>
      <c r="I412" s="45"/>
      <c r="J412" s="27"/>
      <c r="K412" s="27"/>
      <c r="L412" s="46"/>
      <c r="M412" s="46"/>
      <c r="N412" s="46"/>
      <c r="O412" s="27"/>
      <c r="P412" s="46"/>
      <c r="Q412" s="27"/>
      <c r="R412" s="27"/>
      <c r="S412" s="27"/>
    </row>
    <row r="413" spans="2:19" x14ac:dyDescent="0.2">
      <c r="B413" s="27"/>
      <c r="C413" s="34"/>
      <c r="D413" s="27"/>
      <c r="E413" s="46"/>
      <c r="F413" s="46"/>
      <c r="G413" s="35"/>
      <c r="H413" s="5"/>
      <c r="I413" s="45"/>
      <c r="J413" s="27"/>
      <c r="K413" s="27"/>
      <c r="L413" s="46"/>
      <c r="M413" s="46"/>
      <c r="N413" s="46"/>
      <c r="O413" s="27"/>
      <c r="P413" s="46"/>
      <c r="Q413" s="27"/>
      <c r="R413" s="27"/>
      <c r="S413" s="27"/>
    </row>
    <row r="414" spans="2:19" x14ac:dyDescent="0.2">
      <c r="B414" s="27"/>
      <c r="C414" s="34"/>
      <c r="D414" s="27"/>
      <c r="E414" s="46"/>
      <c r="F414" s="46"/>
      <c r="G414" s="35"/>
      <c r="H414" s="5"/>
      <c r="I414" s="5"/>
      <c r="J414" s="27"/>
      <c r="K414" s="27"/>
      <c r="L414" s="46"/>
      <c r="M414" s="46"/>
      <c r="N414" s="46"/>
      <c r="O414" s="27"/>
      <c r="P414" s="46"/>
      <c r="Q414" s="27"/>
      <c r="R414" s="27"/>
      <c r="S414" s="27"/>
    </row>
    <row r="415" spans="2:19" x14ac:dyDescent="0.2">
      <c r="B415" s="27"/>
      <c r="C415" s="34"/>
      <c r="D415" s="27"/>
      <c r="E415" s="45"/>
      <c r="F415" s="45"/>
      <c r="G415" s="28"/>
      <c r="H415" s="45"/>
      <c r="I415" s="5"/>
      <c r="J415" s="27"/>
      <c r="K415" s="27"/>
      <c r="L415" s="46"/>
      <c r="M415" s="46"/>
      <c r="N415" s="46"/>
      <c r="O415" s="27"/>
      <c r="P415" s="46"/>
      <c r="Q415" s="27"/>
      <c r="R415" s="27"/>
      <c r="S415" s="27"/>
    </row>
    <row r="416" spans="2:19" x14ac:dyDescent="0.2">
      <c r="B416" s="27"/>
      <c r="C416" s="34"/>
      <c r="D416" s="27"/>
      <c r="E416" s="45"/>
      <c r="F416" s="45"/>
      <c r="G416" s="28"/>
      <c r="H416" s="45"/>
      <c r="I416" s="45"/>
      <c r="J416" s="27"/>
      <c r="K416" s="27"/>
      <c r="L416" s="46"/>
      <c r="M416" s="46"/>
      <c r="N416" s="63"/>
      <c r="O416" s="27"/>
      <c r="P416" s="46"/>
      <c r="Q416" s="27"/>
      <c r="R416" s="27"/>
      <c r="S416" s="27"/>
    </row>
    <row r="417" spans="2:19" x14ac:dyDescent="0.2">
      <c r="B417" s="27"/>
      <c r="C417" s="34"/>
      <c r="D417" s="27"/>
      <c r="E417" s="46"/>
      <c r="F417" s="46"/>
      <c r="G417" s="29"/>
      <c r="H417" s="45"/>
      <c r="I417" s="45"/>
      <c r="J417" s="27"/>
      <c r="K417" s="27"/>
      <c r="L417" s="46"/>
      <c r="M417" s="46"/>
      <c r="N417" s="63"/>
      <c r="O417" s="27"/>
      <c r="P417" s="46"/>
      <c r="Q417" s="27"/>
      <c r="R417" s="27"/>
      <c r="S417" s="27"/>
    </row>
    <row r="418" spans="2:19" x14ac:dyDescent="0.2">
      <c r="B418" s="27"/>
      <c r="C418" s="34"/>
      <c r="D418" s="27"/>
      <c r="E418" s="46"/>
      <c r="F418" s="46"/>
      <c r="G418" s="29"/>
      <c r="H418" s="45"/>
      <c r="I418" s="45"/>
      <c r="J418" s="27"/>
      <c r="K418" s="27"/>
      <c r="L418" s="46"/>
      <c r="M418" s="46"/>
      <c r="N418" s="5"/>
      <c r="O418" s="27"/>
      <c r="P418" s="46"/>
      <c r="Q418" s="27"/>
      <c r="R418" s="27"/>
      <c r="S418" s="27"/>
    </row>
    <row r="419" spans="2:19" x14ac:dyDescent="0.2">
      <c r="B419" s="27"/>
      <c r="C419" s="34"/>
      <c r="D419" s="27"/>
      <c r="E419" s="45"/>
      <c r="F419" s="45"/>
      <c r="G419" s="28"/>
      <c r="H419" s="45"/>
      <c r="I419" s="45"/>
      <c r="J419" s="27"/>
      <c r="K419" s="27"/>
      <c r="L419" s="46"/>
      <c r="M419" s="46"/>
      <c r="N419" s="5"/>
      <c r="O419" s="27"/>
      <c r="P419" s="46"/>
      <c r="Q419" s="27"/>
      <c r="R419" s="27"/>
      <c r="S419" s="27"/>
    </row>
    <row r="420" spans="2:19" x14ac:dyDescent="0.2">
      <c r="B420" s="27"/>
      <c r="C420" s="34"/>
      <c r="D420" s="27"/>
      <c r="E420" s="45"/>
      <c r="F420" s="45"/>
      <c r="G420" s="28"/>
      <c r="H420" s="45"/>
      <c r="I420" s="45"/>
      <c r="J420" s="27"/>
      <c r="K420" s="27"/>
      <c r="L420" s="46"/>
      <c r="M420" s="46"/>
      <c r="N420" s="5"/>
      <c r="O420" s="27"/>
      <c r="P420" s="46"/>
      <c r="Q420" s="27"/>
      <c r="R420" s="27"/>
      <c r="S420" s="27"/>
    </row>
    <row r="421" spans="2:19" x14ac:dyDescent="0.2">
      <c r="B421" s="27"/>
      <c r="C421" s="34"/>
      <c r="D421" s="27"/>
      <c r="E421" s="46"/>
      <c r="F421" s="46"/>
      <c r="G421" s="29"/>
      <c r="H421" s="45"/>
      <c r="I421" s="45"/>
      <c r="J421" s="27"/>
      <c r="K421" s="27"/>
      <c r="L421" s="46"/>
      <c r="M421" s="46"/>
      <c r="N421" s="5"/>
      <c r="O421" s="27"/>
      <c r="P421" s="46"/>
      <c r="Q421" s="27"/>
      <c r="R421" s="27"/>
      <c r="S421" s="27"/>
    </row>
    <row r="422" spans="2:19" x14ac:dyDescent="0.2">
      <c r="B422" s="27"/>
      <c r="C422" s="34"/>
      <c r="D422" s="27"/>
      <c r="E422" s="46"/>
      <c r="F422" s="46"/>
      <c r="G422" s="29"/>
      <c r="H422" s="45"/>
      <c r="I422" s="45"/>
      <c r="J422" s="27"/>
      <c r="K422" s="27"/>
      <c r="L422" s="46"/>
      <c r="M422" s="46"/>
      <c r="N422" s="5"/>
      <c r="O422" s="27"/>
      <c r="P422" s="46"/>
      <c r="Q422" s="27"/>
      <c r="R422" s="27"/>
      <c r="S422" s="27"/>
    </row>
    <row r="423" spans="2:19" x14ac:dyDescent="0.2">
      <c r="B423" s="27"/>
      <c r="C423" s="34"/>
      <c r="D423" s="27"/>
      <c r="E423" s="46"/>
      <c r="F423" s="46"/>
      <c r="G423" s="35"/>
      <c r="H423" s="5"/>
      <c r="I423" s="45"/>
      <c r="J423" s="27"/>
      <c r="K423" s="27"/>
      <c r="L423" s="46"/>
      <c r="M423" s="46"/>
      <c r="N423" s="5"/>
      <c r="O423" s="27"/>
      <c r="P423" s="46"/>
      <c r="Q423" s="27"/>
      <c r="R423" s="27"/>
      <c r="S423" s="27"/>
    </row>
    <row r="424" spans="2:19" x14ac:dyDescent="0.2">
      <c r="B424" s="27"/>
      <c r="C424" s="34"/>
      <c r="D424" s="27"/>
      <c r="E424" s="46"/>
      <c r="F424" s="46"/>
      <c r="G424" s="35"/>
      <c r="H424" s="5"/>
      <c r="I424" s="5"/>
      <c r="J424" s="27"/>
      <c r="K424" s="27"/>
      <c r="L424" s="46"/>
      <c r="M424" s="46"/>
      <c r="N424" s="5"/>
      <c r="O424" s="27"/>
      <c r="P424" s="46"/>
      <c r="Q424" s="27"/>
      <c r="R424" s="27"/>
      <c r="S424" s="27"/>
    </row>
    <row r="425" spans="2:19" x14ac:dyDescent="0.2">
      <c r="B425" s="27"/>
      <c r="C425" s="34"/>
      <c r="D425" s="27"/>
      <c r="E425" s="45"/>
      <c r="F425" s="45"/>
      <c r="G425" s="28"/>
      <c r="H425" s="45"/>
      <c r="I425" s="5"/>
      <c r="J425" s="27"/>
      <c r="K425" s="27"/>
      <c r="L425" s="46"/>
      <c r="M425" s="46"/>
      <c r="N425" s="46"/>
      <c r="O425" s="27"/>
      <c r="P425" s="46"/>
      <c r="Q425" s="27"/>
      <c r="R425" s="27"/>
      <c r="S425" s="27"/>
    </row>
    <row r="426" spans="2:19" x14ac:dyDescent="0.2">
      <c r="B426" s="27"/>
      <c r="C426" s="34"/>
      <c r="D426" s="27"/>
      <c r="E426" s="45"/>
      <c r="F426" s="45"/>
      <c r="G426" s="28"/>
      <c r="H426" s="45"/>
      <c r="I426" s="45"/>
      <c r="J426" s="27"/>
      <c r="K426" s="27"/>
      <c r="L426" s="46"/>
      <c r="M426" s="46"/>
      <c r="N426" s="46"/>
      <c r="O426" s="27"/>
      <c r="P426" s="46"/>
      <c r="Q426" s="27"/>
      <c r="R426" s="27"/>
      <c r="S426" s="27"/>
    </row>
    <row r="427" spans="2:19" x14ac:dyDescent="0.2">
      <c r="B427" s="27"/>
      <c r="C427" s="34"/>
      <c r="D427" s="27"/>
      <c r="E427" s="46"/>
      <c r="F427" s="46"/>
      <c r="G427" s="29"/>
      <c r="H427" s="45"/>
      <c r="I427" s="45"/>
      <c r="J427" s="27"/>
      <c r="K427" s="27"/>
      <c r="L427" s="46"/>
      <c r="M427" s="46"/>
      <c r="N427" s="46"/>
      <c r="O427" s="27"/>
      <c r="P427" s="46"/>
      <c r="Q427" s="27"/>
      <c r="R427" s="27"/>
      <c r="S427" s="27"/>
    </row>
    <row r="428" spans="2:19" x14ac:dyDescent="0.2">
      <c r="B428" s="27"/>
      <c r="C428" s="34"/>
      <c r="D428" s="27"/>
      <c r="E428" s="46"/>
      <c r="F428" s="46"/>
      <c r="G428" s="29"/>
      <c r="H428" s="45"/>
      <c r="I428" s="45"/>
      <c r="J428" s="27"/>
      <c r="K428" s="27"/>
      <c r="L428" s="46"/>
      <c r="M428" s="46"/>
      <c r="N428" s="46"/>
      <c r="O428" s="27"/>
      <c r="P428" s="46"/>
      <c r="Q428" s="27"/>
      <c r="R428" s="27"/>
      <c r="S428" s="27"/>
    </row>
    <row r="429" spans="2:19" x14ac:dyDescent="0.2">
      <c r="B429" s="27"/>
      <c r="C429" s="34"/>
      <c r="D429" s="27"/>
      <c r="E429" s="45"/>
      <c r="F429" s="45"/>
      <c r="G429" s="28"/>
      <c r="H429" s="45"/>
      <c r="I429" s="45"/>
      <c r="J429" s="27"/>
      <c r="K429" s="27"/>
      <c r="L429" s="46"/>
      <c r="M429" s="46"/>
      <c r="N429" s="46"/>
      <c r="O429" s="27"/>
      <c r="P429" s="46"/>
      <c r="Q429" s="27"/>
      <c r="R429" s="27"/>
      <c r="S429" s="27"/>
    </row>
    <row r="430" spans="2:19" x14ac:dyDescent="0.2">
      <c r="B430" s="27"/>
      <c r="C430" s="34"/>
      <c r="D430" s="27"/>
      <c r="E430" s="45"/>
      <c r="F430" s="45"/>
      <c r="G430" s="28"/>
      <c r="H430" s="45"/>
      <c r="I430" s="45"/>
      <c r="J430" s="27"/>
      <c r="K430" s="27"/>
      <c r="L430" s="46"/>
      <c r="M430" s="46"/>
      <c r="N430" s="46"/>
      <c r="O430" s="27"/>
      <c r="P430" s="46"/>
      <c r="Q430" s="27"/>
      <c r="R430" s="27"/>
      <c r="S430" s="27"/>
    </row>
    <row r="431" spans="2:19" x14ac:dyDescent="0.2">
      <c r="B431" s="27"/>
      <c r="C431" s="34"/>
      <c r="D431" s="27"/>
      <c r="E431" s="46"/>
      <c r="F431" s="46"/>
      <c r="G431" s="29"/>
      <c r="H431" s="45"/>
      <c r="I431" s="45"/>
      <c r="J431" s="27"/>
      <c r="K431" s="27"/>
      <c r="L431" s="46"/>
      <c r="M431" s="46"/>
      <c r="N431" s="46"/>
      <c r="O431" s="27"/>
      <c r="P431" s="46"/>
      <c r="Q431" s="27"/>
      <c r="R431" s="27"/>
      <c r="S431" s="27"/>
    </row>
    <row r="432" spans="2:19" x14ac:dyDescent="0.2">
      <c r="B432" s="27"/>
      <c r="C432" s="34"/>
      <c r="D432" s="27"/>
      <c r="E432" s="46"/>
      <c r="F432" s="46"/>
      <c r="G432" s="29"/>
      <c r="H432" s="45"/>
      <c r="I432" s="45"/>
      <c r="J432" s="27"/>
      <c r="K432" s="27"/>
      <c r="L432" s="46"/>
      <c r="M432" s="46"/>
      <c r="N432" s="46"/>
      <c r="O432" s="27"/>
      <c r="P432" s="46"/>
      <c r="Q432" s="27"/>
      <c r="R432" s="27"/>
      <c r="S432" s="27"/>
    </row>
    <row r="433" spans="2:19" x14ac:dyDescent="0.2">
      <c r="B433" s="27"/>
      <c r="C433" s="34"/>
      <c r="D433" s="27"/>
      <c r="E433" s="46"/>
      <c r="F433" s="46"/>
      <c r="G433" s="35"/>
      <c r="H433" s="5"/>
      <c r="I433" s="45"/>
      <c r="J433" s="27"/>
      <c r="K433" s="27"/>
      <c r="L433" s="46"/>
      <c r="M433" s="63"/>
      <c r="N433" s="5"/>
      <c r="O433" s="27"/>
      <c r="P433" s="46"/>
      <c r="Q433" s="27"/>
      <c r="R433" s="27"/>
      <c r="S433" s="27"/>
    </row>
    <row r="434" spans="2:19" x14ac:dyDescent="0.2">
      <c r="B434" s="27"/>
      <c r="C434" s="34"/>
      <c r="D434" s="27"/>
      <c r="E434" s="46"/>
      <c r="F434" s="46"/>
      <c r="G434" s="35"/>
      <c r="H434" s="5"/>
      <c r="I434" s="5"/>
      <c r="J434" s="27"/>
      <c r="K434" s="27"/>
      <c r="L434" s="46"/>
      <c r="M434" s="46"/>
      <c r="N434" s="46"/>
      <c r="O434" s="27"/>
      <c r="P434" s="46"/>
      <c r="Q434" s="27"/>
      <c r="R434" s="27"/>
      <c r="S434" s="27"/>
    </row>
    <row r="435" spans="2:19" x14ac:dyDescent="0.2">
      <c r="B435" s="27"/>
      <c r="C435" s="34"/>
      <c r="D435" s="27"/>
      <c r="E435" s="46"/>
      <c r="F435" s="46"/>
      <c r="G435" s="35"/>
      <c r="H435" s="5"/>
      <c r="I435" s="5"/>
      <c r="J435" s="27"/>
      <c r="K435" s="27"/>
      <c r="L435" s="46"/>
      <c r="M435" s="46"/>
      <c r="N435" s="46"/>
      <c r="O435" s="27"/>
      <c r="P435" s="46"/>
      <c r="Q435" s="27"/>
      <c r="R435" s="27"/>
      <c r="S435" s="27"/>
    </row>
    <row r="436" spans="2:19" x14ac:dyDescent="0.2">
      <c r="B436" s="27"/>
      <c r="C436" s="34"/>
      <c r="D436" s="27"/>
      <c r="E436" s="46"/>
      <c r="F436" s="46"/>
      <c r="G436" s="35"/>
      <c r="H436" s="5"/>
      <c r="I436" s="5"/>
      <c r="J436" s="27"/>
      <c r="K436" s="27"/>
      <c r="L436" s="46"/>
      <c r="M436" s="46"/>
      <c r="N436" s="46"/>
      <c r="O436" s="27"/>
      <c r="P436" s="46"/>
      <c r="Q436" s="27"/>
      <c r="R436" s="27"/>
      <c r="S436" s="27"/>
    </row>
    <row r="437" spans="2:19" x14ac:dyDescent="0.2">
      <c r="B437" s="27"/>
      <c r="C437" s="34"/>
      <c r="D437" s="27"/>
      <c r="E437" s="46"/>
      <c r="F437" s="46"/>
      <c r="G437" s="29"/>
      <c r="H437" s="45"/>
      <c r="I437" s="5"/>
      <c r="J437" s="27"/>
      <c r="K437" s="27"/>
      <c r="L437" s="46"/>
      <c r="M437" s="46"/>
      <c r="N437" s="46"/>
      <c r="O437" s="27"/>
      <c r="P437" s="46"/>
      <c r="Q437" s="27"/>
      <c r="R437" s="27"/>
      <c r="S437" s="27"/>
    </row>
    <row r="438" spans="2:19" x14ac:dyDescent="0.2">
      <c r="B438" s="27"/>
      <c r="C438" s="34"/>
      <c r="D438" s="27"/>
      <c r="E438" s="46"/>
      <c r="F438" s="46"/>
      <c r="G438" s="35"/>
      <c r="H438" s="5"/>
      <c r="I438" s="45"/>
      <c r="J438" s="27"/>
      <c r="K438" s="27"/>
      <c r="L438" s="46"/>
      <c r="M438" s="46"/>
      <c r="N438" s="46"/>
      <c r="O438" s="27"/>
      <c r="P438" s="46"/>
      <c r="Q438" s="27"/>
      <c r="R438" s="27"/>
      <c r="S438" s="27"/>
    </row>
    <row r="439" spans="2:19" x14ac:dyDescent="0.2">
      <c r="B439" s="27"/>
      <c r="C439" s="28"/>
      <c r="D439" s="28"/>
      <c r="E439" s="45"/>
      <c r="F439" s="45"/>
      <c r="G439" s="28"/>
      <c r="H439" s="45"/>
      <c r="I439" s="5"/>
      <c r="J439" s="27"/>
      <c r="K439" s="27"/>
      <c r="L439" s="46"/>
      <c r="M439" s="46"/>
      <c r="N439" s="46"/>
      <c r="O439" s="27"/>
      <c r="P439" s="46"/>
      <c r="Q439" s="27"/>
      <c r="R439" s="27"/>
    </row>
    <row r="440" spans="2:19" x14ac:dyDescent="0.2">
      <c r="B440" s="27"/>
      <c r="C440" s="28"/>
      <c r="D440" s="28"/>
      <c r="E440" s="45"/>
      <c r="F440" s="45"/>
      <c r="G440" s="32"/>
      <c r="H440" s="5"/>
      <c r="I440" s="45"/>
      <c r="J440" s="27"/>
    </row>
    <row r="441" spans="2:19" x14ac:dyDescent="0.2">
      <c r="B441" s="27"/>
      <c r="C441" s="28"/>
      <c r="D441" s="28"/>
      <c r="E441" s="45"/>
      <c r="F441" s="45"/>
      <c r="G441" s="32"/>
      <c r="H441" s="5"/>
      <c r="I441" s="5"/>
      <c r="J441" s="27"/>
    </row>
    <row r="442" spans="2:19" x14ac:dyDescent="0.2">
      <c r="B442" s="27"/>
      <c r="C442" s="27"/>
      <c r="D442" s="27"/>
      <c r="E442" s="46"/>
      <c r="F442" s="46"/>
      <c r="G442" s="27"/>
      <c r="H442" s="46"/>
      <c r="I442" s="5"/>
      <c r="J442" s="27"/>
    </row>
    <row r="443" spans="2:19" x14ac:dyDescent="0.2">
      <c r="B443" s="27"/>
      <c r="C443" s="27"/>
      <c r="D443" s="27"/>
      <c r="E443" s="46"/>
      <c r="F443" s="46"/>
      <c r="G443" s="27"/>
      <c r="H443" s="46"/>
      <c r="I443" s="46"/>
      <c r="J443" s="27"/>
    </row>
    <row r="444" spans="2:19" x14ac:dyDescent="0.2">
      <c r="B444" s="27"/>
      <c r="C444" s="27"/>
      <c r="D444" s="27"/>
      <c r="E444" s="46"/>
      <c r="F444" s="46"/>
      <c r="G444" s="27"/>
      <c r="H444" s="46"/>
      <c r="I444" s="46"/>
      <c r="J444" s="27"/>
    </row>
    <row r="445" spans="2:19" x14ac:dyDescent="0.2">
      <c r="B445" s="27"/>
      <c r="C445" s="27"/>
      <c r="D445" s="27"/>
      <c r="E445" s="46"/>
      <c r="F445" s="46"/>
      <c r="G445" s="27"/>
      <c r="H445" s="46"/>
      <c r="I445" s="46"/>
      <c r="J445" s="27"/>
    </row>
    <row r="446" spans="2:19" x14ac:dyDescent="0.2">
      <c r="B446" s="27"/>
      <c r="C446" s="27"/>
      <c r="D446" s="27"/>
      <c r="E446" s="46"/>
      <c r="F446" s="46"/>
      <c r="G446" s="27"/>
      <c r="H446" s="46"/>
      <c r="I446" s="46"/>
      <c r="J446" s="27"/>
    </row>
    <row r="447" spans="2:19" x14ac:dyDescent="0.2">
      <c r="B447" s="27"/>
      <c r="C447" s="27"/>
      <c r="D447" s="27"/>
      <c r="E447" s="46"/>
      <c r="F447" s="46"/>
      <c r="G447" s="27"/>
      <c r="H447" s="46"/>
      <c r="I447" s="46"/>
      <c r="J447" s="27"/>
    </row>
    <row r="448" spans="2:19" x14ac:dyDescent="0.2">
      <c r="B448" s="27"/>
      <c r="C448" s="27"/>
      <c r="D448" s="27"/>
      <c r="E448" s="46"/>
      <c r="F448" s="46"/>
      <c r="G448" s="27"/>
      <c r="H448" s="46"/>
      <c r="I448" s="46"/>
      <c r="J448" s="27"/>
    </row>
    <row r="449" spans="2:10" x14ac:dyDescent="0.2">
      <c r="B449" s="27"/>
      <c r="C449" s="27"/>
      <c r="D449" s="27"/>
      <c r="E449" s="46"/>
      <c r="F449" s="46"/>
      <c r="G449" s="27"/>
      <c r="H449" s="46"/>
      <c r="I449" s="46"/>
      <c r="J449" s="27"/>
    </row>
    <row r="450" spans="2:10" x14ac:dyDescent="0.2">
      <c r="B450" s="27"/>
      <c r="C450" s="27"/>
      <c r="D450" s="27"/>
      <c r="E450" s="46"/>
      <c r="F450" s="46"/>
      <c r="G450" s="27"/>
      <c r="H450" s="46"/>
      <c r="I450" s="46"/>
      <c r="J450" s="27"/>
    </row>
    <row r="451" spans="2:10" x14ac:dyDescent="0.2">
      <c r="B451" s="27"/>
      <c r="C451" s="27"/>
      <c r="D451" s="27"/>
      <c r="E451" s="46"/>
      <c r="F451" s="46"/>
      <c r="G451" s="27"/>
      <c r="H451" s="46"/>
      <c r="I451" s="46"/>
      <c r="J451" s="27"/>
    </row>
    <row r="452" spans="2:10" x14ac:dyDescent="0.2">
      <c r="B452" s="27"/>
      <c r="I452" s="46"/>
      <c r="J452" s="27"/>
    </row>
    <row r="453" spans="2:10" x14ac:dyDescent="0.2">
      <c r="B453" s="27"/>
      <c r="J453" s="27"/>
    </row>
    <row r="454" spans="2:10" x14ac:dyDescent="0.2">
      <c r="B454" s="27"/>
      <c r="J454" s="27"/>
    </row>
    <row r="455" spans="2:10" x14ac:dyDescent="0.2">
      <c r="J455" s="27"/>
    </row>
  </sheetData>
  <mergeCells count="41">
    <mergeCell ref="C8:C10"/>
    <mergeCell ref="K8:K10"/>
    <mergeCell ref="R8:R10"/>
    <mergeCell ref="C12:C14"/>
    <mergeCell ref="K12:K14"/>
    <mergeCell ref="R12:R14"/>
    <mergeCell ref="C18:C20"/>
    <mergeCell ref="K18:K20"/>
    <mergeCell ref="R18:R20"/>
    <mergeCell ref="C22:C24"/>
    <mergeCell ref="K22:K24"/>
    <mergeCell ref="R22:R24"/>
    <mergeCell ref="C28:C30"/>
    <mergeCell ref="K28:K30"/>
    <mergeCell ref="R28:R30"/>
    <mergeCell ref="C32:C34"/>
    <mergeCell ref="K32:K34"/>
    <mergeCell ref="R32:R34"/>
    <mergeCell ref="C38:C40"/>
    <mergeCell ref="R38:R40"/>
    <mergeCell ref="Y38:Y40"/>
    <mergeCell ref="C42:C44"/>
    <mergeCell ref="R42:R44"/>
    <mergeCell ref="Y42:Y44"/>
    <mergeCell ref="C48:C50"/>
    <mergeCell ref="Y48:Y50"/>
    <mergeCell ref="Y52:Y54"/>
    <mergeCell ref="Y58:Y60"/>
    <mergeCell ref="Y62:Y64"/>
    <mergeCell ref="K208:R208"/>
    <mergeCell ref="Y12:Y14"/>
    <mergeCell ref="Y8:Y10"/>
    <mergeCell ref="Y22:Y24"/>
    <mergeCell ref="Y18:Y20"/>
    <mergeCell ref="Y32:Y34"/>
    <mergeCell ref="Y28:Y30"/>
    <mergeCell ref="K5:P5"/>
    <mergeCell ref="R5:W5"/>
    <mergeCell ref="Y5:AD5"/>
    <mergeCell ref="D59:F59"/>
    <mergeCell ref="D172:F17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F8A0-DCE1-114A-BCDC-F3A839C14BA4}">
  <dimension ref="B1:Q324"/>
  <sheetViews>
    <sheetView topLeftCell="A271" zoomScale="63" zoomScaleNormal="63" workbookViewId="0">
      <selection activeCell="B3" sqref="B3"/>
    </sheetView>
  </sheetViews>
  <sheetFormatPr baseColWidth="10" defaultRowHeight="16" x14ac:dyDescent="0.2"/>
  <cols>
    <col min="3" max="3" width="11.6640625" style="84" customWidth="1"/>
    <col min="4" max="4" width="16.5" style="83" customWidth="1"/>
    <col min="5" max="5" width="21.1640625" style="83" customWidth="1"/>
    <col min="6" max="6" width="23.6640625" style="83" customWidth="1"/>
    <col min="7" max="7" width="15.83203125" style="83" customWidth="1"/>
    <col min="8" max="8" width="16.5" style="83" customWidth="1"/>
    <col min="9" max="9" width="12.83203125" customWidth="1"/>
    <col min="10" max="10" width="10.33203125" customWidth="1"/>
    <col min="11" max="11" width="14.33203125" style="84" customWidth="1"/>
    <col min="12" max="12" width="15.1640625" style="83" customWidth="1"/>
    <col min="13" max="13" width="20.1640625" style="83" customWidth="1"/>
    <col min="14" max="14" width="22.83203125" style="83" customWidth="1"/>
    <col min="15" max="15" width="15.5" style="83" customWidth="1"/>
    <col min="16" max="16" width="17.5" style="83" customWidth="1"/>
  </cols>
  <sheetData>
    <row r="1" spans="2:17" ht="26" customHeight="1" x14ac:dyDescent="0.2"/>
    <row r="2" spans="2:17" x14ac:dyDescent="0.2">
      <c r="B2" s="1" t="s">
        <v>86</v>
      </c>
      <c r="D2" s="96"/>
      <c r="E2" s="96"/>
      <c r="F2" s="96"/>
      <c r="G2" s="96"/>
      <c r="H2" s="96"/>
      <c r="I2" s="113"/>
      <c r="J2" s="113"/>
      <c r="K2" s="99"/>
    </row>
    <row r="3" spans="2:17" ht="17" thickBot="1" x14ac:dyDescent="0.25">
      <c r="C3" s="99"/>
      <c r="D3" s="96"/>
      <c r="E3" s="96"/>
      <c r="F3" s="96"/>
      <c r="G3" s="96"/>
      <c r="H3" s="96"/>
      <c r="I3" s="113"/>
      <c r="J3" s="113"/>
      <c r="K3" s="99"/>
    </row>
    <row r="4" spans="2:17" x14ac:dyDescent="0.2">
      <c r="B4" s="124"/>
      <c r="C4" s="123" t="s">
        <v>65</v>
      </c>
      <c r="D4" s="122"/>
      <c r="E4" s="122"/>
      <c r="F4" s="122"/>
      <c r="G4" s="122"/>
      <c r="H4" s="122"/>
      <c r="I4" s="133"/>
      <c r="J4" s="133"/>
      <c r="K4" s="132"/>
      <c r="L4" s="119"/>
      <c r="M4" s="119"/>
      <c r="N4" s="119"/>
      <c r="O4" s="119"/>
      <c r="P4" s="119"/>
      <c r="Q4" s="118"/>
    </row>
    <row r="5" spans="2:17" x14ac:dyDescent="0.2">
      <c r="B5" s="91"/>
      <c r="C5" s="99"/>
      <c r="D5" s="96"/>
      <c r="E5" s="96"/>
      <c r="F5" s="96"/>
      <c r="G5" s="96"/>
      <c r="H5" s="96"/>
      <c r="I5" s="113"/>
      <c r="J5" s="113"/>
      <c r="K5" s="99"/>
      <c r="Q5" s="90"/>
    </row>
    <row r="6" spans="2:17" x14ac:dyDescent="0.2">
      <c r="B6" s="91"/>
      <c r="C6" s="117" t="s">
        <v>84</v>
      </c>
      <c r="D6" s="96"/>
      <c r="E6" s="96"/>
      <c r="F6" s="96"/>
      <c r="G6" s="96"/>
      <c r="H6" s="96"/>
      <c r="K6" s="117" t="s">
        <v>83</v>
      </c>
      <c r="Q6" s="90"/>
    </row>
    <row r="7" spans="2:17" x14ac:dyDescent="0.2">
      <c r="B7" s="91"/>
      <c r="D7" s="96"/>
      <c r="E7" s="96"/>
      <c r="F7" s="96"/>
      <c r="G7" s="96"/>
      <c r="H7" s="96"/>
      <c r="L7" s="96"/>
      <c r="M7" s="96"/>
      <c r="N7" s="96"/>
      <c r="O7" s="96"/>
      <c r="P7" s="96"/>
      <c r="Q7" s="90"/>
    </row>
    <row r="8" spans="2:17" x14ac:dyDescent="0.2">
      <c r="B8" s="91"/>
      <c r="C8" s="115" t="s">
        <v>0</v>
      </c>
      <c r="D8" s="53" t="s">
        <v>1</v>
      </c>
      <c r="E8" s="53" t="s">
        <v>2</v>
      </c>
      <c r="F8" s="53" t="s">
        <v>3</v>
      </c>
      <c r="G8" s="53"/>
      <c r="H8" s="55" t="s">
        <v>4</v>
      </c>
      <c r="K8" s="115" t="s">
        <v>0</v>
      </c>
      <c r="L8" s="53" t="s">
        <v>1</v>
      </c>
      <c r="M8" s="53" t="s">
        <v>2</v>
      </c>
      <c r="N8" s="53" t="s">
        <v>3</v>
      </c>
      <c r="O8" s="53"/>
      <c r="P8" s="55" t="s">
        <v>4</v>
      </c>
      <c r="Q8" s="90"/>
    </row>
    <row r="9" spans="2:17" x14ac:dyDescent="0.2">
      <c r="B9" s="91"/>
      <c r="C9" s="146" t="s">
        <v>8</v>
      </c>
      <c r="D9" s="83">
        <v>1</v>
      </c>
      <c r="E9" s="96">
        <v>4.13</v>
      </c>
      <c r="F9" s="96">
        <v>1.92</v>
      </c>
      <c r="G9" s="96"/>
      <c r="H9" s="108">
        <f>E9/F9</f>
        <v>2.1510416666666665</v>
      </c>
      <c r="K9" s="146" t="s">
        <v>8</v>
      </c>
      <c r="L9" s="83">
        <v>1</v>
      </c>
      <c r="M9" s="96">
        <v>3.3</v>
      </c>
      <c r="N9" s="96">
        <v>1.62</v>
      </c>
      <c r="O9" s="96"/>
      <c r="P9" s="108">
        <f>M9/N9</f>
        <v>2.0370370370370368</v>
      </c>
      <c r="Q9" s="90"/>
    </row>
    <row r="10" spans="2:17" x14ac:dyDescent="0.2">
      <c r="B10" s="91"/>
      <c r="C10" s="146"/>
      <c r="D10" s="83">
        <v>2</v>
      </c>
      <c r="E10" s="96">
        <v>4.09</v>
      </c>
      <c r="F10" s="96">
        <v>1.58</v>
      </c>
      <c r="G10" s="96"/>
      <c r="H10" s="108">
        <f>E10/F10</f>
        <v>2.5886075949367084</v>
      </c>
      <c r="K10" s="146"/>
      <c r="L10" s="83">
        <v>2</v>
      </c>
      <c r="M10" s="96">
        <v>3.14</v>
      </c>
      <c r="N10" s="96">
        <v>1.9</v>
      </c>
      <c r="O10" s="96"/>
      <c r="P10" s="108">
        <f>M10/N10</f>
        <v>1.6526315789473687</v>
      </c>
      <c r="Q10" s="90"/>
    </row>
    <row r="11" spans="2:17" x14ac:dyDescent="0.2">
      <c r="B11" s="91"/>
      <c r="C11" s="146"/>
      <c r="E11" s="96"/>
      <c r="F11" s="96"/>
      <c r="G11" s="83" t="s">
        <v>9</v>
      </c>
      <c r="H11" s="108">
        <f>AVERAGE(H9:H10)</f>
        <v>2.3698246308016877</v>
      </c>
      <c r="K11" s="146"/>
      <c r="M11" s="96"/>
      <c r="N11" s="96"/>
      <c r="O11" s="83" t="s">
        <v>9</v>
      </c>
      <c r="P11" s="108">
        <f>AVERAGE(P9:P10)</f>
        <v>1.8448343079922027</v>
      </c>
      <c r="Q11" s="90"/>
    </row>
    <row r="12" spans="2:17" x14ac:dyDescent="0.2">
      <c r="B12" s="91"/>
      <c r="C12" s="114"/>
      <c r="E12" s="96"/>
      <c r="F12" s="96"/>
      <c r="H12" s="108"/>
      <c r="K12" s="114"/>
      <c r="M12" s="96"/>
      <c r="N12" s="96"/>
      <c r="P12" s="108"/>
      <c r="Q12" s="90"/>
    </row>
    <row r="13" spans="2:17" x14ac:dyDescent="0.2">
      <c r="B13" s="91"/>
      <c r="C13" s="146" t="s">
        <v>11</v>
      </c>
      <c r="D13" s="83">
        <v>1</v>
      </c>
      <c r="E13" s="96">
        <v>2.64</v>
      </c>
      <c r="F13" s="96">
        <v>2.0499999999999998</v>
      </c>
      <c r="G13" s="96"/>
      <c r="H13" s="108">
        <f>E13/F13</f>
        <v>1.2878048780487807</v>
      </c>
      <c r="K13" s="146" t="s">
        <v>11</v>
      </c>
      <c r="L13" s="83">
        <v>1</v>
      </c>
      <c r="M13" s="96">
        <v>2.82</v>
      </c>
      <c r="N13" s="96">
        <v>1.9</v>
      </c>
      <c r="O13" s="96"/>
      <c r="P13" s="108">
        <f>M13/N13</f>
        <v>1.4842105263157894</v>
      </c>
      <c r="Q13" s="90"/>
    </row>
    <row r="14" spans="2:17" x14ac:dyDescent="0.2">
      <c r="B14" s="91"/>
      <c r="C14" s="146"/>
      <c r="D14" s="83">
        <v>2</v>
      </c>
      <c r="E14" s="96">
        <v>3.14</v>
      </c>
      <c r="F14" s="96">
        <v>2.0099999999999998</v>
      </c>
      <c r="G14" s="96"/>
      <c r="H14" s="108">
        <f>E14/F14</f>
        <v>1.5621890547263684</v>
      </c>
      <c r="K14" s="146"/>
      <c r="L14" s="83">
        <v>2</v>
      </c>
      <c r="M14" s="96">
        <v>2.86</v>
      </c>
      <c r="N14" s="96">
        <v>1.69</v>
      </c>
      <c r="O14" s="96"/>
      <c r="P14" s="108">
        <f>M14/N14</f>
        <v>1.6923076923076923</v>
      </c>
      <c r="Q14" s="90"/>
    </row>
    <row r="15" spans="2:17" x14ac:dyDescent="0.2">
      <c r="B15" s="91"/>
      <c r="C15" s="146"/>
      <c r="E15" s="96"/>
      <c r="F15" s="96"/>
      <c r="G15" s="83" t="s">
        <v>9</v>
      </c>
      <c r="H15" s="108">
        <f>AVERAGE(H13:H14)</f>
        <v>1.4249969663875746</v>
      </c>
      <c r="K15" s="146"/>
      <c r="M15" s="96"/>
      <c r="N15" s="96"/>
      <c r="O15" s="83" t="s">
        <v>9</v>
      </c>
      <c r="P15" s="108">
        <f>AVERAGE(P13:P14)</f>
        <v>1.5882591093117409</v>
      </c>
      <c r="Q15" s="90"/>
    </row>
    <row r="16" spans="2:17" x14ac:dyDescent="0.2">
      <c r="B16" s="91"/>
      <c r="C16" s="114"/>
      <c r="E16" s="96"/>
      <c r="F16" s="96"/>
      <c r="H16" s="108"/>
      <c r="K16" s="114"/>
      <c r="M16" s="96"/>
      <c r="N16" s="96"/>
      <c r="P16" s="108"/>
      <c r="Q16" s="90"/>
    </row>
    <row r="17" spans="2:17" x14ac:dyDescent="0.2">
      <c r="B17" s="91"/>
      <c r="C17" s="114"/>
      <c r="E17" s="96"/>
      <c r="F17" s="96"/>
      <c r="G17" s="111" t="s">
        <v>13</v>
      </c>
      <c r="H17" s="43">
        <f>AVERAGE(H9,H10,H13,H14)</f>
        <v>1.8974107985946311</v>
      </c>
      <c r="K17" s="114"/>
      <c r="M17" s="96"/>
      <c r="N17" s="96"/>
      <c r="O17" s="111" t="s">
        <v>13</v>
      </c>
      <c r="P17" s="43">
        <f>AVERAGE(P9,P10,P13,P14)</f>
        <v>1.7165467086519719</v>
      </c>
      <c r="Q17" s="90"/>
    </row>
    <row r="18" spans="2:17" x14ac:dyDescent="0.2">
      <c r="B18" s="91"/>
      <c r="C18" s="114"/>
      <c r="E18" s="96"/>
      <c r="F18" s="96"/>
      <c r="H18" s="108"/>
      <c r="K18" s="114"/>
      <c r="M18" s="96"/>
      <c r="N18" s="96"/>
      <c r="P18" s="108"/>
      <c r="Q18" s="90"/>
    </row>
    <row r="19" spans="2:17" x14ac:dyDescent="0.2">
      <c r="B19" s="91"/>
      <c r="C19" s="146" t="s">
        <v>10</v>
      </c>
      <c r="D19" s="83">
        <v>1</v>
      </c>
      <c r="E19" s="96">
        <v>3.02</v>
      </c>
      <c r="F19" s="96">
        <v>1.66</v>
      </c>
      <c r="G19" s="96"/>
      <c r="H19" s="108">
        <f>E19/F19</f>
        <v>1.8192771084337351</v>
      </c>
      <c r="K19" s="146" t="s">
        <v>10</v>
      </c>
      <c r="L19" s="83">
        <v>1</v>
      </c>
      <c r="M19" s="96">
        <v>1.62</v>
      </c>
      <c r="N19" s="96">
        <v>1.0900000000000001</v>
      </c>
      <c r="O19" s="96"/>
      <c r="P19" s="108">
        <f>M19/N19</f>
        <v>1.4862385321100917</v>
      </c>
      <c r="Q19" s="90"/>
    </row>
    <row r="20" spans="2:17" x14ac:dyDescent="0.2">
      <c r="B20" s="91"/>
      <c r="C20" s="146"/>
      <c r="D20" s="83">
        <v>2</v>
      </c>
      <c r="E20" s="96">
        <v>3.28</v>
      </c>
      <c r="F20" s="96">
        <v>2.44</v>
      </c>
      <c r="G20" s="96"/>
      <c r="H20" s="108">
        <f>E20/F20</f>
        <v>1.3442622950819672</v>
      </c>
      <c r="K20" s="146"/>
      <c r="L20" s="83">
        <v>2</v>
      </c>
      <c r="M20" s="96">
        <v>1.68</v>
      </c>
      <c r="N20" s="96">
        <v>0.86</v>
      </c>
      <c r="O20" s="96"/>
      <c r="P20" s="108">
        <f>M20/N20</f>
        <v>1.9534883720930232</v>
      </c>
      <c r="Q20" s="90"/>
    </row>
    <row r="21" spans="2:17" x14ac:dyDescent="0.2">
      <c r="B21" s="91"/>
      <c r="C21" s="146"/>
      <c r="E21" s="96"/>
      <c r="F21" s="96"/>
      <c r="G21" s="83" t="s">
        <v>9</v>
      </c>
      <c r="H21" s="108">
        <f>AVERAGE(H19:H20)</f>
        <v>1.5817697017578511</v>
      </c>
      <c r="K21" s="146"/>
      <c r="M21" s="96"/>
      <c r="N21" s="96"/>
      <c r="O21" s="83" t="s">
        <v>9</v>
      </c>
      <c r="P21" s="108">
        <f>AVERAGE(P19:P20)</f>
        <v>1.7198634521015574</v>
      </c>
      <c r="Q21" s="90"/>
    </row>
    <row r="22" spans="2:17" x14ac:dyDescent="0.2">
      <c r="B22" s="91"/>
      <c r="C22" s="114"/>
      <c r="E22" s="96"/>
      <c r="F22" s="96"/>
      <c r="H22" s="108"/>
      <c r="K22" s="114"/>
      <c r="M22" s="96"/>
      <c r="N22" s="96"/>
      <c r="P22" s="108"/>
      <c r="Q22" s="90"/>
    </row>
    <row r="23" spans="2:17" x14ac:dyDescent="0.2">
      <c r="B23" s="91"/>
      <c r="C23" s="146" t="s">
        <v>7</v>
      </c>
      <c r="D23" s="83">
        <v>1</v>
      </c>
      <c r="E23" s="96">
        <v>2.1</v>
      </c>
      <c r="F23" s="96">
        <v>1.58</v>
      </c>
      <c r="G23" s="96"/>
      <c r="H23" s="108">
        <f>E23/F23</f>
        <v>1.3291139240506329</v>
      </c>
      <c r="K23" s="146" t="s">
        <v>7</v>
      </c>
      <c r="L23" s="83">
        <v>1</v>
      </c>
      <c r="M23" s="96">
        <v>2.4700000000000002</v>
      </c>
      <c r="N23" s="96">
        <v>2.08</v>
      </c>
      <c r="O23" s="96"/>
      <c r="P23" s="108">
        <f>M23/N23</f>
        <v>1.1875</v>
      </c>
      <c r="Q23" s="90"/>
    </row>
    <row r="24" spans="2:17" x14ac:dyDescent="0.2">
      <c r="B24" s="91"/>
      <c r="C24" s="146"/>
      <c r="D24" s="83">
        <v>2</v>
      </c>
      <c r="E24" s="96">
        <v>2.34</v>
      </c>
      <c r="F24" s="96">
        <v>1.39</v>
      </c>
      <c r="G24" s="96"/>
      <c r="H24" s="108">
        <f>E24/F24</f>
        <v>1.6834532374100719</v>
      </c>
      <c r="K24" s="146"/>
      <c r="L24" s="83">
        <v>2</v>
      </c>
      <c r="M24" s="96">
        <v>2.44</v>
      </c>
      <c r="N24" s="96">
        <v>2.33</v>
      </c>
      <c r="O24" s="96"/>
      <c r="P24" s="108">
        <f>M24/N24</f>
        <v>1.0472103004291844</v>
      </c>
      <c r="Q24" s="90"/>
    </row>
    <row r="25" spans="2:17" x14ac:dyDescent="0.2">
      <c r="B25" s="91"/>
      <c r="C25" s="146"/>
      <c r="E25" s="96"/>
      <c r="F25" s="96"/>
      <c r="G25" s="83" t="s">
        <v>9</v>
      </c>
      <c r="H25" s="108">
        <f>AVERAGE(H23:H24)</f>
        <v>1.5062835807303525</v>
      </c>
      <c r="K25" s="146"/>
      <c r="M25" s="96"/>
      <c r="N25" s="96"/>
      <c r="O25" s="83" t="s">
        <v>9</v>
      </c>
      <c r="P25" s="108">
        <f>AVERAGE(P23:P24)</f>
        <v>1.1173551502145922</v>
      </c>
      <c r="Q25" s="90"/>
    </row>
    <row r="26" spans="2:17" x14ac:dyDescent="0.2">
      <c r="B26" s="91"/>
      <c r="C26" s="114"/>
      <c r="E26" s="96"/>
      <c r="F26" s="96"/>
      <c r="H26" s="108"/>
      <c r="K26" s="114"/>
      <c r="M26" s="96"/>
      <c r="N26" s="96"/>
      <c r="P26" s="108"/>
      <c r="Q26" s="90"/>
    </row>
    <row r="27" spans="2:17" x14ac:dyDescent="0.2">
      <c r="B27" s="91"/>
      <c r="C27" s="114"/>
      <c r="E27" s="96"/>
      <c r="F27" s="96"/>
      <c r="G27" s="111" t="s">
        <v>18</v>
      </c>
      <c r="H27" s="43">
        <f>AVERAGE(H19,H20,H23,H24)</f>
        <v>1.5440266412441019</v>
      </c>
      <c r="K27" s="114"/>
      <c r="M27" s="96"/>
      <c r="N27" s="96"/>
      <c r="O27" s="111" t="s">
        <v>18</v>
      </c>
      <c r="P27" s="43">
        <f>AVERAGE(P19,P20,P23,P24)</f>
        <v>1.4186093011580747</v>
      </c>
      <c r="Q27" s="90"/>
    </row>
    <row r="28" spans="2:17" x14ac:dyDescent="0.2">
      <c r="B28" s="91"/>
      <c r="C28" s="114"/>
      <c r="E28" s="96"/>
      <c r="F28" s="96"/>
      <c r="H28" s="108"/>
      <c r="K28" s="114"/>
      <c r="M28" s="96"/>
      <c r="N28" s="96"/>
      <c r="P28" s="108"/>
      <c r="Q28" s="90"/>
    </row>
    <row r="29" spans="2:17" x14ac:dyDescent="0.2">
      <c r="B29" s="91"/>
      <c r="C29" s="146" t="s">
        <v>17</v>
      </c>
      <c r="D29" s="83">
        <v>1</v>
      </c>
      <c r="E29" s="96">
        <v>3.02</v>
      </c>
      <c r="F29" s="96">
        <v>1.45</v>
      </c>
      <c r="G29" s="96"/>
      <c r="H29" s="108">
        <f>E29/F29</f>
        <v>2.0827586206896553</v>
      </c>
      <c r="K29" s="146" t="s">
        <v>17</v>
      </c>
      <c r="L29" s="83">
        <v>1</v>
      </c>
      <c r="M29" s="96">
        <v>1.01</v>
      </c>
      <c r="N29" s="96">
        <v>0.81</v>
      </c>
      <c r="O29" s="96"/>
      <c r="P29" s="108">
        <f>M29/N29</f>
        <v>1.2469135802469136</v>
      </c>
      <c r="Q29" s="90"/>
    </row>
    <row r="30" spans="2:17" x14ac:dyDescent="0.2">
      <c r="B30" s="91"/>
      <c r="C30" s="146"/>
      <c r="D30" s="83">
        <v>2</v>
      </c>
      <c r="E30" s="96">
        <v>3.23</v>
      </c>
      <c r="F30" s="96">
        <v>1.67</v>
      </c>
      <c r="G30" s="96"/>
      <c r="H30" s="108">
        <f>E30/F30</f>
        <v>1.9341317365269461</v>
      </c>
      <c r="K30" s="146"/>
      <c r="L30" s="83">
        <v>2</v>
      </c>
      <c r="M30" s="96">
        <v>1.6</v>
      </c>
      <c r="N30" s="96">
        <v>1.19</v>
      </c>
      <c r="O30" s="96"/>
      <c r="P30" s="108">
        <f>M30/N30</f>
        <v>1.3445378151260505</v>
      </c>
      <c r="Q30" s="90"/>
    </row>
    <row r="31" spans="2:17" x14ac:dyDescent="0.2">
      <c r="B31" s="91"/>
      <c r="C31" s="146"/>
      <c r="E31" s="96"/>
      <c r="F31" s="96"/>
      <c r="G31" s="83" t="s">
        <v>9</v>
      </c>
      <c r="H31" s="108">
        <f>AVERAGE(H29:H30)</f>
        <v>2.0084451786083006</v>
      </c>
      <c r="K31" s="146"/>
      <c r="M31" s="96"/>
      <c r="N31" s="96"/>
      <c r="O31" s="83" t="s">
        <v>9</v>
      </c>
      <c r="P31" s="108">
        <f>AVERAGE(P29:P30)</f>
        <v>1.2957256976864819</v>
      </c>
      <c r="Q31" s="90"/>
    </row>
    <row r="32" spans="2:17" x14ac:dyDescent="0.2">
      <c r="B32" s="91"/>
      <c r="C32" s="114"/>
      <c r="E32" s="96"/>
      <c r="F32" s="96"/>
      <c r="H32" s="108"/>
      <c r="K32" s="114"/>
      <c r="M32" s="96"/>
      <c r="N32" s="96"/>
      <c r="P32" s="108"/>
      <c r="Q32" s="90"/>
    </row>
    <row r="33" spans="2:17" x14ac:dyDescent="0.2">
      <c r="B33" s="91"/>
      <c r="C33" s="146" t="s">
        <v>12</v>
      </c>
      <c r="D33" s="83">
        <v>1</v>
      </c>
      <c r="E33" s="96">
        <v>2.6</v>
      </c>
      <c r="F33" s="96">
        <v>1.79</v>
      </c>
      <c r="G33" s="96"/>
      <c r="H33" s="108">
        <f>E33/F33</f>
        <v>1.4525139664804469</v>
      </c>
      <c r="K33" s="146" t="s">
        <v>12</v>
      </c>
      <c r="L33" s="83">
        <v>1</v>
      </c>
      <c r="M33" s="96">
        <v>1.1299999999999999</v>
      </c>
      <c r="N33" s="96">
        <v>0.87</v>
      </c>
      <c r="O33" s="96"/>
      <c r="P33" s="108">
        <f>M33/N33</f>
        <v>1.2988505747126435</v>
      </c>
      <c r="Q33" s="90"/>
    </row>
    <row r="34" spans="2:17" x14ac:dyDescent="0.2">
      <c r="B34" s="91"/>
      <c r="C34" s="145"/>
      <c r="D34" s="83">
        <v>2</v>
      </c>
      <c r="E34" s="96">
        <v>2.39</v>
      </c>
      <c r="F34" s="96">
        <v>1.98</v>
      </c>
      <c r="G34" s="96"/>
      <c r="H34" s="108">
        <f>E34/F34</f>
        <v>1.2070707070707072</v>
      </c>
      <c r="K34" s="145"/>
      <c r="L34" s="83">
        <v>2</v>
      </c>
      <c r="M34" s="96">
        <v>1.39</v>
      </c>
      <c r="N34" s="96">
        <v>1.29</v>
      </c>
      <c r="O34" s="96"/>
      <c r="P34" s="108">
        <f>M34/N34</f>
        <v>1.0775193798449612</v>
      </c>
      <c r="Q34" s="90"/>
    </row>
    <row r="35" spans="2:17" x14ac:dyDescent="0.2">
      <c r="B35" s="91"/>
      <c r="C35" s="147"/>
      <c r="E35" s="96"/>
      <c r="F35" s="96"/>
      <c r="G35" s="83" t="s">
        <v>9</v>
      </c>
      <c r="H35" s="108">
        <f>AVERAGE(H33:H34)</f>
        <v>1.3297923367755771</v>
      </c>
      <c r="K35" s="147"/>
      <c r="M35" s="96"/>
      <c r="N35" s="96"/>
      <c r="O35" s="83" t="s">
        <v>9</v>
      </c>
      <c r="P35" s="108">
        <f>AVERAGE(P33:P34)</f>
        <v>1.1881849772788025</v>
      </c>
      <c r="Q35" s="90"/>
    </row>
    <row r="36" spans="2:17" x14ac:dyDescent="0.2">
      <c r="B36" s="91"/>
      <c r="C36" s="107"/>
      <c r="E36" s="96"/>
      <c r="F36" s="96"/>
      <c r="H36" s="108"/>
      <c r="K36" s="107"/>
      <c r="M36" s="96"/>
      <c r="N36" s="96"/>
      <c r="P36" s="108"/>
      <c r="Q36" s="90"/>
    </row>
    <row r="37" spans="2:17" x14ac:dyDescent="0.2">
      <c r="B37" s="91"/>
      <c r="C37" s="107"/>
      <c r="E37" s="96"/>
      <c r="F37" s="96"/>
      <c r="G37" s="111" t="s">
        <v>23</v>
      </c>
      <c r="H37" s="43">
        <f>AVERAGE(H29,H30,H33,H34)</f>
        <v>1.6691187576919391</v>
      </c>
      <c r="K37" s="107"/>
      <c r="M37" s="96"/>
      <c r="N37" s="96"/>
      <c r="O37" s="111" t="s">
        <v>23</v>
      </c>
      <c r="P37" s="43">
        <f>AVERAGE(P29,P30,P33,P34)</f>
        <v>1.2419553374826422</v>
      </c>
      <c r="Q37" s="90"/>
    </row>
    <row r="38" spans="2:17" x14ac:dyDescent="0.2">
      <c r="B38" s="91"/>
      <c r="C38" s="107"/>
      <c r="E38" s="96"/>
      <c r="F38" s="96"/>
      <c r="H38" s="108"/>
      <c r="K38" s="107"/>
      <c r="M38" s="96"/>
      <c r="N38" s="96"/>
      <c r="P38" s="108"/>
      <c r="Q38" s="90"/>
    </row>
    <row r="39" spans="2:17" x14ac:dyDescent="0.2">
      <c r="B39" s="91"/>
      <c r="C39" s="145" t="s">
        <v>16</v>
      </c>
      <c r="D39" s="83">
        <v>1</v>
      </c>
      <c r="E39" s="96">
        <v>2.09</v>
      </c>
      <c r="F39" s="96">
        <v>1.45</v>
      </c>
      <c r="H39" s="108">
        <f>E39/F39</f>
        <v>1.4413793103448276</v>
      </c>
      <c r="K39" s="146" t="s">
        <v>16</v>
      </c>
      <c r="L39" s="83">
        <v>1</v>
      </c>
      <c r="M39" s="96">
        <v>2.36</v>
      </c>
      <c r="N39" s="96">
        <v>1.49</v>
      </c>
      <c r="O39" s="96"/>
      <c r="P39" s="108">
        <f>M39/N39</f>
        <v>1.5838926174496644</v>
      </c>
      <c r="Q39" s="90"/>
    </row>
    <row r="40" spans="2:17" x14ac:dyDescent="0.2">
      <c r="B40" s="91"/>
      <c r="C40" s="145"/>
      <c r="D40" s="83">
        <v>2</v>
      </c>
      <c r="E40" s="96">
        <v>2.91</v>
      </c>
      <c r="F40" s="96">
        <v>1.26</v>
      </c>
      <c r="H40" s="108">
        <f>E40/F40</f>
        <v>2.3095238095238098</v>
      </c>
      <c r="K40" s="145"/>
      <c r="L40" s="83">
        <v>2</v>
      </c>
      <c r="M40" s="96">
        <v>1.89</v>
      </c>
      <c r="N40" s="96">
        <v>1.51</v>
      </c>
      <c r="O40" s="96"/>
      <c r="P40" s="108">
        <f>M40/N40</f>
        <v>1.2516556291390728</v>
      </c>
      <c r="Q40" s="90"/>
    </row>
    <row r="41" spans="2:17" x14ac:dyDescent="0.2">
      <c r="B41" s="91"/>
      <c r="C41" s="145"/>
      <c r="G41" s="83" t="s">
        <v>9</v>
      </c>
      <c r="H41" s="108">
        <f>AVERAGE(H39:H40)</f>
        <v>1.8754515599343187</v>
      </c>
      <c r="K41" s="147"/>
      <c r="M41" s="96"/>
      <c r="N41" s="96"/>
      <c r="O41" s="83" t="s">
        <v>9</v>
      </c>
      <c r="P41" s="108">
        <f>AVERAGE(P39:P40)</f>
        <v>1.4177741232943686</v>
      </c>
      <c r="Q41" s="90"/>
    </row>
    <row r="42" spans="2:17" x14ac:dyDescent="0.2">
      <c r="B42" s="91"/>
      <c r="C42" s="112"/>
      <c r="H42" s="108"/>
      <c r="K42" s="107"/>
      <c r="M42" s="96"/>
      <c r="N42" s="96"/>
      <c r="P42" s="108"/>
      <c r="Q42" s="90"/>
    </row>
    <row r="43" spans="2:17" x14ac:dyDescent="0.2">
      <c r="B43" s="91"/>
      <c r="C43" s="145" t="s">
        <v>21</v>
      </c>
      <c r="D43" s="83">
        <v>1</v>
      </c>
      <c r="E43" s="96">
        <v>1.84</v>
      </c>
      <c r="F43" s="96">
        <v>2.2000000000000002</v>
      </c>
      <c r="H43" s="108">
        <f>E43/F43</f>
        <v>0.83636363636363631</v>
      </c>
      <c r="K43" s="146" t="s">
        <v>21</v>
      </c>
      <c r="L43" s="83">
        <v>1</v>
      </c>
      <c r="M43" s="96">
        <v>1.66</v>
      </c>
      <c r="N43" s="96">
        <v>1.1000000000000001</v>
      </c>
      <c r="O43" s="96"/>
      <c r="P43" s="108">
        <f>M43/N43</f>
        <v>1.5090909090909088</v>
      </c>
      <c r="Q43" s="90"/>
    </row>
    <row r="44" spans="2:17" x14ac:dyDescent="0.2">
      <c r="B44" s="91"/>
      <c r="C44" s="145"/>
      <c r="D44" s="83">
        <v>2</v>
      </c>
      <c r="E44" s="96">
        <v>2.2799999999999998</v>
      </c>
      <c r="F44" s="96">
        <v>1.31</v>
      </c>
      <c r="H44" s="108">
        <f>E44/F44</f>
        <v>1.7404580152671754</v>
      </c>
      <c r="K44" s="145"/>
      <c r="L44" s="83">
        <v>2</v>
      </c>
      <c r="M44" s="96">
        <v>1.62</v>
      </c>
      <c r="N44" s="96">
        <v>1.27</v>
      </c>
      <c r="O44" s="96"/>
      <c r="P44" s="108">
        <f>M44/N44</f>
        <v>1.2755905511811025</v>
      </c>
      <c r="Q44" s="90"/>
    </row>
    <row r="45" spans="2:17" x14ac:dyDescent="0.2">
      <c r="B45" s="91"/>
      <c r="C45" s="145"/>
      <c r="E45" s="96"/>
      <c r="F45" s="96"/>
      <c r="G45" s="83" t="s">
        <v>9</v>
      </c>
      <c r="H45" s="108">
        <f>AVERAGE(H43:H44)</f>
        <v>1.2884108258154059</v>
      </c>
      <c r="K45" s="147"/>
      <c r="M45" s="96"/>
      <c r="N45" s="96"/>
      <c r="O45" s="83" t="s">
        <v>9</v>
      </c>
      <c r="P45" s="108">
        <f>AVERAGE(P43:P44)</f>
        <v>1.3923407301360058</v>
      </c>
      <c r="Q45" s="90"/>
    </row>
    <row r="46" spans="2:17" x14ac:dyDescent="0.2">
      <c r="B46" s="91"/>
      <c r="C46" s="112"/>
      <c r="E46" s="96"/>
      <c r="F46" s="96"/>
      <c r="H46" s="108"/>
      <c r="K46" s="107"/>
      <c r="M46" s="96"/>
      <c r="N46" s="96"/>
      <c r="P46" s="108"/>
      <c r="Q46" s="90"/>
    </row>
    <row r="47" spans="2:17" x14ac:dyDescent="0.2">
      <c r="B47" s="91"/>
      <c r="C47" s="112"/>
      <c r="E47" s="96"/>
      <c r="F47" s="96"/>
      <c r="G47" s="111" t="s">
        <v>29</v>
      </c>
      <c r="H47" s="43">
        <f>AVERAGE(H39,H40,H43,H44)</f>
        <v>1.5819311928748623</v>
      </c>
      <c r="K47" s="107"/>
      <c r="M47" s="96"/>
      <c r="N47" s="96"/>
      <c r="O47" s="111" t="s">
        <v>29</v>
      </c>
      <c r="P47" s="43">
        <f>AVERAGE(P39,P40,P43,P44)</f>
        <v>1.4050574267151872</v>
      </c>
      <c r="Q47" s="90"/>
    </row>
    <row r="48" spans="2:17" x14ac:dyDescent="0.2">
      <c r="B48" s="91"/>
      <c r="C48" s="112"/>
      <c r="E48" s="96"/>
      <c r="F48" s="96"/>
      <c r="H48" s="108"/>
      <c r="K48" s="107"/>
      <c r="M48" s="96"/>
      <c r="N48" s="96"/>
      <c r="P48" s="108"/>
      <c r="Q48" s="90"/>
    </row>
    <row r="49" spans="2:17" x14ac:dyDescent="0.2">
      <c r="B49" s="91"/>
      <c r="C49" s="145" t="s">
        <v>15</v>
      </c>
      <c r="D49" s="83">
        <v>1</v>
      </c>
      <c r="E49" s="96">
        <v>0.49</v>
      </c>
      <c r="F49" s="96">
        <v>0.24</v>
      </c>
      <c r="H49" s="108">
        <f>E49/F49</f>
        <v>2.0416666666666665</v>
      </c>
      <c r="K49" s="146" t="s">
        <v>15</v>
      </c>
      <c r="L49" s="83">
        <v>1</v>
      </c>
      <c r="M49" s="96">
        <v>2.1</v>
      </c>
      <c r="N49" s="96">
        <v>0.99</v>
      </c>
      <c r="O49" s="96"/>
      <c r="P49" s="108">
        <f>M49/N49</f>
        <v>2.1212121212121211</v>
      </c>
      <c r="Q49" s="90"/>
    </row>
    <row r="50" spans="2:17" x14ac:dyDescent="0.2">
      <c r="B50" s="91"/>
      <c r="C50" s="145"/>
      <c r="D50" s="83">
        <v>2</v>
      </c>
      <c r="E50" s="96">
        <v>0.48</v>
      </c>
      <c r="F50" s="96">
        <v>0.24</v>
      </c>
      <c r="H50" s="108">
        <f>E50/F50</f>
        <v>2</v>
      </c>
      <c r="K50" s="145"/>
      <c r="L50" s="83">
        <v>2</v>
      </c>
      <c r="M50" s="96">
        <v>1.94</v>
      </c>
      <c r="N50" s="96">
        <v>0.96</v>
      </c>
      <c r="O50" s="96"/>
      <c r="P50" s="108">
        <f>M50/N50</f>
        <v>2.0208333333333335</v>
      </c>
      <c r="Q50" s="90"/>
    </row>
    <row r="51" spans="2:17" x14ac:dyDescent="0.2">
      <c r="B51" s="91"/>
      <c r="C51" s="145"/>
      <c r="G51" s="83" t="s">
        <v>9</v>
      </c>
      <c r="H51" s="108">
        <f>AVERAGE(H49:H50)</f>
        <v>2.020833333333333</v>
      </c>
      <c r="K51" s="147"/>
      <c r="M51" s="96"/>
      <c r="N51" s="96"/>
      <c r="O51" s="83" t="s">
        <v>9</v>
      </c>
      <c r="P51" s="108">
        <f>AVERAGE(P49:P50)</f>
        <v>2.0710227272727275</v>
      </c>
      <c r="Q51" s="90"/>
    </row>
    <row r="52" spans="2:17" x14ac:dyDescent="0.2">
      <c r="B52" s="91"/>
      <c r="C52" s="112"/>
      <c r="E52" s="96"/>
      <c r="F52" s="96"/>
      <c r="H52" s="108"/>
      <c r="K52" s="107"/>
      <c r="M52" s="96"/>
      <c r="N52" s="96"/>
      <c r="P52" s="108"/>
      <c r="Q52" s="90"/>
    </row>
    <row r="53" spans="2:17" x14ac:dyDescent="0.2">
      <c r="B53" s="91"/>
      <c r="C53" s="145" t="s">
        <v>22</v>
      </c>
      <c r="D53" s="83">
        <v>1</v>
      </c>
      <c r="E53" s="96">
        <v>1.3</v>
      </c>
      <c r="F53" s="96">
        <v>1.19</v>
      </c>
      <c r="H53" s="108">
        <f>E53/F53</f>
        <v>1.0924369747899161</v>
      </c>
      <c r="K53" s="146" t="s">
        <v>22</v>
      </c>
      <c r="L53" s="83">
        <v>1</v>
      </c>
      <c r="M53" s="96">
        <v>1.63</v>
      </c>
      <c r="N53" s="96">
        <v>1.25</v>
      </c>
      <c r="O53" s="96"/>
      <c r="P53" s="108">
        <f>M53/N53</f>
        <v>1.3039999999999998</v>
      </c>
      <c r="Q53" s="90"/>
    </row>
    <row r="54" spans="2:17" x14ac:dyDescent="0.2">
      <c r="B54" s="91"/>
      <c r="C54" s="145"/>
      <c r="D54" s="83">
        <v>2</v>
      </c>
      <c r="E54" s="96">
        <v>1.32</v>
      </c>
      <c r="F54" s="96">
        <v>1.03</v>
      </c>
      <c r="H54" s="108">
        <f>E54/F54</f>
        <v>1.2815533980582525</v>
      </c>
      <c r="K54" s="145"/>
      <c r="L54" s="83">
        <v>2</v>
      </c>
      <c r="M54" s="96">
        <v>1.5</v>
      </c>
      <c r="N54" s="96">
        <v>0.99</v>
      </c>
      <c r="O54" s="96"/>
      <c r="P54" s="108">
        <f>M54/N54</f>
        <v>1.5151515151515151</v>
      </c>
      <c r="Q54" s="90"/>
    </row>
    <row r="55" spans="2:17" x14ac:dyDescent="0.2">
      <c r="B55" s="91"/>
      <c r="C55" s="145"/>
      <c r="G55" s="83" t="s">
        <v>9</v>
      </c>
      <c r="H55" s="108">
        <f>AVERAGE(H53:H54)</f>
        <v>1.1869951864240842</v>
      </c>
      <c r="K55" s="147"/>
      <c r="M55" s="96"/>
      <c r="N55" s="96"/>
      <c r="O55" s="83" t="s">
        <v>9</v>
      </c>
      <c r="P55" s="108">
        <f>AVERAGE(P53:P54)</f>
        <v>1.4095757575757575</v>
      </c>
      <c r="Q55" s="90"/>
    </row>
    <row r="56" spans="2:17" x14ac:dyDescent="0.2">
      <c r="B56" s="91"/>
      <c r="C56" s="112"/>
      <c r="H56" s="108"/>
      <c r="K56" s="107"/>
      <c r="M56" s="96"/>
      <c r="N56" s="96"/>
      <c r="P56" s="108"/>
      <c r="Q56" s="90"/>
    </row>
    <row r="57" spans="2:17" x14ac:dyDescent="0.2">
      <c r="B57" s="91"/>
      <c r="C57" s="112"/>
      <c r="G57" s="111" t="s">
        <v>31</v>
      </c>
      <c r="H57" s="43">
        <f>AVERAGE(H49,H50,H53,H54)</f>
        <v>1.6039142598787086</v>
      </c>
      <c r="K57" s="107"/>
      <c r="M57" s="96"/>
      <c r="N57" s="96"/>
      <c r="O57" s="111" t="s">
        <v>31</v>
      </c>
      <c r="P57" s="43">
        <f>AVERAGE(P49,P50,P53,P54)</f>
        <v>1.7402992424242427</v>
      </c>
      <c r="Q57" s="90"/>
    </row>
    <row r="58" spans="2:17" x14ac:dyDescent="0.2">
      <c r="B58" s="91"/>
      <c r="C58" s="112"/>
      <c r="H58" s="108"/>
      <c r="K58" s="107"/>
      <c r="M58" s="96"/>
      <c r="N58" s="96"/>
      <c r="P58" s="108"/>
      <c r="Q58" s="90"/>
    </row>
    <row r="59" spans="2:17" x14ac:dyDescent="0.2">
      <c r="B59" s="91"/>
      <c r="C59" s="145" t="s">
        <v>26</v>
      </c>
      <c r="D59" s="83">
        <v>1</v>
      </c>
      <c r="E59" s="96">
        <v>2.65</v>
      </c>
      <c r="F59" s="96">
        <v>1.73</v>
      </c>
      <c r="H59" s="108">
        <f>E59/F59</f>
        <v>1.5317919075144508</v>
      </c>
      <c r="K59" s="146" t="s">
        <v>26</v>
      </c>
      <c r="L59" s="83">
        <v>1</v>
      </c>
      <c r="M59" s="96">
        <v>2.61</v>
      </c>
      <c r="N59" s="96">
        <v>0.9</v>
      </c>
      <c r="O59" s="96"/>
      <c r="P59" s="108">
        <f>M59/N59</f>
        <v>2.9</v>
      </c>
      <c r="Q59" s="90"/>
    </row>
    <row r="60" spans="2:17" x14ac:dyDescent="0.2">
      <c r="B60" s="91"/>
      <c r="C60" s="145"/>
      <c r="D60" s="83">
        <v>2</v>
      </c>
      <c r="E60" s="96">
        <v>2.41</v>
      </c>
      <c r="F60" s="96">
        <v>1.51</v>
      </c>
      <c r="H60" s="108">
        <f>E60/F60</f>
        <v>1.5960264900662253</v>
      </c>
      <c r="K60" s="145"/>
      <c r="L60" s="83">
        <v>2</v>
      </c>
      <c r="M60" s="96">
        <v>2.2599999999999998</v>
      </c>
      <c r="N60" s="96">
        <v>1.74</v>
      </c>
      <c r="O60" s="96"/>
      <c r="P60" s="108">
        <f>M60/N60</f>
        <v>1.2988505747126435</v>
      </c>
      <c r="Q60" s="90"/>
    </row>
    <row r="61" spans="2:17" x14ac:dyDescent="0.2">
      <c r="B61" s="91"/>
      <c r="C61" s="145"/>
      <c r="G61" s="83" t="s">
        <v>9</v>
      </c>
      <c r="H61" s="108">
        <f>AVERAGE(H59:H60)</f>
        <v>1.5639091987903382</v>
      </c>
      <c r="K61" s="147"/>
      <c r="M61" s="96"/>
      <c r="N61" s="96"/>
      <c r="O61" s="83" t="s">
        <v>9</v>
      </c>
      <c r="P61" s="108">
        <f>AVERAGE(P59:P60)</f>
        <v>2.0994252873563219</v>
      </c>
      <c r="Q61" s="90"/>
    </row>
    <row r="62" spans="2:17" x14ac:dyDescent="0.2">
      <c r="B62" s="91"/>
      <c r="C62" s="112"/>
      <c r="H62" s="108"/>
      <c r="K62" s="107"/>
      <c r="M62" s="96"/>
      <c r="N62" s="96"/>
      <c r="P62" s="108"/>
      <c r="Q62" s="90"/>
    </row>
    <row r="63" spans="2:17" x14ac:dyDescent="0.2">
      <c r="B63" s="91"/>
      <c r="C63" s="145" t="s">
        <v>30</v>
      </c>
      <c r="D63" s="83">
        <v>1</v>
      </c>
      <c r="E63" s="96">
        <v>1.92</v>
      </c>
      <c r="F63" s="96">
        <v>1.33</v>
      </c>
      <c r="H63" s="108">
        <f>E63/F63</f>
        <v>1.4436090225563909</v>
      </c>
      <c r="K63" s="146" t="s">
        <v>30</v>
      </c>
      <c r="L63" s="83">
        <v>1</v>
      </c>
      <c r="M63" s="96">
        <v>2.0699999999999998</v>
      </c>
      <c r="N63" s="96">
        <v>1.37</v>
      </c>
      <c r="O63" s="96"/>
      <c r="P63" s="108">
        <f>M63/N63</f>
        <v>1.5109489051094889</v>
      </c>
      <c r="Q63" s="90"/>
    </row>
    <row r="64" spans="2:17" x14ac:dyDescent="0.2">
      <c r="B64" s="91"/>
      <c r="C64" s="145"/>
      <c r="D64" s="83">
        <v>2</v>
      </c>
      <c r="E64" s="96">
        <v>1.92</v>
      </c>
      <c r="F64" s="96">
        <v>1.33</v>
      </c>
      <c r="H64" s="108">
        <f>E64/F64</f>
        <v>1.4436090225563909</v>
      </c>
      <c r="K64" s="145"/>
      <c r="L64" s="83">
        <v>2</v>
      </c>
      <c r="M64" s="96">
        <v>2.14</v>
      </c>
      <c r="N64" s="96">
        <v>1.54</v>
      </c>
      <c r="O64" s="96"/>
      <c r="P64" s="108">
        <f>M64/N64</f>
        <v>1.3896103896103897</v>
      </c>
      <c r="Q64" s="90"/>
    </row>
    <row r="65" spans="2:17" x14ac:dyDescent="0.2">
      <c r="B65" s="91"/>
      <c r="C65" s="145"/>
      <c r="G65" s="83" t="s">
        <v>9</v>
      </c>
      <c r="H65" s="108">
        <f>AVERAGE(H63:H64)</f>
        <v>1.4436090225563909</v>
      </c>
      <c r="K65" s="147"/>
      <c r="M65" s="96"/>
      <c r="N65" s="96"/>
      <c r="O65" s="83" t="s">
        <v>9</v>
      </c>
      <c r="P65" s="108">
        <f>AVERAGE(P63:P64)</f>
        <v>1.4502796473599393</v>
      </c>
      <c r="Q65" s="90"/>
    </row>
    <row r="66" spans="2:17" x14ac:dyDescent="0.2">
      <c r="B66" s="91"/>
      <c r="C66" s="112"/>
      <c r="H66" s="108"/>
      <c r="K66" s="107"/>
      <c r="M66" s="96"/>
      <c r="N66" s="96"/>
      <c r="P66" s="108"/>
      <c r="Q66" s="90"/>
    </row>
    <row r="67" spans="2:17" x14ac:dyDescent="0.2">
      <c r="B67" s="91"/>
      <c r="C67" s="112"/>
      <c r="G67" s="111" t="s">
        <v>33</v>
      </c>
      <c r="H67" s="43">
        <f>AVERAGE(H59,H60,H63,H64)</f>
        <v>1.5037591106733645</v>
      </c>
      <c r="K67" s="107"/>
      <c r="M67" s="96"/>
      <c r="N67" s="96"/>
      <c r="O67" s="111" t="s">
        <v>33</v>
      </c>
      <c r="P67" s="43">
        <f>AVERAGE(P59,P60,P63,P64)</f>
        <v>1.7748524673581305</v>
      </c>
      <c r="Q67" s="90"/>
    </row>
    <row r="68" spans="2:17" x14ac:dyDescent="0.2">
      <c r="B68" s="91"/>
      <c r="C68" s="112"/>
      <c r="E68" s="96"/>
      <c r="F68" s="96"/>
      <c r="H68" s="108"/>
      <c r="K68" s="107"/>
      <c r="M68" s="96"/>
      <c r="N68" s="96"/>
      <c r="P68" s="108"/>
      <c r="Q68" s="90"/>
    </row>
    <row r="69" spans="2:17" x14ac:dyDescent="0.2">
      <c r="B69" s="91"/>
      <c r="C69" s="145" t="s">
        <v>82</v>
      </c>
      <c r="D69" s="83">
        <v>1</v>
      </c>
      <c r="E69" s="96">
        <v>2.93</v>
      </c>
      <c r="F69" s="96">
        <v>1.74</v>
      </c>
      <c r="H69" s="108">
        <f>E69/F69</f>
        <v>1.6839080459770115</v>
      </c>
      <c r="K69" s="146" t="s">
        <v>82</v>
      </c>
      <c r="L69" s="83">
        <v>1</v>
      </c>
      <c r="M69" s="96">
        <v>1.19</v>
      </c>
      <c r="N69" s="96">
        <v>0.79</v>
      </c>
      <c r="O69" s="96"/>
      <c r="P69" s="108">
        <f>M69/N69</f>
        <v>1.5063291139240504</v>
      </c>
      <c r="Q69" s="90"/>
    </row>
    <row r="70" spans="2:17" x14ac:dyDescent="0.2">
      <c r="B70" s="91"/>
      <c r="C70" s="145"/>
      <c r="D70" s="83">
        <v>2</v>
      </c>
      <c r="E70" s="96">
        <v>2.64</v>
      </c>
      <c r="F70" s="96">
        <v>1.75</v>
      </c>
      <c r="H70" s="108">
        <f>E70/F70</f>
        <v>1.5085714285714287</v>
      </c>
      <c r="K70" s="145"/>
      <c r="L70" s="83">
        <v>2</v>
      </c>
      <c r="M70" s="96">
        <v>1.01</v>
      </c>
      <c r="N70" s="96">
        <v>0.82</v>
      </c>
      <c r="O70" s="96"/>
      <c r="P70" s="108">
        <f>M70/N70</f>
        <v>1.2317073170731707</v>
      </c>
      <c r="Q70" s="90"/>
    </row>
    <row r="71" spans="2:17" x14ac:dyDescent="0.2">
      <c r="B71" s="91"/>
      <c r="C71" s="145"/>
      <c r="G71" s="83" t="s">
        <v>9</v>
      </c>
      <c r="H71" s="108">
        <f>AVERAGE(H69:H70)</f>
        <v>1.5962397372742201</v>
      </c>
      <c r="K71" s="147"/>
      <c r="M71" s="96"/>
      <c r="N71" s="96"/>
      <c r="O71" s="83" t="s">
        <v>9</v>
      </c>
      <c r="P71" s="108">
        <f>AVERAGE(P69:P70)</f>
        <v>1.3690182154986106</v>
      </c>
      <c r="Q71" s="90"/>
    </row>
    <row r="72" spans="2:17" x14ac:dyDescent="0.2">
      <c r="B72" s="91"/>
      <c r="C72" s="112"/>
      <c r="E72" s="96"/>
      <c r="F72" s="96"/>
      <c r="H72" s="108"/>
      <c r="K72" s="107"/>
      <c r="M72" s="96"/>
      <c r="N72" s="96"/>
      <c r="P72" s="108"/>
      <c r="Q72" s="90"/>
    </row>
    <row r="73" spans="2:17" x14ac:dyDescent="0.2">
      <c r="B73" s="91"/>
      <c r="C73" s="145" t="s">
        <v>81</v>
      </c>
      <c r="D73" s="83">
        <v>1</v>
      </c>
      <c r="E73" s="96">
        <v>2.4900000000000002</v>
      </c>
      <c r="F73" s="96">
        <v>1.82</v>
      </c>
      <c r="H73" s="108">
        <f>E73/F73</f>
        <v>1.3681318681318682</v>
      </c>
      <c r="K73" s="146" t="s">
        <v>81</v>
      </c>
      <c r="L73" s="83">
        <v>1</v>
      </c>
      <c r="M73" s="96">
        <v>2.12</v>
      </c>
      <c r="N73" s="96">
        <v>1.48</v>
      </c>
      <c r="O73" s="96"/>
      <c r="P73" s="108">
        <f>M73/N73</f>
        <v>1.4324324324324325</v>
      </c>
      <c r="Q73" s="90"/>
    </row>
    <row r="74" spans="2:17" x14ac:dyDescent="0.2">
      <c r="B74" s="91"/>
      <c r="C74" s="145"/>
      <c r="D74" s="83">
        <v>2</v>
      </c>
      <c r="E74" s="96">
        <v>2.72</v>
      </c>
      <c r="F74" s="96">
        <v>1.64</v>
      </c>
      <c r="H74" s="108">
        <f>E74/F74</f>
        <v>1.6585365853658538</v>
      </c>
      <c r="K74" s="145"/>
      <c r="L74" s="83">
        <v>2</v>
      </c>
      <c r="M74" s="96">
        <v>1.86</v>
      </c>
      <c r="N74" s="96">
        <v>1.44</v>
      </c>
      <c r="O74" s="96"/>
      <c r="P74" s="108">
        <f>M74/N74</f>
        <v>1.2916666666666667</v>
      </c>
      <c r="Q74" s="90"/>
    </row>
    <row r="75" spans="2:17" x14ac:dyDescent="0.2">
      <c r="B75" s="91"/>
      <c r="C75" s="145"/>
      <c r="G75" s="83" t="s">
        <v>9</v>
      </c>
      <c r="H75" s="108">
        <f>AVERAGE(H73:H74)</f>
        <v>1.513334226748861</v>
      </c>
      <c r="K75" s="147"/>
      <c r="M75" s="96"/>
      <c r="N75" s="96"/>
      <c r="O75" s="83" t="s">
        <v>9</v>
      </c>
      <c r="P75" s="108">
        <f>AVERAGE(P73:P74)</f>
        <v>1.3620495495495497</v>
      </c>
      <c r="Q75" s="90"/>
    </row>
    <row r="76" spans="2:17" x14ac:dyDescent="0.2">
      <c r="B76" s="91"/>
      <c r="C76" s="112"/>
      <c r="H76" s="108"/>
      <c r="K76" s="107"/>
      <c r="M76" s="96"/>
      <c r="N76" s="96"/>
      <c r="P76" s="108"/>
      <c r="Q76" s="90"/>
    </row>
    <row r="77" spans="2:17" x14ac:dyDescent="0.2">
      <c r="B77" s="91"/>
      <c r="C77" s="112"/>
      <c r="E77" s="96"/>
      <c r="F77" s="96"/>
      <c r="G77" s="111" t="s">
        <v>48</v>
      </c>
      <c r="H77" s="43">
        <f>AVERAGE(H69,H70,H73,H74)</f>
        <v>1.5547869820115405</v>
      </c>
      <c r="K77" s="107"/>
      <c r="M77" s="96"/>
      <c r="N77" s="96"/>
      <c r="O77" s="111" t="s">
        <v>48</v>
      </c>
      <c r="P77" s="43">
        <f>AVERAGE(P69,P70,P73,P74)</f>
        <v>1.3655338825240801</v>
      </c>
      <c r="Q77" s="90"/>
    </row>
    <row r="78" spans="2:17" x14ac:dyDescent="0.2">
      <c r="B78" s="91"/>
      <c r="C78" s="109"/>
      <c r="E78" s="96"/>
      <c r="F78" s="96"/>
      <c r="H78" s="110"/>
      <c r="K78" s="109"/>
      <c r="M78" s="96"/>
      <c r="N78" s="96"/>
      <c r="P78" s="110"/>
      <c r="Q78" s="90"/>
    </row>
    <row r="79" spans="2:17" x14ac:dyDescent="0.2">
      <c r="B79" s="91"/>
      <c r="C79" s="109"/>
      <c r="E79" s="96"/>
      <c r="F79" s="96"/>
      <c r="G79" s="96"/>
      <c r="H79" s="108"/>
      <c r="K79" s="109"/>
      <c r="M79" s="96"/>
      <c r="N79" s="96"/>
      <c r="O79" s="96"/>
      <c r="P79" s="108"/>
      <c r="Q79" s="90"/>
    </row>
    <row r="80" spans="2:17" x14ac:dyDescent="0.2">
      <c r="B80" s="91"/>
      <c r="C80" s="107"/>
      <c r="G80" s="106" t="s">
        <v>9</v>
      </c>
      <c r="H80" s="43">
        <f>AVERAGE(H11,H15,H21,H25,H31,H35,H41,H45,H51,H55,H61,H65,H71,H75)</f>
        <v>1.6221353918527355</v>
      </c>
      <c r="K80" s="107"/>
      <c r="O80" s="106" t="s">
        <v>9</v>
      </c>
      <c r="P80" s="43">
        <f>AVERAGE(P11,P15,P21,P25,P31,P35,P41,P45,P51,P55,P61,P65,P71,P75)</f>
        <v>1.5232649094734751</v>
      </c>
      <c r="Q80" s="90"/>
    </row>
    <row r="81" spans="2:17" x14ac:dyDescent="0.2">
      <c r="B81" s="91"/>
      <c r="C81" s="105"/>
      <c r="D81" s="104"/>
      <c r="E81" s="103"/>
      <c r="F81" s="103"/>
      <c r="G81" s="102" t="s">
        <v>25</v>
      </c>
      <c r="H81" s="44">
        <f>STDEV(H9,H10,H13,H14,H19,H20,H23,H24,H29,H30,H33,H34,H39,H40,H43,H44,H49,H50,H53,H54,H59,H60,H63,H64,H69,H70,H73,H74)</f>
        <v>0.38742102505376308</v>
      </c>
      <c r="K81" s="105"/>
      <c r="L81" s="104"/>
      <c r="M81" s="103"/>
      <c r="N81" s="103"/>
      <c r="O81" s="102" t="s">
        <v>25</v>
      </c>
      <c r="P81" s="44">
        <f>STDEV(P9,P10,P13,P14,P19,P20,P23,P24,P29,P30,P33,P34,P39,P40,P43,P44,P49,P50,P53,P54,P59,P60,P63,P64,P69,P70,P73,P74)</f>
        <v>0.38954856043513975</v>
      </c>
      <c r="Q81" s="90"/>
    </row>
    <row r="82" spans="2:17" x14ac:dyDescent="0.2">
      <c r="B82" s="91"/>
      <c r="C82" s="131"/>
      <c r="E82" s="96"/>
      <c r="F82" s="96"/>
      <c r="G82" s="106"/>
      <c r="H82" s="106"/>
      <c r="K82" s="131"/>
      <c r="M82" s="96"/>
      <c r="N82" s="96"/>
      <c r="O82" s="106"/>
      <c r="P82" s="106"/>
      <c r="Q82" s="90"/>
    </row>
    <row r="83" spans="2:17" ht="17" thickBot="1" x14ac:dyDescent="0.25">
      <c r="B83" s="91"/>
      <c r="E83" s="96"/>
      <c r="F83" s="96"/>
      <c r="G83" s="96"/>
      <c r="H83" s="96"/>
      <c r="I83" s="113"/>
      <c r="J83" s="113"/>
      <c r="K83" s="99"/>
      <c r="Q83" s="90"/>
    </row>
    <row r="84" spans="2:17" x14ac:dyDescent="0.2">
      <c r="B84" s="91"/>
      <c r="D84" s="135" t="s">
        <v>80</v>
      </c>
      <c r="E84" s="136"/>
      <c r="F84" s="137"/>
      <c r="G84" s="96"/>
      <c r="H84" s="96"/>
      <c r="K84" s="99"/>
      <c r="L84" s="96"/>
      <c r="M84" s="96"/>
      <c r="Q84" s="90"/>
    </row>
    <row r="85" spans="2:17" x14ac:dyDescent="0.2">
      <c r="B85" s="91"/>
      <c r="D85" s="129"/>
      <c r="E85" s="98" t="s">
        <v>28</v>
      </c>
      <c r="F85" s="79" t="s">
        <v>27</v>
      </c>
      <c r="H85" s="96"/>
      <c r="K85" s="99"/>
      <c r="L85" s="96"/>
      <c r="M85" s="96"/>
      <c r="Q85" s="90"/>
    </row>
    <row r="86" spans="2:17" x14ac:dyDescent="0.2">
      <c r="B86" s="91"/>
      <c r="D86" s="129"/>
      <c r="E86" s="96">
        <v>1.9</v>
      </c>
      <c r="F86" s="95">
        <v>1.7165467086519719</v>
      </c>
      <c r="H86" s="96"/>
      <c r="M86" s="96"/>
      <c r="Q86" s="90"/>
    </row>
    <row r="87" spans="2:17" x14ac:dyDescent="0.2">
      <c r="B87" s="91"/>
      <c r="D87" s="129"/>
      <c r="E87" s="96">
        <v>1.5440266412441019</v>
      </c>
      <c r="F87" s="95">
        <v>1.4186093011580747</v>
      </c>
      <c r="K87" s="99"/>
      <c r="L87" s="96"/>
      <c r="M87" s="96"/>
      <c r="Q87" s="90"/>
    </row>
    <row r="88" spans="2:17" x14ac:dyDescent="0.2">
      <c r="B88" s="91"/>
      <c r="D88" s="129"/>
      <c r="E88" s="96">
        <v>1.6691187576919391</v>
      </c>
      <c r="F88" s="95">
        <v>1.2419553374826422</v>
      </c>
      <c r="K88" s="99"/>
      <c r="L88" s="96"/>
      <c r="M88" s="96"/>
      <c r="Q88" s="90"/>
    </row>
    <row r="89" spans="2:17" x14ac:dyDescent="0.2">
      <c r="B89" s="91"/>
      <c r="D89" s="129"/>
      <c r="E89" s="96">
        <v>1.5819311928748623</v>
      </c>
      <c r="F89" s="95">
        <v>1.4050574267151872</v>
      </c>
      <c r="K89" s="130"/>
      <c r="L89" s="96"/>
      <c r="M89" s="96"/>
      <c r="Q89" s="90"/>
    </row>
    <row r="90" spans="2:17" x14ac:dyDescent="0.2">
      <c r="B90" s="91"/>
      <c r="D90" s="129"/>
      <c r="E90" s="96">
        <v>1.6039142598787086</v>
      </c>
      <c r="F90" s="95">
        <v>1.7402992424242427</v>
      </c>
      <c r="K90" s="99"/>
      <c r="L90" s="96"/>
      <c r="M90" s="96"/>
      <c r="Q90" s="90"/>
    </row>
    <row r="91" spans="2:17" x14ac:dyDescent="0.2">
      <c r="B91" s="91"/>
      <c r="D91" s="129"/>
      <c r="E91" s="96">
        <v>1.5037591106733645</v>
      </c>
      <c r="F91" s="95">
        <v>1.7748524673581305</v>
      </c>
      <c r="K91" s="99"/>
      <c r="L91" s="96"/>
      <c r="M91" s="96"/>
      <c r="Q91" s="90"/>
    </row>
    <row r="92" spans="2:17" x14ac:dyDescent="0.2">
      <c r="B92" s="91"/>
      <c r="D92" s="129"/>
      <c r="E92" s="96">
        <v>1.5547869820115405</v>
      </c>
      <c r="F92" s="95">
        <v>1.3655338825240801</v>
      </c>
      <c r="K92" s="99"/>
      <c r="L92" s="96"/>
      <c r="M92" s="96"/>
      <c r="Q92" s="90"/>
    </row>
    <row r="93" spans="2:17" x14ac:dyDescent="0.2">
      <c r="B93" s="91"/>
      <c r="D93" s="129"/>
      <c r="F93" s="94"/>
      <c r="Q93" s="90"/>
    </row>
    <row r="94" spans="2:17" ht="17" thickBot="1" x14ac:dyDescent="0.25">
      <c r="B94" s="91"/>
      <c r="D94" s="128" t="s">
        <v>9</v>
      </c>
      <c r="E94" s="93">
        <f>AVERAGE(E86:E92)</f>
        <v>1.622505277767788</v>
      </c>
      <c r="F94" s="92">
        <f>AVERAGE(F86:F92)</f>
        <v>1.5232649094734754</v>
      </c>
      <c r="Q94" s="90"/>
    </row>
    <row r="95" spans="2:17" x14ac:dyDescent="0.2">
      <c r="B95" s="91"/>
      <c r="C95" s="127"/>
      <c r="D95" s="106"/>
      <c r="E95" s="106"/>
      <c r="Q95" s="90"/>
    </row>
    <row r="96" spans="2:17" ht="17" thickBot="1" x14ac:dyDescent="0.25">
      <c r="B96" s="89"/>
      <c r="C96" s="126"/>
      <c r="D96" s="125"/>
      <c r="E96" s="125"/>
      <c r="F96" s="86"/>
      <c r="G96" s="86"/>
      <c r="H96" s="86"/>
      <c r="I96" s="88"/>
      <c r="J96" s="88"/>
      <c r="K96" s="87"/>
      <c r="L96" s="86"/>
      <c r="M96" s="86"/>
      <c r="N96" s="86"/>
      <c r="O96" s="86"/>
      <c r="P96" s="86"/>
      <c r="Q96" s="85"/>
    </row>
    <row r="99" spans="2:17" ht="17" thickBot="1" x14ac:dyDescent="0.25"/>
    <row r="100" spans="2:17" x14ac:dyDescent="0.2">
      <c r="B100" s="124"/>
      <c r="C100" s="123" t="s">
        <v>67</v>
      </c>
      <c r="D100" s="119"/>
      <c r="E100" s="119"/>
      <c r="F100" s="119"/>
      <c r="G100" s="119"/>
      <c r="H100" s="119"/>
      <c r="I100" s="121"/>
      <c r="J100" s="121"/>
      <c r="K100" s="120"/>
      <c r="L100" s="119"/>
      <c r="M100" s="119"/>
      <c r="N100" s="119"/>
      <c r="O100" s="119"/>
      <c r="P100" s="119"/>
      <c r="Q100" s="118"/>
    </row>
    <row r="101" spans="2:17" x14ac:dyDescent="0.2">
      <c r="B101" s="91"/>
      <c r="C101" s="117"/>
      <c r="Q101" s="90"/>
    </row>
    <row r="102" spans="2:17" x14ac:dyDescent="0.2">
      <c r="B102" s="91"/>
      <c r="C102" s="117" t="s">
        <v>79</v>
      </c>
      <c r="K102" s="117" t="s">
        <v>78</v>
      </c>
      <c r="Q102" s="90"/>
    </row>
    <row r="103" spans="2:17" x14ac:dyDescent="0.2">
      <c r="B103" s="91"/>
      <c r="C103" s="116"/>
      <c r="D103" s="96"/>
      <c r="E103" s="96"/>
      <c r="F103" s="96"/>
      <c r="G103" s="96"/>
      <c r="H103" s="96"/>
      <c r="K103" s="116"/>
      <c r="L103" s="96"/>
      <c r="M103" s="96"/>
      <c r="N103" s="96"/>
      <c r="O103" s="96"/>
      <c r="P103" s="96"/>
      <c r="Q103" s="90"/>
    </row>
    <row r="104" spans="2:17" x14ac:dyDescent="0.2">
      <c r="B104" s="91"/>
      <c r="C104" s="115" t="s">
        <v>0</v>
      </c>
      <c r="D104" s="53" t="s">
        <v>1</v>
      </c>
      <c r="E104" s="53" t="s">
        <v>2</v>
      </c>
      <c r="F104" s="53" t="s">
        <v>3</v>
      </c>
      <c r="G104" s="53"/>
      <c r="H104" s="55" t="s">
        <v>4</v>
      </c>
      <c r="K104" s="115" t="s">
        <v>0</v>
      </c>
      <c r="L104" s="53" t="s">
        <v>1</v>
      </c>
      <c r="M104" s="53" t="s">
        <v>2</v>
      </c>
      <c r="N104" s="53" t="s">
        <v>3</v>
      </c>
      <c r="O104" s="53"/>
      <c r="P104" s="55" t="s">
        <v>4</v>
      </c>
      <c r="Q104" s="90"/>
    </row>
    <row r="105" spans="2:17" x14ac:dyDescent="0.2">
      <c r="B105" s="91"/>
      <c r="C105" s="146" t="s">
        <v>32</v>
      </c>
      <c r="D105" s="83">
        <v>1</v>
      </c>
      <c r="E105" s="96">
        <v>1.93</v>
      </c>
      <c r="F105" s="96">
        <v>1.81</v>
      </c>
      <c r="G105" s="96"/>
      <c r="H105" s="108">
        <f>E105/F105</f>
        <v>1.0662983425414363</v>
      </c>
      <c r="K105" s="146" t="s">
        <v>32</v>
      </c>
      <c r="L105" s="83">
        <v>1</v>
      </c>
      <c r="M105" s="96">
        <v>1.97</v>
      </c>
      <c r="N105" s="96">
        <v>1.65</v>
      </c>
      <c r="O105" s="96"/>
      <c r="P105" s="108">
        <f>M105/N105</f>
        <v>1.1939393939393941</v>
      </c>
      <c r="Q105" s="90"/>
    </row>
    <row r="106" spans="2:17" x14ac:dyDescent="0.2">
      <c r="B106" s="91"/>
      <c r="C106" s="146"/>
      <c r="D106" s="83">
        <v>2</v>
      </c>
      <c r="E106" s="96">
        <v>2.19</v>
      </c>
      <c r="F106" s="96">
        <v>1.91</v>
      </c>
      <c r="G106" s="96"/>
      <c r="H106" s="108">
        <f>E106/F106</f>
        <v>1.1465968586387434</v>
      </c>
      <c r="K106" s="146"/>
      <c r="L106" s="83">
        <v>2</v>
      </c>
      <c r="M106" s="96">
        <v>2.02</v>
      </c>
      <c r="N106" s="96">
        <v>1.22</v>
      </c>
      <c r="O106" s="96"/>
      <c r="P106" s="108">
        <f>M106/N106</f>
        <v>1.6557377049180328</v>
      </c>
      <c r="Q106" s="90"/>
    </row>
    <row r="107" spans="2:17" x14ac:dyDescent="0.2">
      <c r="B107" s="91"/>
      <c r="C107" s="146"/>
      <c r="E107" s="96"/>
      <c r="F107" s="96"/>
      <c r="G107" s="83" t="s">
        <v>9</v>
      </c>
      <c r="H107" s="108">
        <f>AVERAGE(H105:H106)</f>
        <v>1.1064476005900898</v>
      </c>
      <c r="K107" s="146"/>
      <c r="M107" s="96"/>
      <c r="N107" s="96"/>
      <c r="O107" s="83" t="s">
        <v>9</v>
      </c>
      <c r="P107" s="108">
        <f>AVERAGE(P105:P106)</f>
        <v>1.4248385494287135</v>
      </c>
      <c r="Q107" s="90"/>
    </row>
    <row r="108" spans="2:17" x14ac:dyDescent="0.2">
      <c r="B108" s="91"/>
      <c r="C108" s="114"/>
      <c r="E108" s="96"/>
      <c r="F108" s="96"/>
      <c r="H108" s="108"/>
      <c r="K108" s="114"/>
      <c r="M108" s="96"/>
      <c r="N108" s="96"/>
      <c r="P108" s="108"/>
      <c r="Q108" s="90"/>
    </row>
    <row r="109" spans="2:17" x14ac:dyDescent="0.2">
      <c r="B109" s="91"/>
      <c r="C109" s="146" t="s">
        <v>35</v>
      </c>
      <c r="D109" s="83">
        <v>1</v>
      </c>
      <c r="E109" s="96">
        <v>2.33</v>
      </c>
      <c r="F109" s="96">
        <v>1.66</v>
      </c>
      <c r="G109" s="96"/>
      <c r="H109" s="108">
        <f>E109/F109</f>
        <v>1.4036144578313254</v>
      </c>
      <c r="K109" s="146" t="s">
        <v>34</v>
      </c>
      <c r="L109" s="83">
        <v>1</v>
      </c>
      <c r="M109" s="96">
        <v>1.52</v>
      </c>
      <c r="N109" s="96">
        <v>1.07</v>
      </c>
      <c r="O109" s="96"/>
      <c r="P109" s="108">
        <f>M109/N109</f>
        <v>1.4205607476635513</v>
      </c>
      <c r="Q109" s="90"/>
    </row>
    <row r="110" spans="2:17" x14ac:dyDescent="0.2">
      <c r="B110" s="91"/>
      <c r="C110" s="146"/>
      <c r="D110" s="83">
        <v>2</v>
      </c>
      <c r="E110" s="96">
        <v>2.0299999999999998</v>
      </c>
      <c r="F110" s="96">
        <v>1.74</v>
      </c>
      <c r="G110" s="96"/>
      <c r="H110" s="108">
        <f>E110/F110</f>
        <v>1.1666666666666665</v>
      </c>
      <c r="K110" s="146"/>
      <c r="L110" s="83">
        <v>2</v>
      </c>
      <c r="M110" s="96">
        <v>1.54</v>
      </c>
      <c r="N110" s="96">
        <v>1.22</v>
      </c>
      <c r="O110" s="96"/>
      <c r="P110" s="108">
        <f>M110/N110</f>
        <v>1.2622950819672132</v>
      </c>
      <c r="Q110" s="90"/>
    </row>
    <row r="111" spans="2:17" x14ac:dyDescent="0.2">
      <c r="B111" s="91"/>
      <c r="C111" s="146"/>
      <c r="E111" s="96"/>
      <c r="F111" s="96"/>
      <c r="G111" s="83" t="s">
        <v>9</v>
      </c>
      <c r="H111" s="108">
        <f>AVERAGE(H109:H110)</f>
        <v>1.285140562248996</v>
      </c>
      <c r="K111" s="146"/>
      <c r="M111" s="96"/>
      <c r="N111" s="96"/>
      <c r="O111" s="83" t="s">
        <v>9</v>
      </c>
      <c r="P111" s="108">
        <f>AVERAGE(P109:P110)</f>
        <v>1.3414279148153823</v>
      </c>
      <c r="Q111" s="90"/>
    </row>
    <row r="112" spans="2:17" x14ac:dyDescent="0.2">
      <c r="B112" s="91"/>
      <c r="C112" s="114"/>
      <c r="E112" s="96"/>
      <c r="F112" s="96"/>
      <c r="H112" s="108"/>
      <c r="K112" s="114"/>
      <c r="M112" s="96"/>
      <c r="N112" s="96"/>
      <c r="P112" s="108"/>
      <c r="Q112" s="90"/>
    </row>
    <row r="113" spans="2:17" x14ac:dyDescent="0.2">
      <c r="B113" s="91"/>
      <c r="C113" s="114"/>
      <c r="E113" s="96"/>
      <c r="F113" s="96"/>
      <c r="G113" s="111" t="s">
        <v>13</v>
      </c>
      <c r="H113" s="43">
        <f>AVERAGE(H105,H106,H109,H110)</f>
        <v>1.1957940814195429</v>
      </c>
      <c r="K113" s="114"/>
      <c r="M113" s="96"/>
      <c r="N113" s="96"/>
      <c r="O113" s="111" t="s">
        <v>13</v>
      </c>
      <c r="P113" s="43">
        <f>AVERAGE(P105,P106,P109,P110)</f>
        <v>1.383133232122048</v>
      </c>
      <c r="Q113" s="90"/>
    </row>
    <row r="114" spans="2:17" x14ac:dyDescent="0.2">
      <c r="B114" s="91"/>
      <c r="C114" s="114"/>
      <c r="E114" s="96"/>
      <c r="F114" s="96"/>
      <c r="H114" s="108"/>
      <c r="K114" s="114"/>
      <c r="M114" s="96"/>
      <c r="N114" s="96"/>
      <c r="P114" s="108"/>
      <c r="Q114" s="90"/>
    </row>
    <row r="115" spans="2:17" x14ac:dyDescent="0.2">
      <c r="B115" s="91"/>
      <c r="C115" s="146" t="s">
        <v>37</v>
      </c>
      <c r="D115" s="83">
        <v>1</v>
      </c>
      <c r="E115" s="96">
        <v>2.38</v>
      </c>
      <c r="F115" s="96">
        <v>1.69</v>
      </c>
      <c r="G115" s="96"/>
      <c r="H115" s="108">
        <f>E115/F115</f>
        <v>1.4082840236686391</v>
      </c>
      <c r="K115" s="146" t="s">
        <v>35</v>
      </c>
      <c r="L115" s="83">
        <v>1</v>
      </c>
      <c r="M115" s="96">
        <v>2.34</v>
      </c>
      <c r="N115" s="96">
        <v>1.56</v>
      </c>
      <c r="O115" s="96"/>
      <c r="P115" s="108">
        <f>M115/N115</f>
        <v>1.4999999999999998</v>
      </c>
      <c r="Q115" s="90"/>
    </row>
    <row r="116" spans="2:17" x14ac:dyDescent="0.2">
      <c r="B116" s="91"/>
      <c r="C116" s="146"/>
      <c r="D116" s="83">
        <v>2</v>
      </c>
      <c r="E116" s="96">
        <v>2.5</v>
      </c>
      <c r="F116" s="96">
        <v>1.31</v>
      </c>
      <c r="G116" s="96"/>
      <c r="H116" s="108">
        <f>E116/F116</f>
        <v>1.9083969465648853</v>
      </c>
      <c r="K116" s="146"/>
      <c r="L116" s="83">
        <v>2</v>
      </c>
      <c r="M116" s="96">
        <v>2.37</v>
      </c>
      <c r="N116" s="96">
        <v>1.42</v>
      </c>
      <c r="O116" s="96"/>
      <c r="P116" s="108">
        <f>M116/N116</f>
        <v>1.6690140845070425</v>
      </c>
      <c r="Q116" s="90"/>
    </row>
    <row r="117" spans="2:17" x14ac:dyDescent="0.2">
      <c r="B117" s="91"/>
      <c r="C117" s="146"/>
      <c r="E117" s="96"/>
      <c r="F117" s="96"/>
      <c r="G117" s="83" t="s">
        <v>9</v>
      </c>
      <c r="H117" s="108">
        <f>AVERAGE(H115:H116)</f>
        <v>1.6583404851167622</v>
      </c>
      <c r="K117" s="146"/>
      <c r="M117" s="96"/>
      <c r="N117" s="96"/>
      <c r="O117" s="83" t="s">
        <v>9</v>
      </c>
      <c r="P117" s="108">
        <f>AVERAGE(P115:P116)</f>
        <v>1.584507042253521</v>
      </c>
      <c r="Q117" s="90"/>
    </row>
    <row r="118" spans="2:17" x14ac:dyDescent="0.2">
      <c r="B118" s="91"/>
      <c r="C118" s="114"/>
      <c r="E118" s="96"/>
      <c r="F118" s="96"/>
      <c r="H118" s="108"/>
      <c r="K118" s="114"/>
      <c r="M118" s="96"/>
      <c r="N118" s="96"/>
      <c r="P118" s="108"/>
      <c r="Q118" s="90"/>
    </row>
    <row r="119" spans="2:17" x14ac:dyDescent="0.2">
      <c r="B119" s="91"/>
      <c r="C119" s="146" t="s">
        <v>36</v>
      </c>
      <c r="D119" s="83">
        <v>1</v>
      </c>
      <c r="E119" s="96">
        <v>1.9</v>
      </c>
      <c r="F119" s="96">
        <v>1.91</v>
      </c>
      <c r="G119" s="96"/>
      <c r="H119" s="108">
        <f>E119/F119</f>
        <v>0.99476439790575921</v>
      </c>
      <c r="K119" s="146" t="s">
        <v>37</v>
      </c>
      <c r="L119" s="83">
        <v>1</v>
      </c>
      <c r="M119" s="96">
        <v>1.66</v>
      </c>
      <c r="N119" s="96">
        <v>1.43</v>
      </c>
      <c r="O119" s="96"/>
      <c r="P119" s="108">
        <f>M119/N119</f>
        <v>1.1608391608391608</v>
      </c>
      <c r="Q119" s="90"/>
    </row>
    <row r="120" spans="2:17" x14ac:dyDescent="0.2">
      <c r="B120" s="91"/>
      <c r="C120" s="146"/>
      <c r="D120" s="83">
        <v>2</v>
      </c>
      <c r="E120" s="96">
        <v>1.97</v>
      </c>
      <c r="F120" s="96">
        <v>1.46</v>
      </c>
      <c r="G120" s="96"/>
      <c r="H120" s="108">
        <f>E120/F120</f>
        <v>1.3493150684931507</v>
      </c>
      <c r="K120" s="146"/>
      <c r="L120" s="83">
        <v>2</v>
      </c>
      <c r="M120" s="96">
        <v>2.02</v>
      </c>
      <c r="N120" s="96">
        <v>1.35</v>
      </c>
      <c r="O120" s="96"/>
      <c r="P120" s="108">
        <f>M120/N120</f>
        <v>1.4962962962962962</v>
      </c>
      <c r="Q120" s="90"/>
    </row>
    <row r="121" spans="2:17" x14ac:dyDescent="0.2">
      <c r="B121" s="91"/>
      <c r="C121" s="146"/>
      <c r="E121" s="96"/>
      <c r="F121" s="96"/>
      <c r="G121" s="83" t="s">
        <v>9</v>
      </c>
      <c r="H121" s="108">
        <f>AVERAGE(H119:H120)</f>
        <v>1.172039733199455</v>
      </c>
      <c r="K121" s="146"/>
      <c r="M121" s="96"/>
      <c r="N121" s="96"/>
      <c r="O121" s="83" t="s">
        <v>9</v>
      </c>
      <c r="P121" s="108">
        <f>AVERAGE(P119:P120)</f>
        <v>1.3285677285677284</v>
      </c>
      <c r="Q121" s="90"/>
    </row>
    <row r="122" spans="2:17" x14ac:dyDescent="0.2">
      <c r="B122" s="91"/>
      <c r="C122" s="114"/>
      <c r="E122" s="96"/>
      <c r="F122" s="96"/>
      <c r="H122" s="108"/>
      <c r="K122" s="114"/>
      <c r="M122" s="96"/>
      <c r="N122" s="96"/>
      <c r="P122" s="108"/>
      <c r="Q122" s="90"/>
    </row>
    <row r="123" spans="2:17" x14ac:dyDescent="0.2">
      <c r="B123" s="91"/>
      <c r="C123" s="114"/>
      <c r="E123" s="96"/>
      <c r="F123" s="96"/>
      <c r="G123" s="111" t="s">
        <v>18</v>
      </c>
      <c r="H123" s="43">
        <f>AVERAGE(H115,H116,H119,H120)</f>
        <v>1.4151901091581085</v>
      </c>
      <c r="K123" s="114"/>
      <c r="M123" s="96"/>
      <c r="N123" s="96"/>
      <c r="O123" s="111" t="s">
        <v>18</v>
      </c>
      <c r="P123" s="43">
        <f>AVERAGE(P115,P116,P119,P120)</f>
        <v>1.4565373854106247</v>
      </c>
      <c r="Q123" s="90"/>
    </row>
    <row r="124" spans="2:17" x14ac:dyDescent="0.2">
      <c r="B124" s="91"/>
      <c r="C124" s="114"/>
      <c r="E124" s="96"/>
      <c r="F124" s="96"/>
      <c r="H124" s="108"/>
      <c r="K124" s="114"/>
      <c r="M124" s="96"/>
      <c r="N124" s="96"/>
      <c r="P124" s="108"/>
      <c r="Q124" s="90"/>
    </row>
    <row r="125" spans="2:17" x14ac:dyDescent="0.2">
      <c r="B125" s="91"/>
      <c r="C125" s="146" t="s">
        <v>38</v>
      </c>
      <c r="D125" s="83">
        <v>1</v>
      </c>
      <c r="E125" s="96">
        <v>1.62</v>
      </c>
      <c r="F125" s="96">
        <v>0.88</v>
      </c>
      <c r="G125" s="96"/>
      <c r="H125" s="108">
        <f>E125/F125</f>
        <v>1.8409090909090911</v>
      </c>
      <c r="K125" s="146" t="s">
        <v>38</v>
      </c>
      <c r="L125" s="83">
        <v>1</v>
      </c>
      <c r="M125" s="96">
        <v>1.8</v>
      </c>
      <c r="N125" s="96">
        <v>1.1299999999999999</v>
      </c>
      <c r="O125" s="96"/>
      <c r="P125" s="108">
        <f>M125/N125</f>
        <v>1.5929203539823011</v>
      </c>
      <c r="Q125" s="90"/>
    </row>
    <row r="126" spans="2:17" x14ac:dyDescent="0.2">
      <c r="B126" s="91"/>
      <c r="C126" s="146"/>
      <c r="D126" s="83">
        <v>2</v>
      </c>
      <c r="E126" s="96">
        <v>1.66</v>
      </c>
      <c r="F126" s="96">
        <v>0.86</v>
      </c>
      <c r="G126" s="96"/>
      <c r="H126" s="108">
        <f>E126/F126</f>
        <v>1.9302325581395348</v>
      </c>
      <c r="K126" s="146"/>
      <c r="L126" s="83">
        <v>2</v>
      </c>
      <c r="M126" s="96">
        <v>1.55</v>
      </c>
      <c r="N126" s="96">
        <v>1.1200000000000001</v>
      </c>
      <c r="O126" s="96"/>
      <c r="P126" s="108">
        <f>M126/N126</f>
        <v>1.3839285714285714</v>
      </c>
      <c r="Q126" s="90"/>
    </row>
    <row r="127" spans="2:17" x14ac:dyDescent="0.2">
      <c r="B127" s="91"/>
      <c r="C127" s="146"/>
      <c r="E127" s="96"/>
      <c r="F127" s="96"/>
      <c r="G127" s="83" t="s">
        <v>9</v>
      </c>
      <c r="H127" s="108">
        <f>AVERAGE(H125:H126)</f>
        <v>1.8855708245243128</v>
      </c>
      <c r="K127" s="146"/>
      <c r="M127" s="96"/>
      <c r="N127" s="96"/>
      <c r="O127" s="83" t="s">
        <v>9</v>
      </c>
      <c r="P127" s="108">
        <f>AVERAGE(P125:P126)</f>
        <v>1.4884244627054364</v>
      </c>
      <c r="Q127" s="90"/>
    </row>
    <row r="128" spans="2:17" x14ac:dyDescent="0.2">
      <c r="B128" s="91"/>
      <c r="C128" s="114"/>
      <c r="E128" s="96"/>
      <c r="F128" s="96"/>
      <c r="H128" s="108"/>
      <c r="K128" s="114"/>
      <c r="M128" s="96"/>
      <c r="N128" s="96"/>
      <c r="P128" s="108"/>
      <c r="Q128" s="90"/>
    </row>
    <row r="129" spans="2:17" x14ac:dyDescent="0.2">
      <c r="B129" s="91"/>
      <c r="C129" s="146" t="s">
        <v>39</v>
      </c>
      <c r="D129" s="83">
        <v>1</v>
      </c>
      <c r="E129" s="96">
        <v>1.9</v>
      </c>
      <c r="F129" s="96">
        <v>1.29</v>
      </c>
      <c r="G129" s="96"/>
      <c r="H129" s="108">
        <f>E129/F129</f>
        <v>1.4728682170542635</v>
      </c>
      <c r="K129" s="146" t="s">
        <v>39</v>
      </c>
      <c r="L129" s="83">
        <v>1</v>
      </c>
      <c r="M129" s="96">
        <v>1.1399999999999999</v>
      </c>
      <c r="N129" s="96">
        <v>0.81</v>
      </c>
      <c r="O129" s="96"/>
      <c r="P129" s="108">
        <f>M129/N129</f>
        <v>1.4074074074074072</v>
      </c>
      <c r="Q129" s="90"/>
    </row>
    <row r="130" spans="2:17" x14ac:dyDescent="0.2">
      <c r="B130" s="91"/>
      <c r="C130" s="145"/>
      <c r="D130" s="83">
        <v>2</v>
      </c>
      <c r="E130" s="96">
        <v>1.94</v>
      </c>
      <c r="F130" s="96">
        <v>1.79</v>
      </c>
      <c r="G130" s="96"/>
      <c r="H130" s="108">
        <f>E130/F130</f>
        <v>1.0837988826815641</v>
      </c>
      <c r="K130" s="145"/>
      <c r="L130" s="83">
        <v>2</v>
      </c>
      <c r="M130" s="96">
        <v>1.1200000000000001</v>
      </c>
      <c r="N130" s="96">
        <v>0.96</v>
      </c>
      <c r="O130" s="96"/>
      <c r="P130" s="108">
        <f>M130/N130</f>
        <v>1.1666666666666667</v>
      </c>
      <c r="Q130" s="90"/>
    </row>
    <row r="131" spans="2:17" x14ac:dyDescent="0.2">
      <c r="B131" s="91"/>
      <c r="C131" s="147"/>
      <c r="E131" s="96"/>
      <c r="F131" s="96"/>
      <c r="G131" s="83" t="s">
        <v>9</v>
      </c>
      <c r="H131" s="108">
        <f>AVERAGE(H129:H130)</f>
        <v>1.2783335498679138</v>
      </c>
      <c r="K131" s="147"/>
      <c r="M131" s="96"/>
      <c r="N131" s="96"/>
      <c r="O131" s="83" t="s">
        <v>9</v>
      </c>
      <c r="P131" s="108">
        <f>AVERAGE(P129:P130)</f>
        <v>1.287037037037037</v>
      </c>
      <c r="Q131" s="90"/>
    </row>
    <row r="132" spans="2:17" x14ac:dyDescent="0.2">
      <c r="B132" s="91"/>
      <c r="C132" s="107"/>
      <c r="E132" s="96"/>
      <c r="F132" s="96"/>
      <c r="H132" s="108"/>
      <c r="K132" s="107"/>
      <c r="M132" s="96"/>
      <c r="N132" s="96"/>
      <c r="P132" s="108"/>
      <c r="Q132" s="90"/>
    </row>
    <row r="133" spans="2:17" x14ac:dyDescent="0.2">
      <c r="B133" s="91"/>
      <c r="C133" s="107"/>
      <c r="E133" s="96"/>
      <c r="F133" s="96"/>
      <c r="G133" s="111" t="s">
        <v>23</v>
      </c>
      <c r="H133" s="43">
        <f>AVERAGE(H125,H126,H129,H130)</f>
        <v>1.5819521871961133</v>
      </c>
      <c r="K133" s="107"/>
      <c r="M133" s="96"/>
      <c r="N133" s="96"/>
      <c r="O133" s="111" t="s">
        <v>23</v>
      </c>
      <c r="P133" s="43">
        <f>AVERAGE(P125,P126,P129,P130)</f>
        <v>1.3877307498712368</v>
      </c>
      <c r="Q133" s="90"/>
    </row>
    <row r="134" spans="2:17" x14ac:dyDescent="0.2">
      <c r="B134" s="91"/>
      <c r="C134" s="107"/>
      <c r="E134" s="96"/>
      <c r="F134" s="96"/>
      <c r="H134" s="108"/>
      <c r="K134" s="107"/>
      <c r="M134" s="96"/>
      <c r="N134" s="96"/>
      <c r="P134" s="108"/>
      <c r="Q134" s="90"/>
    </row>
    <row r="135" spans="2:17" x14ac:dyDescent="0.2">
      <c r="B135" s="91"/>
      <c r="C135" s="145" t="s">
        <v>40</v>
      </c>
      <c r="D135" s="83">
        <v>1</v>
      </c>
      <c r="E135" s="96">
        <v>1.79</v>
      </c>
      <c r="F135" s="96">
        <v>0.93</v>
      </c>
      <c r="H135" s="108">
        <f>E135/F135</f>
        <v>1.9247311827956988</v>
      </c>
      <c r="K135" s="146" t="s">
        <v>40</v>
      </c>
      <c r="L135" s="83">
        <v>1</v>
      </c>
      <c r="M135" s="96">
        <v>2.1</v>
      </c>
      <c r="N135" s="96">
        <v>1.82</v>
      </c>
      <c r="O135" s="96"/>
      <c r="P135" s="108">
        <f>M135/N135</f>
        <v>1.153846153846154</v>
      </c>
      <c r="Q135" s="90"/>
    </row>
    <row r="136" spans="2:17" x14ac:dyDescent="0.2">
      <c r="B136" s="91"/>
      <c r="C136" s="145"/>
      <c r="D136" s="83">
        <v>2</v>
      </c>
      <c r="E136" s="96">
        <v>1.67</v>
      </c>
      <c r="F136" s="96">
        <v>0.83</v>
      </c>
      <c r="H136" s="108">
        <f>E136/F136</f>
        <v>2.0120481927710845</v>
      </c>
      <c r="K136" s="145"/>
      <c r="L136" s="83">
        <v>2</v>
      </c>
      <c r="M136" s="96">
        <v>1.97</v>
      </c>
      <c r="N136" s="96">
        <v>1.62</v>
      </c>
      <c r="O136" s="96"/>
      <c r="P136" s="108">
        <f>M136/N136</f>
        <v>1.2160493827160492</v>
      </c>
      <c r="Q136" s="90"/>
    </row>
    <row r="137" spans="2:17" x14ac:dyDescent="0.2">
      <c r="B137" s="91"/>
      <c r="C137" s="145"/>
      <c r="G137" s="83" t="s">
        <v>9</v>
      </c>
      <c r="H137" s="108">
        <f>AVERAGE(H135:H136)</f>
        <v>1.9683896877833917</v>
      </c>
      <c r="K137" s="147"/>
      <c r="M137" s="96"/>
      <c r="N137" s="96"/>
      <c r="O137" s="83" t="s">
        <v>9</v>
      </c>
      <c r="P137" s="108">
        <f>AVERAGE(P135:P136)</f>
        <v>1.1849477682811016</v>
      </c>
      <c r="Q137" s="90"/>
    </row>
    <row r="138" spans="2:17" x14ac:dyDescent="0.2">
      <c r="B138" s="91"/>
      <c r="C138" s="112"/>
      <c r="H138" s="108"/>
      <c r="K138" s="107"/>
      <c r="M138" s="96"/>
      <c r="N138" s="96"/>
      <c r="P138" s="108"/>
      <c r="Q138" s="90"/>
    </row>
    <row r="139" spans="2:17" x14ac:dyDescent="0.2">
      <c r="B139" s="91"/>
      <c r="C139" s="145" t="s">
        <v>41</v>
      </c>
      <c r="D139" s="83">
        <v>1</v>
      </c>
      <c r="E139" s="96">
        <v>2.2400000000000002</v>
      </c>
      <c r="F139" s="96">
        <v>2.11</v>
      </c>
      <c r="H139" s="108">
        <f>E139/F139</f>
        <v>1.061611374407583</v>
      </c>
      <c r="K139" s="146" t="s">
        <v>41</v>
      </c>
      <c r="L139" s="83">
        <v>1</v>
      </c>
      <c r="M139" s="96">
        <v>1.98</v>
      </c>
      <c r="N139" s="96">
        <v>1.54</v>
      </c>
      <c r="O139" s="96"/>
      <c r="P139" s="108">
        <f>M139/N139</f>
        <v>1.2857142857142856</v>
      </c>
      <c r="Q139" s="90"/>
    </row>
    <row r="140" spans="2:17" x14ac:dyDescent="0.2">
      <c r="B140" s="91"/>
      <c r="C140" s="145"/>
      <c r="D140" s="83">
        <v>2</v>
      </c>
      <c r="E140" s="96">
        <v>2.65</v>
      </c>
      <c r="F140" s="96">
        <v>2.16</v>
      </c>
      <c r="H140" s="108">
        <f>E140/F140</f>
        <v>1.2268518518518516</v>
      </c>
      <c r="K140" s="145"/>
      <c r="L140" s="83">
        <v>2</v>
      </c>
      <c r="M140" s="96">
        <v>1.79</v>
      </c>
      <c r="N140" s="96">
        <v>1.37</v>
      </c>
      <c r="O140" s="96"/>
      <c r="P140" s="108">
        <f>M140/N140</f>
        <v>1.3065693430656933</v>
      </c>
      <c r="Q140" s="90"/>
    </row>
    <row r="141" spans="2:17" x14ac:dyDescent="0.2">
      <c r="B141" s="91"/>
      <c r="C141" s="145"/>
      <c r="E141" s="96"/>
      <c r="F141" s="96"/>
      <c r="G141" s="83" t="s">
        <v>9</v>
      </c>
      <c r="H141" s="108">
        <f>AVERAGE(H139:H140)</f>
        <v>1.1442316131297172</v>
      </c>
      <c r="K141" s="147"/>
      <c r="M141" s="96"/>
      <c r="N141" s="96"/>
      <c r="O141" s="83" t="s">
        <v>9</v>
      </c>
      <c r="P141" s="108">
        <f>AVERAGE(P139:P140)</f>
        <v>1.2961418143899894</v>
      </c>
      <c r="Q141" s="90"/>
    </row>
    <row r="142" spans="2:17" x14ac:dyDescent="0.2">
      <c r="B142" s="91"/>
      <c r="C142" s="112"/>
      <c r="E142" s="96"/>
      <c r="F142" s="96"/>
      <c r="H142" s="108"/>
      <c r="K142" s="107"/>
      <c r="M142" s="96"/>
      <c r="N142" s="96"/>
      <c r="P142" s="108"/>
      <c r="Q142" s="90"/>
    </row>
    <row r="143" spans="2:17" x14ac:dyDescent="0.2">
      <c r="B143" s="91"/>
      <c r="C143" s="112"/>
      <c r="E143" s="96"/>
      <c r="F143" s="96"/>
      <c r="G143" s="111" t="s">
        <v>29</v>
      </c>
      <c r="H143" s="43">
        <f>AVERAGE(H135,H136,H139,H140)</f>
        <v>1.5563106504565547</v>
      </c>
      <c r="K143" s="107"/>
      <c r="M143" s="96"/>
      <c r="N143" s="96"/>
      <c r="O143" s="111" t="s">
        <v>29</v>
      </c>
      <c r="P143" s="43">
        <f>AVERAGE(P135,P136,P139,P140)</f>
        <v>1.2405447913355454</v>
      </c>
      <c r="Q143" s="90"/>
    </row>
    <row r="144" spans="2:17" x14ac:dyDescent="0.2">
      <c r="B144" s="91"/>
      <c r="C144" s="112"/>
      <c r="E144" s="96"/>
      <c r="F144" s="96"/>
      <c r="H144" s="108"/>
      <c r="K144" s="107"/>
      <c r="M144" s="96"/>
      <c r="N144" s="96"/>
      <c r="P144" s="108"/>
      <c r="Q144" s="90"/>
    </row>
    <row r="145" spans="2:17" x14ac:dyDescent="0.2">
      <c r="B145" s="91"/>
      <c r="C145" s="145" t="s">
        <v>42</v>
      </c>
      <c r="D145" s="83">
        <v>1</v>
      </c>
      <c r="E145" s="96">
        <v>0.92</v>
      </c>
      <c r="F145" s="96">
        <v>0.63</v>
      </c>
      <c r="H145" s="108">
        <f>E145/F145</f>
        <v>1.4603174603174605</v>
      </c>
      <c r="K145" s="146" t="s">
        <v>42</v>
      </c>
      <c r="L145" s="83">
        <v>1</v>
      </c>
      <c r="M145" s="96">
        <v>1.95</v>
      </c>
      <c r="N145" s="96">
        <v>1.79</v>
      </c>
      <c r="O145" s="96"/>
      <c r="P145" s="108">
        <f>M145/N145</f>
        <v>1.0893854748603351</v>
      </c>
      <c r="Q145" s="90"/>
    </row>
    <row r="146" spans="2:17" x14ac:dyDescent="0.2">
      <c r="B146" s="91"/>
      <c r="C146" s="145"/>
      <c r="D146" s="83">
        <v>2</v>
      </c>
      <c r="E146" s="96">
        <v>0.95</v>
      </c>
      <c r="F146" s="96">
        <v>0.57999999999999996</v>
      </c>
      <c r="H146" s="108">
        <f>E146/F146</f>
        <v>1.6379310344827587</v>
      </c>
      <c r="K146" s="145"/>
      <c r="L146" s="83">
        <v>2</v>
      </c>
      <c r="M146" s="96">
        <v>2.04</v>
      </c>
      <c r="N146" s="96">
        <v>1.62</v>
      </c>
      <c r="O146" s="96"/>
      <c r="P146" s="108">
        <f>M146/N146</f>
        <v>1.2592592592592593</v>
      </c>
      <c r="Q146" s="90"/>
    </row>
    <row r="147" spans="2:17" x14ac:dyDescent="0.2">
      <c r="B147" s="91"/>
      <c r="C147" s="145"/>
      <c r="G147" s="83" t="s">
        <v>9</v>
      </c>
      <c r="H147" s="108">
        <f>AVERAGE(H145:H146)</f>
        <v>1.5491242474001097</v>
      </c>
      <c r="K147" s="147"/>
      <c r="M147" s="96"/>
      <c r="N147" s="96"/>
      <c r="O147" s="83" t="s">
        <v>9</v>
      </c>
      <c r="P147" s="108">
        <f>AVERAGE(P145:P146)</f>
        <v>1.1743223670597973</v>
      </c>
      <c r="Q147" s="90"/>
    </row>
    <row r="148" spans="2:17" x14ac:dyDescent="0.2">
      <c r="B148" s="91"/>
      <c r="C148" s="112"/>
      <c r="E148" s="96"/>
      <c r="F148" s="96"/>
      <c r="H148" s="108"/>
      <c r="K148" s="107"/>
      <c r="M148" s="96"/>
      <c r="N148" s="96"/>
      <c r="P148" s="108"/>
      <c r="Q148" s="90"/>
    </row>
    <row r="149" spans="2:17" x14ac:dyDescent="0.2">
      <c r="B149" s="91"/>
      <c r="C149" s="145" t="s">
        <v>43</v>
      </c>
      <c r="D149" s="83">
        <v>1</v>
      </c>
      <c r="E149" s="96">
        <v>1.25</v>
      </c>
      <c r="F149" s="96">
        <v>0.98</v>
      </c>
      <c r="H149" s="108">
        <f>E149/F149</f>
        <v>1.2755102040816326</v>
      </c>
      <c r="K149" s="146" t="s">
        <v>43</v>
      </c>
      <c r="L149" s="83">
        <v>1</v>
      </c>
      <c r="M149" s="96">
        <v>1.68</v>
      </c>
      <c r="N149" s="96">
        <v>1.03</v>
      </c>
      <c r="O149" s="96"/>
      <c r="P149" s="108">
        <f>M149/N149</f>
        <v>1.6310679611650485</v>
      </c>
      <c r="Q149" s="90"/>
    </row>
    <row r="150" spans="2:17" x14ac:dyDescent="0.2">
      <c r="B150" s="91"/>
      <c r="C150" s="145"/>
      <c r="D150" s="83">
        <v>2</v>
      </c>
      <c r="E150" s="96">
        <v>1.26</v>
      </c>
      <c r="F150" s="96">
        <v>0.77</v>
      </c>
      <c r="H150" s="108">
        <f>E150/F150</f>
        <v>1.6363636363636362</v>
      </c>
      <c r="K150" s="145"/>
      <c r="L150" s="83">
        <v>2</v>
      </c>
      <c r="M150" s="96">
        <v>1.74</v>
      </c>
      <c r="N150" s="96">
        <v>1.47</v>
      </c>
      <c r="O150" s="96"/>
      <c r="P150" s="108">
        <f>M150/N150</f>
        <v>1.1836734693877551</v>
      </c>
      <c r="Q150" s="90"/>
    </row>
    <row r="151" spans="2:17" x14ac:dyDescent="0.2">
      <c r="B151" s="91"/>
      <c r="C151" s="145"/>
      <c r="G151" s="83" t="s">
        <v>9</v>
      </c>
      <c r="H151" s="108">
        <f>AVERAGE(H149:H150)</f>
        <v>1.4559369202226344</v>
      </c>
      <c r="K151" s="147"/>
      <c r="M151" s="96"/>
      <c r="N151" s="96"/>
      <c r="O151" s="83" t="s">
        <v>9</v>
      </c>
      <c r="P151" s="108">
        <f>AVERAGE(P149:P150)</f>
        <v>1.4073707152764019</v>
      </c>
      <c r="Q151" s="90"/>
    </row>
    <row r="152" spans="2:17" x14ac:dyDescent="0.2">
      <c r="B152" s="91"/>
      <c r="C152" s="112"/>
      <c r="H152" s="108"/>
      <c r="K152" s="107"/>
      <c r="M152" s="96"/>
      <c r="N152" s="96"/>
      <c r="P152" s="108"/>
      <c r="Q152" s="90"/>
    </row>
    <row r="153" spans="2:17" x14ac:dyDescent="0.2">
      <c r="B153" s="91"/>
      <c r="C153" s="112"/>
      <c r="G153" s="111" t="s">
        <v>31</v>
      </c>
      <c r="H153" s="43">
        <f>AVERAGE(H145,H146,H149,H150)</f>
        <v>1.5025305838113723</v>
      </c>
      <c r="K153" s="107"/>
      <c r="M153" s="96"/>
      <c r="N153" s="96"/>
      <c r="O153" s="111" t="s">
        <v>31</v>
      </c>
      <c r="P153" s="43">
        <f>AVERAGE(P145,P146,P149,P150)</f>
        <v>1.2908465411680996</v>
      </c>
      <c r="Q153" s="90"/>
    </row>
    <row r="154" spans="2:17" x14ac:dyDescent="0.2">
      <c r="B154" s="91"/>
      <c r="C154" s="112"/>
      <c r="H154" s="108"/>
      <c r="K154" s="107"/>
      <c r="M154" s="96"/>
      <c r="N154" s="96"/>
      <c r="P154" s="108"/>
      <c r="Q154" s="90"/>
    </row>
    <row r="155" spans="2:17" x14ac:dyDescent="0.2">
      <c r="B155" s="91"/>
      <c r="C155" s="145" t="s">
        <v>44</v>
      </c>
      <c r="D155" s="83">
        <v>1</v>
      </c>
      <c r="E155" s="96">
        <v>2.13</v>
      </c>
      <c r="F155" s="96">
        <v>1.4</v>
      </c>
      <c r="H155" s="108">
        <f>E155/F155</f>
        <v>1.5214285714285714</v>
      </c>
      <c r="K155" s="146" t="s">
        <v>44</v>
      </c>
      <c r="L155" s="83">
        <v>1</v>
      </c>
      <c r="M155" s="96">
        <v>2.19</v>
      </c>
      <c r="N155" s="96">
        <v>1.55</v>
      </c>
      <c r="O155" s="96"/>
      <c r="P155" s="108">
        <f>M155/N155</f>
        <v>1.4129032258064516</v>
      </c>
      <c r="Q155" s="90"/>
    </row>
    <row r="156" spans="2:17" x14ac:dyDescent="0.2">
      <c r="B156" s="91"/>
      <c r="C156" s="145"/>
      <c r="D156" s="83">
        <v>2</v>
      </c>
      <c r="E156" s="96">
        <v>2.1</v>
      </c>
      <c r="F156" s="96">
        <v>1.2</v>
      </c>
      <c r="H156" s="108">
        <f>E156/F156</f>
        <v>1.7500000000000002</v>
      </c>
      <c r="K156" s="145"/>
      <c r="L156" s="83">
        <v>2</v>
      </c>
      <c r="M156" s="96">
        <v>2.39</v>
      </c>
      <c r="N156" s="96">
        <v>1.32</v>
      </c>
      <c r="O156" s="96"/>
      <c r="P156" s="108">
        <f>M156/N156</f>
        <v>1.8106060606060606</v>
      </c>
      <c r="Q156" s="90"/>
    </row>
    <row r="157" spans="2:17" x14ac:dyDescent="0.2">
      <c r="B157" s="91"/>
      <c r="C157" s="145"/>
      <c r="G157" s="83" t="s">
        <v>9</v>
      </c>
      <c r="H157" s="108">
        <f>AVERAGE(H155:H156)</f>
        <v>1.6357142857142857</v>
      </c>
      <c r="K157" s="147"/>
      <c r="M157" s="96"/>
      <c r="N157" s="96"/>
      <c r="O157" s="83" t="s">
        <v>9</v>
      </c>
      <c r="P157" s="108">
        <f>AVERAGE(P155:P156)</f>
        <v>1.6117546432062562</v>
      </c>
      <c r="Q157" s="90"/>
    </row>
    <row r="158" spans="2:17" x14ac:dyDescent="0.2">
      <c r="B158" s="91"/>
      <c r="C158" s="112"/>
      <c r="H158" s="108"/>
      <c r="K158" s="107"/>
      <c r="M158" s="96"/>
      <c r="N158" s="96"/>
      <c r="P158" s="108"/>
      <c r="Q158" s="90"/>
    </row>
    <row r="159" spans="2:17" x14ac:dyDescent="0.2">
      <c r="B159" s="91"/>
      <c r="C159" s="145" t="s">
        <v>45</v>
      </c>
      <c r="D159" s="83">
        <v>1</v>
      </c>
      <c r="E159" s="96">
        <v>2.06</v>
      </c>
      <c r="F159" s="96">
        <v>1.73</v>
      </c>
      <c r="H159" s="108">
        <f>E159/F159</f>
        <v>1.1907514450867052</v>
      </c>
      <c r="K159" s="146" t="s">
        <v>45</v>
      </c>
      <c r="L159" s="83">
        <v>1</v>
      </c>
      <c r="M159" s="96">
        <v>1.7</v>
      </c>
      <c r="N159" s="96">
        <v>1.0900000000000001</v>
      </c>
      <c r="O159" s="96"/>
      <c r="P159" s="108">
        <f>M159/N159</f>
        <v>1.5596330275229355</v>
      </c>
      <c r="Q159" s="90"/>
    </row>
    <row r="160" spans="2:17" x14ac:dyDescent="0.2">
      <c r="B160" s="91"/>
      <c r="C160" s="145"/>
      <c r="D160" s="83">
        <v>2</v>
      </c>
      <c r="E160" s="96">
        <v>2.13</v>
      </c>
      <c r="F160" s="96">
        <v>1.85</v>
      </c>
      <c r="H160" s="108">
        <f>E160/F160</f>
        <v>1.1513513513513511</v>
      </c>
      <c r="K160" s="145"/>
      <c r="L160" s="83">
        <v>2</v>
      </c>
      <c r="M160" s="96">
        <v>1.86</v>
      </c>
      <c r="N160" s="96">
        <v>1.07</v>
      </c>
      <c r="O160" s="96"/>
      <c r="P160" s="108">
        <f>M160/N160</f>
        <v>1.7383177570093458</v>
      </c>
      <c r="Q160" s="90"/>
    </row>
    <row r="161" spans="2:17" x14ac:dyDescent="0.2">
      <c r="B161" s="91"/>
      <c r="C161" s="145"/>
      <c r="G161" s="83" t="s">
        <v>9</v>
      </c>
      <c r="H161" s="108">
        <f>AVERAGE(H159:H160)</f>
        <v>1.1710513982190283</v>
      </c>
      <c r="K161" s="147"/>
      <c r="M161" s="96"/>
      <c r="N161" s="96"/>
      <c r="O161" s="83" t="s">
        <v>9</v>
      </c>
      <c r="P161" s="108">
        <f>AVERAGE(P159:P160)</f>
        <v>1.6489753922661405</v>
      </c>
      <c r="Q161" s="90"/>
    </row>
    <row r="162" spans="2:17" x14ac:dyDescent="0.2">
      <c r="B162" s="91"/>
      <c r="C162" s="112"/>
      <c r="H162" s="108"/>
      <c r="K162" s="107"/>
      <c r="M162" s="96"/>
      <c r="N162" s="96"/>
      <c r="P162" s="108"/>
      <c r="Q162" s="90"/>
    </row>
    <row r="163" spans="2:17" x14ac:dyDescent="0.2">
      <c r="B163" s="91"/>
      <c r="C163" s="112"/>
      <c r="G163" s="111" t="s">
        <v>33</v>
      </c>
      <c r="H163" s="43">
        <f>AVERAGE(H155,H156,H159,H160)</f>
        <v>1.403382841966657</v>
      </c>
      <c r="K163" s="107"/>
      <c r="M163" s="96"/>
      <c r="N163" s="96"/>
      <c r="O163" s="111" t="s">
        <v>33</v>
      </c>
      <c r="P163" s="43">
        <f>AVERAGE(P155,P156,P159,P160)</f>
        <v>1.6303650177361986</v>
      </c>
      <c r="Q163" s="90"/>
    </row>
    <row r="164" spans="2:17" x14ac:dyDescent="0.2">
      <c r="B164" s="91"/>
      <c r="C164" s="112"/>
      <c r="E164" s="96"/>
      <c r="F164" s="96"/>
      <c r="H164" s="108"/>
      <c r="K164" s="107"/>
      <c r="M164" s="96"/>
      <c r="N164" s="96"/>
      <c r="P164" s="108"/>
      <c r="Q164" s="90"/>
    </row>
    <row r="165" spans="2:17" x14ac:dyDescent="0.2">
      <c r="B165" s="91"/>
      <c r="C165" s="145" t="s">
        <v>46</v>
      </c>
      <c r="D165" s="83">
        <v>1</v>
      </c>
      <c r="E165" s="96">
        <v>1.86</v>
      </c>
      <c r="F165" s="96">
        <v>1.07</v>
      </c>
      <c r="H165" s="108">
        <f>E165/F165</f>
        <v>1.7383177570093458</v>
      </c>
      <c r="K165" s="146" t="s">
        <v>46</v>
      </c>
      <c r="L165" s="83">
        <v>1</v>
      </c>
      <c r="M165" s="96">
        <v>3.57</v>
      </c>
      <c r="N165" s="96">
        <v>2.35</v>
      </c>
      <c r="O165" s="96"/>
      <c r="P165" s="108">
        <f>M165/N165</f>
        <v>1.5191489361702126</v>
      </c>
      <c r="Q165" s="90"/>
    </row>
    <row r="166" spans="2:17" x14ac:dyDescent="0.2">
      <c r="B166" s="91"/>
      <c r="C166" s="145"/>
      <c r="D166" s="83">
        <v>2</v>
      </c>
      <c r="E166" s="96">
        <v>1.67</v>
      </c>
      <c r="F166" s="96">
        <v>1.06</v>
      </c>
      <c r="H166" s="108">
        <f>E166/F166</f>
        <v>1.5754716981132073</v>
      </c>
      <c r="K166" s="145"/>
      <c r="L166" s="83">
        <v>2</v>
      </c>
      <c r="M166" s="96">
        <v>3.49</v>
      </c>
      <c r="N166" s="96">
        <v>2.4500000000000002</v>
      </c>
      <c r="O166" s="96"/>
      <c r="P166" s="108">
        <f>M166/N166</f>
        <v>1.4244897959183673</v>
      </c>
      <c r="Q166" s="90"/>
    </row>
    <row r="167" spans="2:17" x14ac:dyDescent="0.2">
      <c r="B167" s="91"/>
      <c r="C167" s="145"/>
      <c r="G167" s="83" t="s">
        <v>9</v>
      </c>
      <c r="H167" s="108">
        <f>AVERAGE(H165:H166)</f>
        <v>1.6568947275612764</v>
      </c>
      <c r="K167" s="147"/>
      <c r="M167" s="96"/>
      <c r="N167" s="96"/>
      <c r="O167" s="83" t="s">
        <v>9</v>
      </c>
      <c r="P167" s="108">
        <f>AVERAGE(P165:P166)</f>
        <v>1.47181936604429</v>
      </c>
      <c r="Q167" s="90"/>
    </row>
    <row r="168" spans="2:17" x14ac:dyDescent="0.2">
      <c r="B168" s="91"/>
      <c r="C168" s="112"/>
      <c r="E168" s="96"/>
      <c r="F168" s="96"/>
      <c r="H168" s="108"/>
      <c r="K168" s="107"/>
      <c r="M168" s="96"/>
      <c r="N168" s="96"/>
      <c r="P168" s="108"/>
      <c r="Q168" s="90"/>
    </row>
    <row r="169" spans="2:17" x14ac:dyDescent="0.2">
      <c r="B169" s="91"/>
      <c r="C169" s="145" t="s">
        <v>51</v>
      </c>
      <c r="D169" s="83">
        <v>1</v>
      </c>
      <c r="E169" s="96">
        <v>1.74</v>
      </c>
      <c r="F169" s="96">
        <v>1.42</v>
      </c>
      <c r="H169" s="108">
        <f>E169/F169</f>
        <v>1.2253521126760565</v>
      </c>
      <c r="K169" s="146" t="s">
        <v>51</v>
      </c>
      <c r="L169" s="83">
        <v>1</v>
      </c>
      <c r="M169" s="96">
        <v>2.68</v>
      </c>
      <c r="N169" s="96">
        <v>2.56</v>
      </c>
      <c r="O169" s="96"/>
      <c r="P169" s="108">
        <f>M169/N169</f>
        <v>1.046875</v>
      </c>
      <c r="Q169" s="90"/>
    </row>
    <row r="170" spans="2:17" x14ac:dyDescent="0.2">
      <c r="B170" s="91"/>
      <c r="C170" s="145"/>
      <c r="D170" s="83">
        <v>2</v>
      </c>
      <c r="E170" s="96">
        <v>1.83</v>
      </c>
      <c r="F170" s="96">
        <v>1.59</v>
      </c>
      <c r="H170" s="108">
        <f>E170/F170</f>
        <v>1.1509433962264151</v>
      </c>
      <c r="K170" s="145"/>
      <c r="L170" s="83">
        <v>2</v>
      </c>
      <c r="M170" s="96">
        <v>2.89</v>
      </c>
      <c r="N170" s="96">
        <v>2.04</v>
      </c>
      <c r="O170" s="96"/>
      <c r="P170" s="108">
        <f>M170/N170</f>
        <v>1.4166666666666667</v>
      </c>
      <c r="Q170" s="90"/>
    </row>
    <row r="171" spans="2:17" x14ac:dyDescent="0.2">
      <c r="B171" s="91"/>
      <c r="C171" s="145"/>
      <c r="G171" s="83" t="s">
        <v>9</v>
      </c>
      <c r="H171" s="108">
        <f>AVERAGE(H169:H170)</f>
        <v>1.1881477544512358</v>
      </c>
      <c r="K171" s="147"/>
      <c r="M171" s="96"/>
      <c r="N171" s="96"/>
      <c r="O171" s="83" t="s">
        <v>9</v>
      </c>
      <c r="P171" s="108">
        <f>AVERAGE(P169:P170)</f>
        <v>1.2317708333333335</v>
      </c>
      <c r="Q171" s="90"/>
    </row>
    <row r="172" spans="2:17" x14ac:dyDescent="0.2">
      <c r="B172" s="91"/>
      <c r="C172" s="112"/>
      <c r="H172" s="108"/>
      <c r="K172" s="107"/>
      <c r="M172" s="96"/>
      <c r="N172" s="96"/>
      <c r="P172" s="108"/>
      <c r="Q172" s="90"/>
    </row>
    <row r="173" spans="2:17" x14ac:dyDescent="0.2">
      <c r="B173" s="91"/>
      <c r="C173" s="112"/>
      <c r="E173" s="96"/>
      <c r="F173" s="96"/>
      <c r="G173" s="111" t="s">
        <v>48</v>
      </c>
      <c r="H173" s="43">
        <f>AVERAGE(H165,H166,H169,H170)</f>
        <v>1.422521241006256</v>
      </c>
      <c r="K173" s="107"/>
      <c r="M173" s="96"/>
      <c r="N173" s="96"/>
      <c r="O173" s="111" t="s">
        <v>48</v>
      </c>
      <c r="P173" s="43">
        <f>AVERAGE(P165,P166,P169,P170)</f>
        <v>1.3517950996888117</v>
      </c>
      <c r="Q173" s="90"/>
    </row>
    <row r="174" spans="2:17" x14ac:dyDescent="0.2">
      <c r="B174" s="91"/>
      <c r="C174" s="112"/>
      <c r="E174" s="96"/>
      <c r="F174" s="96"/>
      <c r="G174" s="111"/>
      <c r="H174" s="43"/>
      <c r="K174" s="107"/>
      <c r="M174" s="96"/>
      <c r="N174" s="96"/>
      <c r="P174" s="108"/>
      <c r="Q174" s="90"/>
    </row>
    <row r="175" spans="2:17" x14ac:dyDescent="0.2">
      <c r="B175" s="91"/>
      <c r="C175" s="145" t="s">
        <v>47</v>
      </c>
      <c r="D175" s="83">
        <v>1</v>
      </c>
      <c r="E175" s="96">
        <v>1.1200000000000001</v>
      </c>
      <c r="F175" s="96">
        <v>0.83</v>
      </c>
      <c r="H175" s="108">
        <f>E175/F175</f>
        <v>1.3493975903614459</v>
      </c>
      <c r="K175" s="146" t="s">
        <v>47</v>
      </c>
      <c r="L175" s="83">
        <v>1</v>
      </c>
      <c r="M175" s="96">
        <v>1.1399999999999999</v>
      </c>
      <c r="N175" s="96">
        <v>1.04</v>
      </c>
      <c r="O175" s="96"/>
      <c r="P175" s="108">
        <f>M175/N175</f>
        <v>1.096153846153846</v>
      </c>
      <c r="Q175" s="90"/>
    </row>
    <row r="176" spans="2:17" x14ac:dyDescent="0.2">
      <c r="B176" s="91"/>
      <c r="C176" s="145"/>
      <c r="D176" s="83">
        <v>2</v>
      </c>
      <c r="E176" s="96">
        <v>1.29</v>
      </c>
      <c r="F176" s="96">
        <v>0.92</v>
      </c>
      <c r="H176" s="108">
        <f>E176/F176</f>
        <v>1.4021739130434783</v>
      </c>
      <c r="K176" s="145"/>
      <c r="L176" s="83">
        <v>2</v>
      </c>
      <c r="M176" s="96">
        <v>1.26</v>
      </c>
      <c r="N176" s="96">
        <v>0.94</v>
      </c>
      <c r="O176" s="96"/>
      <c r="P176" s="108">
        <f>M176/N176</f>
        <v>1.3404255319148937</v>
      </c>
      <c r="Q176" s="90"/>
    </row>
    <row r="177" spans="2:17" x14ac:dyDescent="0.2">
      <c r="B177" s="91"/>
      <c r="C177" s="145"/>
      <c r="G177" s="83" t="s">
        <v>9</v>
      </c>
      <c r="H177" s="108">
        <f>AVERAGE(H175:H176)</f>
        <v>1.3757857517024621</v>
      </c>
      <c r="K177" s="147"/>
      <c r="M177" s="96"/>
      <c r="N177" s="96"/>
      <c r="O177" s="83" t="s">
        <v>9</v>
      </c>
      <c r="P177" s="108">
        <f>AVERAGE(P175:P176)</f>
        <v>1.21828968903437</v>
      </c>
      <c r="Q177" s="90"/>
    </row>
    <row r="178" spans="2:17" x14ac:dyDescent="0.2">
      <c r="B178" s="91"/>
      <c r="C178" s="112"/>
      <c r="E178" s="96"/>
      <c r="F178" s="96"/>
      <c r="H178" s="108"/>
      <c r="K178" s="107"/>
      <c r="M178" s="96"/>
      <c r="N178" s="96"/>
      <c r="P178" s="108"/>
      <c r="Q178" s="90"/>
    </row>
    <row r="179" spans="2:17" x14ac:dyDescent="0.2">
      <c r="B179" s="91"/>
      <c r="C179" s="145" t="s">
        <v>53</v>
      </c>
      <c r="D179" s="83">
        <v>1</v>
      </c>
      <c r="E179" s="96">
        <v>0.84</v>
      </c>
      <c r="F179" s="96">
        <v>0.84</v>
      </c>
      <c r="H179" s="108">
        <f>E179/F179</f>
        <v>1</v>
      </c>
      <c r="K179" s="146" t="s">
        <v>49</v>
      </c>
      <c r="L179" s="83">
        <v>1</v>
      </c>
      <c r="M179" s="96">
        <v>1.02</v>
      </c>
      <c r="N179" s="96">
        <v>1.03</v>
      </c>
      <c r="O179" s="96"/>
      <c r="P179" s="108">
        <f>M179/N179</f>
        <v>0.99029126213592233</v>
      </c>
      <c r="Q179" s="90"/>
    </row>
    <row r="180" spans="2:17" x14ac:dyDescent="0.2">
      <c r="B180" s="91"/>
      <c r="C180" s="145"/>
      <c r="D180" s="83">
        <v>2</v>
      </c>
      <c r="E180" s="96">
        <v>0.95</v>
      </c>
      <c r="F180" s="96">
        <v>0.61</v>
      </c>
      <c r="H180" s="108">
        <f>E180/F180</f>
        <v>1.5573770491803278</v>
      </c>
      <c r="J180" s="113"/>
      <c r="K180" s="145"/>
      <c r="L180" s="83">
        <v>2</v>
      </c>
      <c r="M180" s="96">
        <v>1.21</v>
      </c>
      <c r="N180" s="96">
        <v>0.77</v>
      </c>
      <c r="O180" s="96"/>
      <c r="P180" s="108">
        <f>M180/N180</f>
        <v>1.5714285714285714</v>
      </c>
      <c r="Q180" s="90"/>
    </row>
    <row r="181" spans="2:17" x14ac:dyDescent="0.2">
      <c r="B181" s="91"/>
      <c r="C181" s="145"/>
      <c r="G181" s="83" t="s">
        <v>9</v>
      </c>
      <c r="H181" s="108">
        <f>AVERAGE(H179:H180)</f>
        <v>1.278688524590164</v>
      </c>
      <c r="K181" s="147"/>
      <c r="M181" s="96"/>
      <c r="N181" s="96"/>
      <c r="O181" s="83" t="s">
        <v>9</v>
      </c>
      <c r="P181" s="108">
        <f>AVERAGE(P179:P180)</f>
        <v>1.280859916782247</v>
      </c>
      <c r="Q181" s="90"/>
    </row>
    <row r="182" spans="2:17" x14ac:dyDescent="0.2">
      <c r="B182" s="91"/>
      <c r="C182" s="112"/>
      <c r="H182" s="108"/>
      <c r="K182" s="107"/>
      <c r="M182" s="96"/>
      <c r="N182" s="96"/>
      <c r="P182" s="108"/>
      <c r="Q182" s="90"/>
    </row>
    <row r="183" spans="2:17" x14ac:dyDescent="0.2">
      <c r="B183" s="91"/>
      <c r="C183" s="112"/>
      <c r="E183" s="96"/>
      <c r="F183" s="96"/>
      <c r="G183" s="111" t="s">
        <v>52</v>
      </c>
      <c r="H183" s="43">
        <f>AVERAGE(H175,H176,H179,H180)</f>
        <v>1.3272371381463131</v>
      </c>
      <c r="K183" s="107"/>
      <c r="M183" s="96"/>
      <c r="N183" s="96"/>
      <c r="O183" s="111" t="s">
        <v>52</v>
      </c>
      <c r="P183" s="43">
        <f>AVERAGE(P175,P176,P179,P180)</f>
        <v>1.2495748029083085</v>
      </c>
      <c r="Q183" s="90"/>
    </row>
    <row r="184" spans="2:17" x14ac:dyDescent="0.2">
      <c r="B184" s="91"/>
      <c r="C184" s="112"/>
      <c r="E184" s="96"/>
      <c r="F184" s="96"/>
      <c r="G184" s="111"/>
      <c r="H184" s="43"/>
      <c r="K184" s="109"/>
      <c r="M184" s="96"/>
      <c r="N184" s="96"/>
      <c r="P184" s="110"/>
      <c r="Q184" s="90"/>
    </row>
    <row r="185" spans="2:17" x14ac:dyDescent="0.2">
      <c r="B185" s="91"/>
      <c r="C185" s="145" t="s">
        <v>50</v>
      </c>
      <c r="D185" s="83">
        <v>1</v>
      </c>
      <c r="E185" s="96">
        <v>1.68</v>
      </c>
      <c r="F185" s="96">
        <v>1.39</v>
      </c>
      <c r="H185" s="108">
        <f>E185/F185</f>
        <v>1.2086330935251799</v>
      </c>
      <c r="K185" s="109"/>
      <c r="M185" s="96"/>
      <c r="N185" s="96"/>
      <c r="O185" s="96"/>
      <c r="P185" s="108"/>
      <c r="Q185" s="90"/>
    </row>
    <row r="186" spans="2:17" x14ac:dyDescent="0.2">
      <c r="B186" s="91"/>
      <c r="C186" s="145"/>
      <c r="D186" s="83">
        <v>2</v>
      </c>
      <c r="E186" s="96">
        <v>1.57</v>
      </c>
      <c r="F186" s="96">
        <v>1.29</v>
      </c>
      <c r="H186" s="108">
        <f>E186/F186</f>
        <v>1.2170542635658914</v>
      </c>
      <c r="K186" s="107"/>
      <c r="O186" s="106" t="s">
        <v>9</v>
      </c>
      <c r="P186" s="43">
        <f>AVERAGE(P107,P111,P117,P121,P127,P131,P137,P141,P147,P151,P157,P161,P167,P171,P177,P181)</f>
        <v>1.373815952530109</v>
      </c>
      <c r="Q186" s="90"/>
    </row>
    <row r="187" spans="2:17" x14ac:dyDescent="0.2">
      <c r="B187" s="91"/>
      <c r="C187" s="145"/>
      <c r="G187" s="83" t="s">
        <v>9</v>
      </c>
      <c r="H187" s="108">
        <f>AVERAGE(H185:H186)</f>
        <v>1.2128436785455357</v>
      </c>
      <c r="K187" s="105"/>
      <c r="L187" s="104"/>
      <c r="M187" s="103"/>
      <c r="N187" s="103"/>
      <c r="O187" s="102" t="s">
        <v>25</v>
      </c>
      <c r="P187" s="44">
        <f>STDEV(P105,P106,P109,P110,P115,P116,P119,P120,P125,P126,P129,P130,P135,P136,P139,P140,P145,P146,P149,P150,P155,P156,P159,P160,P165,P166,P169,P170)</f>
        <v>0.20613253629735812</v>
      </c>
      <c r="Q187" s="90"/>
    </row>
    <row r="188" spans="2:17" x14ac:dyDescent="0.2">
      <c r="B188" s="91"/>
      <c r="C188" s="112"/>
      <c r="E188" s="96"/>
      <c r="F188" s="96"/>
      <c r="H188" s="108"/>
      <c r="K188" s="99"/>
      <c r="Q188" s="90"/>
    </row>
    <row r="189" spans="2:17" x14ac:dyDescent="0.2">
      <c r="B189" s="91"/>
      <c r="C189" s="145" t="s">
        <v>55</v>
      </c>
      <c r="D189" s="83">
        <v>1</v>
      </c>
      <c r="E189" s="96">
        <v>1.98</v>
      </c>
      <c r="F189" s="96">
        <v>1.8</v>
      </c>
      <c r="H189" s="108">
        <f>E189/F189</f>
        <v>1.0999999999999999</v>
      </c>
      <c r="K189" s="99"/>
      <c r="Q189" s="90"/>
    </row>
    <row r="190" spans="2:17" x14ac:dyDescent="0.2">
      <c r="B190" s="91"/>
      <c r="C190" s="145"/>
      <c r="D190" s="83">
        <v>2</v>
      </c>
      <c r="E190" s="96">
        <v>2.1</v>
      </c>
      <c r="F190" s="96">
        <v>1.76</v>
      </c>
      <c r="H190" s="108">
        <f>E190/F190</f>
        <v>1.1931818181818181</v>
      </c>
      <c r="K190" s="99"/>
      <c r="Q190" s="90"/>
    </row>
    <row r="191" spans="2:17" x14ac:dyDescent="0.2">
      <c r="B191" s="91"/>
      <c r="C191" s="145"/>
      <c r="G191" s="83" t="s">
        <v>9</v>
      </c>
      <c r="H191" s="108">
        <f>AVERAGE(H189:H190)</f>
        <v>1.146590909090909</v>
      </c>
      <c r="Q191" s="90"/>
    </row>
    <row r="192" spans="2:17" x14ac:dyDescent="0.2">
      <c r="B192" s="91"/>
      <c r="C192" s="112"/>
      <c r="H192" s="108"/>
      <c r="Q192" s="90"/>
    </row>
    <row r="193" spans="2:17" x14ac:dyDescent="0.2">
      <c r="B193" s="91"/>
      <c r="C193" s="112"/>
      <c r="E193" s="96"/>
      <c r="F193" s="96"/>
      <c r="G193" s="111" t="s">
        <v>54</v>
      </c>
      <c r="H193" s="43">
        <f>AVERAGE(H185,H186,H189,H190)</f>
        <v>1.1797172938182223</v>
      </c>
      <c r="Q193" s="90"/>
    </row>
    <row r="194" spans="2:17" x14ac:dyDescent="0.2">
      <c r="B194" s="91"/>
      <c r="C194" s="109"/>
      <c r="E194" s="96"/>
      <c r="F194" s="96"/>
      <c r="H194" s="110"/>
      <c r="Q194" s="90"/>
    </row>
    <row r="195" spans="2:17" x14ac:dyDescent="0.2">
      <c r="B195" s="91"/>
      <c r="C195" s="109"/>
      <c r="E195" s="96"/>
      <c r="F195" s="96"/>
      <c r="G195" s="96"/>
      <c r="H195" s="108"/>
      <c r="Q195" s="90"/>
    </row>
    <row r="196" spans="2:17" x14ac:dyDescent="0.2">
      <c r="B196" s="91"/>
      <c r="C196" s="107"/>
      <c r="G196" s="106" t="s">
        <v>9</v>
      </c>
      <c r="H196" s="43">
        <f>AVERAGE(H107,H111,H117,H121,H127,H131,H137,H141,H147,H151,H157,H161,H167,H171,H177,H181,H187,H191)</f>
        <v>1.3982929029976825</v>
      </c>
      <c r="P196" s="83" t="s">
        <v>77</v>
      </c>
      <c r="Q196" s="90"/>
    </row>
    <row r="197" spans="2:17" x14ac:dyDescent="0.2">
      <c r="B197" s="91"/>
      <c r="C197" s="105"/>
      <c r="D197" s="104"/>
      <c r="E197" s="103"/>
      <c r="F197" s="103"/>
      <c r="G197" s="102" t="s">
        <v>25</v>
      </c>
      <c r="H197" s="44">
        <f>STDEV(H105,H106,H109,H110,H115,H116,H119,H120,H125,H126,H129,H130,H135,H136,H139,H140,H145,H146,H149,H150,H155,H156,H159,H160,H165,H166,H169,H170)</f>
        <v>0.31024551794103383</v>
      </c>
      <c r="Q197" s="90"/>
    </row>
    <row r="198" spans="2:17" x14ac:dyDescent="0.2">
      <c r="B198" s="91"/>
      <c r="C198" s="101"/>
      <c r="D198" s="100"/>
      <c r="E198" s="100"/>
      <c r="F198" s="100"/>
      <c r="G198" s="100"/>
      <c r="H198" s="100"/>
      <c r="Q198" s="90"/>
    </row>
    <row r="199" spans="2:17" ht="17" thickBot="1" x14ac:dyDescent="0.25">
      <c r="B199" s="91"/>
      <c r="C199" s="101"/>
      <c r="D199" s="100"/>
      <c r="E199" s="100"/>
      <c r="F199" s="100"/>
      <c r="G199" s="100"/>
      <c r="H199" s="100"/>
      <c r="Q199" s="90"/>
    </row>
    <row r="200" spans="2:17" x14ac:dyDescent="0.2">
      <c r="B200" s="91"/>
      <c r="C200" s="101"/>
      <c r="D200" s="135" t="s">
        <v>70</v>
      </c>
      <c r="E200" s="136"/>
      <c r="F200" s="137"/>
      <c r="G200" s="100"/>
      <c r="H200" s="100"/>
      <c r="Q200" s="90"/>
    </row>
    <row r="201" spans="2:17" x14ac:dyDescent="0.2">
      <c r="B201" s="91"/>
      <c r="C201" s="101"/>
      <c r="D201" s="91"/>
      <c r="E201" s="98" t="s">
        <v>28</v>
      </c>
      <c r="F201" s="79" t="s">
        <v>27</v>
      </c>
      <c r="G201" s="100"/>
      <c r="H201"/>
      <c r="Q201" s="90"/>
    </row>
    <row r="202" spans="2:17" x14ac:dyDescent="0.2">
      <c r="B202" s="91"/>
      <c r="C202" s="101"/>
      <c r="D202" s="91"/>
      <c r="E202" s="96">
        <v>1.1957940814195429</v>
      </c>
      <c r="F202" s="95">
        <v>1.383133232122048</v>
      </c>
      <c r="G202" s="100"/>
      <c r="H202"/>
      <c r="Q202" s="90"/>
    </row>
    <row r="203" spans="2:17" x14ac:dyDescent="0.2">
      <c r="B203" s="91"/>
      <c r="C203" s="101"/>
      <c r="D203" s="91"/>
      <c r="E203" s="96">
        <v>1.4151901091581085</v>
      </c>
      <c r="F203" s="95">
        <v>1.4565373854106247</v>
      </c>
      <c r="G203" s="100"/>
      <c r="H203"/>
      <c r="Q203" s="90"/>
    </row>
    <row r="204" spans="2:17" x14ac:dyDescent="0.2">
      <c r="B204" s="91"/>
      <c r="C204" s="101"/>
      <c r="D204" s="91"/>
      <c r="E204" s="96">
        <v>1.5819521871961133</v>
      </c>
      <c r="F204" s="95">
        <v>1.3877307498712368</v>
      </c>
      <c r="G204" s="100"/>
      <c r="H204"/>
      <c r="Q204" s="90"/>
    </row>
    <row r="205" spans="2:17" x14ac:dyDescent="0.2">
      <c r="B205" s="91"/>
      <c r="C205" s="101"/>
      <c r="D205" s="91"/>
      <c r="E205" s="96">
        <v>1.5563106504565547</v>
      </c>
      <c r="F205" s="95">
        <v>1.2405447913355454</v>
      </c>
      <c r="G205" s="100"/>
      <c r="H205"/>
      <c r="Q205" s="90"/>
    </row>
    <row r="206" spans="2:17" x14ac:dyDescent="0.2">
      <c r="B206" s="91"/>
      <c r="C206" s="101"/>
      <c r="D206" s="91"/>
      <c r="E206" s="96">
        <v>1.5025305838113723</v>
      </c>
      <c r="F206" s="95">
        <v>1.2908465411680996</v>
      </c>
      <c r="G206" s="100"/>
      <c r="H206"/>
      <c r="Q206" s="90"/>
    </row>
    <row r="207" spans="2:17" x14ac:dyDescent="0.2">
      <c r="B207" s="91"/>
      <c r="C207" s="101"/>
      <c r="D207" s="91"/>
      <c r="E207" s="96">
        <v>1.403382841966657</v>
      </c>
      <c r="F207" s="95">
        <v>1.6303650177361986</v>
      </c>
      <c r="G207" s="100"/>
      <c r="H207"/>
      <c r="Q207" s="90"/>
    </row>
    <row r="208" spans="2:17" x14ac:dyDescent="0.2">
      <c r="B208" s="91"/>
      <c r="C208" s="101"/>
      <c r="D208" s="91"/>
      <c r="E208" s="96">
        <v>1.422521241006256</v>
      </c>
      <c r="F208" s="95">
        <v>1.3517950996888117</v>
      </c>
      <c r="G208" s="100"/>
      <c r="H208"/>
      <c r="Q208" s="90"/>
    </row>
    <row r="209" spans="2:17" x14ac:dyDescent="0.2">
      <c r="B209" s="91"/>
      <c r="C209" s="101"/>
      <c r="D209" s="91"/>
      <c r="E209" s="96">
        <v>1.3272371381463131</v>
      </c>
      <c r="F209" s="95">
        <v>1.2495748029083085</v>
      </c>
      <c r="G209" s="100"/>
      <c r="H209"/>
      <c r="Q209" s="90"/>
    </row>
    <row r="210" spans="2:17" x14ac:dyDescent="0.2">
      <c r="B210" s="91"/>
      <c r="C210" s="101"/>
      <c r="D210" s="91"/>
      <c r="E210" s="96">
        <v>1.1797172938182223</v>
      </c>
      <c r="F210" s="95"/>
      <c r="G210" s="100"/>
      <c r="H210"/>
      <c r="Q210" s="90"/>
    </row>
    <row r="211" spans="2:17" x14ac:dyDescent="0.2">
      <c r="B211" s="91"/>
      <c r="C211" s="148"/>
      <c r="D211" s="91"/>
      <c r="F211" s="94"/>
      <c r="G211" s="96"/>
      <c r="H211"/>
      <c r="Q211" s="90"/>
    </row>
    <row r="212" spans="2:17" ht="17" thickBot="1" x14ac:dyDescent="0.25">
      <c r="B212" s="91"/>
      <c r="C212" s="148"/>
      <c r="D212" s="2" t="s">
        <v>9</v>
      </c>
      <c r="E212" s="93">
        <f>AVERAGE(E202:E210)</f>
        <v>1.3982929029976825</v>
      </c>
      <c r="F212" s="92">
        <f>AVERAGE(F202:F209)</f>
        <v>1.373815952530109</v>
      </c>
      <c r="H212"/>
      <c r="Q212" s="90"/>
    </row>
    <row r="213" spans="2:17" x14ac:dyDescent="0.2">
      <c r="B213" s="91"/>
      <c r="C213" s="148"/>
      <c r="E213" s="96"/>
      <c r="F213" s="96"/>
      <c r="G213" s="96"/>
      <c r="H213" s="96"/>
      <c r="Q213" s="90"/>
    </row>
    <row r="214" spans="2:17" x14ac:dyDescent="0.2">
      <c r="B214" s="91"/>
      <c r="C214" s="148"/>
      <c r="E214" s="96"/>
      <c r="F214" s="96"/>
      <c r="G214" s="96"/>
      <c r="H214" s="96"/>
      <c r="Q214" s="90"/>
    </row>
    <row r="215" spans="2:17" ht="17" thickBot="1" x14ac:dyDescent="0.25">
      <c r="B215" s="89"/>
      <c r="C215" s="149"/>
      <c r="D215" s="86"/>
      <c r="E215" s="93"/>
      <c r="F215" s="93"/>
      <c r="G215" s="86"/>
      <c r="H215" s="93"/>
      <c r="I215" s="88"/>
      <c r="J215" s="88"/>
      <c r="K215" s="87"/>
      <c r="L215" s="86"/>
      <c r="M215" s="86"/>
      <c r="N215" s="86"/>
      <c r="O215" s="86"/>
      <c r="P215" s="86"/>
      <c r="Q215" s="85"/>
    </row>
    <row r="216" spans="2:17" x14ac:dyDescent="0.2">
      <c r="C216" s="97"/>
      <c r="E216" s="96"/>
      <c r="F216" s="96"/>
      <c r="H216" s="96"/>
    </row>
    <row r="217" spans="2:17" x14ac:dyDescent="0.2">
      <c r="C217" s="97"/>
      <c r="E217" s="96"/>
      <c r="F217" s="96"/>
      <c r="H217" s="96"/>
    </row>
    <row r="218" spans="2:17" x14ac:dyDescent="0.2">
      <c r="C218" s="97"/>
      <c r="E218" s="96"/>
      <c r="F218" s="96"/>
      <c r="H218" s="96"/>
    </row>
    <row r="219" spans="2:17" ht="17" thickBot="1" x14ac:dyDescent="0.25">
      <c r="C219" s="97"/>
      <c r="E219" s="96"/>
      <c r="G219" s="96"/>
      <c r="H219" s="96"/>
    </row>
    <row r="220" spans="2:17" x14ac:dyDescent="0.2">
      <c r="B220" s="124"/>
      <c r="C220" s="123" t="s">
        <v>71</v>
      </c>
      <c r="D220" s="119"/>
      <c r="E220" s="122"/>
      <c r="F220" s="119"/>
      <c r="G220" s="122"/>
      <c r="H220" s="122"/>
      <c r="I220" s="121"/>
      <c r="J220" s="121"/>
      <c r="K220" s="120"/>
      <c r="L220" s="119"/>
      <c r="M220" s="119"/>
      <c r="N220" s="119"/>
      <c r="O220" s="119"/>
      <c r="P220" s="119"/>
      <c r="Q220" s="118"/>
    </row>
    <row r="221" spans="2:17" x14ac:dyDescent="0.2">
      <c r="B221" s="91"/>
      <c r="C221" s="117"/>
      <c r="E221" s="96"/>
      <c r="G221" s="96"/>
      <c r="H221" s="96"/>
      <c r="Q221" s="90"/>
    </row>
    <row r="222" spans="2:17" x14ac:dyDescent="0.2">
      <c r="B222" s="91"/>
      <c r="C222" s="117" t="s">
        <v>76</v>
      </c>
      <c r="E222" s="96"/>
      <c r="G222" s="96"/>
      <c r="H222" s="96"/>
      <c r="K222" s="117" t="s">
        <v>75</v>
      </c>
      <c r="Q222" s="90"/>
    </row>
    <row r="223" spans="2:17" x14ac:dyDescent="0.2">
      <c r="B223" s="91"/>
      <c r="C223" s="116"/>
      <c r="D223" s="96"/>
      <c r="E223" s="96"/>
      <c r="F223" s="96"/>
      <c r="G223" s="96"/>
      <c r="H223" s="96"/>
      <c r="K223" s="116"/>
      <c r="L223" s="96"/>
      <c r="M223" s="96"/>
      <c r="N223" s="96"/>
      <c r="O223" s="96"/>
      <c r="P223" s="96"/>
      <c r="Q223" s="90"/>
    </row>
    <row r="224" spans="2:17" x14ac:dyDescent="0.2">
      <c r="B224" s="91"/>
      <c r="C224" s="115" t="s">
        <v>0</v>
      </c>
      <c r="D224" s="53" t="s">
        <v>1</v>
      </c>
      <c r="E224" s="53" t="s">
        <v>2</v>
      </c>
      <c r="F224" s="53" t="s">
        <v>3</v>
      </c>
      <c r="G224" s="53"/>
      <c r="H224" s="55" t="s">
        <v>4</v>
      </c>
      <c r="K224" s="115" t="s">
        <v>0</v>
      </c>
      <c r="L224" s="53" t="s">
        <v>1</v>
      </c>
      <c r="M224" s="53" t="s">
        <v>2</v>
      </c>
      <c r="N224" s="53" t="s">
        <v>3</v>
      </c>
      <c r="O224" s="53"/>
      <c r="P224" s="55" t="s">
        <v>4</v>
      </c>
      <c r="Q224" s="90"/>
    </row>
    <row r="225" spans="2:17" x14ac:dyDescent="0.2">
      <c r="B225" s="91"/>
      <c r="C225" s="114" t="s">
        <v>32</v>
      </c>
      <c r="D225" s="83">
        <v>1</v>
      </c>
      <c r="E225" s="96">
        <v>2.0699999999999998</v>
      </c>
      <c r="F225" s="96">
        <v>1.73</v>
      </c>
      <c r="G225" s="96"/>
      <c r="H225" s="108">
        <f>E225/F225</f>
        <v>1.1965317919075145</v>
      </c>
      <c r="K225" s="146" t="s">
        <v>32</v>
      </c>
      <c r="L225" s="83">
        <v>1</v>
      </c>
      <c r="M225" s="96">
        <v>1.78</v>
      </c>
      <c r="N225" s="96">
        <v>1.48</v>
      </c>
      <c r="O225" s="96"/>
      <c r="P225" s="108">
        <f>M225/N225</f>
        <v>1.2027027027027026</v>
      </c>
      <c r="Q225" s="90"/>
    </row>
    <row r="226" spans="2:17" x14ac:dyDescent="0.2">
      <c r="B226" s="91"/>
      <c r="C226" s="114"/>
      <c r="D226" s="83">
        <v>2</v>
      </c>
      <c r="E226" s="96">
        <v>2.5099999999999998</v>
      </c>
      <c r="F226" s="96">
        <v>1.59</v>
      </c>
      <c r="G226" s="96"/>
      <c r="H226" s="108">
        <f>E226/F226</f>
        <v>1.5786163522012577</v>
      </c>
      <c r="K226" s="146"/>
      <c r="L226" s="83">
        <v>2</v>
      </c>
      <c r="M226" s="96">
        <v>1.92</v>
      </c>
      <c r="N226" s="96">
        <v>1.7</v>
      </c>
      <c r="O226" s="96"/>
      <c r="P226" s="108">
        <f>M226/N226</f>
        <v>1.1294117647058823</v>
      </c>
      <c r="Q226" s="90"/>
    </row>
    <row r="227" spans="2:17" x14ac:dyDescent="0.2">
      <c r="B227" s="91"/>
      <c r="C227" s="114"/>
      <c r="E227" s="96"/>
      <c r="F227" s="96"/>
      <c r="G227" s="83" t="s">
        <v>9</v>
      </c>
      <c r="H227" s="108">
        <f>AVERAGE(H225:H226)</f>
        <v>1.3875740720543861</v>
      </c>
      <c r="K227" s="146"/>
      <c r="M227" s="96"/>
      <c r="N227" s="96"/>
      <c r="O227" s="83" t="s">
        <v>9</v>
      </c>
      <c r="P227" s="108">
        <f>AVERAGE(P225:P226)</f>
        <v>1.1660572337042925</v>
      </c>
      <c r="Q227" s="90"/>
    </row>
    <row r="228" spans="2:17" x14ac:dyDescent="0.2">
      <c r="B228" s="91"/>
      <c r="C228" s="114"/>
      <c r="E228" s="96"/>
      <c r="F228" s="96"/>
      <c r="H228" s="108"/>
      <c r="K228" s="114"/>
      <c r="M228" s="96"/>
      <c r="N228" s="96"/>
      <c r="P228" s="108"/>
      <c r="Q228" s="90"/>
    </row>
    <row r="229" spans="2:17" x14ac:dyDescent="0.2">
      <c r="B229" s="91"/>
      <c r="C229" s="114" t="s">
        <v>34</v>
      </c>
      <c r="D229" s="83">
        <v>1</v>
      </c>
      <c r="E229" s="96">
        <v>2.7</v>
      </c>
      <c r="F229" s="96">
        <v>2.29</v>
      </c>
      <c r="G229" s="96"/>
      <c r="H229" s="108">
        <f>E229/F229</f>
        <v>1.1790393013100438</v>
      </c>
      <c r="K229" s="146" t="s">
        <v>35</v>
      </c>
      <c r="L229" s="83">
        <v>1</v>
      </c>
      <c r="M229" s="96">
        <v>1.58</v>
      </c>
      <c r="N229" s="96">
        <v>1.24</v>
      </c>
      <c r="O229" s="96"/>
      <c r="P229" s="108">
        <f>M229/N229</f>
        <v>1.2741935483870968</v>
      </c>
      <c r="Q229" s="90"/>
    </row>
    <row r="230" spans="2:17" x14ac:dyDescent="0.2">
      <c r="B230" s="91"/>
      <c r="C230" s="114"/>
      <c r="D230" s="83">
        <v>2</v>
      </c>
      <c r="E230" s="96">
        <v>2.81</v>
      </c>
      <c r="F230" s="96">
        <v>2.4300000000000002</v>
      </c>
      <c r="G230" s="96"/>
      <c r="H230" s="108">
        <f>E230/F230</f>
        <v>1.1563786008230452</v>
      </c>
      <c r="K230" s="146"/>
      <c r="L230" s="83">
        <v>2</v>
      </c>
      <c r="M230" s="96">
        <v>2.14</v>
      </c>
      <c r="N230" s="96">
        <v>1.82</v>
      </c>
      <c r="O230" s="96"/>
      <c r="P230" s="108">
        <f>M230/N230</f>
        <v>1.1758241758241759</v>
      </c>
      <c r="Q230" s="90"/>
    </row>
    <row r="231" spans="2:17" x14ac:dyDescent="0.2">
      <c r="B231" s="91"/>
      <c r="C231" s="114"/>
      <c r="E231" s="96"/>
      <c r="F231" s="96"/>
      <c r="G231" s="83" t="s">
        <v>9</v>
      </c>
      <c r="H231" s="108">
        <f>AVERAGE(H229:H230)</f>
        <v>1.1677089510665444</v>
      </c>
      <c r="K231" s="146"/>
      <c r="M231" s="96"/>
      <c r="N231" s="96"/>
      <c r="O231" s="83" t="s">
        <v>9</v>
      </c>
      <c r="P231" s="108">
        <f>AVERAGE(P229:P230)</f>
        <v>1.2250088621056363</v>
      </c>
      <c r="Q231" s="90"/>
    </row>
    <row r="232" spans="2:17" x14ac:dyDescent="0.2">
      <c r="B232" s="91"/>
      <c r="C232" s="114"/>
      <c r="E232" s="96"/>
      <c r="F232" s="96"/>
      <c r="H232" s="108"/>
      <c r="K232" s="114"/>
      <c r="M232" s="96"/>
      <c r="N232" s="96"/>
      <c r="P232" s="108"/>
      <c r="Q232" s="90"/>
    </row>
    <row r="233" spans="2:17" x14ac:dyDescent="0.2">
      <c r="B233" s="91"/>
      <c r="C233" s="114"/>
      <c r="E233" s="96"/>
      <c r="F233" s="96"/>
      <c r="G233" s="111" t="s">
        <v>13</v>
      </c>
      <c r="H233" s="43">
        <f>AVERAGE(H225,H226,H229,H230)</f>
        <v>1.2776415115604651</v>
      </c>
      <c r="K233" s="114"/>
      <c r="M233" s="96"/>
      <c r="N233" s="96"/>
      <c r="O233" s="111" t="s">
        <v>13</v>
      </c>
      <c r="P233" s="43">
        <f>AVERAGE(P225,P226,P229,P230)</f>
        <v>1.1955330479049644</v>
      </c>
      <c r="Q233" s="90"/>
    </row>
    <row r="234" spans="2:17" x14ac:dyDescent="0.2">
      <c r="B234" s="91"/>
      <c r="C234" s="114"/>
      <c r="E234" s="96"/>
      <c r="F234" s="96"/>
      <c r="H234" s="108"/>
      <c r="K234" s="114"/>
      <c r="M234" s="96"/>
      <c r="N234" s="96"/>
      <c r="P234" s="108"/>
      <c r="Q234" s="90"/>
    </row>
    <row r="235" spans="2:17" x14ac:dyDescent="0.2">
      <c r="B235" s="91"/>
      <c r="C235" s="114" t="s">
        <v>35</v>
      </c>
      <c r="D235" s="83">
        <v>1</v>
      </c>
      <c r="E235" s="96">
        <v>1.76</v>
      </c>
      <c r="F235" s="96">
        <v>1.01</v>
      </c>
      <c r="G235" s="96"/>
      <c r="H235" s="108">
        <f>E235/F235</f>
        <v>1.7425742574257426</v>
      </c>
      <c r="K235" s="146" t="s">
        <v>37</v>
      </c>
      <c r="L235" s="83">
        <v>1</v>
      </c>
      <c r="M235" s="96">
        <v>3.32</v>
      </c>
      <c r="N235" s="96">
        <v>1.77</v>
      </c>
      <c r="O235" s="96"/>
      <c r="P235" s="108">
        <f>M235/N235</f>
        <v>1.8757062146892653</v>
      </c>
      <c r="Q235" s="90"/>
    </row>
    <row r="236" spans="2:17" x14ac:dyDescent="0.2">
      <c r="B236" s="91"/>
      <c r="C236" s="114"/>
      <c r="D236" s="83">
        <v>2</v>
      </c>
      <c r="E236" s="96">
        <v>2.0699999999999998</v>
      </c>
      <c r="F236" s="96">
        <v>1.02</v>
      </c>
      <c r="G236" s="96"/>
      <c r="H236" s="108">
        <f>E236/F236</f>
        <v>2.0294117647058822</v>
      </c>
      <c r="K236" s="146"/>
      <c r="L236" s="83">
        <v>2</v>
      </c>
      <c r="M236" s="96">
        <v>2.75</v>
      </c>
      <c r="N236" s="96">
        <v>1.94</v>
      </c>
      <c r="O236" s="96"/>
      <c r="P236" s="108">
        <f>M236/N236</f>
        <v>1.4175257731958764</v>
      </c>
      <c r="Q236" s="90"/>
    </row>
    <row r="237" spans="2:17" x14ac:dyDescent="0.2">
      <c r="B237" s="91"/>
      <c r="C237" s="114"/>
      <c r="E237" s="96"/>
      <c r="F237" s="96"/>
      <c r="G237" s="83" t="s">
        <v>9</v>
      </c>
      <c r="H237" s="108">
        <f>AVERAGE(H235:H236)</f>
        <v>1.8859930110658123</v>
      </c>
      <c r="K237" s="146"/>
      <c r="M237" s="96"/>
      <c r="N237" s="96"/>
      <c r="O237" s="83" t="s">
        <v>9</v>
      </c>
      <c r="P237" s="108">
        <f>AVERAGE(P235:P236)</f>
        <v>1.6466159939425709</v>
      </c>
      <c r="Q237" s="90"/>
    </row>
    <row r="238" spans="2:17" x14ac:dyDescent="0.2">
      <c r="B238" s="91"/>
      <c r="C238" s="114"/>
      <c r="E238" s="96"/>
      <c r="F238" s="96"/>
      <c r="H238" s="108"/>
      <c r="K238" s="114"/>
      <c r="M238" s="96"/>
      <c r="N238" s="96"/>
      <c r="P238" s="108"/>
      <c r="Q238" s="90"/>
    </row>
    <row r="239" spans="2:17" x14ac:dyDescent="0.2">
      <c r="B239" s="91"/>
      <c r="C239" s="114" t="s">
        <v>37</v>
      </c>
      <c r="D239" s="83">
        <v>1</v>
      </c>
      <c r="E239" s="96">
        <v>1.7</v>
      </c>
      <c r="F239" s="96">
        <v>1.54</v>
      </c>
      <c r="G239" s="96"/>
      <c r="H239" s="108">
        <f>E239/F239</f>
        <v>1.1038961038961039</v>
      </c>
      <c r="K239" s="146" t="s">
        <v>36</v>
      </c>
      <c r="L239" s="83">
        <v>1</v>
      </c>
      <c r="M239" s="96">
        <v>1.82</v>
      </c>
      <c r="N239" s="96">
        <v>1.43</v>
      </c>
      <c r="O239" s="96"/>
      <c r="P239" s="108">
        <f>M239/N239</f>
        <v>1.2727272727272729</v>
      </c>
      <c r="Q239" s="90"/>
    </row>
    <row r="240" spans="2:17" x14ac:dyDescent="0.2">
      <c r="B240" s="91"/>
      <c r="C240" s="114"/>
      <c r="D240" s="83">
        <v>2</v>
      </c>
      <c r="E240" s="96">
        <v>1.8</v>
      </c>
      <c r="F240" s="96">
        <v>1.41</v>
      </c>
      <c r="G240" s="96"/>
      <c r="H240" s="108">
        <f>E240/F240</f>
        <v>1.2765957446808511</v>
      </c>
      <c r="K240" s="146"/>
      <c r="L240" s="83">
        <v>2</v>
      </c>
      <c r="M240" s="96">
        <v>1.64</v>
      </c>
      <c r="N240" s="96">
        <v>1.5</v>
      </c>
      <c r="O240" s="96"/>
      <c r="P240" s="108">
        <f>M240/N240</f>
        <v>1.0933333333333333</v>
      </c>
      <c r="Q240" s="90"/>
    </row>
    <row r="241" spans="2:17" x14ac:dyDescent="0.2">
      <c r="B241" s="91"/>
      <c r="C241" s="114"/>
      <c r="E241" s="96"/>
      <c r="F241" s="96"/>
      <c r="G241" s="83" t="s">
        <v>9</v>
      </c>
      <c r="H241" s="108">
        <f>AVERAGE(H239:H240)</f>
        <v>1.1902459242884775</v>
      </c>
      <c r="K241" s="146"/>
      <c r="M241" s="96"/>
      <c r="N241" s="96"/>
      <c r="O241" s="83" t="s">
        <v>9</v>
      </c>
      <c r="P241" s="108">
        <f>AVERAGE(P239:P240)</f>
        <v>1.1830303030303031</v>
      </c>
      <c r="Q241" s="90"/>
    </row>
    <row r="242" spans="2:17" x14ac:dyDescent="0.2">
      <c r="B242" s="91"/>
      <c r="C242" s="114"/>
      <c r="E242" s="96"/>
      <c r="F242" s="96"/>
      <c r="H242" s="108"/>
      <c r="K242" s="114"/>
      <c r="M242" s="96"/>
      <c r="N242" s="96"/>
      <c r="P242" s="108"/>
      <c r="Q242" s="90"/>
    </row>
    <row r="243" spans="2:17" x14ac:dyDescent="0.2">
      <c r="B243" s="91"/>
      <c r="C243" s="114"/>
      <c r="E243" s="96"/>
      <c r="F243" s="96"/>
      <c r="G243" s="111" t="s">
        <v>18</v>
      </c>
      <c r="H243" s="43">
        <f>AVERAGE(H235,H236,H239,H240)</f>
        <v>1.538119467677145</v>
      </c>
      <c r="K243" s="114"/>
      <c r="M243" s="96"/>
      <c r="N243" s="96"/>
      <c r="O243" s="111" t="s">
        <v>18</v>
      </c>
      <c r="P243" s="43">
        <f>AVERAGE(P235,P236,P239,P240)</f>
        <v>1.4148231484864371</v>
      </c>
      <c r="Q243" s="90"/>
    </row>
    <row r="244" spans="2:17" x14ac:dyDescent="0.2">
      <c r="B244" s="91"/>
      <c r="C244" s="114"/>
      <c r="E244" s="96"/>
      <c r="F244" s="96"/>
      <c r="H244" s="108"/>
      <c r="K244" s="114"/>
      <c r="M244" s="96"/>
      <c r="N244" s="96"/>
      <c r="P244" s="108"/>
      <c r="Q244" s="90"/>
    </row>
    <row r="245" spans="2:17" x14ac:dyDescent="0.2">
      <c r="B245" s="91"/>
      <c r="C245" s="114" t="s">
        <v>36</v>
      </c>
      <c r="D245" s="83">
        <v>1</v>
      </c>
      <c r="E245" s="96">
        <v>3.39</v>
      </c>
      <c r="F245" s="96">
        <v>2.36</v>
      </c>
      <c r="G245" s="96"/>
      <c r="H245" s="108">
        <f>E245/F245</f>
        <v>1.4364406779661019</v>
      </c>
      <c r="K245" s="146" t="s">
        <v>38</v>
      </c>
      <c r="L245" s="83">
        <v>1</v>
      </c>
      <c r="M245" s="96">
        <v>1.05</v>
      </c>
      <c r="N245" s="96">
        <v>0.5</v>
      </c>
      <c r="O245" s="96"/>
      <c r="P245" s="108">
        <f>M245/N245</f>
        <v>2.1</v>
      </c>
      <c r="Q245" s="90"/>
    </row>
    <row r="246" spans="2:17" x14ac:dyDescent="0.2">
      <c r="B246" s="91"/>
      <c r="C246" s="114"/>
      <c r="D246" s="83">
        <v>2</v>
      </c>
      <c r="E246" s="96">
        <v>3.39</v>
      </c>
      <c r="F246" s="96">
        <v>2.2799999999999998</v>
      </c>
      <c r="G246" s="96"/>
      <c r="H246" s="108">
        <f>E246/F246</f>
        <v>1.4868421052631582</v>
      </c>
      <c r="K246" s="146"/>
      <c r="L246" s="83">
        <v>2</v>
      </c>
      <c r="M246" s="96">
        <v>1.0900000000000001</v>
      </c>
      <c r="N246" s="96">
        <v>0.56000000000000005</v>
      </c>
      <c r="O246" s="96"/>
      <c r="P246" s="108">
        <f>M246/N246</f>
        <v>1.9464285714285714</v>
      </c>
      <c r="Q246" s="90"/>
    </row>
    <row r="247" spans="2:17" x14ac:dyDescent="0.2">
      <c r="B247" s="91"/>
      <c r="C247" s="114"/>
      <c r="E247" s="96"/>
      <c r="F247" s="96"/>
      <c r="G247" s="83" t="s">
        <v>9</v>
      </c>
      <c r="H247" s="108">
        <f>AVERAGE(H245:H246)</f>
        <v>1.46164139161463</v>
      </c>
      <c r="K247" s="146"/>
      <c r="M247" s="96"/>
      <c r="N247" s="96"/>
      <c r="O247" s="83" t="s">
        <v>9</v>
      </c>
      <c r="P247" s="108">
        <f>AVERAGE(P245:P246)</f>
        <v>2.0232142857142859</v>
      </c>
      <c r="Q247" s="90"/>
    </row>
    <row r="248" spans="2:17" x14ac:dyDescent="0.2">
      <c r="B248" s="91"/>
      <c r="C248" s="114"/>
      <c r="E248" s="96"/>
      <c r="F248" s="96"/>
      <c r="H248" s="108"/>
      <c r="K248" s="114"/>
      <c r="M248" s="96"/>
      <c r="N248" s="96"/>
      <c r="P248" s="108"/>
      <c r="Q248" s="90"/>
    </row>
    <row r="249" spans="2:17" x14ac:dyDescent="0.2">
      <c r="B249" s="91"/>
      <c r="C249" s="114" t="s">
        <v>38</v>
      </c>
      <c r="D249" s="83">
        <v>1</v>
      </c>
      <c r="E249" s="96">
        <v>4.1399999999999997</v>
      </c>
      <c r="F249" s="96">
        <v>2.71</v>
      </c>
      <c r="G249" s="96"/>
      <c r="H249" s="108">
        <f>E249/F249</f>
        <v>1.5276752767527675</v>
      </c>
      <c r="K249" s="146" t="s">
        <v>39</v>
      </c>
      <c r="L249" s="83">
        <v>1</v>
      </c>
      <c r="M249" s="96">
        <v>0.79</v>
      </c>
      <c r="N249" s="96">
        <v>0.64</v>
      </c>
      <c r="O249" s="96"/>
      <c r="P249" s="108">
        <f>M249/N249</f>
        <v>1.234375</v>
      </c>
      <c r="Q249" s="90"/>
    </row>
    <row r="250" spans="2:17" x14ac:dyDescent="0.2">
      <c r="B250" s="91"/>
      <c r="C250" s="112"/>
      <c r="D250" s="83">
        <v>2</v>
      </c>
      <c r="E250" s="96">
        <v>3.62</v>
      </c>
      <c r="F250" s="96">
        <v>2.2400000000000002</v>
      </c>
      <c r="G250" s="96"/>
      <c r="H250" s="108">
        <f>E250/F250</f>
        <v>1.6160714285714284</v>
      </c>
      <c r="K250" s="145"/>
      <c r="L250" s="83">
        <v>2</v>
      </c>
      <c r="M250" s="96">
        <v>0.87</v>
      </c>
      <c r="N250" s="96">
        <v>0.82</v>
      </c>
      <c r="O250" s="96"/>
      <c r="P250" s="108">
        <f>M250/N250</f>
        <v>1.0609756097560976</v>
      </c>
      <c r="Q250" s="90"/>
    </row>
    <row r="251" spans="2:17" x14ac:dyDescent="0.2">
      <c r="B251" s="91"/>
      <c r="C251" s="107"/>
      <c r="E251" s="96"/>
      <c r="F251" s="96"/>
      <c r="G251" s="83" t="s">
        <v>9</v>
      </c>
      <c r="H251" s="108">
        <f>AVERAGE(H249:H250)</f>
        <v>1.5718733526620978</v>
      </c>
      <c r="K251" s="147"/>
      <c r="M251" s="96"/>
      <c r="N251" s="96"/>
      <c r="O251" s="83" t="s">
        <v>9</v>
      </c>
      <c r="P251" s="108">
        <f>AVERAGE(P249:P250)</f>
        <v>1.1476753048780488</v>
      </c>
      <c r="Q251" s="90"/>
    </row>
    <row r="252" spans="2:17" x14ac:dyDescent="0.2">
      <c r="B252" s="91"/>
      <c r="C252" s="107"/>
      <c r="E252" s="96"/>
      <c r="F252" s="96"/>
      <c r="H252" s="108"/>
      <c r="K252" s="107"/>
      <c r="M252" s="96"/>
      <c r="N252" s="96"/>
      <c r="P252" s="108"/>
      <c r="Q252" s="90"/>
    </row>
    <row r="253" spans="2:17" x14ac:dyDescent="0.2">
      <c r="B253" s="91"/>
      <c r="C253" s="107"/>
      <c r="E253" s="96"/>
      <c r="F253" s="96"/>
      <c r="G253" s="111" t="s">
        <v>23</v>
      </c>
      <c r="H253" s="43">
        <f>AVERAGE(H245,H246,H249,H250)</f>
        <v>1.5167573721383638</v>
      </c>
      <c r="K253" s="107"/>
      <c r="M253" s="96"/>
      <c r="N253" s="96"/>
      <c r="O253" s="111" t="s">
        <v>23</v>
      </c>
      <c r="P253" s="43">
        <f>AVERAGE(P245,P246,P249,P250)</f>
        <v>1.5854447952961674</v>
      </c>
      <c r="Q253" s="90"/>
    </row>
    <row r="254" spans="2:17" x14ac:dyDescent="0.2">
      <c r="B254" s="91"/>
      <c r="C254" s="107"/>
      <c r="E254" s="96"/>
      <c r="F254" s="96"/>
      <c r="H254" s="108"/>
      <c r="K254" s="107"/>
      <c r="M254" s="96"/>
      <c r="N254" s="96"/>
      <c r="P254" s="108"/>
      <c r="Q254" s="90"/>
    </row>
    <row r="255" spans="2:17" x14ac:dyDescent="0.2">
      <c r="B255" s="91"/>
      <c r="C255" s="112" t="s">
        <v>39</v>
      </c>
      <c r="D255" s="83">
        <v>1</v>
      </c>
      <c r="E255" s="96">
        <v>1.4</v>
      </c>
      <c r="F255" s="96">
        <v>0.95</v>
      </c>
      <c r="H255" s="108">
        <f>E255/F255</f>
        <v>1.4736842105263157</v>
      </c>
      <c r="K255" s="146" t="s">
        <v>41</v>
      </c>
      <c r="L255" s="83">
        <v>1</v>
      </c>
      <c r="M255" s="96">
        <v>2.34</v>
      </c>
      <c r="N255" s="96">
        <v>1.66</v>
      </c>
      <c r="O255" s="96"/>
      <c r="P255" s="108">
        <f>M255/N255</f>
        <v>1.4096385542168675</v>
      </c>
      <c r="Q255" s="90"/>
    </row>
    <row r="256" spans="2:17" x14ac:dyDescent="0.2">
      <c r="B256" s="91"/>
      <c r="C256" s="112"/>
      <c r="D256" s="83">
        <v>2</v>
      </c>
      <c r="E256" s="96">
        <v>1.48</v>
      </c>
      <c r="F256" s="96">
        <v>0.76</v>
      </c>
      <c r="H256" s="108">
        <f>E256/F256</f>
        <v>1.9473684210526316</v>
      </c>
      <c r="K256" s="145"/>
      <c r="L256" s="83">
        <v>2</v>
      </c>
      <c r="M256" s="96">
        <v>2.34</v>
      </c>
      <c r="N256" s="96">
        <v>1.38</v>
      </c>
      <c r="O256" s="96"/>
      <c r="P256" s="108">
        <f>M256/N256</f>
        <v>1.6956521739130435</v>
      </c>
      <c r="Q256" s="90"/>
    </row>
    <row r="257" spans="2:17" x14ac:dyDescent="0.2">
      <c r="B257" s="91"/>
      <c r="C257" s="112"/>
      <c r="G257" s="83" t="s">
        <v>9</v>
      </c>
      <c r="H257" s="108">
        <f>AVERAGE(H255:H256)</f>
        <v>1.7105263157894737</v>
      </c>
      <c r="K257" s="147"/>
      <c r="M257" s="96"/>
      <c r="N257" s="96"/>
      <c r="O257" s="83" t="s">
        <v>9</v>
      </c>
      <c r="P257" s="108">
        <f>AVERAGE(P255:P256)</f>
        <v>1.5526453640649556</v>
      </c>
      <c r="Q257" s="90"/>
    </row>
    <row r="258" spans="2:17" x14ac:dyDescent="0.2">
      <c r="B258" s="91"/>
      <c r="C258" s="112"/>
      <c r="H258" s="108"/>
      <c r="K258" s="107"/>
      <c r="M258" s="96"/>
      <c r="N258" s="96"/>
      <c r="P258" s="108"/>
      <c r="Q258" s="90"/>
    </row>
    <row r="259" spans="2:17" x14ac:dyDescent="0.2">
      <c r="B259" s="91"/>
      <c r="C259" s="112" t="s">
        <v>40</v>
      </c>
      <c r="D259" s="83">
        <v>1</v>
      </c>
      <c r="E259" s="96">
        <v>2.39</v>
      </c>
      <c r="F259" s="96">
        <v>1.78</v>
      </c>
      <c r="H259" s="108">
        <f>E259/F259</f>
        <v>1.3426966292134832</v>
      </c>
      <c r="K259" s="146" t="s">
        <v>42</v>
      </c>
      <c r="L259" s="83">
        <v>1</v>
      </c>
      <c r="M259" s="96">
        <v>2.06</v>
      </c>
      <c r="N259" s="96">
        <v>1.35</v>
      </c>
      <c r="O259" s="96"/>
      <c r="P259" s="108">
        <f>M259/N259</f>
        <v>1.5259259259259259</v>
      </c>
      <c r="Q259" s="90"/>
    </row>
    <row r="260" spans="2:17" x14ac:dyDescent="0.2">
      <c r="B260" s="91"/>
      <c r="C260" s="112"/>
      <c r="D260" s="83">
        <v>2</v>
      </c>
      <c r="E260" s="96">
        <v>2.15</v>
      </c>
      <c r="F260" s="96">
        <v>2.06</v>
      </c>
      <c r="H260" s="108">
        <f>E260/F260</f>
        <v>1.0436893203883495</v>
      </c>
      <c r="K260" s="145"/>
      <c r="L260" s="83">
        <v>2</v>
      </c>
      <c r="M260" s="96">
        <v>1.75</v>
      </c>
      <c r="N260" s="96">
        <v>1.68</v>
      </c>
      <c r="O260" s="96"/>
      <c r="P260" s="108">
        <f>M260/N260</f>
        <v>1.0416666666666667</v>
      </c>
      <c r="Q260" s="90"/>
    </row>
    <row r="261" spans="2:17" x14ac:dyDescent="0.2">
      <c r="B261" s="91"/>
      <c r="C261" s="112"/>
      <c r="E261" s="96"/>
      <c r="F261" s="96"/>
      <c r="G261" s="83" t="s">
        <v>9</v>
      </c>
      <c r="H261" s="108">
        <f>AVERAGE(H259:H260)</f>
        <v>1.1931929748009162</v>
      </c>
      <c r="K261" s="147"/>
      <c r="M261" s="96"/>
      <c r="N261" s="96"/>
      <c r="O261" s="83" t="s">
        <v>9</v>
      </c>
      <c r="P261" s="108">
        <f>AVERAGE(P259:P260)</f>
        <v>1.2837962962962963</v>
      </c>
      <c r="Q261" s="90"/>
    </row>
    <row r="262" spans="2:17" x14ac:dyDescent="0.2">
      <c r="B262" s="91"/>
      <c r="C262" s="112"/>
      <c r="E262" s="96"/>
      <c r="F262" s="96"/>
      <c r="H262" s="108"/>
      <c r="K262" s="107"/>
      <c r="M262" s="96"/>
      <c r="N262" s="96"/>
      <c r="P262" s="108"/>
      <c r="Q262" s="90"/>
    </row>
    <row r="263" spans="2:17" x14ac:dyDescent="0.2">
      <c r="B263" s="91"/>
      <c r="C263" s="112"/>
      <c r="E263" s="96"/>
      <c r="F263" s="96"/>
      <c r="G263" s="111" t="s">
        <v>29</v>
      </c>
      <c r="H263" s="43">
        <f>AVERAGE(H255,H256,H259,H260)</f>
        <v>1.4518596452951948</v>
      </c>
      <c r="K263" s="107"/>
      <c r="M263" s="96"/>
      <c r="N263" s="96"/>
      <c r="O263" s="111" t="s">
        <v>29</v>
      </c>
      <c r="P263" s="43">
        <f>AVERAGE(P255,P256,P259,P260)</f>
        <v>1.4182208301806261</v>
      </c>
      <c r="Q263" s="90"/>
    </row>
    <row r="264" spans="2:17" x14ac:dyDescent="0.2">
      <c r="B264" s="91"/>
      <c r="C264" s="112"/>
      <c r="E264" s="96"/>
      <c r="F264" s="96"/>
      <c r="H264" s="108"/>
      <c r="K264" s="107"/>
      <c r="M264" s="96"/>
      <c r="N264" s="96"/>
      <c r="P264" s="108"/>
      <c r="Q264" s="90"/>
    </row>
    <row r="265" spans="2:17" x14ac:dyDescent="0.2">
      <c r="B265" s="91"/>
      <c r="C265" s="112" t="s">
        <v>41</v>
      </c>
      <c r="D265" s="83">
        <v>1</v>
      </c>
      <c r="E265" s="96">
        <v>1.42</v>
      </c>
      <c r="F265" s="96">
        <v>1.18</v>
      </c>
      <c r="H265" s="108">
        <f>E265/F265</f>
        <v>1.2033898305084745</v>
      </c>
      <c r="K265" s="146" t="s">
        <v>43</v>
      </c>
      <c r="L265" s="83">
        <v>1</v>
      </c>
      <c r="M265" s="96">
        <v>2.58</v>
      </c>
      <c r="N265" s="96">
        <v>1.57</v>
      </c>
      <c r="O265" s="96"/>
      <c r="P265" s="108">
        <f>M265/N265</f>
        <v>1.6433121019108281</v>
      </c>
      <c r="Q265" s="90"/>
    </row>
    <row r="266" spans="2:17" x14ac:dyDescent="0.2">
      <c r="B266" s="91"/>
      <c r="C266" s="112"/>
      <c r="D266" s="83">
        <v>2</v>
      </c>
      <c r="E266" s="96">
        <v>1.84</v>
      </c>
      <c r="F266" s="96">
        <v>1.36</v>
      </c>
      <c r="H266" s="108">
        <f>E266/F266</f>
        <v>1.3529411764705881</v>
      </c>
      <c r="K266" s="145"/>
      <c r="L266" s="83">
        <v>2</v>
      </c>
      <c r="M266" s="96">
        <v>2.44</v>
      </c>
      <c r="N266" s="96">
        <v>1.91</v>
      </c>
      <c r="O266" s="96"/>
      <c r="P266" s="108">
        <f>M266/N266</f>
        <v>1.2774869109947644</v>
      </c>
      <c r="Q266" s="90"/>
    </row>
    <row r="267" spans="2:17" x14ac:dyDescent="0.2">
      <c r="B267" s="91"/>
      <c r="C267" s="112"/>
      <c r="G267" s="83" t="s">
        <v>9</v>
      </c>
      <c r="H267" s="108">
        <f>AVERAGE(H265:H266)</f>
        <v>1.2781655034895314</v>
      </c>
      <c r="K267" s="147"/>
      <c r="M267" s="96"/>
      <c r="N267" s="96"/>
      <c r="O267" s="83" t="s">
        <v>9</v>
      </c>
      <c r="P267" s="108">
        <f>AVERAGE(P265:P266)</f>
        <v>1.4603995064527964</v>
      </c>
      <c r="Q267" s="90"/>
    </row>
    <row r="268" spans="2:17" x14ac:dyDescent="0.2">
      <c r="B268" s="91"/>
      <c r="C268" s="112"/>
      <c r="E268" s="96"/>
      <c r="F268" s="96"/>
      <c r="H268" s="108"/>
      <c r="K268" s="107"/>
      <c r="M268" s="96"/>
      <c r="N268" s="96"/>
      <c r="P268" s="108"/>
      <c r="Q268" s="90"/>
    </row>
    <row r="269" spans="2:17" x14ac:dyDescent="0.2">
      <c r="B269" s="91"/>
      <c r="C269" s="112" t="s">
        <v>42</v>
      </c>
      <c r="D269" s="83">
        <v>1</v>
      </c>
      <c r="E269" s="96">
        <v>2.1800000000000002</v>
      </c>
      <c r="F269" s="96">
        <v>1.65</v>
      </c>
      <c r="H269" s="108">
        <f>E269/F269</f>
        <v>1.3212121212121213</v>
      </c>
      <c r="K269" s="146" t="s">
        <v>44</v>
      </c>
      <c r="L269" s="83">
        <v>1</v>
      </c>
      <c r="M269" s="96">
        <v>2.0699999999999998</v>
      </c>
      <c r="N269" s="96">
        <v>1.78</v>
      </c>
      <c r="O269" s="96"/>
      <c r="P269" s="108">
        <f>M269/N269</f>
        <v>1.1629213483146066</v>
      </c>
      <c r="Q269" s="90"/>
    </row>
    <row r="270" spans="2:17" x14ac:dyDescent="0.2">
      <c r="B270" s="91"/>
      <c r="C270" s="112"/>
      <c r="D270" s="83">
        <v>2</v>
      </c>
      <c r="E270" s="96">
        <v>1.88</v>
      </c>
      <c r="F270" s="96">
        <v>1.71</v>
      </c>
      <c r="H270" s="108">
        <f>E270/F270</f>
        <v>1.0994152046783625</v>
      </c>
      <c r="K270" s="145"/>
      <c r="L270" s="83">
        <v>2</v>
      </c>
      <c r="M270" s="96">
        <v>2.16</v>
      </c>
      <c r="N270" s="96">
        <v>1.7</v>
      </c>
      <c r="O270" s="96"/>
      <c r="P270" s="108">
        <f>M270/N270</f>
        <v>1.2705882352941178</v>
      </c>
      <c r="Q270" s="90"/>
    </row>
    <row r="271" spans="2:17" x14ac:dyDescent="0.2">
      <c r="B271" s="91"/>
      <c r="C271" s="112"/>
      <c r="G271" s="83" t="s">
        <v>9</v>
      </c>
      <c r="H271" s="108">
        <f>AVERAGE(H269:H270)</f>
        <v>1.210313662945242</v>
      </c>
      <c r="K271" s="147"/>
      <c r="M271" s="96"/>
      <c r="N271" s="96"/>
      <c r="O271" s="83" t="s">
        <v>9</v>
      </c>
      <c r="P271" s="108">
        <f>AVERAGE(P269:P270)</f>
        <v>1.2167547918043622</v>
      </c>
      <c r="Q271" s="90"/>
    </row>
    <row r="272" spans="2:17" x14ac:dyDescent="0.2">
      <c r="B272" s="91"/>
      <c r="C272" s="112"/>
      <c r="H272" s="108"/>
      <c r="K272" s="107"/>
      <c r="M272" s="96"/>
      <c r="N272" s="96"/>
      <c r="P272" s="108"/>
      <c r="Q272" s="90"/>
    </row>
    <row r="273" spans="2:17" x14ac:dyDescent="0.2">
      <c r="B273" s="91"/>
      <c r="C273" s="112"/>
      <c r="G273" s="111" t="s">
        <v>31</v>
      </c>
      <c r="H273" s="43">
        <f>AVERAGE(H265,H266,H269,H270)</f>
        <v>1.2442395832173867</v>
      </c>
      <c r="K273" s="107"/>
      <c r="M273" s="96"/>
      <c r="N273" s="96"/>
      <c r="O273" s="111" t="s">
        <v>31</v>
      </c>
      <c r="P273" s="43">
        <f>AVERAGE(P265,P266,P269,P270)</f>
        <v>1.3385771491285792</v>
      </c>
      <c r="Q273" s="90"/>
    </row>
    <row r="274" spans="2:17" x14ac:dyDescent="0.2">
      <c r="B274" s="91"/>
      <c r="C274" s="112"/>
      <c r="H274" s="108"/>
      <c r="K274" s="107"/>
      <c r="M274" s="96"/>
      <c r="N274" s="96"/>
      <c r="P274" s="108"/>
      <c r="Q274" s="90"/>
    </row>
    <row r="275" spans="2:17" x14ac:dyDescent="0.2">
      <c r="B275" s="91"/>
      <c r="C275" s="112" t="s">
        <v>43</v>
      </c>
      <c r="D275" s="83">
        <v>1</v>
      </c>
      <c r="E275" s="96">
        <v>3.47</v>
      </c>
      <c r="F275" s="96">
        <v>1.77</v>
      </c>
      <c r="H275" s="108">
        <f>E275/F275</f>
        <v>1.96045197740113</v>
      </c>
      <c r="K275" s="146" t="s">
        <v>45</v>
      </c>
      <c r="L275" s="83">
        <v>1</v>
      </c>
      <c r="M275" s="96">
        <v>1.26</v>
      </c>
      <c r="N275" s="96">
        <v>0.97</v>
      </c>
      <c r="O275" s="96"/>
      <c r="P275" s="108">
        <f>M275/N275</f>
        <v>1.2989690721649485</v>
      </c>
      <c r="Q275" s="90"/>
    </row>
    <row r="276" spans="2:17" x14ac:dyDescent="0.2">
      <c r="B276" s="91"/>
      <c r="C276" s="112"/>
      <c r="D276" s="83">
        <v>2</v>
      </c>
      <c r="E276" s="96">
        <v>3.37</v>
      </c>
      <c r="F276" s="96">
        <v>1.99</v>
      </c>
      <c r="H276" s="108">
        <f>E276/F276</f>
        <v>1.6934673366834172</v>
      </c>
      <c r="K276" s="145"/>
      <c r="L276" s="83">
        <v>2</v>
      </c>
      <c r="M276" s="96">
        <v>1.35</v>
      </c>
      <c r="N276" s="96">
        <v>1.1399999999999999</v>
      </c>
      <c r="O276" s="96"/>
      <c r="P276" s="108">
        <f>M276/N276</f>
        <v>1.1842105263157896</v>
      </c>
      <c r="Q276" s="90"/>
    </row>
    <row r="277" spans="2:17" x14ac:dyDescent="0.2">
      <c r="B277" s="91"/>
      <c r="C277" s="112"/>
      <c r="G277" s="83" t="s">
        <v>9</v>
      </c>
      <c r="H277" s="108">
        <f>AVERAGE(H275:H276)</f>
        <v>1.8269596570422735</v>
      </c>
      <c r="K277" s="147"/>
      <c r="M277" s="96"/>
      <c r="N277" s="96"/>
      <c r="O277" s="83" t="s">
        <v>9</v>
      </c>
      <c r="P277" s="108">
        <f>AVERAGE(P275:P276)</f>
        <v>1.2415897992403691</v>
      </c>
      <c r="Q277" s="90"/>
    </row>
    <row r="278" spans="2:17" x14ac:dyDescent="0.2">
      <c r="B278" s="91"/>
      <c r="C278" s="112"/>
      <c r="H278" s="108"/>
      <c r="K278" s="107"/>
      <c r="M278" s="96"/>
      <c r="N278" s="96"/>
      <c r="P278" s="108"/>
      <c r="Q278" s="90"/>
    </row>
    <row r="279" spans="2:17" x14ac:dyDescent="0.2">
      <c r="B279" s="91"/>
      <c r="C279" s="112" t="s">
        <v>44</v>
      </c>
      <c r="D279" s="83">
        <v>1</v>
      </c>
      <c r="E279" s="96">
        <v>1.42</v>
      </c>
      <c r="F279" s="96">
        <v>1.1599999999999999</v>
      </c>
      <c r="H279" s="108">
        <f>E279/F279</f>
        <v>1.2241379310344829</v>
      </c>
      <c r="K279" s="146" t="s">
        <v>46</v>
      </c>
      <c r="L279" s="83">
        <v>1</v>
      </c>
      <c r="M279" s="96">
        <v>2.33</v>
      </c>
      <c r="N279" s="96">
        <v>2.65</v>
      </c>
      <c r="O279" s="96"/>
      <c r="P279" s="108">
        <f>M279/N279</f>
        <v>0.87924528301886795</v>
      </c>
      <c r="Q279" s="90"/>
    </row>
    <row r="280" spans="2:17" x14ac:dyDescent="0.2">
      <c r="B280" s="91"/>
      <c r="C280" s="112"/>
      <c r="D280" s="83">
        <v>2</v>
      </c>
      <c r="E280" s="96">
        <v>1.1200000000000001</v>
      </c>
      <c r="F280" s="96">
        <v>1.22</v>
      </c>
      <c r="H280" s="108">
        <f>E280/F280</f>
        <v>0.91803278688524603</v>
      </c>
      <c r="K280" s="145"/>
      <c r="L280" s="83">
        <v>2</v>
      </c>
      <c r="M280" s="96">
        <v>2.64</v>
      </c>
      <c r="N280" s="96">
        <v>2.23</v>
      </c>
      <c r="O280" s="96"/>
      <c r="P280" s="108">
        <f>M280/N280</f>
        <v>1.1838565022421526</v>
      </c>
      <c r="Q280" s="90"/>
    </row>
    <row r="281" spans="2:17" x14ac:dyDescent="0.2">
      <c r="B281" s="91"/>
      <c r="C281" s="112"/>
      <c r="G281" s="83" t="s">
        <v>9</v>
      </c>
      <c r="H281" s="108">
        <f>AVERAGE(H279:H280)</f>
        <v>1.0710853589598646</v>
      </c>
      <c r="K281" s="147"/>
      <c r="M281" s="96"/>
      <c r="N281" s="96"/>
      <c r="O281" s="83" t="s">
        <v>9</v>
      </c>
      <c r="P281" s="108">
        <f>AVERAGE(P279:P280)</f>
        <v>1.0315508926305101</v>
      </c>
      <c r="Q281" s="90"/>
    </row>
    <row r="282" spans="2:17" x14ac:dyDescent="0.2">
      <c r="B282" s="91"/>
      <c r="C282" s="112"/>
      <c r="H282" s="108"/>
      <c r="K282" s="107"/>
      <c r="M282" s="96"/>
      <c r="N282" s="96"/>
      <c r="P282" s="108"/>
      <c r="Q282" s="90"/>
    </row>
    <row r="283" spans="2:17" x14ac:dyDescent="0.2">
      <c r="B283" s="91"/>
      <c r="C283" s="112"/>
      <c r="G283" s="111" t="s">
        <v>33</v>
      </c>
      <c r="H283" s="43">
        <f>AVERAGE(H275,H276,H279,H280)</f>
        <v>1.449022508001069</v>
      </c>
      <c r="K283" s="107"/>
      <c r="M283" s="96"/>
      <c r="N283" s="96"/>
      <c r="O283" s="111" t="s">
        <v>33</v>
      </c>
      <c r="P283" s="43">
        <f>AVERAGE(P275,P276,P279,P280)</f>
        <v>1.1365703459354397</v>
      </c>
      <c r="Q283" s="90"/>
    </row>
    <row r="284" spans="2:17" x14ac:dyDescent="0.2">
      <c r="B284" s="91"/>
      <c r="C284" s="112"/>
      <c r="E284" s="96"/>
      <c r="F284" s="96"/>
      <c r="H284" s="108"/>
      <c r="K284" s="107"/>
      <c r="M284" s="96"/>
      <c r="N284" s="96"/>
      <c r="P284" s="108"/>
      <c r="Q284" s="90"/>
    </row>
    <row r="285" spans="2:17" x14ac:dyDescent="0.2">
      <c r="B285" s="91"/>
      <c r="C285" s="112" t="s">
        <v>45</v>
      </c>
      <c r="D285" s="83">
        <v>1</v>
      </c>
      <c r="E285" s="96">
        <v>2.25</v>
      </c>
      <c r="F285" s="96">
        <v>1</v>
      </c>
      <c r="H285" s="108">
        <f>E285/F285</f>
        <v>2.25</v>
      </c>
      <c r="K285" s="146" t="s">
        <v>51</v>
      </c>
      <c r="L285" s="83">
        <v>1</v>
      </c>
      <c r="M285" s="96">
        <v>1.8</v>
      </c>
      <c r="N285" s="96">
        <v>0.96</v>
      </c>
      <c r="O285" s="96"/>
      <c r="P285" s="108">
        <f>M285/N285</f>
        <v>1.8750000000000002</v>
      </c>
      <c r="Q285" s="90"/>
    </row>
    <row r="286" spans="2:17" x14ac:dyDescent="0.2">
      <c r="B286" s="91"/>
      <c r="C286" s="112"/>
      <c r="D286" s="83">
        <v>2</v>
      </c>
      <c r="E286" s="96">
        <v>2.2999999999999998</v>
      </c>
      <c r="F286" s="96">
        <v>1</v>
      </c>
      <c r="H286" s="108">
        <f>E286/F286</f>
        <v>2.2999999999999998</v>
      </c>
      <c r="K286" s="145"/>
      <c r="L286" s="83">
        <v>2</v>
      </c>
      <c r="M286" s="96">
        <v>1.78</v>
      </c>
      <c r="N286" s="96">
        <v>1</v>
      </c>
      <c r="O286" s="96"/>
      <c r="P286" s="108">
        <f>M286/N286</f>
        <v>1.78</v>
      </c>
      <c r="Q286" s="90"/>
    </row>
    <row r="287" spans="2:17" x14ac:dyDescent="0.2">
      <c r="B287" s="91"/>
      <c r="C287" s="112"/>
      <c r="G287" s="83" t="s">
        <v>9</v>
      </c>
      <c r="H287" s="108">
        <f>AVERAGE(H285:H286)</f>
        <v>2.2749999999999999</v>
      </c>
      <c r="K287" s="147"/>
      <c r="M287" s="96"/>
      <c r="N287" s="96"/>
      <c r="O287" s="83" t="s">
        <v>9</v>
      </c>
      <c r="P287" s="108">
        <f>AVERAGE(P285:P286)</f>
        <v>1.8275000000000001</v>
      </c>
      <c r="Q287" s="90"/>
    </row>
    <row r="288" spans="2:17" x14ac:dyDescent="0.2">
      <c r="B288" s="91"/>
      <c r="C288" s="112"/>
      <c r="E288" s="96"/>
      <c r="F288" s="96"/>
      <c r="H288" s="108"/>
      <c r="K288" s="107"/>
      <c r="M288" s="96"/>
      <c r="N288" s="96"/>
      <c r="P288" s="108"/>
      <c r="Q288" s="90"/>
    </row>
    <row r="289" spans="2:17" x14ac:dyDescent="0.2">
      <c r="B289" s="91"/>
      <c r="C289" s="112" t="s">
        <v>46</v>
      </c>
      <c r="D289" s="83">
        <v>1</v>
      </c>
      <c r="E289" s="96">
        <v>2.41</v>
      </c>
      <c r="F289" s="96">
        <v>1.57</v>
      </c>
      <c r="H289" s="108">
        <f>E289/F289</f>
        <v>1.5350318471337581</v>
      </c>
      <c r="K289" s="146" t="s">
        <v>47</v>
      </c>
      <c r="L289" s="83">
        <v>1</v>
      </c>
      <c r="M289" s="96">
        <v>1.97</v>
      </c>
      <c r="N289" s="96">
        <v>1.38</v>
      </c>
      <c r="O289" s="96"/>
      <c r="P289" s="108">
        <f>M289/N289</f>
        <v>1.4275362318840581</v>
      </c>
      <c r="Q289" s="90"/>
    </row>
    <row r="290" spans="2:17" x14ac:dyDescent="0.2">
      <c r="B290" s="91"/>
      <c r="C290" s="112"/>
      <c r="D290" s="83">
        <v>2</v>
      </c>
      <c r="E290" s="96">
        <v>2.4</v>
      </c>
      <c r="F290" s="96">
        <v>1.69</v>
      </c>
      <c r="H290" s="108">
        <f>E290/F290</f>
        <v>1.4201183431952662</v>
      </c>
      <c r="K290" s="145"/>
      <c r="L290" s="83">
        <v>2</v>
      </c>
      <c r="M290" s="96">
        <v>2.0099999999999998</v>
      </c>
      <c r="N290" s="96">
        <v>1.8</v>
      </c>
      <c r="O290" s="96"/>
      <c r="P290" s="108">
        <f>M290/N290</f>
        <v>1.1166666666666665</v>
      </c>
      <c r="Q290" s="90"/>
    </row>
    <row r="291" spans="2:17" x14ac:dyDescent="0.2">
      <c r="B291" s="91"/>
      <c r="C291" s="112"/>
      <c r="G291" s="83" t="s">
        <v>9</v>
      </c>
      <c r="H291" s="108">
        <f>AVERAGE(H289:H290)</f>
        <v>1.4775750951645121</v>
      </c>
      <c r="K291" s="147"/>
      <c r="M291" s="96"/>
      <c r="N291" s="96"/>
      <c r="O291" s="83" t="s">
        <v>9</v>
      </c>
      <c r="P291" s="108">
        <f>AVERAGE(P289:P290)</f>
        <v>1.2721014492753624</v>
      </c>
      <c r="Q291" s="90"/>
    </row>
    <row r="292" spans="2:17" x14ac:dyDescent="0.2">
      <c r="B292" s="91"/>
      <c r="C292" s="112"/>
      <c r="H292" s="108"/>
      <c r="K292" s="107"/>
      <c r="M292" s="96"/>
      <c r="N292" s="96"/>
      <c r="P292" s="108"/>
      <c r="Q292" s="90"/>
    </row>
    <row r="293" spans="2:17" x14ac:dyDescent="0.2">
      <c r="B293" s="91"/>
      <c r="C293" s="112"/>
      <c r="E293" s="96"/>
      <c r="F293" s="96"/>
      <c r="G293" s="111" t="s">
        <v>48</v>
      </c>
      <c r="H293" s="43">
        <f>AVERAGE(H285,H286,H289,H290)</f>
        <v>1.876287547582256</v>
      </c>
      <c r="K293" s="107"/>
      <c r="M293" s="96"/>
      <c r="N293" s="96"/>
      <c r="O293" s="111" t="s">
        <v>48</v>
      </c>
      <c r="P293" s="43">
        <f>AVERAGE(P285,P286,P289,P290)</f>
        <v>1.549800724637681</v>
      </c>
      <c r="Q293" s="90"/>
    </row>
    <row r="294" spans="2:17" x14ac:dyDescent="0.2">
      <c r="B294" s="91"/>
      <c r="C294" s="112"/>
      <c r="E294" s="96"/>
      <c r="F294" s="96"/>
      <c r="G294" s="111"/>
      <c r="H294" s="43"/>
      <c r="K294" s="107"/>
      <c r="M294" s="96"/>
      <c r="N294" s="96"/>
      <c r="P294" s="108"/>
      <c r="Q294" s="90"/>
    </row>
    <row r="295" spans="2:17" x14ac:dyDescent="0.2">
      <c r="B295" s="91"/>
      <c r="C295" s="112" t="s">
        <v>51</v>
      </c>
      <c r="D295" s="83">
        <v>1</v>
      </c>
      <c r="E295" s="96">
        <v>2.65</v>
      </c>
      <c r="F295" s="96">
        <v>1.65</v>
      </c>
      <c r="H295" s="108">
        <f>E295/F295</f>
        <v>1.6060606060606062</v>
      </c>
      <c r="K295" s="146" t="s">
        <v>49</v>
      </c>
      <c r="L295" s="83">
        <v>1</v>
      </c>
      <c r="M295" s="96">
        <v>2.41</v>
      </c>
      <c r="N295" s="96">
        <v>1.27</v>
      </c>
      <c r="O295" s="96"/>
      <c r="P295" s="108">
        <f>M295/N295</f>
        <v>1.8976377952755907</v>
      </c>
      <c r="Q295" s="90"/>
    </row>
    <row r="296" spans="2:17" x14ac:dyDescent="0.2">
      <c r="B296" s="91"/>
      <c r="C296" s="112"/>
      <c r="D296" s="83">
        <v>2</v>
      </c>
      <c r="E296" s="96">
        <v>2.61</v>
      </c>
      <c r="F296" s="96">
        <v>1.78</v>
      </c>
      <c r="H296" s="108">
        <f>E296/F296</f>
        <v>1.4662921348314606</v>
      </c>
      <c r="K296" s="145"/>
      <c r="L296" s="83">
        <v>2</v>
      </c>
      <c r="M296" s="96">
        <v>2.37</v>
      </c>
      <c r="N296" s="96">
        <v>1.32</v>
      </c>
      <c r="O296" s="96"/>
      <c r="P296" s="108">
        <f>M296/N296</f>
        <v>1.7954545454545454</v>
      </c>
      <c r="Q296" s="90"/>
    </row>
    <row r="297" spans="2:17" x14ac:dyDescent="0.2">
      <c r="B297" s="91"/>
      <c r="C297" s="112"/>
      <c r="G297" s="83" t="s">
        <v>9</v>
      </c>
      <c r="H297" s="108">
        <f>AVERAGE(H295:H296)</f>
        <v>1.5361763704460334</v>
      </c>
      <c r="K297" s="147"/>
      <c r="M297" s="96"/>
      <c r="N297" s="96"/>
      <c r="O297" s="83" t="s">
        <v>9</v>
      </c>
      <c r="P297" s="108">
        <f>AVERAGE(P295:P296)</f>
        <v>1.8465461703650681</v>
      </c>
      <c r="Q297" s="90"/>
    </row>
    <row r="298" spans="2:17" x14ac:dyDescent="0.2">
      <c r="B298" s="91"/>
      <c r="C298" s="112"/>
      <c r="E298" s="96"/>
      <c r="F298" s="96"/>
      <c r="H298" s="108"/>
      <c r="K298" s="107"/>
      <c r="M298" s="96"/>
      <c r="N298" s="96"/>
      <c r="P298" s="108"/>
      <c r="Q298" s="90"/>
    </row>
    <row r="299" spans="2:17" x14ac:dyDescent="0.2">
      <c r="B299" s="91"/>
      <c r="C299" s="112" t="s">
        <v>47</v>
      </c>
      <c r="D299" s="83">
        <v>1</v>
      </c>
      <c r="E299" s="96">
        <v>1.8</v>
      </c>
      <c r="F299" s="96">
        <v>1.38</v>
      </c>
      <c r="H299" s="108">
        <f>E299/F299</f>
        <v>1.3043478260869568</v>
      </c>
      <c r="K299" s="146" t="s">
        <v>53</v>
      </c>
      <c r="L299" s="83">
        <v>1</v>
      </c>
      <c r="M299" s="96">
        <v>1.94</v>
      </c>
      <c r="N299" s="96">
        <v>1.33</v>
      </c>
      <c r="O299" s="96"/>
      <c r="P299" s="108">
        <f>M299/N299</f>
        <v>1.4586466165413532</v>
      </c>
      <c r="Q299" s="90"/>
    </row>
    <row r="300" spans="2:17" x14ac:dyDescent="0.2">
      <c r="B300" s="91"/>
      <c r="C300" s="112"/>
      <c r="D300" s="83">
        <v>2</v>
      </c>
      <c r="E300" s="96">
        <v>1.97</v>
      </c>
      <c r="F300" s="96">
        <v>1.45</v>
      </c>
      <c r="H300" s="108">
        <f>E300/F300</f>
        <v>1.3586206896551725</v>
      </c>
      <c r="K300" s="145"/>
      <c r="L300" s="83">
        <v>2</v>
      </c>
      <c r="M300" s="96">
        <v>1.99</v>
      </c>
      <c r="N300" s="96">
        <v>1.21</v>
      </c>
      <c r="O300" s="96"/>
      <c r="P300" s="108">
        <f>M300/N300</f>
        <v>1.6446280991735538</v>
      </c>
      <c r="Q300" s="90"/>
    </row>
    <row r="301" spans="2:17" x14ac:dyDescent="0.2">
      <c r="B301" s="91"/>
      <c r="C301" s="112"/>
      <c r="G301" s="83" t="s">
        <v>9</v>
      </c>
      <c r="H301" s="108">
        <f>AVERAGE(H299:H300)</f>
        <v>1.3314842578710646</v>
      </c>
      <c r="K301" s="147"/>
      <c r="M301" s="96"/>
      <c r="N301" s="96"/>
      <c r="O301" s="83" t="s">
        <v>9</v>
      </c>
      <c r="P301" s="108">
        <f>AVERAGE(P299:P300)</f>
        <v>1.5516373578574534</v>
      </c>
      <c r="Q301" s="90"/>
    </row>
    <row r="302" spans="2:17" x14ac:dyDescent="0.2">
      <c r="B302" s="91"/>
      <c r="C302" s="112"/>
      <c r="H302" s="108"/>
      <c r="J302" s="113"/>
      <c r="K302" s="107"/>
      <c r="M302" s="96"/>
      <c r="N302" s="96"/>
      <c r="P302" s="108"/>
      <c r="Q302" s="90"/>
    </row>
    <row r="303" spans="2:17" x14ac:dyDescent="0.2">
      <c r="B303" s="91"/>
      <c r="C303" s="112"/>
      <c r="E303" s="96"/>
      <c r="F303" s="96"/>
      <c r="G303" s="111" t="s">
        <v>52</v>
      </c>
      <c r="H303" s="43">
        <f>AVERAGE(H295,H296,H299,H300)</f>
        <v>1.4338303141585489</v>
      </c>
      <c r="K303" s="107"/>
      <c r="M303" s="96"/>
      <c r="N303" s="96"/>
      <c r="O303" s="111" t="s">
        <v>52</v>
      </c>
      <c r="P303" s="43">
        <f>AVERAGE(P295,P296,P299,P300)</f>
        <v>1.6990917641112608</v>
      </c>
      <c r="Q303" s="90"/>
    </row>
    <row r="304" spans="2:17" x14ac:dyDescent="0.2">
      <c r="B304" s="91"/>
      <c r="C304" s="109"/>
      <c r="E304" s="96"/>
      <c r="F304" s="96"/>
      <c r="H304" s="110"/>
      <c r="K304" s="109"/>
      <c r="M304" s="96"/>
      <c r="N304" s="96"/>
      <c r="P304" s="110"/>
      <c r="Q304" s="90"/>
    </row>
    <row r="305" spans="2:17" x14ac:dyDescent="0.2">
      <c r="B305" s="91"/>
      <c r="C305" s="109"/>
      <c r="E305" s="96"/>
      <c r="F305" s="96"/>
      <c r="G305" s="96"/>
      <c r="H305" s="108"/>
      <c r="K305" s="109"/>
      <c r="M305" s="96"/>
      <c r="N305" s="96"/>
      <c r="O305" s="96"/>
      <c r="P305" s="108"/>
      <c r="Q305" s="90"/>
    </row>
    <row r="306" spans="2:17" x14ac:dyDescent="0.2">
      <c r="B306" s="91"/>
      <c r="C306" s="107"/>
      <c r="G306" s="106" t="s">
        <v>9</v>
      </c>
      <c r="H306" s="43">
        <f>AVERAGE(H227,H231,H237,H241,H247,H251,H257,H261,H267,H271,H277,H281,H287,H291,H297,H301)</f>
        <v>1.4734697437038036</v>
      </c>
      <c r="K306" s="107"/>
      <c r="O306" s="106" t="s">
        <v>9</v>
      </c>
      <c r="P306" s="43">
        <f>AVERAGE(P227,P231,P237,P241,P247,P251,P257,P261,P267,P271,P277,P281,P287,P291,P297,P301)</f>
        <v>1.4172577257101446</v>
      </c>
      <c r="Q306" s="90"/>
    </row>
    <row r="307" spans="2:17" x14ac:dyDescent="0.2">
      <c r="B307" s="91"/>
      <c r="C307" s="105"/>
      <c r="D307" s="104"/>
      <c r="E307" s="103"/>
      <c r="F307" s="103"/>
      <c r="G307" s="102" t="s">
        <v>25</v>
      </c>
      <c r="H307" s="44">
        <f>STDEV(H225,H226,H229,H230,H235,H236,H239,H240,H245,H246,H249,H250,H255,H256,H259,H260,H265,H266,H269,H270,H275,H276,H279,H280,H285,H286,H289,H290)</f>
        <v>0.35909980962799604</v>
      </c>
      <c r="K307" s="105"/>
      <c r="L307" s="104"/>
      <c r="M307" s="103"/>
      <c r="N307" s="103"/>
      <c r="O307" s="102" t="s">
        <v>25</v>
      </c>
      <c r="P307" s="44">
        <f>STDEV(P225,P226,P229,P230,P235,P236,P239,P240,P245,P246,P249,P250,P255,P256,P259,P260,P265,P266,P269,P270,P275,P276,P279,P280,P285,P286,P289,P290)</f>
        <v>0.31244984686523314</v>
      </c>
      <c r="Q307" s="90"/>
    </row>
    <row r="308" spans="2:17" x14ac:dyDescent="0.2">
      <c r="B308" s="91"/>
      <c r="C308" s="101"/>
      <c r="D308" s="100"/>
      <c r="E308" s="100"/>
      <c r="F308" s="100"/>
      <c r="G308" s="100"/>
      <c r="H308" s="100"/>
      <c r="K308" s="99"/>
      <c r="Q308" s="90"/>
    </row>
    <row r="309" spans="2:17" ht="17" thickBot="1" x14ac:dyDescent="0.25">
      <c r="B309" s="91"/>
      <c r="C309" s="97"/>
      <c r="E309" s="96"/>
      <c r="F309" s="96"/>
      <c r="G309" s="96"/>
      <c r="H309" s="96"/>
      <c r="K309" s="99"/>
      <c r="Q309" s="90"/>
    </row>
    <row r="310" spans="2:17" x14ac:dyDescent="0.2">
      <c r="B310" s="91"/>
      <c r="C310" s="97"/>
      <c r="D310" s="135" t="s">
        <v>74</v>
      </c>
      <c r="E310" s="136"/>
      <c r="F310" s="137"/>
      <c r="G310" s="96"/>
      <c r="H310" s="96"/>
      <c r="K310" s="99"/>
      <c r="Q310" s="90"/>
    </row>
    <row r="311" spans="2:17" x14ac:dyDescent="0.2">
      <c r="B311" s="91"/>
      <c r="C311" s="97"/>
      <c r="D311" s="91"/>
      <c r="E311" s="98" t="s">
        <v>28</v>
      </c>
      <c r="F311" s="79" t="s">
        <v>27</v>
      </c>
      <c r="Q311" s="90"/>
    </row>
    <row r="312" spans="2:17" x14ac:dyDescent="0.2">
      <c r="B312" s="91"/>
      <c r="C312" s="97"/>
      <c r="D312" s="91"/>
      <c r="E312" s="96">
        <v>1.2776415115604651</v>
      </c>
      <c r="F312" s="95">
        <v>1.1955330479049644</v>
      </c>
      <c r="G312" s="96"/>
      <c r="Q312" s="90"/>
    </row>
    <row r="313" spans="2:17" x14ac:dyDescent="0.2">
      <c r="B313" s="91"/>
      <c r="C313" s="97"/>
      <c r="D313" s="91"/>
      <c r="E313" s="96">
        <v>1.538119467677145</v>
      </c>
      <c r="F313" s="95">
        <v>1.4148231484864371</v>
      </c>
      <c r="G313" s="96"/>
      <c r="Q313" s="90"/>
    </row>
    <row r="314" spans="2:17" x14ac:dyDescent="0.2">
      <c r="B314" s="91"/>
      <c r="C314" s="97"/>
      <c r="D314" s="91"/>
      <c r="E314" s="96">
        <v>1.5167573721383638</v>
      </c>
      <c r="F314" s="95">
        <v>1.5854447952961674</v>
      </c>
      <c r="Q314" s="90"/>
    </row>
    <row r="315" spans="2:17" x14ac:dyDescent="0.2">
      <c r="B315" s="91"/>
      <c r="C315" s="97"/>
      <c r="D315" s="91"/>
      <c r="E315" s="96">
        <v>1.4518596452951948</v>
      </c>
      <c r="F315" s="95">
        <v>1.4182208301806261</v>
      </c>
      <c r="G315" s="96"/>
      <c r="Q315" s="90"/>
    </row>
    <row r="316" spans="2:17" x14ac:dyDescent="0.2">
      <c r="B316" s="91"/>
      <c r="C316" s="97"/>
      <c r="D316" s="91"/>
      <c r="E316" s="96">
        <v>1.2442395832173867</v>
      </c>
      <c r="F316" s="95">
        <v>1.3385771491285792</v>
      </c>
      <c r="G316" s="96"/>
      <c r="Q316" s="90"/>
    </row>
    <row r="317" spans="2:17" x14ac:dyDescent="0.2">
      <c r="B317" s="91"/>
      <c r="C317" s="97"/>
      <c r="D317" s="91"/>
      <c r="E317" s="96">
        <v>1.449022508001069</v>
      </c>
      <c r="F317" s="95">
        <v>1.1365703459354397</v>
      </c>
      <c r="Q317" s="90"/>
    </row>
    <row r="318" spans="2:17" x14ac:dyDescent="0.2">
      <c r="B318" s="91"/>
      <c r="D318" s="91"/>
      <c r="E318" s="96">
        <v>1.876287547582256</v>
      </c>
      <c r="F318" s="95">
        <v>1.549800724637681</v>
      </c>
      <c r="Q318" s="90"/>
    </row>
    <row r="319" spans="2:17" x14ac:dyDescent="0.2">
      <c r="B319" s="91"/>
      <c r="D319" s="91"/>
      <c r="E319" s="96">
        <v>1.4338303141585489</v>
      </c>
      <c r="F319" s="95">
        <v>1.6990917641112608</v>
      </c>
      <c r="Q319" s="90"/>
    </row>
    <row r="320" spans="2:17" x14ac:dyDescent="0.2">
      <c r="B320" s="91"/>
      <c r="D320" s="91"/>
      <c r="F320" s="94"/>
      <c r="Q320" s="90"/>
    </row>
    <row r="321" spans="2:17" ht="17" thickBot="1" x14ac:dyDescent="0.25">
      <c r="B321" s="91"/>
      <c r="D321" s="2" t="s">
        <v>9</v>
      </c>
      <c r="E321" s="93">
        <f>AVERAGE(E312:E319)</f>
        <v>1.4734697437038038</v>
      </c>
      <c r="F321" s="92">
        <f>AVERAGE(F312:F319)</f>
        <v>1.4172577257101444</v>
      </c>
      <c r="Q321" s="90"/>
    </row>
    <row r="322" spans="2:17" x14ac:dyDescent="0.2">
      <c r="B322" s="91"/>
      <c r="D322"/>
      <c r="E322"/>
      <c r="F322"/>
      <c r="G322"/>
      <c r="H322"/>
      <c r="Q322" s="90"/>
    </row>
    <row r="323" spans="2:17" x14ac:dyDescent="0.2">
      <c r="B323" s="91"/>
      <c r="D323"/>
      <c r="E323"/>
      <c r="F323"/>
      <c r="G323"/>
      <c r="H323"/>
      <c r="Q323" s="90"/>
    </row>
    <row r="324" spans="2:17" ht="17" thickBot="1" x14ac:dyDescent="0.25">
      <c r="B324" s="89"/>
      <c r="C324" s="87"/>
      <c r="D324" s="86"/>
      <c r="E324" s="86"/>
      <c r="F324" s="86"/>
      <c r="G324" s="86"/>
      <c r="H324" s="86"/>
      <c r="I324" s="88"/>
      <c r="J324" s="88"/>
      <c r="K324" s="87"/>
      <c r="L324" s="86"/>
      <c r="M324" s="86"/>
      <c r="N324" s="86"/>
      <c r="O324" s="86"/>
      <c r="P324" s="86"/>
      <c r="Q324" s="85"/>
    </row>
  </sheetData>
  <mergeCells count="83">
    <mergeCell ref="K299:K301"/>
    <mergeCell ref="K285:K287"/>
    <mergeCell ref="K289:K291"/>
    <mergeCell ref="K295:K297"/>
    <mergeCell ref="K269:K271"/>
    <mergeCell ref="K275:K277"/>
    <mergeCell ref="K279:K281"/>
    <mergeCell ref="K255:K257"/>
    <mergeCell ref="K259:K261"/>
    <mergeCell ref="K265:K267"/>
    <mergeCell ref="K239:K241"/>
    <mergeCell ref="K245:K247"/>
    <mergeCell ref="K249:K251"/>
    <mergeCell ref="K225:K227"/>
    <mergeCell ref="K229:K231"/>
    <mergeCell ref="K235:K237"/>
    <mergeCell ref="K169:K171"/>
    <mergeCell ref="C175:C177"/>
    <mergeCell ref="K175:K177"/>
    <mergeCell ref="C179:C181"/>
    <mergeCell ref="K179:K181"/>
    <mergeCell ref="C185:C187"/>
    <mergeCell ref="C189:C191"/>
    <mergeCell ref="C211:C212"/>
    <mergeCell ref="C213:C215"/>
    <mergeCell ref="C169:C171"/>
    <mergeCell ref="C139:C141"/>
    <mergeCell ref="K139:K141"/>
    <mergeCell ref="C145:C147"/>
    <mergeCell ref="K145:K147"/>
    <mergeCell ref="C149:C151"/>
    <mergeCell ref="K149:K151"/>
    <mergeCell ref="C155:C157"/>
    <mergeCell ref="C109:C111"/>
    <mergeCell ref="K109:K111"/>
    <mergeCell ref="C115:C117"/>
    <mergeCell ref="K115:K117"/>
    <mergeCell ref="C119:C121"/>
    <mergeCell ref="K155:K157"/>
    <mergeCell ref="C159:C161"/>
    <mergeCell ref="K159:K161"/>
    <mergeCell ref="C165:C167"/>
    <mergeCell ref="K165:K167"/>
    <mergeCell ref="K125:K127"/>
    <mergeCell ref="C129:C131"/>
    <mergeCell ref="K129:K131"/>
    <mergeCell ref="C135:C137"/>
    <mergeCell ref="K135:K137"/>
    <mergeCell ref="D200:F200"/>
    <mergeCell ref="D310:F310"/>
    <mergeCell ref="D84:F84"/>
    <mergeCell ref="C39:C41"/>
    <mergeCell ref="K39:K41"/>
    <mergeCell ref="C43:C45"/>
    <mergeCell ref="K43:K45"/>
    <mergeCell ref="C49:C51"/>
    <mergeCell ref="K49:K51"/>
    <mergeCell ref="K53:K55"/>
    <mergeCell ref="C59:C61"/>
    <mergeCell ref="K59:K61"/>
    <mergeCell ref="C63:C65"/>
    <mergeCell ref="K63:K65"/>
    <mergeCell ref="K119:K121"/>
    <mergeCell ref="C125:C127"/>
    <mergeCell ref="C69:C71"/>
    <mergeCell ref="K69:K71"/>
    <mergeCell ref="C73:C75"/>
    <mergeCell ref="K73:K75"/>
    <mergeCell ref="C105:C107"/>
    <mergeCell ref="K105:K107"/>
    <mergeCell ref="C53:C55"/>
    <mergeCell ref="C9:C11"/>
    <mergeCell ref="K9:K11"/>
    <mergeCell ref="C13:C15"/>
    <mergeCell ref="K13:K15"/>
    <mergeCell ref="C19:C21"/>
    <mergeCell ref="K19:K21"/>
    <mergeCell ref="K33:K35"/>
    <mergeCell ref="C23:C25"/>
    <mergeCell ref="K23:K25"/>
    <mergeCell ref="C29:C31"/>
    <mergeCell ref="K29:K31"/>
    <mergeCell ref="C33:C35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5F - source data</vt:lpstr>
      <vt:lpstr>Figure 5K -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2021-02-12T20:10:40Z</dcterms:created>
  <dcterms:modified xsi:type="dcterms:W3CDTF">2021-03-02T01:50:13Z</dcterms:modified>
</cp:coreProperties>
</file>