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ramj08/Dropbox (NYU Langone Health)/Canal Manuscript/eLife submission/files to send back to eLife/source data files/"/>
    </mc:Choice>
  </mc:AlternateContent>
  <xr:revisionPtr revIDLastSave="0" documentId="13_ncr:1_{B331E11B-CC04-7A46-A3F7-C10318E38BE5}" xr6:coauthVersionLast="45" xr6:coauthVersionMax="45" xr10:uidLastSave="{00000000-0000-0000-0000-000000000000}"/>
  <bookViews>
    <workbookView xWindow="13320" yWindow="460" windowWidth="22340" windowHeight="21940" xr2:uid="{BBAB7F84-5526-9843-AB74-D17918A9E2DD}"/>
  </bookViews>
  <sheets>
    <sheet name="Figure 6E - source data" sheetId="1" r:id="rId1"/>
    <sheet name="Figure 6J -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1" i="2" s="1"/>
  <c r="P9" i="2"/>
  <c r="P11" i="2" s="1"/>
  <c r="H10" i="2"/>
  <c r="P10" i="2"/>
  <c r="H13" i="2"/>
  <c r="H15" i="2" s="1"/>
  <c r="P13" i="2"/>
  <c r="P81" i="2" s="1"/>
  <c r="H14" i="2"/>
  <c r="P14" i="2"/>
  <c r="H19" i="2"/>
  <c r="P19" i="2"/>
  <c r="P21" i="2" s="1"/>
  <c r="H20" i="2"/>
  <c r="P20" i="2"/>
  <c r="H23" i="2"/>
  <c r="P23" i="2"/>
  <c r="H24" i="2"/>
  <c r="P24" i="2"/>
  <c r="H25" i="2"/>
  <c r="P25" i="2"/>
  <c r="H29" i="2"/>
  <c r="H31" i="2" s="1"/>
  <c r="P29" i="2"/>
  <c r="P37" i="2" s="1"/>
  <c r="H30" i="2"/>
  <c r="P30" i="2"/>
  <c r="H33" i="2"/>
  <c r="P33" i="2"/>
  <c r="H34" i="2"/>
  <c r="P34" i="2"/>
  <c r="P35" i="2" s="1"/>
  <c r="H35" i="2"/>
  <c r="H39" i="2"/>
  <c r="P39" i="2"/>
  <c r="H40" i="2"/>
  <c r="H41" i="2" s="1"/>
  <c r="P40" i="2"/>
  <c r="P41" i="2"/>
  <c r="H43" i="2"/>
  <c r="P43" i="2"/>
  <c r="P45" i="2" s="1"/>
  <c r="P44" i="2"/>
  <c r="H49" i="2"/>
  <c r="H51" i="2" s="1"/>
  <c r="P49" i="2"/>
  <c r="P57" i="2" s="1"/>
  <c r="H50" i="2"/>
  <c r="P50" i="2"/>
  <c r="P51" i="2"/>
  <c r="H53" i="2"/>
  <c r="P53" i="2"/>
  <c r="P54" i="2"/>
  <c r="H59" i="2"/>
  <c r="P59" i="2"/>
  <c r="H60" i="2"/>
  <c r="H61" i="2" s="1"/>
  <c r="P60" i="2"/>
  <c r="P61" i="2"/>
  <c r="H63" i="2"/>
  <c r="P63" i="2"/>
  <c r="P65" i="2" s="1"/>
  <c r="H64" i="2"/>
  <c r="P64" i="2"/>
  <c r="H69" i="2"/>
  <c r="P69" i="2"/>
  <c r="H70" i="2"/>
  <c r="H71" i="2" s="1"/>
  <c r="P70" i="2"/>
  <c r="H73" i="2"/>
  <c r="P73" i="2"/>
  <c r="H74" i="2"/>
  <c r="H75" i="2" s="1"/>
  <c r="P74" i="2"/>
  <c r="P75" i="2"/>
  <c r="H79" i="2"/>
  <c r="H80" i="2"/>
  <c r="H81" i="2" s="1"/>
  <c r="H83" i="2"/>
  <c r="H84" i="2"/>
  <c r="H85" i="2" s="1"/>
  <c r="H87" i="2"/>
  <c r="H89" i="2"/>
  <c r="H90" i="2"/>
  <c r="H91" i="2" s="1"/>
  <c r="H93" i="2"/>
  <c r="H94" i="2"/>
  <c r="E116" i="2"/>
  <c r="F116" i="2"/>
  <c r="H127" i="2"/>
  <c r="P127" i="2"/>
  <c r="P135" i="2" s="1"/>
  <c r="H128" i="2"/>
  <c r="P128" i="2"/>
  <c r="H129" i="2"/>
  <c r="H131" i="2"/>
  <c r="P131" i="2"/>
  <c r="P133" i="2" s="1"/>
  <c r="H132" i="2"/>
  <c r="P132" i="2"/>
  <c r="H137" i="2"/>
  <c r="H145" i="2" s="1"/>
  <c r="P137" i="2"/>
  <c r="H138" i="2"/>
  <c r="P138" i="2"/>
  <c r="H139" i="2"/>
  <c r="P139" i="2"/>
  <c r="H141" i="2"/>
  <c r="P141" i="2"/>
  <c r="P143" i="2" s="1"/>
  <c r="H142" i="2"/>
  <c r="P142" i="2"/>
  <c r="H143" i="2"/>
  <c r="H147" i="2"/>
  <c r="H155" i="2" s="1"/>
  <c r="P147" i="2"/>
  <c r="P149" i="2" s="1"/>
  <c r="H148" i="2"/>
  <c r="H149" i="2" s="1"/>
  <c r="P148" i="2"/>
  <c r="H151" i="2"/>
  <c r="P151" i="2"/>
  <c r="H152" i="2"/>
  <c r="H153" i="2" s="1"/>
  <c r="P152" i="2"/>
  <c r="P155" i="2" s="1"/>
  <c r="P153" i="2"/>
  <c r="H157" i="2"/>
  <c r="H165" i="2" s="1"/>
  <c r="P157" i="2"/>
  <c r="H158" i="2"/>
  <c r="P158" i="2"/>
  <c r="P159" i="2" s="1"/>
  <c r="H159" i="2"/>
  <c r="H161" i="2"/>
  <c r="P161" i="2"/>
  <c r="H162" i="2"/>
  <c r="P162" i="2"/>
  <c r="H163" i="2"/>
  <c r="P163" i="2"/>
  <c r="P165" i="2"/>
  <c r="H167" i="2"/>
  <c r="P167" i="2"/>
  <c r="P169" i="2" s="1"/>
  <c r="H168" i="2"/>
  <c r="P168" i="2"/>
  <c r="H171" i="2"/>
  <c r="P171" i="2"/>
  <c r="P173" i="2" s="1"/>
  <c r="H172" i="2"/>
  <c r="H173" i="2" s="1"/>
  <c r="P172" i="2"/>
  <c r="H177" i="2"/>
  <c r="P177" i="2"/>
  <c r="H178" i="2"/>
  <c r="P178" i="2"/>
  <c r="H181" i="2"/>
  <c r="P181" i="2"/>
  <c r="P183" i="2" s="1"/>
  <c r="H182" i="2"/>
  <c r="P182" i="2"/>
  <c r="H183" i="2"/>
  <c r="H187" i="2"/>
  <c r="P187" i="2"/>
  <c r="H188" i="2"/>
  <c r="H189" i="2" s="1"/>
  <c r="P188" i="2"/>
  <c r="H191" i="2"/>
  <c r="P191" i="2"/>
  <c r="H192" i="2"/>
  <c r="H193" i="2" s="1"/>
  <c r="P192" i="2"/>
  <c r="P193" i="2"/>
  <c r="H197" i="2"/>
  <c r="P197" i="2"/>
  <c r="P205" i="2" s="1"/>
  <c r="H198" i="2"/>
  <c r="H199" i="2" s="1"/>
  <c r="P198" i="2"/>
  <c r="H201" i="2"/>
  <c r="H203" i="2" s="1"/>
  <c r="P201" i="2"/>
  <c r="H202" i="2"/>
  <c r="P202" i="2"/>
  <c r="E223" i="2"/>
  <c r="F223" i="2"/>
  <c r="H234" i="2"/>
  <c r="H236" i="2" s="1"/>
  <c r="P234" i="2"/>
  <c r="H235" i="2"/>
  <c r="H326" i="2" s="1"/>
  <c r="P235" i="2"/>
  <c r="P326" i="2" s="1"/>
  <c r="H238" i="2"/>
  <c r="P238" i="2"/>
  <c r="P240" i="2" s="1"/>
  <c r="H239" i="2"/>
  <c r="H240" i="2" s="1"/>
  <c r="P239" i="2"/>
  <c r="H244" i="2"/>
  <c r="P244" i="2"/>
  <c r="H245" i="2"/>
  <c r="P245" i="2"/>
  <c r="P246" i="2"/>
  <c r="H248" i="2"/>
  <c r="H250" i="2" s="1"/>
  <c r="P248" i="2"/>
  <c r="P250" i="2" s="1"/>
  <c r="H249" i="2"/>
  <c r="P249" i="2"/>
  <c r="H254" i="2"/>
  <c r="P254" i="2"/>
  <c r="H255" i="2"/>
  <c r="P255" i="2"/>
  <c r="P256" i="2" s="1"/>
  <c r="H256" i="2"/>
  <c r="H258" i="2"/>
  <c r="H260" i="2" s="1"/>
  <c r="P258" i="2"/>
  <c r="H259" i="2"/>
  <c r="P259" i="2"/>
  <c r="H264" i="2"/>
  <c r="H266" i="2" s="1"/>
  <c r="P264" i="2"/>
  <c r="H265" i="2"/>
  <c r="P265" i="2"/>
  <c r="H268" i="2"/>
  <c r="H270" i="2" s="1"/>
  <c r="P268" i="2"/>
  <c r="H269" i="2"/>
  <c r="P269" i="2"/>
  <c r="H274" i="2"/>
  <c r="P274" i="2"/>
  <c r="H275" i="2"/>
  <c r="P275" i="2"/>
  <c r="P276" i="2"/>
  <c r="H278" i="2"/>
  <c r="H280" i="2" s="1"/>
  <c r="P278" i="2"/>
  <c r="P280" i="2" s="1"/>
  <c r="H279" i="2"/>
  <c r="P279" i="2"/>
  <c r="H284" i="2"/>
  <c r="P284" i="2"/>
  <c r="H285" i="2"/>
  <c r="P285" i="2"/>
  <c r="P286" i="2" s="1"/>
  <c r="H286" i="2"/>
  <c r="H288" i="2"/>
  <c r="P288" i="2"/>
  <c r="H289" i="2"/>
  <c r="P289" i="2"/>
  <c r="H290" i="2"/>
  <c r="P290" i="2"/>
  <c r="H292" i="2"/>
  <c r="P292" i="2"/>
  <c r="H294" i="2"/>
  <c r="P294" i="2"/>
  <c r="P296" i="2" s="1"/>
  <c r="H295" i="2"/>
  <c r="H296" i="2" s="1"/>
  <c r="P295" i="2"/>
  <c r="H298" i="2"/>
  <c r="H300" i="2" s="1"/>
  <c r="P298" i="2"/>
  <c r="H299" i="2"/>
  <c r="P299" i="2"/>
  <c r="P300" i="2"/>
  <c r="H302" i="2"/>
  <c r="P302" i="2"/>
  <c r="H304" i="2"/>
  <c r="H306" i="2" s="1"/>
  <c r="P304" i="2"/>
  <c r="P306" i="2" s="1"/>
  <c r="H305" i="2"/>
  <c r="P305" i="2"/>
  <c r="H308" i="2"/>
  <c r="P308" i="2"/>
  <c r="H309" i="2"/>
  <c r="P309" i="2"/>
  <c r="P310" i="2" s="1"/>
  <c r="H310" i="2"/>
  <c r="H314" i="2"/>
  <c r="H316" i="2" s="1"/>
  <c r="P314" i="2"/>
  <c r="H315" i="2"/>
  <c r="P315" i="2"/>
  <c r="H318" i="2"/>
  <c r="H320" i="2" s="1"/>
  <c r="P318" i="2"/>
  <c r="P320" i="2" s="1"/>
  <c r="H319" i="2"/>
  <c r="P319" i="2"/>
  <c r="E341" i="2"/>
  <c r="F341" i="2"/>
  <c r="H252" i="2" l="1"/>
  <c r="P199" i="2"/>
  <c r="P195" i="2"/>
  <c r="P77" i="2"/>
  <c r="H133" i="2"/>
  <c r="H77" i="2"/>
  <c r="H21" i="2"/>
  <c r="H195" i="2"/>
  <c r="P270" i="2"/>
  <c r="P262" i="2"/>
  <c r="P129" i="2"/>
  <c r="P17" i="2"/>
  <c r="P272" i="2"/>
  <c r="H282" i="2"/>
  <c r="H262" i="2"/>
  <c r="H17" i="2"/>
  <c r="P15" i="2"/>
  <c r="P266" i="2"/>
  <c r="H205" i="2"/>
  <c r="H175" i="2"/>
  <c r="H65" i="2"/>
  <c r="H135" i="2"/>
  <c r="P67" i="2"/>
  <c r="P179" i="2"/>
  <c r="H276" i="2"/>
  <c r="H246" i="2"/>
  <c r="H179" i="2"/>
  <c r="H95" i="2"/>
  <c r="H67" i="2"/>
  <c r="H44" i="2"/>
  <c r="H45" i="2" s="1"/>
  <c r="H272" i="2"/>
  <c r="P316" i="2"/>
  <c r="P325" i="2" s="1"/>
  <c r="P260" i="2"/>
  <c r="P189" i="2"/>
  <c r="P145" i="2"/>
  <c r="P71" i="2"/>
  <c r="P47" i="2"/>
  <c r="P55" i="2"/>
  <c r="P236" i="2"/>
  <c r="P282" i="2"/>
  <c r="P252" i="2"/>
  <c r="P203" i="2"/>
  <c r="H97" i="2"/>
  <c r="P208" i="2"/>
  <c r="H325" i="2"/>
  <c r="P175" i="2"/>
  <c r="H27" i="2"/>
  <c r="H209" i="2"/>
  <c r="P185" i="2"/>
  <c r="P312" i="2"/>
  <c r="H322" i="2"/>
  <c r="H185" i="2"/>
  <c r="P27" i="2"/>
  <c r="P209" i="2"/>
  <c r="H312" i="2"/>
  <c r="P322" i="2"/>
  <c r="P242" i="2"/>
  <c r="H242" i="2"/>
  <c r="H37" i="2"/>
  <c r="H169" i="2"/>
  <c r="H208" i="2" s="1"/>
  <c r="P31" i="2"/>
  <c r="P80" i="2" s="1"/>
  <c r="F166" i="1"/>
  <c r="F83" i="1"/>
  <c r="E83" i="1"/>
  <c r="E273" i="1"/>
  <c r="F273" i="1"/>
  <c r="H252" i="1"/>
  <c r="H251" i="1"/>
  <c r="H253" i="1" s="1"/>
  <c r="P252" i="1"/>
  <c r="P251" i="1"/>
  <c r="P253" i="1" s="1"/>
  <c r="H248" i="1"/>
  <c r="H247" i="1"/>
  <c r="P248" i="1"/>
  <c r="P247" i="1"/>
  <c r="H242" i="1"/>
  <c r="H241" i="1"/>
  <c r="P242" i="1"/>
  <c r="P241" i="1"/>
  <c r="H238" i="1"/>
  <c r="H237" i="1"/>
  <c r="P238" i="1"/>
  <c r="P237" i="1"/>
  <c r="H232" i="1"/>
  <c r="H231" i="1"/>
  <c r="P232" i="1"/>
  <c r="P231" i="1"/>
  <c r="H228" i="1"/>
  <c r="H227" i="1"/>
  <c r="P228" i="1"/>
  <c r="P227" i="1"/>
  <c r="H222" i="1"/>
  <c r="H221" i="1"/>
  <c r="P222" i="1"/>
  <c r="P221" i="1"/>
  <c r="H218" i="1"/>
  <c r="H217" i="1"/>
  <c r="H219" i="1" s="1"/>
  <c r="P218" i="1"/>
  <c r="P217" i="1"/>
  <c r="H212" i="1"/>
  <c r="H211" i="1"/>
  <c r="H213" i="1" s="1"/>
  <c r="P212" i="1"/>
  <c r="P211" i="1"/>
  <c r="P213" i="1" s="1"/>
  <c r="H208" i="1"/>
  <c r="H207" i="1"/>
  <c r="P208" i="1"/>
  <c r="P207" i="1"/>
  <c r="H202" i="1"/>
  <c r="H201" i="1"/>
  <c r="P202" i="1"/>
  <c r="P201" i="1"/>
  <c r="H198" i="1"/>
  <c r="H197" i="1"/>
  <c r="P198" i="1"/>
  <c r="P197" i="1"/>
  <c r="H192" i="1"/>
  <c r="H191" i="1"/>
  <c r="P192" i="1"/>
  <c r="P191" i="1"/>
  <c r="H188" i="1"/>
  <c r="H187" i="1"/>
  <c r="P188" i="1"/>
  <c r="P187" i="1"/>
  <c r="H182" i="1"/>
  <c r="H181" i="1"/>
  <c r="H183" i="1" s="1"/>
  <c r="P182" i="1"/>
  <c r="P181" i="1"/>
  <c r="H178" i="1"/>
  <c r="H177" i="1"/>
  <c r="P178" i="1"/>
  <c r="P177" i="1"/>
  <c r="P159" i="1"/>
  <c r="P158" i="1"/>
  <c r="P160" i="1" s="1"/>
  <c r="P155" i="1"/>
  <c r="P154" i="1"/>
  <c r="P156" i="1" s="1"/>
  <c r="P149" i="1"/>
  <c r="P148" i="1"/>
  <c r="H145" i="1"/>
  <c r="H144" i="1"/>
  <c r="P145" i="1"/>
  <c r="P144" i="1"/>
  <c r="P146" i="1" s="1"/>
  <c r="H139" i="1"/>
  <c r="H138" i="1"/>
  <c r="P139" i="1"/>
  <c r="P138" i="1"/>
  <c r="H135" i="1"/>
  <c r="H134" i="1"/>
  <c r="P135" i="1"/>
  <c r="P134" i="1"/>
  <c r="H129" i="1"/>
  <c r="H128" i="1"/>
  <c r="P129" i="1"/>
  <c r="P128" i="1"/>
  <c r="H125" i="1"/>
  <c r="H124" i="1"/>
  <c r="P125" i="1"/>
  <c r="P124" i="1"/>
  <c r="H119" i="1"/>
  <c r="H118" i="1"/>
  <c r="P119" i="1"/>
  <c r="P118" i="1"/>
  <c r="H115" i="1"/>
  <c r="H114" i="1"/>
  <c r="P115" i="1"/>
  <c r="P114" i="1"/>
  <c r="H109" i="1"/>
  <c r="H108" i="1"/>
  <c r="H110" i="1" s="1"/>
  <c r="P109" i="1"/>
  <c r="P108" i="1"/>
  <c r="P110" i="1" s="1"/>
  <c r="H105" i="1"/>
  <c r="H104" i="1"/>
  <c r="P105" i="1"/>
  <c r="P104" i="1"/>
  <c r="P106" i="1" s="1"/>
  <c r="H99" i="1"/>
  <c r="H98" i="1"/>
  <c r="P99" i="1"/>
  <c r="P98" i="1"/>
  <c r="H95" i="1"/>
  <c r="H94" i="1"/>
  <c r="P95" i="1"/>
  <c r="P94" i="1"/>
  <c r="H64" i="1"/>
  <c r="H63" i="1"/>
  <c r="H60" i="1"/>
  <c r="H59" i="1"/>
  <c r="H61" i="1" s="1"/>
  <c r="H54" i="1"/>
  <c r="H53" i="1"/>
  <c r="H49" i="1"/>
  <c r="H43" i="1"/>
  <c r="P44" i="1"/>
  <c r="P43" i="1"/>
  <c r="H40" i="1"/>
  <c r="H39" i="1"/>
  <c r="P40" i="1"/>
  <c r="P39" i="1"/>
  <c r="H34" i="1"/>
  <c r="H33" i="1"/>
  <c r="P34" i="1"/>
  <c r="P33" i="1"/>
  <c r="P35" i="1" s="1"/>
  <c r="H30" i="1"/>
  <c r="H29" i="1"/>
  <c r="H31" i="1" s="1"/>
  <c r="P30" i="1"/>
  <c r="P29" i="1"/>
  <c r="H24" i="1"/>
  <c r="H23" i="1"/>
  <c r="H25" i="1" s="1"/>
  <c r="P24" i="1"/>
  <c r="P23" i="1"/>
  <c r="H20" i="1"/>
  <c r="H19" i="1"/>
  <c r="H21" i="1" s="1"/>
  <c r="P20" i="1"/>
  <c r="P19" i="1"/>
  <c r="H14" i="1"/>
  <c r="H13" i="1"/>
  <c r="P14" i="1"/>
  <c r="P13" i="1"/>
  <c r="P15" i="1" s="1"/>
  <c r="H10" i="1"/>
  <c r="H9" i="1"/>
  <c r="P10" i="1"/>
  <c r="P9" i="1"/>
  <c r="H47" i="2" l="1"/>
  <c r="H54" i="2" s="1"/>
  <c r="H57" i="2"/>
  <c r="H55" i="2"/>
  <c r="H100" i="2" s="1"/>
  <c r="H101" i="2"/>
  <c r="P45" i="1"/>
  <c r="H120" i="1"/>
  <c r="P223" i="1"/>
  <c r="P243" i="1"/>
  <c r="H223" i="1"/>
  <c r="H11" i="1"/>
  <c r="P120" i="1"/>
  <c r="H17" i="1"/>
  <c r="P41" i="1"/>
  <c r="H55" i="1"/>
  <c r="H116" i="1"/>
  <c r="H126" i="1"/>
  <c r="P179" i="1"/>
  <c r="P209" i="1"/>
  <c r="H122" i="1"/>
  <c r="H140" i="1"/>
  <c r="H255" i="1"/>
  <c r="H225" i="1"/>
  <c r="H35" i="1"/>
  <c r="H203" i="1"/>
  <c r="P140" i="1"/>
  <c r="H185" i="1"/>
  <c r="P203" i="1"/>
  <c r="H112" i="1"/>
  <c r="H67" i="1"/>
  <c r="P245" i="1"/>
  <c r="P152" i="1"/>
  <c r="P235" i="1"/>
  <c r="P47" i="1"/>
  <c r="P249" i="1"/>
  <c r="P195" i="1"/>
  <c r="P100" i="1"/>
  <c r="P27" i="1"/>
  <c r="P132" i="1"/>
  <c r="H142" i="1"/>
  <c r="H195" i="1"/>
  <c r="P259" i="1"/>
  <c r="P102" i="1"/>
  <c r="P142" i="1"/>
  <c r="P239" i="1"/>
  <c r="H235" i="1"/>
  <c r="P37" i="1"/>
  <c r="H152" i="1"/>
  <c r="P205" i="1"/>
  <c r="H179" i="1"/>
  <c r="P193" i="1"/>
  <c r="P215" i="1"/>
  <c r="H245" i="1"/>
  <c r="P25" i="1"/>
  <c r="P130" i="1"/>
  <c r="H148" i="1"/>
  <c r="P233" i="1"/>
  <c r="P112" i="1"/>
  <c r="H193" i="1"/>
  <c r="H243" i="1"/>
  <c r="H205" i="1"/>
  <c r="P17" i="1"/>
  <c r="P122" i="1"/>
  <c r="H130" i="1"/>
  <c r="P150" i="1"/>
  <c r="H215" i="1"/>
  <c r="P225" i="1"/>
  <c r="H233" i="1"/>
  <c r="H100" i="1"/>
  <c r="P162" i="1"/>
  <c r="P255" i="1"/>
  <c r="P96" i="1"/>
  <c r="H146" i="1"/>
  <c r="P166" i="1"/>
  <c r="P199" i="1"/>
  <c r="H209" i="1"/>
  <c r="H249" i="1"/>
  <c r="H102" i="1"/>
  <c r="H136" i="1"/>
  <c r="P183" i="1"/>
  <c r="P189" i="1"/>
  <c r="H199" i="1"/>
  <c r="P229" i="1"/>
  <c r="H239" i="1"/>
  <c r="H259" i="1"/>
  <c r="H106" i="1"/>
  <c r="H65" i="1"/>
  <c r="P126" i="1"/>
  <c r="H37" i="1"/>
  <c r="H96" i="1"/>
  <c r="P21" i="1"/>
  <c r="P136" i="1"/>
  <c r="P51" i="1"/>
  <c r="H132" i="1"/>
  <c r="H189" i="1"/>
  <c r="P219" i="1"/>
  <c r="H229" i="1"/>
  <c r="P31" i="1"/>
  <c r="P116" i="1"/>
  <c r="P11" i="1"/>
  <c r="H27" i="1"/>
  <c r="H41" i="1"/>
  <c r="H44" i="1" s="1"/>
  <c r="H45" i="1" s="1"/>
  <c r="H15" i="1"/>
  <c r="P185" i="1"/>
  <c r="H151" i="1" l="1"/>
  <c r="H47" i="1"/>
  <c r="H50" i="1" s="1"/>
  <c r="H71" i="1" s="1"/>
  <c r="H258" i="1"/>
  <c r="P165" i="1"/>
  <c r="P50" i="1"/>
  <c r="P258" i="1"/>
  <c r="H57" i="1" l="1"/>
  <c r="H51" i="1"/>
  <c r="H70" i="1" s="1"/>
</calcChain>
</file>

<file path=xl/sharedStrings.xml><?xml version="1.0" encoding="utf-8"?>
<sst xmlns="http://schemas.openxmlformats.org/spreadsheetml/2006/main" count="571" uniqueCount="90">
  <si>
    <t>Replicate #1</t>
  </si>
  <si>
    <t>sample #</t>
  </si>
  <si>
    <t>measurement #</t>
  </si>
  <si>
    <t xml:space="preserve">lumen mean intensity </t>
  </si>
  <si>
    <t>cytoplasm mean intensity</t>
  </si>
  <si>
    <t>lumen/cytoplasm</t>
  </si>
  <si>
    <t>image 001</t>
  </si>
  <si>
    <t>average</t>
  </si>
  <si>
    <t>image 002</t>
  </si>
  <si>
    <t>larvae 1 average</t>
  </si>
  <si>
    <t>image 003</t>
  </si>
  <si>
    <t>image 004</t>
  </si>
  <si>
    <t>larvae 2 average</t>
  </si>
  <si>
    <t>image 005</t>
  </si>
  <si>
    <t>image 006</t>
  </si>
  <si>
    <t>larvae 3 average</t>
  </si>
  <si>
    <t>image 007</t>
  </si>
  <si>
    <t>image 008</t>
  </si>
  <si>
    <t>larvae 4 average</t>
  </si>
  <si>
    <t>standard deviation</t>
  </si>
  <si>
    <t>image 009</t>
  </si>
  <si>
    <t>image 010</t>
  </si>
  <si>
    <t>h.s. zif-1</t>
  </si>
  <si>
    <t>control</t>
  </si>
  <si>
    <t>larvae 5 average</t>
  </si>
  <si>
    <t>image 012</t>
  </si>
  <si>
    <t>larvae 6 average</t>
  </si>
  <si>
    <t>Replicate #2</t>
  </si>
  <si>
    <t>image 001_000</t>
  </si>
  <si>
    <t>image 002_000</t>
  </si>
  <si>
    <t>image 003_000</t>
  </si>
  <si>
    <t>image 004_000</t>
  </si>
  <si>
    <t>image 011</t>
  </si>
  <si>
    <t>larvae 7 average</t>
  </si>
  <si>
    <t>Replicate #3</t>
  </si>
  <si>
    <t>image001</t>
  </si>
  <si>
    <t>image002</t>
  </si>
  <si>
    <t>image003</t>
  </si>
  <si>
    <t>image004</t>
  </si>
  <si>
    <t>image005</t>
  </si>
  <si>
    <t>image006</t>
  </si>
  <si>
    <t>image007</t>
  </si>
  <si>
    <t>image008</t>
  </si>
  <si>
    <t>image009</t>
  </si>
  <si>
    <t>image010</t>
  </si>
  <si>
    <t>image011</t>
  </si>
  <si>
    <t>image012</t>
  </si>
  <si>
    <t>image014</t>
  </si>
  <si>
    <t>image013</t>
  </si>
  <si>
    <t>image015</t>
  </si>
  <si>
    <t>image016</t>
  </si>
  <si>
    <t>image017</t>
  </si>
  <si>
    <t>larvae 8 average</t>
  </si>
  <si>
    <t xml:space="preserve">replicate #1 averages for Graphpad Superplots		</t>
  </si>
  <si>
    <t xml:space="preserve">replicate #2 averages for Graphpad Superplots		</t>
  </si>
  <si>
    <t xml:space="preserve">replicate #3 averages for Graphpad Superplots		</t>
  </si>
  <si>
    <r>
      <rPr>
        <b/>
        <i/>
        <sz val="12"/>
        <color theme="1"/>
        <rFont val="Calibri"/>
        <family val="2"/>
        <scheme val="minor"/>
      </rPr>
      <t>par-3(xn59); par-6(cp60); xnEx491[t28h11.8p::cfp, pRF4]</t>
    </r>
    <r>
      <rPr>
        <b/>
        <sz val="12"/>
        <color theme="1"/>
        <rFont val="Calibri"/>
        <family val="2"/>
        <scheme val="minor"/>
      </rPr>
      <t xml:space="preserve"> control 062820</t>
    </r>
  </si>
  <si>
    <r>
      <rPr>
        <b/>
        <i/>
        <sz val="12"/>
        <color theme="1"/>
        <rFont val="Calibri"/>
        <family val="2"/>
        <scheme val="minor"/>
      </rPr>
      <t>par-3(xn59); par-6(cp60); xnEx501[hsp-16.41p::zif-1;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062820</t>
    </r>
  </si>
  <si>
    <r>
      <rPr>
        <b/>
        <i/>
        <sz val="12"/>
        <color theme="1"/>
        <rFont val="Calibri"/>
        <family val="2"/>
        <scheme val="minor"/>
      </rPr>
      <t>par-3(xn59); par-6(cp60); xnEx491[t28h11.8p::cfp, pRF4]</t>
    </r>
    <r>
      <rPr>
        <b/>
        <sz val="12"/>
        <color theme="1"/>
        <rFont val="Calibri"/>
        <family val="2"/>
        <scheme val="minor"/>
      </rPr>
      <t xml:space="preserve"> control 050119</t>
    </r>
  </si>
  <si>
    <r>
      <rPr>
        <b/>
        <i/>
        <sz val="12"/>
        <color theme="1"/>
        <rFont val="Calibri"/>
        <family val="2"/>
        <scheme val="minor"/>
      </rPr>
      <t>par-3(xn59); par-6(cp60); xnEx501[hsp-16.41p::zif-1;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050119</t>
    </r>
  </si>
  <si>
    <t>h.s.-zif-1</t>
  </si>
  <si>
    <t>image019</t>
  </si>
  <si>
    <t>image018</t>
  </si>
  <si>
    <r>
      <rPr>
        <b/>
        <i/>
        <sz val="12"/>
        <color theme="1"/>
        <rFont val="Calibri"/>
        <family val="2"/>
        <scheme val="minor"/>
      </rPr>
      <t>par-6(xn60); par-3(it301); xnEx494[hsp-16.41p::zif-1;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070320</t>
    </r>
  </si>
  <si>
    <r>
      <rPr>
        <b/>
        <i/>
        <sz val="12"/>
        <color theme="1"/>
        <rFont val="Calibri"/>
        <family val="2"/>
        <scheme val="minor"/>
      </rPr>
      <t xml:space="preserve">par-6(xn60); par-3(it301); xnEx496[t28h11.8p::CFP, pRF4] </t>
    </r>
    <r>
      <rPr>
        <b/>
        <sz val="12"/>
        <color theme="1"/>
        <rFont val="Calibri"/>
        <family val="2"/>
        <scheme val="minor"/>
      </rPr>
      <t>control 070320</t>
    </r>
  </si>
  <si>
    <r>
      <rPr>
        <b/>
        <i/>
        <sz val="12"/>
        <color theme="1"/>
        <rFont val="Calibri"/>
        <family val="2"/>
        <scheme val="minor"/>
      </rPr>
      <t>par-6(xn60); par-3(it301); xnEx494[hsp-16.41p::zif-1; t28h11.8p::CFP, pRF4]</t>
    </r>
    <r>
      <rPr>
        <b/>
        <sz val="12"/>
        <color theme="1"/>
        <rFont val="Calibri"/>
        <family val="2"/>
        <scheme val="minor"/>
      </rPr>
      <t xml:space="preserve"> heat shock ZIF-1 070120</t>
    </r>
  </si>
  <si>
    <r>
      <rPr>
        <b/>
        <i/>
        <sz val="12"/>
        <color theme="1"/>
        <rFont val="Calibri"/>
        <family val="2"/>
        <scheme val="minor"/>
      </rPr>
      <t xml:space="preserve">par-6(xn60); par-3(it301); xnEx496[t28h11.8p::CFP, pRF4] </t>
    </r>
    <r>
      <rPr>
        <b/>
        <sz val="12"/>
        <color theme="1"/>
        <rFont val="Calibri"/>
        <family val="2"/>
        <scheme val="minor"/>
      </rPr>
      <t>control 070120</t>
    </r>
  </si>
  <si>
    <t>larvae 9 average</t>
  </si>
  <si>
    <t>mid canal L4 #9</t>
  </si>
  <si>
    <t>ant canal L4 #9</t>
  </si>
  <si>
    <t>mid canal L4 #8</t>
  </si>
  <si>
    <t>ant canal L4 #8</t>
  </si>
  <si>
    <t>mid canal L4 #7</t>
  </si>
  <si>
    <t>ant canal L4 #7</t>
  </si>
  <si>
    <t>mid canal L4 #6</t>
  </si>
  <si>
    <t>ant canal L4 #6</t>
  </si>
  <si>
    <t>mid canal L4 #5</t>
  </si>
  <si>
    <t>ant canal L4 #5</t>
  </si>
  <si>
    <t>mid canal L4 #4</t>
  </si>
  <si>
    <t>ant canal L4 #4</t>
  </si>
  <si>
    <t>mid canal L4 #3</t>
  </si>
  <si>
    <t>ant canal L4 #3</t>
  </si>
  <si>
    <t>mid canal L4 #2</t>
  </si>
  <si>
    <t>ant canal L4 #2</t>
  </si>
  <si>
    <t>mid canal L4 #1</t>
  </si>
  <si>
    <t>ant canal L4 #1</t>
  </si>
  <si>
    <r>
      <t xml:space="preserve">par-6(xn60); par-3(it301); xnEx494[hsp-16.41p::zif-1; t28h11.8p::CFP, pRF4] </t>
    </r>
    <r>
      <rPr>
        <b/>
        <sz val="12"/>
        <color theme="1"/>
        <rFont val="Calibri"/>
        <family val="2"/>
        <scheme val="minor"/>
      </rPr>
      <t>heat shock ZIF-1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092718</t>
    </r>
  </si>
  <si>
    <r>
      <rPr>
        <b/>
        <i/>
        <sz val="12"/>
        <color theme="1"/>
        <rFont val="Calibri"/>
        <family val="2"/>
        <scheme val="minor"/>
      </rPr>
      <t>par-6(xn60); par-3(it301); xnEx496[t28h11.8p::CFP, pRF4]</t>
    </r>
    <r>
      <rPr>
        <b/>
        <sz val="12"/>
        <color theme="1"/>
        <rFont val="Calibri"/>
        <family val="2"/>
        <scheme val="minor"/>
      </rPr>
      <t xml:space="preserve"> control 092718</t>
    </r>
  </si>
  <si>
    <t>Figure 6E - source data. Fluorescent intensity values for lumenal membrane and cytoplasmic measurements of PAR-6::mKate in PAR-3::ZF1::YFP background   (control vs heat shock ZIF-1)</t>
  </si>
  <si>
    <t>Figure 6J - source data. Fluorescent intensity values for lumenal membrane and cytoplasmic measurements of PAR-3::mCherry  in PAR-6::ZF1::YFP  background  (control vs heat shock ZIF-1)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</si>
</sst>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ont="1"/>
    <xf numFmtId="2" fontId="1" fillId="0" borderId="0" xfId="0" applyNumberFormat="1" applyFont="1"/>
    <xf numFmtId="2" fontId="0" fillId="0" borderId="0" xfId="0" applyNumberFormat="1" applyFont="1"/>
    <xf numFmtId="1" fontId="0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2" fontId="1" fillId="0" borderId="7" xfId="0" applyNumberFormat="1" applyFont="1" applyBorder="1"/>
    <xf numFmtId="0" fontId="0" fillId="0" borderId="0" xfId="0" applyFont="1" applyBorder="1"/>
    <xf numFmtId="2" fontId="0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2" fontId="4" fillId="0" borderId="2" xfId="0" applyNumberFormat="1" applyFont="1" applyBorder="1"/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4" fillId="0" borderId="1" xfId="0" applyNumberFormat="1" applyFont="1" applyBorder="1" applyAlignment="1">
      <alignment horizontal="left"/>
    </xf>
    <xf numFmtId="1" fontId="0" fillId="0" borderId="4" xfId="0" applyNumberFormat="1" applyFont="1" applyBorder="1" applyAlignment="1">
      <alignment horizontal="left"/>
    </xf>
    <xf numFmtId="1" fontId="0" fillId="0" borderId="6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2" fontId="0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4" xfId="0" applyNumberFormat="1" applyFont="1" applyBorder="1" applyAlignment="1">
      <alignment horizontal="left"/>
    </xf>
    <xf numFmtId="2" fontId="0" fillId="0" borderId="6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" fontId="0" fillId="0" borderId="12" xfId="0" applyNumberFormat="1" applyFont="1" applyBorder="1" applyAlignment="1">
      <alignment horizontal="left"/>
    </xf>
    <xf numFmtId="1" fontId="0" fillId="0" borderId="14" xfId="0" applyNumberFormat="1" applyFont="1" applyBorder="1" applyAlignment="1">
      <alignment horizontal="left"/>
    </xf>
    <xf numFmtId="2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0" fontId="0" fillId="0" borderId="9" xfId="0" applyFont="1" applyBorder="1"/>
    <xf numFmtId="2" fontId="2" fillId="0" borderId="10" xfId="0" applyNumberFormat="1" applyFont="1" applyBorder="1" applyAlignment="1">
      <alignment horizontal="left"/>
    </xf>
    <xf numFmtId="2" fontId="0" fillId="0" borderId="10" xfId="0" applyNumberFormat="1" applyFont="1" applyBorder="1" applyAlignment="1">
      <alignment horizontal="center"/>
    </xf>
    <xf numFmtId="2" fontId="0" fillId="0" borderId="10" xfId="0" applyNumberFormat="1" applyFont="1" applyBorder="1"/>
    <xf numFmtId="2" fontId="0" fillId="0" borderId="10" xfId="0" applyNumberFormat="1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2" fontId="1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2" fontId="3" fillId="0" borderId="0" xfId="0" applyNumberFormat="1" applyFont="1" applyBorder="1" applyAlignment="1">
      <alignment horizontal="left"/>
    </xf>
    <xf numFmtId="0" fontId="0" fillId="0" borderId="14" xfId="0" applyFont="1" applyBorder="1"/>
    <xf numFmtId="1" fontId="0" fillId="0" borderId="15" xfId="0" applyNumberFormat="1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2" fontId="1" fillId="0" borderId="15" xfId="0" applyNumberFormat="1" applyFont="1" applyBorder="1"/>
    <xf numFmtId="2" fontId="1" fillId="0" borderId="15" xfId="0" applyNumberFormat="1" applyFont="1" applyBorder="1" applyAlignment="1">
      <alignment horizontal="center"/>
    </xf>
    <xf numFmtId="0" fontId="0" fillId="0" borderId="15" xfId="0" applyFont="1" applyBorder="1"/>
    <xf numFmtId="0" fontId="0" fillId="0" borderId="15" xfId="0" applyFont="1" applyBorder="1" applyAlignment="1">
      <alignment horizontal="left"/>
    </xf>
    <xf numFmtId="0" fontId="0" fillId="0" borderId="16" xfId="0" applyFont="1" applyBorder="1"/>
    <xf numFmtId="0" fontId="0" fillId="0" borderId="6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left"/>
    </xf>
    <xf numFmtId="0" fontId="0" fillId="0" borderId="14" xfId="0" applyBorder="1"/>
    <xf numFmtId="0" fontId="0" fillId="0" borderId="13" xfId="0" applyBorder="1"/>
    <xf numFmtId="0" fontId="0" fillId="0" borderId="12" xfId="0" applyBorder="1"/>
    <xf numFmtId="2" fontId="0" fillId="0" borderId="16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6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 applyAlignment="1">
      <alignment horizontal="center"/>
    </xf>
    <xf numFmtId="2" fontId="0" fillId="0" borderId="0" xfId="0" applyNumberFormat="1"/>
    <xf numFmtId="1" fontId="0" fillId="0" borderId="4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right"/>
    </xf>
    <xf numFmtId="1" fontId="0" fillId="0" borderId="4" xfId="0" applyNumberFormat="1" applyBorder="1" applyAlignment="1">
      <alignment horizontal="left" vertical="center"/>
    </xf>
    <xf numFmtId="2" fontId="2" fillId="0" borderId="0" xfId="0" applyNumberFormat="1" applyFont="1" applyAlignment="1">
      <alignment horizontal="left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2" fontId="0" fillId="0" borderId="10" xfId="0" applyNumberFormat="1" applyBorder="1"/>
    <xf numFmtId="0" fontId="0" fillId="0" borderId="9" xfId="0" applyBorder="1"/>
    <xf numFmtId="2" fontId="0" fillId="0" borderId="0" xfId="0" applyNumberFormat="1" applyAlignment="1">
      <alignment horizontal="left"/>
    </xf>
    <xf numFmtId="2" fontId="0" fillId="0" borderId="15" xfId="0" applyNumberFormat="1" applyBorder="1" applyAlignment="1">
      <alignment horizontal="left"/>
    </xf>
    <xf numFmtId="2" fontId="3" fillId="0" borderId="0" xfId="0" applyNumberFormat="1" applyFont="1" applyAlignment="1">
      <alignment horizontal="center"/>
    </xf>
    <xf numFmtId="1" fontId="0" fillId="0" borderId="15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" fontId="0" fillId="0" borderId="12" xfId="0" applyNumberFormat="1" applyBorder="1" applyAlignment="1">
      <alignment horizontal="left"/>
    </xf>
    <xf numFmtId="2" fontId="2" fillId="0" borderId="0" xfId="0" applyNumberFormat="1" applyFont="1"/>
    <xf numFmtId="2" fontId="5" fillId="0" borderId="0" xfId="0" applyNumberFormat="1" applyFont="1" applyAlignment="1">
      <alignment horizontal="left"/>
    </xf>
    <xf numFmtId="2" fontId="0" fillId="0" borderId="12" xfId="0" applyNumberFormat="1" applyBorder="1"/>
    <xf numFmtId="2" fontId="0" fillId="0" borderId="10" xfId="0" applyNumberFormat="1" applyBorder="1" applyAlignment="1">
      <alignment horizontal="center"/>
    </xf>
    <xf numFmtId="2" fontId="0" fillId="0" borderId="9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1" fontId="0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1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BCF6-23C2-A647-B020-A17FB27AC17B}">
  <dimension ref="B1:Q282"/>
  <sheetViews>
    <sheetView tabSelected="1" topLeftCell="A204" zoomScale="65" zoomScaleNormal="65" workbookViewId="0">
      <selection activeCell="B3" sqref="B3"/>
    </sheetView>
  </sheetViews>
  <sheetFormatPr baseColWidth="10" defaultRowHeight="16"/>
  <cols>
    <col min="1" max="2" width="10.83203125" style="1"/>
    <col min="3" max="3" width="12.1640625" style="16" customWidth="1"/>
    <col min="4" max="4" width="15" style="11" customWidth="1"/>
    <col min="5" max="5" width="21.6640625" style="11" customWidth="1"/>
    <col min="6" max="6" width="23.33203125" style="11" customWidth="1"/>
    <col min="7" max="7" width="17.33203125" style="1" customWidth="1"/>
    <col min="8" max="8" width="16.1640625" style="11" customWidth="1"/>
    <col min="9" max="9" width="15.83203125" style="1" customWidth="1"/>
    <col min="10" max="10" width="10.5" style="1" customWidth="1"/>
    <col min="11" max="11" width="12.5" style="16" customWidth="1"/>
    <col min="12" max="12" width="15.33203125" style="11" customWidth="1"/>
    <col min="13" max="13" width="19.83203125" style="11" customWidth="1"/>
    <col min="14" max="14" width="22.6640625" style="11" customWidth="1"/>
    <col min="15" max="15" width="15.5" style="1" customWidth="1"/>
    <col min="16" max="16" width="16.5" style="11" customWidth="1"/>
    <col min="17" max="16384" width="10.83203125" style="1"/>
  </cols>
  <sheetData>
    <row r="1" spans="2:17" ht="32" customHeight="1"/>
    <row r="2" spans="2:17">
      <c r="B2" s="2" t="s">
        <v>88</v>
      </c>
      <c r="D2" s="23"/>
      <c r="E2" s="23"/>
      <c r="F2" s="23"/>
      <c r="G2" s="3"/>
      <c r="H2" s="23"/>
      <c r="I2" s="3"/>
      <c r="J2" s="3"/>
      <c r="K2" s="17"/>
    </row>
    <row r="3" spans="2:17" ht="17" thickBot="1">
      <c r="C3" s="17"/>
      <c r="D3" s="23"/>
      <c r="E3" s="23"/>
      <c r="F3" s="23"/>
      <c r="G3" s="3"/>
      <c r="H3" s="23"/>
      <c r="I3" s="3"/>
      <c r="J3" s="3"/>
      <c r="K3" s="17"/>
    </row>
    <row r="4" spans="2:17">
      <c r="B4" s="46"/>
      <c r="C4" s="47" t="s">
        <v>0</v>
      </c>
      <c r="D4" s="48"/>
      <c r="E4" s="48"/>
      <c r="F4" s="48"/>
      <c r="G4" s="49"/>
      <c r="H4" s="48"/>
      <c r="I4" s="49"/>
      <c r="J4" s="49"/>
      <c r="K4" s="50"/>
      <c r="L4" s="51"/>
      <c r="M4" s="51"/>
      <c r="N4" s="51"/>
      <c r="O4" s="52"/>
      <c r="P4" s="51"/>
      <c r="Q4" s="53"/>
    </row>
    <row r="5" spans="2:17">
      <c r="B5" s="54"/>
      <c r="C5" s="14"/>
      <c r="D5" s="27"/>
      <c r="E5" s="27"/>
      <c r="F5" s="27"/>
      <c r="G5" s="9"/>
      <c r="H5" s="27"/>
      <c r="I5" s="8"/>
      <c r="J5" s="8"/>
      <c r="K5" s="14"/>
      <c r="L5" s="25"/>
      <c r="M5" s="25"/>
      <c r="N5" s="25"/>
      <c r="O5" s="8"/>
      <c r="P5" s="25"/>
      <c r="Q5" s="55"/>
    </row>
    <row r="6" spans="2:17">
      <c r="B6" s="54"/>
      <c r="C6" s="56" t="s">
        <v>58</v>
      </c>
      <c r="D6" s="27"/>
      <c r="E6" s="27"/>
      <c r="F6" s="27"/>
      <c r="G6" s="9"/>
      <c r="H6" s="27"/>
      <c r="I6" s="8"/>
      <c r="J6" s="8"/>
      <c r="K6" s="56" t="s">
        <v>59</v>
      </c>
      <c r="L6" s="27"/>
      <c r="M6" s="27"/>
      <c r="N6" s="27"/>
      <c r="O6" s="9"/>
      <c r="P6" s="27"/>
      <c r="Q6" s="55"/>
    </row>
    <row r="7" spans="2:17">
      <c r="B7" s="54"/>
      <c r="C7" s="14"/>
      <c r="D7" s="27"/>
      <c r="E7" s="27"/>
      <c r="F7" s="27"/>
      <c r="G7" s="9"/>
      <c r="H7" s="27"/>
      <c r="I7" s="8"/>
      <c r="J7" s="57"/>
      <c r="K7" s="58"/>
      <c r="L7" s="27"/>
      <c r="M7" s="27"/>
      <c r="N7" s="27"/>
      <c r="O7" s="9"/>
      <c r="P7" s="27"/>
      <c r="Q7" s="55"/>
    </row>
    <row r="8" spans="2:17">
      <c r="B8" s="54"/>
      <c r="C8" s="19" t="s">
        <v>1</v>
      </c>
      <c r="D8" s="24" t="s">
        <v>2</v>
      </c>
      <c r="E8" s="24" t="s">
        <v>3</v>
      </c>
      <c r="F8" s="24" t="s">
        <v>4</v>
      </c>
      <c r="G8" s="15"/>
      <c r="H8" s="29" t="s">
        <v>5</v>
      </c>
      <c r="I8" s="8"/>
      <c r="J8" s="57"/>
      <c r="K8" s="19" t="s">
        <v>1</v>
      </c>
      <c r="L8" s="24" t="s">
        <v>2</v>
      </c>
      <c r="M8" s="24" t="s">
        <v>3</v>
      </c>
      <c r="N8" s="24" t="s">
        <v>4</v>
      </c>
      <c r="O8" s="15"/>
      <c r="P8" s="29" t="s">
        <v>5</v>
      </c>
      <c r="Q8" s="55"/>
    </row>
    <row r="9" spans="2:17">
      <c r="B9" s="54"/>
      <c r="C9" s="122" t="s">
        <v>6</v>
      </c>
      <c r="D9" s="25">
        <v>1</v>
      </c>
      <c r="E9" s="27">
        <v>1.38</v>
      </c>
      <c r="F9" s="27">
        <v>0.66</v>
      </c>
      <c r="G9" s="9"/>
      <c r="H9" s="30">
        <f>E9/F9</f>
        <v>2.0909090909090908</v>
      </c>
      <c r="I9" s="8"/>
      <c r="J9" s="8"/>
      <c r="K9" s="4" t="s">
        <v>6</v>
      </c>
      <c r="L9" s="25">
        <v>1</v>
      </c>
      <c r="M9" s="27">
        <v>1.99</v>
      </c>
      <c r="N9" s="27">
        <v>1.73</v>
      </c>
      <c r="O9" s="9"/>
      <c r="P9" s="30">
        <f>M9/N9</f>
        <v>1.1502890173410405</v>
      </c>
      <c r="Q9" s="55"/>
    </row>
    <row r="10" spans="2:17">
      <c r="B10" s="54"/>
      <c r="C10" s="122"/>
      <c r="D10" s="25">
        <v>2</v>
      </c>
      <c r="E10" s="27">
        <v>1.36</v>
      </c>
      <c r="F10" s="27">
        <v>0.77</v>
      </c>
      <c r="G10" s="9"/>
      <c r="H10" s="30">
        <f>E10/F10</f>
        <v>1.7662337662337664</v>
      </c>
      <c r="I10" s="8"/>
      <c r="J10" s="8"/>
      <c r="K10" s="4"/>
      <c r="L10" s="25">
        <v>2</v>
      </c>
      <c r="M10" s="27">
        <v>1.67</v>
      </c>
      <c r="N10" s="27">
        <v>1.86</v>
      </c>
      <c r="O10" s="9"/>
      <c r="P10" s="30">
        <f>M10/N10</f>
        <v>0.89784946236559127</v>
      </c>
      <c r="Q10" s="55"/>
    </row>
    <row r="11" spans="2:17">
      <c r="B11" s="54"/>
      <c r="C11" s="122"/>
      <c r="D11" s="25"/>
      <c r="E11" s="27"/>
      <c r="F11" s="27"/>
      <c r="G11" s="12" t="s">
        <v>7</v>
      </c>
      <c r="H11" s="30">
        <f>AVERAGE(H9:H10)</f>
        <v>1.9285714285714286</v>
      </c>
      <c r="I11" s="8"/>
      <c r="J11" s="8"/>
      <c r="K11" s="4"/>
      <c r="L11" s="25"/>
      <c r="M11" s="27"/>
      <c r="N11" s="27"/>
      <c r="O11" s="12" t="s">
        <v>7</v>
      </c>
      <c r="P11" s="30">
        <f>AVERAGE(P9:P10)</f>
        <v>1.0240692398533158</v>
      </c>
      <c r="Q11" s="55"/>
    </row>
    <row r="12" spans="2:17">
      <c r="B12" s="54"/>
      <c r="C12" s="4"/>
      <c r="D12" s="25"/>
      <c r="E12" s="27"/>
      <c r="F12" s="27"/>
      <c r="G12" s="12"/>
      <c r="H12" s="30"/>
      <c r="I12" s="8"/>
      <c r="J12" s="8"/>
      <c r="K12" s="4"/>
      <c r="L12" s="25"/>
      <c r="M12" s="27"/>
      <c r="N12" s="27"/>
      <c r="O12" s="12"/>
      <c r="P12" s="30"/>
      <c r="Q12" s="55"/>
    </row>
    <row r="13" spans="2:17">
      <c r="B13" s="54"/>
      <c r="C13" s="122" t="s">
        <v>8</v>
      </c>
      <c r="D13" s="25">
        <v>1</v>
      </c>
      <c r="E13" s="27">
        <v>2.73</v>
      </c>
      <c r="F13" s="27">
        <v>1.1100000000000001</v>
      </c>
      <c r="G13" s="9"/>
      <c r="H13" s="30">
        <f>E13/F13</f>
        <v>2.4594594594594592</v>
      </c>
      <c r="I13" s="8"/>
      <c r="J13" s="8"/>
      <c r="K13" s="4" t="s">
        <v>8</v>
      </c>
      <c r="L13" s="25">
        <v>1</v>
      </c>
      <c r="M13" s="27">
        <v>2.93</v>
      </c>
      <c r="N13" s="27">
        <v>2.34</v>
      </c>
      <c r="O13" s="9"/>
      <c r="P13" s="30">
        <f>M13/N13</f>
        <v>1.2521367521367524</v>
      </c>
      <c r="Q13" s="55"/>
    </row>
    <row r="14" spans="2:17">
      <c r="B14" s="54"/>
      <c r="C14" s="122"/>
      <c r="D14" s="25">
        <v>2</v>
      </c>
      <c r="E14" s="27">
        <v>2.95</v>
      </c>
      <c r="F14" s="27">
        <v>1.51</v>
      </c>
      <c r="G14" s="9"/>
      <c r="H14" s="30">
        <f>E14/F14</f>
        <v>1.9536423841059605</v>
      </c>
      <c r="I14" s="8"/>
      <c r="J14" s="8"/>
      <c r="K14" s="4"/>
      <c r="L14" s="25">
        <v>2</v>
      </c>
      <c r="M14" s="27">
        <v>3.01</v>
      </c>
      <c r="N14" s="27">
        <v>2.31</v>
      </c>
      <c r="O14" s="9"/>
      <c r="P14" s="30">
        <f>M14/N14</f>
        <v>1.303030303030303</v>
      </c>
      <c r="Q14" s="55"/>
    </row>
    <row r="15" spans="2:17">
      <c r="B15" s="54"/>
      <c r="C15" s="122"/>
      <c r="D15" s="25"/>
      <c r="E15" s="27"/>
      <c r="F15" s="27"/>
      <c r="G15" s="12" t="s">
        <v>7</v>
      </c>
      <c r="H15" s="30">
        <f>AVERAGE(H13:H14)</f>
        <v>2.2065509217827097</v>
      </c>
      <c r="I15" s="8"/>
      <c r="J15" s="8"/>
      <c r="K15" s="4"/>
      <c r="L15" s="25"/>
      <c r="M15" s="27"/>
      <c r="N15" s="27"/>
      <c r="O15" s="12" t="s">
        <v>7</v>
      </c>
      <c r="P15" s="30">
        <f>AVERAGE(P13:P14)</f>
        <v>1.2775835275835277</v>
      </c>
      <c r="Q15" s="55"/>
    </row>
    <row r="16" spans="2:17">
      <c r="B16" s="54"/>
      <c r="C16" s="4"/>
      <c r="D16" s="25"/>
      <c r="E16" s="27"/>
      <c r="F16" s="27"/>
      <c r="G16" s="12"/>
      <c r="H16" s="30"/>
      <c r="I16" s="8"/>
      <c r="J16" s="8"/>
      <c r="K16" s="4"/>
      <c r="L16" s="25"/>
      <c r="M16" s="27"/>
      <c r="N16" s="27"/>
      <c r="O16" s="12"/>
      <c r="P16" s="30"/>
      <c r="Q16" s="55"/>
    </row>
    <row r="17" spans="2:17">
      <c r="B17" s="54"/>
      <c r="C17" s="4"/>
      <c r="D17" s="25"/>
      <c r="E17" s="27"/>
      <c r="F17" s="27"/>
      <c r="G17" s="13" t="s">
        <v>9</v>
      </c>
      <c r="H17" s="31">
        <f>AVERAGE(H9,H10,H13,H14)</f>
        <v>2.0675611751770693</v>
      </c>
      <c r="I17" s="8"/>
      <c r="J17" s="8"/>
      <c r="K17" s="4"/>
      <c r="L17" s="25"/>
      <c r="M17" s="27"/>
      <c r="N17" s="27"/>
      <c r="O17" s="13" t="s">
        <v>9</v>
      </c>
      <c r="P17" s="31">
        <f>AVERAGE(P9,P10,P13,P14)</f>
        <v>1.1508263837184216</v>
      </c>
      <c r="Q17" s="55"/>
    </row>
    <row r="18" spans="2:17">
      <c r="B18" s="54"/>
      <c r="C18" s="4"/>
      <c r="D18" s="25"/>
      <c r="E18" s="27"/>
      <c r="F18" s="27"/>
      <c r="G18" s="12"/>
      <c r="H18" s="30"/>
      <c r="I18" s="8"/>
      <c r="J18" s="8"/>
      <c r="K18" s="4"/>
      <c r="L18" s="25"/>
      <c r="M18" s="27"/>
      <c r="N18" s="27"/>
      <c r="O18" s="12"/>
      <c r="P18" s="30"/>
      <c r="Q18" s="55"/>
    </row>
    <row r="19" spans="2:17">
      <c r="B19" s="54"/>
      <c r="C19" s="122" t="s">
        <v>10</v>
      </c>
      <c r="D19" s="25">
        <v>1</v>
      </c>
      <c r="E19" s="27">
        <v>3.16</v>
      </c>
      <c r="F19" s="27">
        <v>0.96</v>
      </c>
      <c r="G19" s="9"/>
      <c r="H19" s="30">
        <f>E19/F19</f>
        <v>3.291666666666667</v>
      </c>
      <c r="I19" s="8"/>
      <c r="J19" s="8"/>
      <c r="K19" s="4" t="s">
        <v>10</v>
      </c>
      <c r="L19" s="25">
        <v>1</v>
      </c>
      <c r="M19" s="27">
        <v>1.57</v>
      </c>
      <c r="N19" s="27">
        <v>1.04</v>
      </c>
      <c r="O19" s="9"/>
      <c r="P19" s="30">
        <f>M19/N19</f>
        <v>1.5096153846153846</v>
      </c>
      <c r="Q19" s="55"/>
    </row>
    <row r="20" spans="2:17">
      <c r="B20" s="54"/>
      <c r="C20" s="122"/>
      <c r="D20" s="25">
        <v>2</v>
      </c>
      <c r="E20" s="27">
        <v>2.63</v>
      </c>
      <c r="F20" s="27">
        <v>1.1200000000000001</v>
      </c>
      <c r="G20" s="9"/>
      <c r="H20" s="30">
        <f>E20/F20</f>
        <v>2.3482142857142856</v>
      </c>
      <c r="I20" s="8"/>
      <c r="J20" s="8"/>
      <c r="K20" s="4"/>
      <c r="L20" s="25">
        <v>2</v>
      </c>
      <c r="M20" s="27">
        <v>1.38</v>
      </c>
      <c r="N20" s="27">
        <v>1.25</v>
      </c>
      <c r="O20" s="9"/>
      <c r="P20" s="30">
        <f>M20/N20</f>
        <v>1.1039999999999999</v>
      </c>
      <c r="Q20" s="55"/>
    </row>
    <row r="21" spans="2:17">
      <c r="B21" s="54"/>
      <c r="C21" s="122"/>
      <c r="D21" s="25"/>
      <c r="E21" s="27"/>
      <c r="F21" s="27"/>
      <c r="G21" s="12" t="s">
        <v>7</v>
      </c>
      <c r="H21" s="30">
        <f>AVERAGE(H19:H20)</f>
        <v>2.8199404761904763</v>
      </c>
      <c r="I21" s="8"/>
      <c r="J21" s="8"/>
      <c r="K21" s="4"/>
      <c r="L21" s="25"/>
      <c r="M21" s="27"/>
      <c r="N21" s="27"/>
      <c r="O21" s="12" t="s">
        <v>7</v>
      </c>
      <c r="P21" s="30">
        <f>AVERAGE(P19:P20)</f>
        <v>1.3068076923076921</v>
      </c>
      <c r="Q21" s="55"/>
    </row>
    <row r="22" spans="2:17">
      <c r="B22" s="54"/>
      <c r="C22" s="4"/>
      <c r="D22" s="25"/>
      <c r="E22" s="27"/>
      <c r="F22" s="27"/>
      <c r="G22" s="12"/>
      <c r="H22" s="30"/>
      <c r="I22" s="8"/>
      <c r="J22" s="8"/>
      <c r="K22" s="4"/>
      <c r="L22" s="25"/>
      <c r="M22" s="27"/>
      <c r="N22" s="27"/>
      <c r="O22" s="12"/>
      <c r="P22" s="30"/>
      <c r="Q22" s="55"/>
    </row>
    <row r="23" spans="2:17">
      <c r="B23" s="54"/>
      <c r="C23" s="122" t="s">
        <v>11</v>
      </c>
      <c r="D23" s="25">
        <v>1</v>
      </c>
      <c r="E23" s="27">
        <v>2.9</v>
      </c>
      <c r="F23" s="27">
        <v>1.01</v>
      </c>
      <c r="G23" s="9"/>
      <c r="H23" s="30">
        <f>E23/F23</f>
        <v>2.8712871287128712</v>
      </c>
      <c r="I23" s="8"/>
      <c r="J23" s="8"/>
      <c r="K23" s="4" t="s">
        <v>11</v>
      </c>
      <c r="L23" s="25">
        <v>1</v>
      </c>
      <c r="M23" s="27">
        <v>1.79</v>
      </c>
      <c r="N23" s="27">
        <v>1.99</v>
      </c>
      <c r="O23" s="9"/>
      <c r="P23" s="30">
        <f>M23/N23</f>
        <v>0.89949748743718594</v>
      </c>
      <c r="Q23" s="55"/>
    </row>
    <row r="24" spans="2:17">
      <c r="B24" s="54"/>
      <c r="C24" s="122"/>
      <c r="D24" s="25">
        <v>2</v>
      </c>
      <c r="E24" s="27">
        <v>2.97</v>
      </c>
      <c r="F24" s="27">
        <v>1.1200000000000001</v>
      </c>
      <c r="G24" s="9"/>
      <c r="H24" s="30">
        <f>E24/F24</f>
        <v>2.6517857142857144</v>
      </c>
      <c r="I24" s="8"/>
      <c r="J24" s="8"/>
      <c r="K24" s="4"/>
      <c r="L24" s="25">
        <v>2</v>
      </c>
      <c r="M24" s="27">
        <v>1.96</v>
      </c>
      <c r="N24" s="27">
        <v>1.97</v>
      </c>
      <c r="O24" s="9"/>
      <c r="P24" s="30">
        <f>M24/N24</f>
        <v>0.99492385786802029</v>
      </c>
      <c r="Q24" s="55"/>
    </row>
    <row r="25" spans="2:17">
      <c r="B25" s="54"/>
      <c r="C25" s="122"/>
      <c r="D25" s="25"/>
      <c r="E25" s="27"/>
      <c r="F25" s="27"/>
      <c r="G25" s="12" t="s">
        <v>7</v>
      </c>
      <c r="H25" s="30">
        <f>AVERAGE(H23:H24)</f>
        <v>2.7615364214992928</v>
      </c>
      <c r="I25" s="8"/>
      <c r="J25" s="8"/>
      <c r="K25" s="4"/>
      <c r="L25" s="25"/>
      <c r="M25" s="27"/>
      <c r="N25" s="27"/>
      <c r="O25" s="12" t="s">
        <v>7</v>
      </c>
      <c r="P25" s="30">
        <f>AVERAGE(P23:P24)</f>
        <v>0.94721067265260306</v>
      </c>
      <c r="Q25" s="55"/>
    </row>
    <row r="26" spans="2:17">
      <c r="B26" s="54"/>
      <c r="C26" s="4"/>
      <c r="D26" s="25"/>
      <c r="E26" s="27"/>
      <c r="F26" s="27"/>
      <c r="G26" s="12"/>
      <c r="H26" s="30"/>
      <c r="I26" s="8"/>
      <c r="J26" s="8"/>
      <c r="K26" s="4"/>
      <c r="L26" s="25"/>
      <c r="M26" s="27"/>
      <c r="N26" s="27"/>
      <c r="O26" s="12"/>
      <c r="P26" s="30"/>
      <c r="Q26" s="55"/>
    </row>
    <row r="27" spans="2:17">
      <c r="B27" s="54"/>
      <c r="C27" s="4"/>
      <c r="D27" s="25"/>
      <c r="E27" s="27"/>
      <c r="F27" s="27"/>
      <c r="G27" s="13" t="s">
        <v>12</v>
      </c>
      <c r="H27" s="31">
        <f>AVERAGE(H19,H20,H23,H24)</f>
        <v>2.790738448844885</v>
      </c>
      <c r="I27" s="8"/>
      <c r="J27" s="8"/>
      <c r="K27" s="4"/>
      <c r="L27" s="25"/>
      <c r="M27" s="27"/>
      <c r="N27" s="27"/>
      <c r="O27" s="13" t="s">
        <v>12</v>
      </c>
      <c r="P27" s="31">
        <f>AVERAGE(P19,P20,P23,P24)</f>
        <v>1.1270091824801476</v>
      </c>
      <c r="Q27" s="55"/>
    </row>
    <row r="28" spans="2:17">
      <c r="B28" s="54"/>
      <c r="C28" s="4"/>
      <c r="D28" s="25"/>
      <c r="E28" s="27"/>
      <c r="F28" s="27"/>
      <c r="G28" s="12"/>
      <c r="H28" s="30"/>
      <c r="I28" s="8"/>
      <c r="J28" s="8"/>
      <c r="K28" s="4"/>
      <c r="L28" s="25"/>
      <c r="M28" s="27"/>
      <c r="N28" s="27"/>
      <c r="O28" s="12"/>
      <c r="P28" s="30"/>
      <c r="Q28" s="55"/>
    </row>
    <row r="29" spans="2:17">
      <c r="B29" s="54"/>
      <c r="C29" s="122" t="s">
        <v>13</v>
      </c>
      <c r="D29" s="25">
        <v>1</v>
      </c>
      <c r="E29" s="27">
        <v>2.4900000000000002</v>
      </c>
      <c r="F29" s="27">
        <v>0.69</v>
      </c>
      <c r="G29" s="9"/>
      <c r="H29" s="30">
        <f>E29/F29</f>
        <v>3.6086956521739135</v>
      </c>
      <c r="I29" s="8"/>
      <c r="J29" s="8"/>
      <c r="K29" s="4" t="s">
        <v>13</v>
      </c>
      <c r="L29" s="25">
        <v>1</v>
      </c>
      <c r="M29" s="27">
        <v>1.6</v>
      </c>
      <c r="N29" s="27">
        <v>1.44</v>
      </c>
      <c r="O29" s="9"/>
      <c r="P29" s="30">
        <f>M29/N29</f>
        <v>1.1111111111111112</v>
      </c>
      <c r="Q29" s="55"/>
    </row>
    <row r="30" spans="2:17">
      <c r="B30" s="54"/>
      <c r="C30" s="122"/>
      <c r="D30" s="25">
        <v>2</v>
      </c>
      <c r="E30" s="27">
        <v>2.23</v>
      </c>
      <c r="F30" s="27">
        <v>0.79</v>
      </c>
      <c r="G30" s="9"/>
      <c r="H30" s="30">
        <f>E30/F30</f>
        <v>2.8227848101265822</v>
      </c>
      <c r="I30" s="8"/>
      <c r="J30" s="8"/>
      <c r="K30" s="4"/>
      <c r="L30" s="25">
        <v>2</v>
      </c>
      <c r="M30" s="27">
        <v>1.62</v>
      </c>
      <c r="N30" s="27">
        <v>1.57</v>
      </c>
      <c r="O30" s="9"/>
      <c r="P30" s="30">
        <f>M30/N30</f>
        <v>1.0318471337579618</v>
      </c>
      <c r="Q30" s="55"/>
    </row>
    <row r="31" spans="2:17">
      <c r="B31" s="54"/>
      <c r="C31" s="122"/>
      <c r="D31" s="25"/>
      <c r="E31" s="27"/>
      <c r="F31" s="27"/>
      <c r="G31" s="12" t="s">
        <v>7</v>
      </c>
      <c r="H31" s="30">
        <f>AVERAGE(H29:H30)</f>
        <v>3.2157402311502477</v>
      </c>
      <c r="I31" s="8"/>
      <c r="J31" s="8"/>
      <c r="K31" s="4"/>
      <c r="L31" s="25"/>
      <c r="M31" s="27"/>
      <c r="N31" s="27"/>
      <c r="O31" s="12" t="s">
        <v>7</v>
      </c>
      <c r="P31" s="30">
        <f>AVERAGE(P29:P30)</f>
        <v>1.0714791224345364</v>
      </c>
      <c r="Q31" s="55"/>
    </row>
    <row r="32" spans="2:17">
      <c r="B32" s="54"/>
      <c r="C32" s="4"/>
      <c r="D32" s="25"/>
      <c r="E32" s="27"/>
      <c r="F32" s="27"/>
      <c r="G32" s="12"/>
      <c r="H32" s="30"/>
      <c r="I32" s="8"/>
      <c r="J32" s="8"/>
      <c r="K32" s="4"/>
      <c r="L32" s="25"/>
      <c r="M32" s="27"/>
      <c r="N32" s="27"/>
      <c r="O32" s="12"/>
      <c r="P32" s="30"/>
      <c r="Q32" s="55"/>
    </row>
    <row r="33" spans="2:17">
      <c r="B33" s="54"/>
      <c r="C33" s="122" t="s">
        <v>14</v>
      </c>
      <c r="D33" s="25">
        <v>1</v>
      </c>
      <c r="E33" s="27">
        <v>1.92</v>
      </c>
      <c r="F33" s="27">
        <v>0.46</v>
      </c>
      <c r="G33" s="9"/>
      <c r="H33" s="30">
        <f>E33/F33</f>
        <v>4.1739130434782608</v>
      </c>
      <c r="I33" s="8"/>
      <c r="J33" s="8"/>
      <c r="K33" s="4" t="s">
        <v>14</v>
      </c>
      <c r="L33" s="25">
        <v>1</v>
      </c>
      <c r="M33" s="27">
        <v>2.16</v>
      </c>
      <c r="N33" s="27">
        <v>1.61</v>
      </c>
      <c r="O33" s="9"/>
      <c r="P33" s="30">
        <f>M33/N33</f>
        <v>1.3416149068322982</v>
      </c>
      <c r="Q33" s="55"/>
    </row>
    <row r="34" spans="2:17">
      <c r="B34" s="54"/>
      <c r="C34" s="121"/>
      <c r="D34" s="25">
        <v>2</v>
      </c>
      <c r="E34" s="27">
        <v>1.81</v>
      </c>
      <c r="F34" s="27">
        <v>0.33</v>
      </c>
      <c r="G34" s="9"/>
      <c r="H34" s="30">
        <f>E34/F34</f>
        <v>5.4848484848484844</v>
      </c>
      <c r="I34" s="8"/>
      <c r="J34" s="8"/>
      <c r="K34" s="5"/>
      <c r="L34" s="25">
        <v>2</v>
      </c>
      <c r="M34" s="27">
        <v>2.2599999999999998</v>
      </c>
      <c r="N34" s="27">
        <v>1.91</v>
      </c>
      <c r="O34" s="9"/>
      <c r="P34" s="30">
        <f>M34/N34</f>
        <v>1.1832460732984293</v>
      </c>
      <c r="Q34" s="55"/>
    </row>
    <row r="35" spans="2:17">
      <c r="B35" s="54"/>
      <c r="C35" s="123"/>
      <c r="D35" s="25"/>
      <c r="E35" s="27"/>
      <c r="F35" s="27"/>
      <c r="G35" s="12" t="s">
        <v>7</v>
      </c>
      <c r="H35" s="30">
        <f>AVERAGE(H33:H34)</f>
        <v>4.829380764163373</v>
      </c>
      <c r="I35" s="8"/>
      <c r="J35" s="8"/>
      <c r="K35" s="6"/>
      <c r="L35" s="25"/>
      <c r="M35" s="27"/>
      <c r="N35" s="27"/>
      <c r="O35" s="12" t="s">
        <v>7</v>
      </c>
      <c r="P35" s="30">
        <f>AVERAGE(P33:P34)</f>
        <v>1.2624304900653638</v>
      </c>
      <c r="Q35" s="55"/>
    </row>
    <row r="36" spans="2:17">
      <c r="B36" s="54"/>
      <c r="C36" s="6"/>
      <c r="D36" s="25"/>
      <c r="E36" s="27"/>
      <c r="F36" s="27"/>
      <c r="G36" s="12"/>
      <c r="H36" s="30"/>
      <c r="I36" s="8"/>
      <c r="J36" s="8"/>
      <c r="K36" s="6"/>
      <c r="L36" s="25"/>
      <c r="M36" s="27"/>
      <c r="N36" s="27"/>
      <c r="O36" s="12"/>
      <c r="P36" s="30"/>
      <c r="Q36" s="55"/>
    </row>
    <row r="37" spans="2:17">
      <c r="B37" s="54"/>
      <c r="C37" s="6"/>
      <c r="D37" s="25"/>
      <c r="E37" s="27"/>
      <c r="F37" s="27"/>
      <c r="G37" s="13" t="s">
        <v>15</v>
      </c>
      <c r="H37" s="31">
        <f>AVERAGE(H29,H30,H33,H34)</f>
        <v>4.0225604976568103</v>
      </c>
      <c r="I37" s="8"/>
      <c r="J37" s="8"/>
      <c r="K37" s="6"/>
      <c r="L37" s="25"/>
      <c r="M37" s="27"/>
      <c r="N37" s="27"/>
      <c r="O37" s="13" t="s">
        <v>15</v>
      </c>
      <c r="P37" s="31">
        <f>AVERAGE(P29,P30,P33,P34)</f>
        <v>1.16695480624995</v>
      </c>
      <c r="Q37" s="55"/>
    </row>
    <row r="38" spans="2:17">
      <c r="B38" s="54"/>
      <c r="C38" s="6"/>
      <c r="D38" s="25"/>
      <c r="E38" s="27"/>
      <c r="F38" s="27"/>
      <c r="G38" s="12"/>
      <c r="H38" s="30"/>
      <c r="I38" s="8"/>
      <c r="J38" s="8"/>
      <c r="K38" s="6"/>
      <c r="L38" s="25"/>
      <c r="M38" s="27"/>
      <c r="N38" s="27"/>
      <c r="O38" s="12"/>
      <c r="P38" s="30"/>
      <c r="Q38" s="55"/>
    </row>
    <row r="39" spans="2:17">
      <c r="B39" s="54"/>
      <c r="C39" s="121" t="s">
        <v>16</v>
      </c>
      <c r="D39" s="25">
        <v>1</v>
      </c>
      <c r="E39" s="27">
        <v>2.5499999999999998</v>
      </c>
      <c r="F39" s="27">
        <v>0.49</v>
      </c>
      <c r="G39" s="12"/>
      <c r="H39" s="30">
        <f>E39/F39</f>
        <v>5.204081632653061</v>
      </c>
      <c r="I39" s="8"/>
      <c r="J39" s="8"/>
      <c r="K39" s="4" t="s">
        <v>16</v>
      </c>
      <c r="L39" s="25">
        <v>1</v>
      </c>
      <c r="M39" s="27">
        <v>1.46</v>
      </c>
      <c r="N39" s="27">
        <v>1.68</v>
      </c>
      <c r="O39" s="9"/>
      <c r="P39" s="30">
        <f>M39/N39</f>
        <v>0.86904761904761907</v>
      </c>
      <c r="Q39" s="55"/>
    </row>
    <row r="40" spans="2:17">
      <c r="B40" s="54"/>
      <c r="C40" s="121"/>
      <c r="D40" s="25">
        <v>2</v>
      </c>
      <c r="E40" s="27">
        <v>2.31</v>
      </c>
      <c r="F40" s="27">
        <v>0.91</v>
      </c>
      <c r="G40" s="12"/>
      <c r="H40" s="30">
        <f>E40/F40</f>
        <v>2.5384615384615383</v>
      </c>
      <c r="I40" s="8"/>
      <c r="J40" s="8"/>
      <c r="K40" s="5"/>
      <c r="L40" s="25">
        <v>2</v>
      </c>
      <c r="M40" s="27">
        <v>2.15</v>
      </c>
      <c r="N40" s="27">
        <v>1.4</v>
      </c>
      <c r="O40" s="9"/>
      <c r="P40" s="30">
        <f>M40/N40</f>
        <v>1.5357142857142858</v>
      </c>
      <c r="Q40" s="55"/>
    </row>
    <row r="41" spans="2:17">
      <c r="B41" s="54"/>
      <c r="C41" s="121"/>
      <c r="D41" s="25"/>
      <c r="E41" s="25"/>
      <c r="F41" s="25"/>
      <c r="G41" s="12" t="s">
        <v>7</v>
      </c>
      <c r="H41" s="30">
        <f>AVERAGE(H39:H40)</f>
        <v>3.8712715855572997</v>
      </c>
      <c r="I41" s="8"/>
      <c r="J41" s="8"/>
      <c r="K41" s="6"/>
      <c r="L41" s="25"/>
      <c r="M41" s="27"/>
      <c r="N41" s="27"/>
      <c r="O41" s="12" t="s">
        <v>7</v>
      </c>
      <c r="P41" s="30">
        <f>AVERAGE(P39:P40)</f>
        <v>1.2023809523809526</v>
      </c>
      <c r="Q41" s="55"/>
    </row>
    <row r="42" spans="2:17">
      <c r="B42" s="54"/>
      <c r="C42" s="5"/>
      <c r="D42" s="25"/>
      <c r="E42" s="25"/>
      <c r="F42" s="25"/>
      <c r="G42" s="12"/>
      <c r="H42" s="30"/>
      <c r="I42" s="8"/>
      <c r="J42" s="8"/>
      <c r="K42" s="6"/>
      <c r="L42" s="25"/>
      <c r="M42" s="27"/>
      <c r="N42" s="27"/>
      <c r="O42" s="12"/>
      <c r="P42" s="30"/>
      <c r="Q42" s="55"/>
    </row>
    <row r="43" spans="2:17">
      <c r="B43" s="54"/>
      <c r="C43" s="121" t="s">
        <v>17</v>
      </c>
      <c r="D43" s="25">
        <v>1</v>
      </c>
      <c r="E43" s="27">
        <v>2.66</v>
      </c>
      <c r="F43" s="27">
        <v>0.83</v>
      </c>
      <c r="G43" s="12"/>
      <c r="H43" s="30">
        <f>E43/F43</f>
        <v>3.2048192771084341</v>
      </c>
      <c r="I43" s="8"/>
      <c r="J43" s="8"/>
      <c r="K43" s="4" t="s">
        <v>17</v>
      </c>
      <c r="L43" s="25">
        <v>1</v>
      </c>
      <c r="M43" s="27">
        <v>2.4300000000000002</v>
      </c>
      <c r="N43" s="27">
        <v>2.0099999999999998</v>
      </c>
      <c r="O43" s="9"/>
      <c r="P43" s="30">
        <f>M43/N43</f>
        <v>1.2089552238805972</v>
      </c>
      <c r="Q43" s="55"/>
    </row>
    <row r="44" spans="2:17">
      <c r="B44" s="54"/>
      <c r="C44" s="121"/>
      <c r="D44" s="25">
        <v>2</v>
      </c>
      <c r="E44" s="27">
        <v>2.4300000000000002</v>
      </c>
      <c r="F44" s="27">
        <v>0.87</v>
      </c>
      <c r="G44" s="12"/>
      <c r="H44" s="30">
        <f>AVERAGE(H41:H43)</f>
        <v>3.5380454313328666</v>
      </c>
      <c r="I44" s="8"/>
      <c r="J44" s="8"/>
      <c r="K44" s="5"/>
      <c r="L44" s="25">
        <v>2</v>
      </c>
      <c r="M44" s="27">
        <v>2.16</v>
      </c>
      <c r="N44" s="27">
        <v>2.1</v>
      </c>
      <c r="O44" s="9"/>
      <c r="P44" s="30">
        <f>M44/N44</f>
        <v>1.0285714285714287</v>
      </c>
      <c r="Q44" s="55"/>
    </row>
    <row r="45" spans="2:17">
      <c r="B45" s="54"/>
      <c r="C45" s="121"/>
      <c r="D45" s="25"/>
      <c r="E45" s="27"/>
      <c r="F45" s="27"/>
      <c r="G45" s="12" t="s">
        <v>7</v>
      </c>
      <c r="H45" s="30">
        <f>AVERAGE(H43:H44)</f>
        <v>3.3714323542206506</v>
      </c>
      <c r="I45" s="8"/>
      <c r="J45" s="8"/>
      <c r="K45" s="6"/>
      <c r="L45" s="25"/>
      <c r="M45" s="27"/>
      <c r="N45" s="27"/>
      <c r="O45" s="12" t="s">
        <v>7</v>
      </c>
      <c r="P45" s="30">
        <f>AVERAGE(P43:P44)</f>
        <v>1.1187633262260128</v>
      </c>
      <c r="Q45" s="55"/>
    </row>
    <row r="46" spans="2:17">
      <c r="B46" s="54"/>
      <c r="C46" s="5"/>
      <c r="D46" s="25"/>
      <c r="E46" s="27"/>
      <c r="F46" s="27"/>
      <c r="G46" s="12"/>
      <c r="H46" s="30"/>
      <c r="I46" s="8"/>
      <c r="J46" s="8"/>
      <c r="K46" s="6"/>
      <c r="L46" s="25"/>
      <c r="M46" s="27"/>
      <c r="N46" s="27"/>
      <c r="O46" s="12"/>
      <c r="P46" s="30"/>
      <c r="Q46" s="55"/>
    </row>
    <row r="47" spans="2:17">
      <c r="B47" s="54"/>
      <c r="C47" s="5"/>
      <c r="D47" s="25"/>
      <c r="E47" s="27"/>
      <c r="F47" s="27"/>
      <c r="G47" s="13" t="s">
        <v>18</v>
      </c>
      <c r="H47" s="31">
        <f>AVERAGE(H39,H40,H43,H44)</f>
        <v>3.6213519698889751</v>
      </c>
      <c r="I47" s="8"/>
      <c r="J47" s="8"/>
      <c r="K47" s="6"/>
      <c r="L47" s="25"/>
      <c r="M47" s="27"/>
      <c r="N47" s="27"/>
      <c r="O47" s="13" t="s">
        <v>18</v>
      </c>
      <c r="P47" s="31">
        <f>AVERAGE(P39,P40,P43,P44)</f>
        <v>1.1605721393034827</v>
      </c>
      <c r="Q47" s="55"/>
    </row>
    <row r="48" spans="2:17">
      <c r="B48" s="54"/>
      <c r="C48" s="5"/>
      <c r="D48" s="25"/>
      <c r="E48" s="27"/>
      <c r="F48" s="27"/>
      <c r="G48" s="12"/>
      <c r="H48" s="30"/>
      <c r="I48" s="8"/>
      <c r="J48" s="8"/>
      <c r="K48" s="6"/>
      <c r="L48" s="25"/>
      <c r="M48" s="27"/>
      <c r="N48" s="27"/>
      <c r="O48" s="13"/>
      <c r="P48" s="31"/>
      <c r="Q48" s="55"/>
    </row>
    <row r="49" spans="2:17">
      <c r="B49" s="54"/>
      <c r="C49" s="121" t="s">
        <v>20</v>
      </c>
      <c r="D49" s="25">
        <v>1</v>
      </c>
      <c r="E49" s="27">
        <v>2.5299999999999998</v>
      </c>
      <c r="F49" s="27">
        <v>0.94</v>
      </c>
      <c r="G49" s="12"/>
      <c r="H49" s="30">
        <f>E49/F49</f>
        <v>2.6914893617021276</v>
      </c>
      <c r="I49" s="8"/>
      <c r="J49" s="8"/>
      <c r="K49" s="20"/>
      <c r="L49" s="25"/>
      <c r="M49" s="27"/>
      <c r="N49" s="27"/>
      <c r="O49" s="9"/>
      <c r="P49" s="30"/>
      <c r="Q49" s="55"/>
    </row>
    <row r="50" spans="2:17">
      <c r="B50" s="54"/>
      <c r="C50" s="121"/>
      <c r="D50" s="25">
        <v>2</v>
      </c>
      <c r="E50" s="27">
        <v>2.25</v>
      </c>
      <c r="F50" s="27">
        <v>0.79</v>
      </c>
      <c r="G50" s="12"/>
      <c r="H50" s="30">
        <f>AVERAGE(H45:H49)</f>
        <v>3.2280912286039176</v>
      </c>
      <c r="I50" s="8"/>
      <c r="J50" s="8"/>
      <c r="K50" s="6"/>
      <c r="L50" s="25"/>
      <c r="M50" s="25"/>
      <c r="N50" s="25"/>
      <c r="O50" s="10" t="s">
        <v>7</v>
      </c>
      <c r="P50" s="31">
        <f>AVERAGE(P11,P15,P21,P25,P31,P35)</f>
        <v>1.1482634574828399</v>
      </c>
      <c r="Q50" s="55"/>
    </row>
    <row r="51" spans="2:17">
      <c r="B51" s="54"/>
      <c r="C51" s="121"/>
      <c r="D51" s="25"/>
      <c r="E51" s="27"/>
      <c r="F51" s="27"/>
      <c r="G51" s="12" t="s">
        <v>7</v>
      </c>
      <c r="H51" s="30">
        <f>AVERAGE(H49:H50)</f>
        <v>2.9597902951530228</v>
      </c>
      <c r="I51" s="8"/>
      <c r="J51" s="8"/>
      <c r="K51" s="21"/>
      <c r="L51" s="26"/>
      <c r="M51" s="28"/>
      <c r="N51" s="28"/>
      <c r="O51" s="7" t="s">
        <v>19</v>
      </c>
      <c r="P51" s="33">
        <f>STDEV(P9,P10,P13,P14,P19,P20,P23,P24,P29,P30,P33,P34)</f>
        <v>0.18313614977169276</v>
      </c>
      <c r="Q51" s="55"/>
    </row>
    <row r="52" spans="2:17">
      <c r="B52" s="54"/>
      <c r="C52" s="5"/>
      <c r="D52" s="25"/>
      <c r="E52" s="27"/>
      <c r="F52" s="27"/>
      <c r="G52" s="12"/>
      <c r="H52" s="30"/>
      <c r="I52" s="9"/>
      <c r="J52" s="8"/>
      <c r="K52" s="14"/>
      <c r="L52" s="25"/>
      <c r="M52" s="27"/>
      <c r="N52" s="27"/>
      <c r="O52" s="9"/>
      <c r="P52" s="27"/>
      <c r="Q52" s="55"/>
    </row>
    <row r="53" spans="2:17">
      <c r="B53" s="54"/>
      <c r="C53" s="121" t="s">
        <v>21</v>
      </c>
      <c r="D53" s="25">
        <v>1</v>
      </c>
      <c r="E53" s="27">
        <v>2.0099999999999998</v>
      </c>
      <c r="F53" s="27">
        <v>1.1000000000000001</v>
      </c>
      <c r="G53" s="12"/>
      <c r="H53" s="30">
        <f>E53/F53</f>
        <v>1.8272727272727269</v>
      </c>
      <c r="I53" s="9"/>
      <c r="J53" s="8"/>
      <c r="K53" s="22"/>
      <c r="L53" s="25"/>
      <c r="M53" s="27"/>
      <c r="N53" s="27"/>
      <c r="O53" s="9"/>
      <c r="P53" s="27"/>
      <c r="Q53" s="55"/>
    </row>
    <row r="54" spans="2:17">
      <c r="B54" s="54"/>
      <c r="C54" s="121"/>
      <c r="D54" s="25">
        <v>2</v>
      </c>
      <c r="E54" s="27">
        <v>2.41</v>
      </c>
      <c r="F54" s="27">
        <v>0.92</v>
      </c>
      <c r="G54" s="12"/>
      <c r="H54" s="30">
        <f>E54/F54</f>
        <v>2.6195652173913042</v>
      </c>
      <c r="I54" s="9"/>
      <c r="J54" s="8"/>
      <c r="K54" s="14"/>
      <c r="L54" s="25"/>
      <c r="M54" s="27"/>
      <c r="N54" s="27"/>
      <c r="O54" s="9"/>
      <c r="P54" s="27"/>
      <c r="Q54" s="55"/>
    </row>
    <row r="55" spans="2:17">
      <c r="B55" s="54"/>
      <c r="C55" s="121"/>
      <c r="D55" s="25"/>
      <c r="E55" s="27"/>
      <c r="F55" s="27"/>
      <c r="G55" s="12" t="s">
        <v>7</v>
      </c>
      <c r="H55" s="30">
        <f>AVERAGE(H53:H54)</f>
        <v>2.2234189723320155</v>
      </c>
      <c r="I55" s="9"/>
      <c r="J55" s="8"/>
      <c r="K55" s="14"/>
      <c r="L55" s="25"/>
      <c r="M55" s="25"/>
      <c r="N55" s="25"/>
      <c r="O55" s="8"/>
      <c r="P55" s="25"/>
      <c r="Q55" s="55"/>
    </row>
    <row r="56" spans="2:17">
      <c r="B56" s="54"/>
      <c r="C56" s="5"/>
      <c r="D56" s="25"/>
      <c r="E56" s="27"/>
      <c r="F56" s="27"/>
      <c r="G56" s="12"/>
      <c r="H56" s="30"/>
      <c r="I56" s="8"/>
      <c r="J56" s="8"/>
      <c r="K56" s="14"/>
      <c r="L56" s="25"/>
      <c r="M56" s="25"/>
      <c r="N56" s="25"/>
      <c r="O56" s="8"/>
      <c r="P56" s="25"/>
      <c r="Q56" s="55"/>
    </row>
    <row r="57" spans="2:17">
      <c r="B57" s="54"/>
      <c r="C57" s="5"/>
      <c r="D57" s="25"/>
      <c r="E57" s="27"/>
      <c r="F57" s="27"/>
      <c r="G57" s="13" t="s">
        <v>24</v>
      </c>
      <c r="H57" s="31">
        <f>AVERAGE(H49,H50,H53,H54)</f>
        <v>2.5916046337425191</v>
      </c>
      <c r="I57" s="8"/>
      <c r="J57" s="8"/>
      <c r="K57" s="14"/>
      <c r="L57" s="25"/>
      <c r="M57" s="25"/>
      <c r="N57" s="25"/>
      <c r="O57" s="8"/>
      <c r="P57" s="25"/>
      <c r="Q57" s="55"/>
    </row>
    <row r="58" spans="2:17">
      <c r="B58" s="54"/>
      <c r="C58" s="5"/>
      <c r="D58" s="25"/>
      <c r="E58" s="27"/>
      <c r="F58" s="27"/>
      <c r="G58" s="12"/>
      <c r="H58" s="30"/>
      <c r="I58" s="8"/>
      <c r="J58" s="8"/>
      <c r="K58" s="14"/>
      <c r="L58" s="25"/>
      <c r="M58" s="25"/>
      <c r="N58" s="25"/>
      <c r="O58" s="8"/>
      <c r="P58" s="25"/>
      <c r="Q58" s="55"/>
    </row>
    <row r="59" spans="2:17">
      <c r="B59" s="54"/>
      <c r="C59" s="121" t="s">
        <v>32</v>
      </c>
      <c r="D59" s="25">
        <v>1</v>
      </c>
      <c r="E59" s="27">
        <v>0.56999999999999995</v>
      </c>
      <c r="F59" s="27">
        <v>0.3</v>
      </c>
      <c r="G59" s="12"/>
      <c r="H59" s="30">
        <f>E59/F59</f>
        <v>1.9</v>
      </c>
      <c r="I59" s="8"/>
      <c r="J59" s="8"/>
      <c r="K59" s="14"/>
      <c r="L59" s="25"/>
      <c r="M59" s="25"/>
      <c r="N59" s="25"/>
      <c r="O59" s="8"/>
      <c r="P59" s="25"/>
      <c r="Q59" s="55"/>
    </row>
    <row r="60" spans="2:17">
      <c r="B60" s="54"/>
      <c r="C60" s="121"/>
      <c r="D60" s="25">
        <v>2</v>
      </c>
      <c r="E60" s="27">
        <v>0.49</v>
      </c>
      <c r="F60" s="27">
        <v>0.48</v>
      </c>
      <c r="G60" s="12"/>
      <c r="H60" s="30">
        <f>E60/F60</f>
        <v>1.0208333333333333</v>
      </c>
      <c r="I60" s="8"/>
      <c r="J60" s="8"/>
      <c r="K60" s="14"/>
      <c r="L60" s="25"/>
      <c r="M60" s="25"/>
      <c r="N60" s="25"/>
      <c r="O60" s="8"/>
      <c r="P60" s="25"/>
      <c r="Q60" s="55"/>
    </row>
    <row r="61" spans="2:17">
      <c r="B61" s="54"/>
      <c r="C61" s="121"/>
      <c r="D61" s="25"/>
      <c r="E61" s="27"/>
      <c r="F61" s="27"/>
      <c r="G61" s="12" t="s">
        <v>7</v>
      </c>
      <c r="H61" s="30">
        <f>AVERAGE(H59:H60)</f>
        <v>1.4604166666666667</v>
      </c>
      <c r="I61" s="8"/>
      <c r="J61" s="8"/>
      <c r="K61" s="14"/>
      <c r="L61" s="25"/>
      <c r="M61" s="25"/>
      <c r="N61" s="25"/>
      <c r="O61" s="8"/>
      <c r="P61" s="25"/>
      <c r="Q61" s="55"/>
    </row>
    <row r="62" spans="2:17">
      <c r="B62" s="54"/>
      <c r="C62" s="5"/>
      <c r="D62" s="25"/>
      <c r="E62" s="27"/>
      <c r="F62" s="27"/>
      <c r="G62" s="12"/>
      <c r="H62" s="30"/>
      <c r="I62" s="8"/>
      <c r="J62" s="8"/>
      <c r="K62" s="14"/>
      <c r="L62" s="25"/>
      <c r="M62" s="25"/>
      <c r="N62" s="25"/>
      <c r="O62" s="8"/>
      <c r="P62" s="25"/>
      <c r="Q62" s="55"/>
    </row>
    <row r="63" spans="2:17">
      <c r="B63" s="54"/>
      <c r="C63" s="121" t="s">
        <v>25</v>
      </c>
      <c r="D63" s="25">
        <v>1</v>
      </c>
      <c r="E63" s="27">
        <v>2.12</v>
      </c>
      <c r="F63" s="27">
        <v>0.66</v>
      </c>
      <c r="G63" s="12"/>
      <c r="H63" s="30">
        <f>E63/F63</f>
        <v>3.2121212121212119</v>
      </c>
      <c r="I63" s="8"/>
      <c r="J63" s="8"/>
      <c r="K63" s="14"/>
      <c r="L63" s="25"/>
      <c r="M63" s="25"/>
      <c r="N63" s="25"/>
      <c r="O63" s="8"/>
      <c r="P63" s="25"/>
      <c r="Q63" s="55"/>
    </row>
    <row r="64" spans="2:17">
      <c r="B64" s="54"/>
      <c r="C64" s="121"/>
      <c r="D64" s="25">
        <v>2</v>
      </c>
      <c r="E64" s="27">
        <v>1.97</v>
      </c>
      <c r="F64" s="27">
        <v>0.93</v>
      </c>
      <c r="G64" s="12"/>
      <c r="H64" s="30">
        <f>E64/F64</f>
        <v>2.118279569892473</v>
      </c>
      <c r="I64" s="8"/>
      <c r="J64" s="8"/>
      <c r="K64" s="14"/>
      <c r="L64" s="25"/>
      <c r="M64" s="25"/>
      <c r="N64" s="25"/>
      <c r="O64" s="8"/>
      <c r="P64" s="25"/>
      <c r="Q64" s="55"/>
    </row>
    <row r="65" spans="2:17">
      <c r="B65" s="54"/>
      <c r="C65" s="121"/>
      <c r="D65" s="25"/>
      <c r="E65" s="27"/>
      <c r="F65" s="27"/>
      <c r="G65" s="12" t="s">
        <v>7</v>
      </c>
      <c r="H65" s="30">
        <f>AVERAGE(H63:H64)</f>
        <v>2.6652003910068425</v>
      </c>
      <c r="I65" s="8"/>
      <c r="J65" s="8"/>
      <c r="K65" s="14"/>
      <c r="L65" s="25"/>
      <c r="M65" s="25"/>
      <c r="N65" s="25"/>
      <c r="O65" s="8"/>
      <c r="P65" s="25"/>
      <c r="Q65" s="55"/>
    </row>
    <row r="66" spans="2:17">
      <c r="B66" s="54"/>
      <c r="C66" s="5"/>
      <c r="D66" s="25"/>
      <c r="E66" s="27"/>
      <c r="F66" s="27"/>
      <c r="G66" s="12"/>
      <c r="H66" s="30"/>
      <c r="I66" s="8"/>
      <c r="J66" s="8"/>
      <c r="K66" s="14"/>
      <c r="L66" s="25"/>
      <c r="M66" s="25"/>
      <c r="N66" s="25"/>
      <c r="O66" s="8"/>
      <c r="P66" s="25"/>
      <c r="Q66" s="55"/>
    </row>
    <row r="67" spans="2:17">
      <c r="B67" s="54"/>
      <c r="C67" s="5"/>
      <c r="D67" s="25"/>
      <c r="E67" s="27"/>
      <c r="F67" s="27"/>
      <c r="G67" s="13" t="s">
        <v>26</v>
      </c>
      <c r="H67" s="31">
        <f>AVERAGE(H59,H60,H63,H64)</f>
        <v>2.0628085288367544</v>
      </c>
      <c r="I67" s="8"/>
      <c r="J67" s="8"/>
      <c r="K67" s="14"/>
      <c r="L67" s="25"/>
      <c r="M67" s="25"/>
      <c r="N67" s="25"/>
      <c r="O67" s="8"/>
      <c r="P67" s="25"/>
      <c r="Q67" s="55"/>
    </row>
    <row r="68" spans="2:17">
      <c r="B68" s="54"/>
      <c r="C68" s="20"/>
      <c r="D68" s="25"/>
      <c r="E68" s="27"/>
      <c r="F68" s="27"/>
      <c r="G68" s="8"/>
      <c r="H68" s="32"/>
      <c r="I68" s="8"/>
      <c r="J68" s="8"/>
      <c r="K68" s="14"/>
      <c r="L68" s="25"/>
      <c r="M68" s="25"/>
      <c r="N68" s="25"/>
      <c r="O68" s="8"/>
      <c r="P68" s="25"/>
      <c r="Q68" s="55"/>
    </row>
    <row r="69" spans="2:17">
      <c r="B69" s="54"/>
      <c r="C69" s="20"/>
      <c r="D69" s="25"/>
      <c r="E69" s="27"/>
      <c r="F69" s="27"/>
      <c r="G69" s="9"/>
      <c r="H69" s="30"/>
      <c r="I69" s="8"/>
      <c r="J69" s="8"/>
      <c r="K69" s="14"/>
      <c r="L69" s="25"/>
      <c r="M69" s="25"/>
      <c r="N69" s="25"/>
      <c r="O69" s="8"/>
      <c r="P69" s="25"/>
      <c r="Q69" s="55"/>
    </row>
    <row r="70" spans="2:17">
      <c r="B70" s="54"/>
      <c r="C70" s="6"/>
      <c r="D70" s="25"/>
      <c r="E70" s="25"/>
      <c r="F70" s="25"/>
      <c r="G70" s="10" t="s">
        <v>7</v>
      </c>
      <c r="H70" s="31">
        <f>AVERAGE(H11,H15,H21,H25,H31,H35,H41,H45,H51,H55,H61,H65)</f>
        <v>2.8594375423578362</v>
      </c>
      <c r="I70" s="8"/>
      <c r="J70" s="8"/>
      <c r="K70" s="14"/>
      <c r="L70" s="25"/>
      <c r="M70" s="25"/>
      <c r="N70" s="25"/>
      <c r="O70" s="8"/>
      <c r="P70" s="25"/>
      <c r="Q70" s="55"/>
    </row>
    <row r="71" spans="2:17">
      <c r="B71" s="54"/>
      <c r="C71" s="21"/>
      <c r="D71" s="26"/>
      <c r="E71" s="28"/>
      <c r="F71" s="28"/>
      <c r="G71" s="7" t="s">
        <v>19</v>
      </c>
      <c r="H71" s="33">
        <f>STDEV(H9,H10,H13,H14,H19,H20,H23,H24,H29,H30,H33,H34,H39,H40,H43,H44,H49,H50,H53,H54,H59,H60,H63,H64)</f>
        <v>1.0401264318910364</v>
      </c>
      <c r="I71" s="8"/>
      <c r="J71" s="8"/>
      <c r="K71" s="14"/>
      <c r="L71" s="25"/>
      <c r="M71" s="25"/>
      <c r="N71" s="25"/>
      <c r="O71" s="8"/>
      <c r="P71" s="25"/>
      <c r="Q71" s="55"/>
    </row>
    <row r="72" spans="2:17">
      <c r="B72" s="54"/>
      <c r="C72" s="22"/>
      <c r="D72" s="25"/>
      <c r="E72" s="27"/>
      <c r="F72" s="27"/>
      <c r="G72" s="10"/>
      <c r="H72" s="34"/>
      <c r="I72" s="8"/>
      <c r="J72" s="8"/>
      <c r="K72" s="14"/>
      <c r="L72" s="25"/>
      <c r="M72" s="25"/>
      <c r="N72" s="25"/>
      <c r="O72" s="8"/>
      <c r="P72" s="25"/>
      <c r="Q72" s="55"/>
    </row>
    <row r="73" spans="2:17" ht="17" thickBot="1">
      <c r="B73" s="54"/>
      <c r="C73" s="22"/>
      <c r="D73" s="25"/>
      <c r="E73" s="27"/>
      <c r="F73" s="27"/>
      <c r="G73" s="10"/>
      <c r="H73" s="34"/>
      <c r="I73" s="8"/>
      <c r="J73" s="8"/>
      <c r="K73" s="14"/>
      <c r="L73" s="25"/>
      <c r="M73" s="25"/>
      <c r="N73" s="25"/>
      <c r="O73" s="8"/>
      <c r="P73" s="25"/>
      <c r="Q73" s="55"/>
    </row>
    <row r="74" spans="2:17">
      <c r="B74" s="54"/>
      <c r="C74" s="22"/>
      <c r="D74" s="118" t="s">
        <v>53</v>
      </c>
      <c r="E74" s="119"/>
      <c r="F74" s="120"/>
      <c r="G74" s="10"/>
      <c r="H74" s="34"/>
      <c r="I74" s="8"/>
      <c r="J74" s="8"/>
      <c r="K74" s="14"/>
      <c r="L74" s="25"/>
      <c r="M74" s="25"/>
      <c r="N74" s="25"/>
      <c r="O74" s="8"/>
      <c r="P74" s="25"/>
      <c r="Q74" s="55"/>
    </row>
    <row r="75" spans="2:17">
      <c r="B75" s="54"/>
      <c r="C75" s="14"/>
      <c r="D75" s="38"/>
      <c r="E75" s="37" t="s">
        <v>23</v>
      </c>
      <c r="F75" s="39" t="s">
        <v>22</v>
      </c>
      <c r="G75" s="10"/>
      <c r="H75" s="34"/>
      <c r="I75" s="8"/>
      <c r="J75" s="8"/>
      <c r="K75" s="14"/>
      <c r="L75" s="25"/>
      <c r="M75" s="25"/>
      <c r="N75" s="25"/>
      <c r="O75" s="8"/>
      <c r="P75" s="25"/>
      <c r="Q75" s="55"/>
    </row>
    <row r="76" spans="2:17">
      <c r="B76" s="54"/>
      <c r="C76" s="14"/>
      <c r="D76" s="38"/>
      <c r="E76" s="27">
        <v>2.0675611751770693</v>
      </c>
      <c r="F76" s="40">
        <v>1.1508263837184216</v>
      </c>
      <c r="G76" s="10"/>
      <c r="H76" s="34"/>
      <c r="I76" s="8"/>
      <c r="J76" s="8"/>
      <c r="K76" s="14"/>
      <c r="L76" s="25"/>
      <c r="M76" s="25"/>
      <c r="N76" s="25"/>
      <c r="O76" s="8"/>
      <c r="P76" s="25"/>
      <c r="Q76" s="55"/>
    </row>
    <row r="77" spans="2:17">
      <c r="B77" s="54"/>
      <c r="C77" s="14"/>
      <c r="D77" s="38"/>
      <c r="E77" s="27">
        <v>2.790738448844885</v>
      </c>
      <c r="F77" s="40">
        <v>1.1270091824801476</v>
      </c>
      <c r="G77" s="10"/>
      <c r="H77" s="34"/>
      <c r="I77" s="8"/>
      <c r="J77" s="8"/>
      <c r="K77" s="14"/>
      <c r="L77" s="25"/>
      <c r="M77" s="25"/>
      <c r="N77" s="25"/>
      <c r="O77" s="8"/>
      <c r="P77" s="25"/>
      <c r="Q77" s="55"/>
    </row>
    <row r="78" spans="2:17">
      <c r="B78" s="54"/>
      <c r="C78" s="14"/>
      <c r="D78" s="38"/>
      <c r="E78" s="27">
        <v>4.0225604976568103</v>
      </c>
      <c r="F78" s="40">
        <v>1.16695480624995</v>
      </c>
      <c r="G78" s="10"/>
      <c r="H78" s="34"/>
      <c r="I78" s="8"/>
      <c r="J78" s="8"/>
      <c r="K78" s="14"/>
      <c r="L78" s="25"/>
      <c r="M78" s="25"/>
      <c r="N78" s="25"/>
      <c r="O78" s="8"/>
      <c r="P78" s="25"/>
      <c r="Q78" s="55"/>
    </row>
    <row r="79" spans="2:17">
      <c r="B79" s="54"/>
      <c r="C79" s="14"/>
      <c r="D79" s="38"/>
      <c r="E79" s="27">
        <v>3.6213519698889751</v>
      </c>
      <c r="F79" s="40">
        <v>1.1605721393034827</v>
      </c>
      <c r="G79" s="10"/>
      <c r="H79" s="34"/>
      <c r="I79" s="8"/>
      <c r="J79" s="8"/>
      <c r="K79" s="14"/>
      <c r="L79" s="25"/>
      <c r="M79" s="25"/>
      <c r="N79" s="25"/>
      <c r="O79" s="8"/>
      <c r="P79" s="25"/>
      <c r="Q79" s="55"/>
    </row>
    <row r="80" spans="2:17">
      <c r="B80" s="54"/>
      <c r="C80" s="14"/>
      <c r="D80" s="38"/>
      <c r="E80" s="27">
        <v>2.5916046337425191</v>
      </c>
      <c r="F80" s="41"/>
      <c r="G80" s="10"/>
      <c r="H80" s="34"/>
      <c r="I80" s="8"/>
      <c r="J80" s="8"/>
      <c r="K80" s="14"/>
      <c r="L80" s="25"/>
      <c r="M80" s="25"/>
      <c r="N80" s="25"/>
      <c r="O80" s="8"/>
      <c r="P80" s="25"/>
      <c r="Q80" s="55"/>
    </row>
    <row r="81" spans="2:17">
      <c r="B81" s="54"/>
      <c r="C81" s="14"/>
      <c r="D81" s="38"/>
      <c r="E81" s="27">
        <v>2.0628085288367544</v>
      </c>
      <c r="F81" s="41"/>
      <c r="G81" s="10"/>
      <c r="H81" s="34"/>
      <c r="I81" s="8"/>
      <c r="J81" s="8"/>
      <c r="K81" s="14"/>
      <c r="L81" s="25"/>
      <c r="M81" s="25"/>
      <c r="N81" s="25"/>
      <c r="O81" s="8"/>
      <c r="P81" s="25"/>
      <c r="Q81" s="55"/>
    </row>
    <row r="82" spans="2:17">
      <c r="B82" s="54"/>
      <c r="C82" s="14"/>
      <c r="D82" s="42"/>
      <c r="E82" s="25"/>
      <c r="F82" s="40"/>
      <c r="G82" s="10"/>
      <c r="H82" s="34"/>
      <c r="I82" s="8"/>
      <c r="J82" s="8"/>
      <c r="K82" s="14"/>
      <c r="L82" s="25"/>
      <c r="M82" s="25"/>
      <c r="N82" s="25"/>
      <c r="O82" s="8"/>
      <c r="P82" s="25"/>
      <c r="Q82" s="55"/>
    </row>
    <row r="83" spans="2:17" ht="17" thickBot="1">
      <c r="B83" s="54"/>
      <c r="C83" s="14"/>
      <c r="D83" s="43" t="s">
        <v>7</v>
      </c>
      <c r="E83" s="44">
        <f>AVERAGE(E76:E81)</f>
        <v>2.8594375423578353</v>
      </c>
      <c r="F83" s="45">
        <f>AVERAGE(F76:F81)</f>
        <v>1.1513406279380005</v>
      </c>
      <c r="G83" s="10"/>
      <c r="H83" s="34"/>
      <c r="I83" s="8"/>
      <c r="J83" s="8"/>
      <c r="K83" s="14"/>
      <c r="L83" s="25"/>
      <c r="M83" s="25"/>
      <c r="N83" s="25"/>
      <c r="O83" s="8"/>
      <c r="P83" s="25"/>
      <c r="Q83" s="55"/>
    </row>
    <row r="84" spans="2:17">
      <c r="B84" s="54"/>
      <c r="C84" s="14"/>
      <c r="D84" s="25"/>
      <c r="E84" s="25"/>
      <c r="F84" s="27"/>
      <c r="G84" s="10"/>
      <c r="H84" s="34"/>
      <c r="I84" s="8"/>
      <c r="J84" s="8"/>
      <c r="K84" s="14"/>
      <c r="L84" s="25"/>
      <c r="M84" s="25"/>
      <c r="N84" s="25"/>
      <c r="O84" s="8"/>
      <c r="P84" s="25"/>
      <c r="Q84" s="55"/>
    </row>
    <row r="85" spans="2:17" ht="17" thickBot="1">
      <c r="B85" s="59"/>
      <c r="C85" s="60"/>
      <c r="D85" s="61"/>
      <c r="E85" s="44"/>
      <c r="F85" s="44"/>
      <c r="G85" s="62"/>
      <c r="H85" s="63"/>
      <c r="I85" s="64"/>
      <c r="J85" s="64"/>
      <c r="K85" s="65"/>
      <c r="L85" s="61"/>
      <c r="M85" s="61"/>
      <c r="N85" s="61"/>
      <c r="O85" s="64"/>
      <c r="P85" s="61"/>
      <c r="Q85" s="66"/>
    </row>
    <row r="86" spans="2:17">
      <c r="C86" s="22"/>
      <c r="D86" s="25"/>
      <c r="E86" s="27"/>
      <c r="F86" s="27"/>
      <c r="G86" s="10"/>
      <c r="H86" s="34"/>
    </row>
    <row r="88" spans="2:17" ht="17" thickBot="1"/>
    <row r="89" spans="2:17">
      <c r="B89" s="46"/>
      <c r="C89" s="47" t="s">
        <v>27</v>
      </c>
      <c r="D89" s="51"/>
      <c r="E89" s="51"/>
      <c r="F89" s="51"/>
      <c r="G89" s="52"/>
      <c r="H89" s="51"/>
      <c r="I89" s="52"/>
      <c r="J89" s="52"/>
      <c r="K89" s="68"/>
      <c r="L89" s="51"/>
      <c r="M89" s="51"/>
      <c r="N89" s="51"/>
      <c r="O89" s="52"/>
      <c r="P89" s="51"/>
      <c r="Q89" s="53"/>
    </row>
    <row r="90" spans="2:17">
      <c r="B90" s="54"/>
      <c r="C90" s="14"/>
      <c r="D90" s="25"/>
      <c r="E90" s="25"/>
      <c r="F90" s="25"/>
      <c r="G90" s="8"/>
      <c r="H90" s="25"/>
      <c r="I90" s="8"/>
      <c r="J90" s="8"/>
      <c r="K90" s="14"/>
      <c r="L90" s="25"/>
      <c r="M90" s="25"/>
      <c r="N90" s="25"/>
      <c r="O90" s="8"/>
      <c r="P90" s="25"/>
      <c r="Q90" s="55"/>
    </row>
    <row r="91" spans="2:17">
      <c r="B91" s="54"/>
      <c r="C91" s="56" t="s">
        <v>58</v>
      </c>
      <c r="D91" s="25"/>
      <c r="E91" s="27"/>
      <c r="F91" s="27"/>
      <c r="G91" s="9"/>
      <c r="H91" s="27"/>
      <c r="I91" s="8"/>
      <c r="J91" s="8"/>
      <c r="K91" s="56" t="s">
        <v>59</v>
      </c>
      <c r="L91" s="25"/>
      <c r="M91" s="27"/>
      <c r="N91" s="27"/>
      <c r="O91" s="9"/>
      <c r="P91" s="27"/>
      <c r="Q91" s="55"/>
    </row>
    <row r="92" spans="2:17">
      <c r="B92" s="54"/>
      <c r="C92" s="14"/>
      <c r="D92" s="25"/>
      <c r="E92" s="27"/>
      <c r="F92" s="27"/>
      <c r="G92" s="9"/>
      <c r="H92" s="27"/>
      <c r="I92" s="8"/>
      <c r="J92" s="8"/>
      <c r="K92" s="14"/>
      <c r="L92" s="25"/>
      <c r="M92" s="25"/>
      <c r="N92" s="25"/>
      <c r="O92" s="8"/>
      <c r="P92" s="25"/>
      <c r="Q92" s="55"/>
    </row>
    <row r="93" spans="2:17">
      <c r="B93" s="54"/>
      <c r="C93" s="19" t="s">
        <v>1</v>
      </c>
      <c r="D93" s="24" t="s">
        <v>2</v>
      </c>
      <c r="E93" s="24" t="s">
        <v>3</v>
      </c>
      <c r="F93" s="24" t="s">
        <v>4</v>
      </c>
      <c r="G93" s="15"/>
      <c r="H93" s="29" t="s">
        <v>5</v>
      </c>
      <c r="I93" s="8"/>
      <c r="J93" s="8"/>
      <c r="K93" s="19" t="s">
        <v>1</v>
      </c>
      <c r="L93" s="24" t="s">
        <v>2</v>
      </c>
      <c r="M93" s="24" t="s">
        <v>3</v>
      </c>
      <c r="N93" s="24" t="s">
        <v>4</v>
      </c>
      <c r="O93" s="15"/>
      <c r="P93" s="29" t="s">
        <v>5</v>
      </c>
      <c r="Q93" s="55"/>
    </row>
    <row r="94" spans="2:17">
      <c r="B94" s="54"/>
      <c r="C94" s="122" t="s">
        <v>6</v>
      </c>
      <c r="D94" s="25">
        <v>1</v>
      </c>
      <c r="E94" s="27">
        <v>2.27</v>
      </c>
      <c r="F94" s="27">
        <v>0.77</v>
      </c>
      <c r="G94" s="9"/>
      <c r="H94" s="30">
        <f>E94/F94</f>
        <v>2.948051948051948</v>
      </c>
      <c r="I94" s="8"/>
      <c r="J94" s="8"/>
      <c r="K94" s="4" t="s">
        <v>6</v>
      </c>
      <c r="L94" s="25">
        <v>1</v>
      </c>
      <c r="M94" s="27">
        <v>1.57</v>
      </c>
      <c r="N94" s="27">
        <v>1.22</v>
      </c>
      <c r="O94" s="9"/>
      <c r="P94" s="30">
        <f>M94/N94</f>
        <v>1.2868852459016393</v>
      </c>
      <c r="Q94" s="55"/>
    </row>
    <row r="95" spans="2:17">
      <c r="B95" s="54"/>
      <c r="C95" s="122"/>
      <c r="D95" s="25">
        <v>2</v>
      </c>
      <c r="E95" s="27">
        <v>2.2799999999999998</v>
      </c>
      <c r="F95" s="27">
        <v>0.75</v>
      </c>
      <c r="G95" s="9"/>
      <c r="H95" s="30">
        <f>E95/F95</f>
        <v>3.0399999999999996</v>
      </c>
      <c r="I95" s="8"/>
      <c r="J95" s="8"/>
      <c r="K95" s="4"/>
      <c r="L95" s="25">
        <v>2</v>
      </c>
      <c r="M95" s="27">
        <v>1.78</v>
      </c>
      <c r="N95" s="27">
        <v>1.32</v>
      </c>
      <c r="O95" s="9"/>
      <c r="P95" s="30">
        <f>M95/N95</f>
        <v>1.3484848484848484</v>
      </c>
      <c r="Q95" s="55"/>
    </row>
    <row r="96" spans="2:17">
      <c r="B96" s="54"/>
      <c r="C96" s="122"/>
      <c r="D96" s="25"/>
      <c r="E96" s="27"/>
      <c r="F96" s="27"/>
      <c r="G96" s="12" t="s">
        <v>7</v>
      </c>
      <c r="H96" s="30">
        <f>AVERAGE(H94:H95)</f>
        <v>2.9940259740259738</v>
      </c>
      <c r="I96" s="8"/>
      <c r="J96" s="8"/>
      <c r="K96" s="4"/>
      <c r="L96" s="25"/>
      <c r="M96" s="27"/>
      <c r="N96" s="27"/>
      <c r="O96" s="12" t="s">
        <v>7</v>
      </c>
      <c r="P96" s="30">
        <f>AVERAGE(P94:P95)</f>
        <v>1.317685047193244</v>
      </c>
      <c r="Q96" s="55"/>
    </row>
    <row r="97" spans="2:17">
      <c r="B97" s="54"/>
      <c r="C97" s="4"/>
      <c r="D97" s="25"/>
      <c r="E97" s="27"/>
      <c r="F97" s="27"/>
      <c r="G97" s="12"/>
      <c r="H97" s="30"/>
      <c r="I97" s="8"/>
      <c r="J97" s="8"/>
      <c r="K97" s="4"/>
      <c r="L97" s="25"/>
      <c r="M97" s="27"/>
      <c r="N97" s="27"/>
      <c r="O97" s="12"/>
      <c r="P97" s="30"/>
      <c r="Q97" s="55"/>
    </row>
    <row r="98" spans="2:17">
      <c r="B98" s="54"/>
      <c r="C98" s="122" t="s">
        <v>8</v>
      </c>
      <c r="D98" s="25">
        <v>1</v>
      </c>
      <c r="E98" s="27">
        <v>2.04</v>
      </c>
      <c r="F98" s="27">
        <v>0.41</v>
      </c>
      <c r="G98" s="9"/>
      <c r="H98" s="30">
        <f>E98/F98</f>
        <v>4.975609756097561</v>
      </c>
      <c r="I98" s="8"/>
      <c r="J98" s="8"/>
      <c r="K98" s="4" t="s">
        <v>8</v>
      </c>
      <c r="L98" s="25">
        <v>1</v>
      </c>
      <c r="M98" s="27">
        <v>1.51</v>
      </c>
      <c r="N98" s="27">
        <v>1.82</v>
      </c>
      <c r="O98" s="9"/>
      <c r="P98" s="30">
        <f>M98/N98</f>
        <v>0.82967032967032961</v>
      </c>
      <c r="Q98" s="55"/>
    </row>
    <row r="99" spans="2:17">
      <c r="B99" s="54"/>
      <c r="C99" s="122"/>
      <c r="D99" s="25">
        <v>2</v>
      </c>
      <c r="E99" s="27">
        <v>2.41</v>
      </c>
      <c r="F99" s="27">
        <v>0.9</v>
      </c>
      <c r="G99" s="9"/>
      <c r="H99" s="30">
        <f>E99/F99</f>
        <v>2.677777777777778</v>
      </c>
      <c r="I99" s="8"/>
      <c r="J99" s="8"/>
      <c r="K99" s="4"/>
      <c r="L99" s="25">
        <v>2</v>
      </c>
      <c r="M99" s="27">
        <v>1.87</v>
      </c>
      <c r="N99" s="27">
        <v>1.24</v>
      </c>
      <c r="O99" s="9"/>
      <c r="P99" s="30">
        <f>M99/N99</f>
        <v>1.5080645161290323</v>
      </c>
      <c r="Q99" s="55"/>
    </row>
    <row r="100" spans="2:17">
      <c r="B100" s="54"/>
      <c r="C100" s="122"/>
      <c r="D100" s="25"/>
      <c r="E100" s="27"/>
      <c r="F100" s="27"/>
      <c r="G100" s="12" t="s">
        <v>7</v>
      </c>
      <c r="H100" s="30">
        <f>AVERAGE(H98:H99)</f>
        <v>3.8266937669376695</v>
      </c>
      <c r="I100" s="8"/>
      <c r="J100" s="8"/>
      <c r="K100" s="4"/>
      <c r="L100" s="25"/>
      <c r="M100" s="27"/>
      <c r="N100" s="27"/>
      <c r="O100" s="12" t="s">
        <v>7</v>
      </c>
      <c r="P100" s="30">
        <f>AVERAGE(P98:P99)</f>
        <v>1.1688674228996809</v>
      </c>
      <c r="Q100" s="55"/>
    </row>
    <row r="101" spans="2:17">
      <c r="B101" s="54"/>
      <c r="C101" s="4"/>
      <c r="D101" s="25"/>
      <c r="E101" s="27"/>
      <c r="F101" s="27"/>
      <c r="G101" s="12"/>
      <c r="H101" s="30"/>
      <c r="I101" s="8"/>
      <c r="J101" s="8"/>
      <c r="K101" s="4"/>
      <c r="L101" s="25"/>
      <c r="M101" s="27"/>
      <c r="N101" s="27"/>
      <c r="O101" s="12"/>
      <c r="P101" s="30"/>
      <c r="Q101" s="55"/>
    </row>
    <row r="102" spans="2:17">
      <c r="B102" s="54"/>
      <c r="C102" s="4"/>
      <c r="D102" s="25"/>
      <c r="E102" s="27"/>
      <c r="F102" s="27"/>
      <c r="G102" s="13" t="s">
        <v>9</v>
      </c>
      <c r="H102" s="31">
        <f>AVERAGE(H94,H95,H98,H99)</f>
        <v>3.4103598704818214</v>
      </c>
      <c r="I102" s="8"/>
      <c r="J102" s="8"/>
      <c r="K102" s="4"/>
      <c r="L102" s="25"/>
      <c r="M102" s="27"/>
      <c r="N102" s="27"/>
      <c r="O102" s="13" t="s">
        <v>9</v>
      </c>
      <c r="P102" s="31">
        <f>AVERAGE(P94,P95,P98,P99)</f>
        <v>1.2432762350464623</v>
      </c>
      <c r="Q102" s="55"/>
    </row>
    <row r="103" spans="2:17">
      <c r="B103" s="54"/>
      <c r="C103" s="4"/>
      <c r="D103" s="25"/>
      <c r="E103" s="27"/>
      <c r="F103" s="27"/>
      <c r="G103" s="12"/>
      <c r="H103" s="30"/>
      <c r="I103" s="8"/>
      <c r="J103" s="8"/>
      <c r="K103" s="4"/>
      <c r="L103" s="25"/>
      <c r="M103" s="27"/>
      <c r="N103" s="27"/>
      <c r="O103" s="12"/>
      <c r="P103" s="30"/>
      <c r="Q103" s="55"/>
    </row>
    <row r="104" spans="2:17">
      <c r="B104" s="54"/>
      <c r="C104" s="122" t="s">
        <v>10</v>
      </c>
      <c r="D104" s="25">
        <v>1</v>
      </c>
      <c r="E104" s="27">
        <v>1.5</v>
      </c>
      <c r="F104" s="25">
        <v>0.66</v>
      </c>
      <c r="G104" s="9"/>
      <c r="H104" s="30">
        <f>E104/F104</f>
        <v>2.2727272727272725</v>
      </c>
      <c r="I104" s="8"/>
      <c r="J104" s="8"/>
      <c r="K104" s="4" t="s">
        <v>10</v>
      </c>
      <c r="L104" s="25">
        <v>1</v>
      </c>
      <c r="M104" s="27">
        <v>1.49</v>
      </c>
      <c r="N104" s="25">
        <v>1.3</v>
      </c>
      <c r="O104" s="9"/>
      <c r="P104" s="30">
        <f>M104/N104</f>
        <v>1.1461538461538461</v>
      </c>
      <c r="Q104" s="55"/>
    </row>
    <row r="105" spans="2:17">
      <c r="B105" s="54"/>
      <c r="C105" s="122"/>
      <c r="D105" s="25">
        <v>2</v>
      </c>
      <c r="E105" s="27">
        <v>1.32</v>
      </c>
      <c r="F105" s="27">
        <v>0.65</v>
      </c>
      <c r="G105" s="9"/>
      <c r="H105" s="30">
        <f>E105/F105</f>
        <v>2.0307692307692307</v>
      </c>
      <c r="I105" s="8"/>
      <c r="J105" s="8"/>
      <c r="K105" s="4"/>
      <c r="L105" s="25">
        <v>2</v>
      </c>
      <c r="M105" s="27">
        <v>1.45</v>
      </c>
      <c r="N105" s="27">
        <v>0.96</v>
      </c>
      <c r="O105" s="9"/>
      <c r="P105" s="30">
        <f>M105/N105</f>
        <v>1.5104166666666667</v>
      </c>
      <c r="Q105" s="55"/>
    </row>
    <row r="106" spans="2:17">
      <c r="B106" s="54"/>
      <c r="C106" s="122"/>
      <c r="D106" s="25"/>
      <c r="E106" s="27"/>
      <c r="F106" s="27"/>
      <c r="G106" s="12" t="s">
        <v>7</v>
      </c>
      <c r="H106" s="30">
        <f>AVERAGE(H104:H105)</f>
        <v>2.1517482517482516</v>
      </c>
      <c r="I106" s="8"/>
      <c r="J106" s="8"/>
      <c r="K106" s="4"/>
      <c r="L106" s="25"/>
      <c r="M106" s="27"/>
      <c r="N106" s="27"/>
      <c r="O106" s="12" t="s">
        <v>7</v>
      </c>
      <c r="P106" s="30">
        <f>AVERAGE(P104:P105)</f>
        <v>1.3282852564102563</v>
      </c>
      <c r="Q106" s="55"/>
    </row>
    <row r="107" spans="2:17">
      <c r="B107" s="54"/>
      <c r="C107" s="4"/>
      <c r="D107" s="25"/>
      <c r="E107" s="27"/>
      <c r="F107" s="27"/>
      <c r="G107" s="12"/>
      <c r="H107" s="30"/>
      <c r="I107" s="8"/>
      <c r="J107" s="8"/>
      <c r="K107" s="4"/>
      <c r="L107" s="25"/>
      <c r="M107" s="27"/>
      <c r="N107" s="27"/>
      <c r="O107" s="12"/>
      <c r="P107" s="30"/>
      <c r="Q107" s="55"/>
    </row>
    <row r="108" spans="2:17">
      <c r="B108" s="54"/>
      <c r="C108" s="122" t="s">
        <v>11</v>
      </c>
      <c r="D108" s="25">
        <v>1</v>
      </c>
      <c r="E108" s="27">
        <v>2.5</v>
      </c>
      <c r="F108" s="27">
        <v>1.1100000000000001</v>
      </c>
      <c r="G108" s="9"/>
      <c r="H108" s="30">
        <f>E108/F108</f>
        <v>2.2522522522522519</v>
      </c>
      <c r="I108" s="8"/>
      <c r="J108" s="8"/>
      <c r="K108" s="4" t="s">
        <v>11</v>
      </c>
      <c r="L108" s="25">
        <v>1</v>
      </c>
      <c r="M108" s="27">
        <v>1.21</v>
      </c>
      <c r="N108" s="27">
        <v>1.19</v>
      </c>
      <c r="O108" s="9"/>
      <c r="P108" s="30">
        <f>M108/N108</f>
        <v>1.0168067226890756</v>
      </c>
      <c r="Q108" s="55"/>
    </row>
    <row r="109" spans="2:17">
      <c r="B109" s="54"/>
      <c r="C109" s="122"/>
      <c r="D109" s="25">
        <v>2</v>
      </c>
      <c r="E109" s="27">
        <v>2.86</v>
      </c>
      <c r="F109" s="27">
        <v>1.04</v>
      </c>
      <c r="G109" s="9"/>
      <c r="H109" s="30">
        <f>E109/F109</f>
        <v>2.75</v>
      </c>
      <c r="I109" s="8"/>
      <c r="J109" s="8"/>
      <c r="K109" s="4"/>
      <c r="L109" s="25">
        <v>2</v>
      </c>
      <c r="M109" s="27">
        <v>1.42</v>
      </c>
      <c r="N109" s="27">
        <v>1.1000000000000001</v>
      </c>
      <c r="O109" s="9"/>
      <c r="P109" s="30">
        <f>M109/N109</f>
        <v>1.2909090909090908</v>
      </c>
      <c r="Q109" s="55"/>
    </row>
    <row r="110" spans="2:17">
      <c r="B110" s="54"/>
      <c r="C110" s="122"/>
      <c r="D110" s="25"/>
      <c r="E110" s="27"/>
      <c r="F110" s="27"/>
      <c r="G110" s="12" t="s">
        <v>7</v>
      </c>
      <c r="H110" s="30">
        <f>AVERAGE(H108:H109)</f>
        <v>2.5011261261261257</v>
      </c>
      <c r="I110" s="8"/>
      <c r="J110" s="8"/>
      <c r="K110" s="4"/>
      <c r="L110" s="25"/>
      <c r="M110" s="27"/>
      <c r="N110" s="27"/>
      <c r="O110" s="12" t="s">
        <v>7</v>
      </c>
      <c r="P110" s="30">
        <f>AVERAGE(P108:P109)</f>
        <v>1.1538579067990833</v>
      </c>
      <c r="Q110" s="55"/>
    </row>
    <row r="111" spans="2:17">
      <c r="B111" s="54"/>
      <c r="C111" s="4"/>
      <c r="D111" s="25"/>
      <c r="E111" s="27"/>
      <c r="F111" s="27"/>
      <c r="G111" s="12"/>
      <c r="H111" s="30"/>
      <c r="I111" s="8"/>
      <c r="J111" s="8"/>
      <c r="K111" s="4"/>
      <c r="L111" s="25"/>
      <c r="M111" s="27"/>
      <c r="N111" s="27"/>
      <c r="O111" s="12"/>
      <c r="P111" s="30"/>
      <c r="Q111" s="55"/>
    </row>
    <row r="112" spans="2:17">
      <c r="B112" s="54"/>
      <c r="C112" s="4"/>
      <c r="D112" s="25"/>
      <c r="E112" s="27"/>
      <c r="F112" s="27"/>
      <c r="G112" s="13" t="s">
        <v>12</v>
      </c>
      <c r="H112" s="31">
        <f>AVERAGE(H104,H105,H108,H109)</f>
        <v>2.3264371889371889</v>
      </c>
      <c r="I112" s="8"/>
      <c r="J112" s="8"/>
      <c r="K112" s="4"/>
      <c r="L112" s="25"/>
      <c r="M112" s="27"/>
      <c r="N112" s="27"/>
      <c r="O112" s="13" t="s">
        <v>12</v>
      </c>
      <c r="P112" s="31">
        <f>AVERAGE(P104,P105,P108,P109)</f>
        <v>1.2410715816046698</v>
      </c>
      <c r="Q112" s="55"/>
    </row>
    <row r="113" spans="2:17">
      <c r="B113" s="54"/>
      <c r="C113" s="4"/>
      <c r="D113" s="25"/>
      <c r="E113" s="27"/>
      <c r="F113" s="27"/>
      <c r="G113" s="12"/>
      <c r="H113" s="30"/>
      <c r="I113" s="8"/>
      <c r="J113" s="8"/>
      <c r="K113" s="4"/>
      <c r="L113" s="25"/>
      <c r="M113" s="27"/>
      <c r="N113" s="27"/>
      <c r="O113" s="12"/>
      <c r="P113" s="30"/>
      <c r="Q113" s="55"/>
    </row>
    <row r="114" spans="2:17">
      <c r="B114" s="54"/>
      <c r="C114" s="121" t="s">
        <v>13</v>
      </c>
      <c r="D114" s="25">
        <v>1</v>
      </c>
      <c r="E114" s="27">
        <v>1.97</v>
      </c>
      <c r="F114" s="27">
        <v>0.78</v>
      </c>
      <c r="G114" s="9"/>
      <c r="H114" s="30">
        <f>E114/F114</f>
        <v>2.5256410256410255</v>
      </c>
      <c r="I114" s="8"/>
      <c r="J114" s="8"/>
      <c r="K114" s="5" t="s">
        <v>28</v>
      </c>
      <c r="L114" s="25">
        <v>1</v>
      </c>
      <c r="M114" s="27">
        <v>0.59</v>
      </c>
      <c r="N114" s="27">
        <v>0.46</v>
      </c>
      <c r="O114" s="9"/>
      <c r="P114" s="30">
        <f>M114/N114</f>
        <v>1.2826086956521738</v>
      </c>
      <c r="Q114" s="55"/>
    </row>
    <row r="115" spans="2:17">
      <c r="B115" s="54"/>
      <c r="C115" s="121"/>
      <c r="D115" s="25">
        <v>2</v>
      </c>
      <c r="E115" s="27">
        <v>1.75</v>
      </c>
      <c r="F115" s="27">
        <v>0.62</v>
      </c>
      <c r="G115" s="9"/>
      <c r="H115" s="30">
        <f>E115/F115</f>
        <v>2.8225806451612905</v>
      </c>
      <c r="I115" s="8"/>
      <c r="J115" s="8"/>
      <c r="K115" s="5"/>
      <c r="L115" s="25">
        <v>2</v>
      </c>
      <c r="M115" s="27">
        <v>0.3</v>
      </c>
      <c r="N115" s="27">
        <v>0.38</v>
      </c>
      <c r="O115" s="9"/>
      <c r="P115" s="30">
        <f>M115/N115</f>
        <v>0.78947368421052633</v>
      </c>
      <c r="Q115" s="55"/>
    </row>
    <row r="116" spans="2:17">
      <c r="B116" s="54"/>
      <c r="C116" s="121"/>
      <c r="D116" s="25"/>
      <c r="E116" s="27"/>
      <c r="F116" s="27"/>
      <c r="G116" s="12" t="s">
        <v>7</v>
      </c>
      <c r="H116" s="30">
        <f>AVERAGE(H114:H115)</f>
        <v>2.6741108354011578</v>
      </c>
      <c r="I116" s="8"/>
      <c r="J116" s="8"/>
      <c r="K116" s="5"/>
      <c r="L116" s="25"/>
      <c r="M116" s="27"/>
      <c r="N116" s="27"/>
      <c r="O116" s="12" t="s">
        <v>7</v>
      </c>
      <c r="P116" s="30">
        <f>AVERAGE(P114:P115)</f>
        <v>1.0360411899313502</v>
      </c>
      <c r="Q116" s="55"/>
    </row>
    <row r="117" spans="2:17">
      <c r="B117" s="54"/>
      <c r="C117" s="5"/>
      <c r="D117" s="25"/>
      <c r="E117" s="27"/>
      <c r="F117" s="27"/>
      <c r="G117" s="12"/>
      <c r="H117" s="30"/>
      <c r="I117" s="8"/>
      <c r="J117" s="8"/>
      <c r="K117" s="5"/>
      <c r="L117" s="25"/>
      <c r="M117" s="27"/>
      <c r="N117" s="27"/>
      <c r="O117" s="12"/>
      <c r="P117" s="30"/>
      <c r="Q117" s="55"/>
    </row>
    <row r="118" spans="2:17">
      <c r="B118" s="54"/>
      <c r="C118" s="121" t="s">
        <v>14</v>
      </c>
      <c r="D118" s="25">
        <v>1</v>
      </c>
      <c r="E118" s="27">
        <v>2.17</v>
      </c>
      <c r="F118" s="27">
        <v>0.61</v>
      </c>
      <c r="G118" s="10"/>
      <c r="H118" s="30">
        <f>E118/F118</f>
        <v>3.557377049180328</v>
      </c>
      <c r="I118" s="8"/>
      <c r="J118" s="8"/>
      <c r="K118" s="5" t="s">
        <v>29</v>
      </c>
      <c r="L118" s="25">
        <v>1</v>
      </c>
      <c r="M118" s="27">
        <v>0.65</v>
      </c>
      <c r="N118" s="27">
        <v>0.65</v>
      </c>
      <c r="O118" s="10"/>
      <c r="P118" s="30">
        <f>M118/N118</f>
        <v>1</v>
      </c>
      <c r="Q118" s="55"/>
    </row>
    <row r="119" spans="2:17">
      <c r="B119" s="54"/>
      <c r="C119" s="121"/>
      <c r="D119" s="25">
        <v>2</v>
      </c>
      <c r="E119" s="27">
        <v>2.86</v>
      </c>
      <c r="F119" s="27">
        <v>0.8</v>
      </c>
      <c r="G119" s="10"/>
      <c r="H119" s="30">
        <f>E119/F119</f>
        <v>3.5749999999999997</v>
      </c>
      <c r="I119" s="8"/>
      <c r="J119" s="8"/>
      <c r="K119" s="5"/>
      <c r="L119" s="25">
        <v>2</v>
      </c>
      <c r="M119" s="27">
        <v>0.28999999999999998</v>
      </c>
      <c r="N119" s="27">
        <v>0.54</v>
      </c>
      <c r="O119" s="10"/>
      <c r="P119" s="30">
        <f>M119/N119</f>
        <v>0.53703703703703698</v>
      </c>
      <c r="Q119" s="55"/>
    </row>
    <row r="120" spans="2:17">
      <c r="B120" s="54"/>
      <c r="C120" s="121"/>
      <c r="D120" s="25"/>
      <c r="E120" s="25"/>
      <c r="F120" s="27"/>
      <c r="G120" s="12" t="s">
        <v>7</v>
      </c>
      <c r="H120" s="30">
        <f>AVERAGE(H118:H119)</f>
        <v>3.5661885245901637</v>
      </c>
      <c r="I120" s="8"/>
      <c r="J120" s="8"/>
      <c r="K120" s="5"/>
      <c r="L120" s="25"/>
      <c r="M120" s="25"/>
      <c r="N120" s="27"/>
      <c r="O120" s="12" t="s">
        <v>7</v>
      </c>
      <c r="P120" s="30">
        <f>AVERAGE(P118:P119)</f>
        <v>0.76851851851851849</v>
      </c>
      <c r="Q120" s="55"/>
    </row>
    <row r="121" spans="2:17">
      <c r="B121" s="54"/>
      <c r="C121" s="5"/>
      <c r="D121" s="25"/>
      <c r="E121" s="25"/>
      <c r="F121" s="27"/>
      <c r="G121" s="12"/>
      <c r="H121" s="30"/>
      <c r="I121" s="8"/>
      <c r="J121" s="8"/>
      <c r="K121" s="5"/>
      <c r="L121" s="25"/>
      <c r="M121" s="25"/>
      <c r="N121" s="27"/>
      <c r="O121" s="12"/>
      <c r="P121" s="30"/>
      <c r="Q121" s="55"/>
    </row>
    <row r="122" spans="2:17">
      <c r="B122" s="54"/>
      <c r="C122" s="5"/>
      <c r="D122" s="25"/>
      <c r="E122" s="25"/>
      <c r="F122" s="27"/>
      <c r="G122" s="13" t="s">
        <v>15</v>
      </c>
      <c r="H122" s="31">
        <f>AVERAGE(H114,H115,H118,H119)</f>
        <v>3.1201496799956607</v>
      </c>
      <c r="I122" s="8"/>
      <c r="J122" s="8"/>
      <c r="K122" s="5"/>
      <c r="L122" s="25"/>
      <c r="M122" s="25"/>
      <c r="N122" s="27"/>
      <c r="O122" s="13" t="s">
        <v>15</v>
      </c>
      <c r="P122" s="31">
        <f>AVERAGE(P114,P115,P118,P119)</f>
        <v>0.9022798542249344</v>
      </c>
      <c r="Q122" s="55"/>
    </row>
    <row r="123" spans="2:17">
      <c r="B123" s="54"/>
      <c r="C123" s="5"/>
      <c r="D123" s="25"/>
      <c r="E123" s="25"/>
      <c r="F123" s="27"/>
      <c r="G123" s="12"/>
      <c r="H123" s="30"/>
      <c r="I123" s="8"/>
      <c r="J123" s="8"/>
      <c r="K123" s="5"/>
      <c r="L123" s="25"/>
      <c r="M123" s="25"/>
      <c r="N123" s="27"/>
      <c r="O123" s="12"/>
      <c r="P123" s="30"/>
      <c r="Q123" s="55"/>
    </row>
    <row r="124" spans="2:17">
      <c r="B124" s="54"/>
      <c r="C124" s="121" t="s">
        <v>16</v>
      </c>
      <c r="D124" s="25">
        <v>1</v>
      </c>
      <c r="E124" s="27">
        <v>2.2999999999999998</v>
      </c>
      <c r="F124" s="27">
        <v>0.67</v>
      </c>
      <c r="G124" s="8"/>
      <c r="H124" s="30">
        <f>E124/F124</f>
        <v>3.4328358208955221</v>
      </c>
      <c r="I124" s="8"/>
      <c r="J124" s="8"/>
      <c r="K124" s="5" t="s">
        <v>30</v>
      </c>
      <c r="L124" s="25">
        <v>1</v>
      </c>
      <c r="M124" s="27">
        <v>1.1299999999999999</v>
      </c>
      <c r="N124" s="27">
        <v>1.1599999999999999</v>
      </c>
      <c r="O124" s="8"/>
      <c r="P124" s="30">
        <f>M124/N124</f>
        <v>0.97413793103448276</v>
      </c>
      <c r="Q124" s="55"/>
    </row>
    <row r="125" spans="2:17">
      <c r="B125" s="54"/>
      <c r="C125" s="121"/>
      <c r="D125" s="25">
        <v>2</v>
      </c>
      <c r="E125" s="27">
        <v>2.0099999999999998</v>
      </c>
      <c r="F125" s="27">
        <v>1.08</v>
      </c>
      <c r="G125" s="8"/>
      <c r="H125" s="30">
        <f>E125/F125</f>
        <v>1.8611111111111107</v>
      </c>
      <c r="I125" s="8"/>
      <c r="J125" s="8"/>
      <c r="K125" s="5"/>
      <c r="L125" s="25">
        <v>2</v>
      </c>
      <c r="M125" s="27">
        <v>1.07</v>
      </c>
      <c r="N125" s="27">
        <v>1.19</v>
      </c>
      <c r="O125" s="8"/>
      <c r="P125" s="30">
        <f>M125/N125</f>
        <v>0.89915966386554635</v>
      </c>
      <c r="Q125" s="55"/>
    </row>
    <row r="126" spans="2:17">
      <c r="B126" s="54"/>
      <c r="C126" s="121"/>
      <c r="D126" s="25"/>
      <c r="E126" s="25"/>
      <c r="F126" s="25"/>
      <c r="G126" s="12" t="s">
        <v>7</v>
      </c>
      <c r="H126" s="30">
        <f>AVERAGE(H124:H125)</f>
        <v>2.6469734660033164</v>
      </c>
      <c r="I126" s="8"/>
      <c r="J126" s="8"/>
      <c r="K126" s="5"/>
      <c r="L126" s="25"/>
      <c r="M126" s="25"/>
      <c r="N126" s="25"/>
      <c r="O126" s="12" t="s">
        <v>7</v>
      </c>
      <c r="P126" s="30">
        <f>AVERAGE(P124:P125)</f>
        <v>0.93664879745001461</v>
      </c>
      <c r="Q126" s="55"/>
    </row>
    <row r="127" spans="2:17">
      <c r="B127" s="54"/>
      <c r="C127" s="5"/>
      <c r="D127" s="25"/>
      <c r="E127" s="25"/>
      <c r="F127" s="25"/>
      <c r="G127" s="12"/>
      <c r="H127" s="30"/>
      <c r="I127" s="8"/>
      <c r="J127" s="8"/>
      <c r="K127" s="5"/>
      <c r="L127" s="25"/>
      <c r="M127" s="25"/>
      <c r="N127" s="25"/>
      <c r="O127" s="12"/>
      <c r="P127" s="30"/>
      <c r="Q127" s="55"/>
    </row>
    <row r="128" spans="2:17">
      <c r="B128" s="54"/>
      <c r="C128" s="121" t="s">
        <v>17</v>
      </c>
      <c r="D128" s="25">
        <v>1</v>
      </c>
      <c r="E128" s="27">
        <v>3.17</v>
      </c>
      <c r="F128" s="27">
        <v>0.89</v>
      </c>
      <c r="G128" s="9"/>
      <c r="H128" s="30">
        <f>E128/F128</f>
        <v>3.5617977528089888</v>
      </c>
      <c r="I128" s="8"/>
      <c r="J128" s="8"/>
      <c r="K128" s="5" t="s">
        <v>31</v>
      </c>
      <c r="L128" s="25">
        <v>1</v>
      </c>
      <c r="M128" s="27">
        <v>1.85</v>
      </c>
      <c r="N128" s="27">
        <v>1.42</v>
      </c>
      <c r="O128" s="9"/>
      <c r="P128" s="30">
        <f>M128/N128</f>
        <v>1.3028169014084507</v>
      </c>
      <c r="Q128" s="55"/>
    </row>
    <row r="129" spans="2:17">
      <c r="B129" s="54"/>
      <c r="C129" s="121"/>
      <c r="D129" s="25">
        <v>2</v>
      </c>
      <c r="E129" s="27">
        <v>2.78</v>
      </c>
      <c r="F129" s="27">
        <v>1.01</v>
      </c>
      <c r="G129" s="9"/>
      <c r="H129" s="30">
        <f>E129/F129</f>
        <v>2.7524752475247523</v>
      </c>
      <c r="I129" s="8"/>
      <c r="J129" s="8"/>
      <c r="K129" s="5"/>
      <c r="L129" s="25">
        <v>2</v>
      </c>
      <c r="M129" s="27">
        <v>1.19</v>
      </c>
      <c r="N129" s="27">
        <v>1.8</v>
      </c>
      <c r="O129" s="9"/>
      <c r="P129" s="30">
        <f>M129/N129</f>
        <v>0.66111111111111109</v>
      </c>
      <c r="Q129" s="55"/>
    </row>
    <row r="130" spans="2:17">
      <c r="B130" s="54"/>
      <c r="C130" s="121"/>
      <c r="D130" s="25"/>
      <c r="E130" s="25"/>
      <c r="F130" s="25"/>
      <c r="G130" s="12" t="s">
        <v>7</v>
      </c>
      <c r="H130" s="30">
        <f>AVERAGE(H128:H129)</f>
        <v>3.1571365001668705</v>
      </c>
      <c r="I130" s="8"/>
      <c r="J130" s="8"/>
      <c r="K130" s="5"/>
      <c r="L130" s="25"/>
      <c r="M130" s="25"/>
      <c r="N130" s="25"/>
      <c r="O130" s="12" t="s">
        <v>7</v>
      </c>
      <c r="P130" s="30">
        <f>AVERAGE(P128:P129)</f>
        <v>0.98196400625978097</v>
      </c>
      <c r="Q130" s="55"/>
    </row>
    <row r="131" spans="2:17">
      <c r="B131" s="54"/>
      <c r="C131" s="5"/>
      <c r="D131" s="25"/>
      <c r="E131" s="25"/>
      <c r="F131" s="25"/>
      <c r="G131" s="12"/>
      <c r="H131" s="30"/>
      <c r="I131" s="8"/>
      <c r="J131" s="8"/>
      <c r="K131" s="5"/>
      <c r="L131" s="25"/>
      <c r="M131" s="25"/>
      <c r="N131" s="25"/>
      <c r="O131" s="12"/>
      <c r="P131" s="30"/>
      <c r="Q131" s="55"/>
    </row>
    <row r="132" spans="2:17">
      <c r="B132" s="54"/>
      <c r="C132" s="5"/>
      <c r="D132" s="25"/>
      <c r="E132" s="25"/>
      <c r="F132" s="25"/>
      <c r="G132" s="13" t="s">
        <v>18</v>
      </c>
      <c r="H132" s="31">
        <f>AVERAGE(H124,H125,H128,H129)</f>
        <v>2.9020549830850939</v>
      </c>
      <c r="I132" s="8"/>
      <c r="J132" s="8"/>
      <c r="K132" s="5"/>
      <c r="L132" s="25"/>
      <c r="M132" s="25"/>
      <c r="N132" s="25"/>
      <c r="O132" s="13" t="s">
        <v>18</v>
      </c>
      <c r="P132" s="31">
        <f>AVERAGE(P124,P125,P128,P129)</f>
        <v>0.95930640185489768</v>
      </c>
      <c r="Q132" s="55"/>
    </row>
    <row r="133" spans="2:17">
      <c r="B133" s="54"/>
      <c r="C133" s="5"/>
      <c r="D133" s="25"/>
      <c r="E133" s="25"/>
      <c r="F133" s="25"/>
      <c r="G133" s="12"/>
      <c r="H133" s="30"/>
      <c r="I133" s="8"/>
      <c r="J133" s="8"/>
      <c r="K133" s="5"/>
      <c r="L133" s="25"/>
      <c r="M133" s="25"/>
      <c r="N133" s="25"/>
      <c r="O133" s="12"/>
      <c r="P133" s="30"/>
      <c r="Q133" s="55"/>
    </row>
    <row r="134" spans="2:17">
      <c r="B134" s="54"/>
      <c r="C134" s="121" t="s">
        <v>20</v>
      </c>
      <c r="D134" s="25">
        <v>1</v>
      </c>
      <c r="E134" s="27">
        <v>3.82</v>
      </c>
      <c r="F134" s="27">
        <v>1.02</v>
      </c>
      <c r="G134" s="9"/>
      <c r="H134" s="30">
        <f>E134/F134</f>
        <v>3.7450980392156858</v>
      </c>
      <c r="I134" s="8"/>
      <c r="J134" s="8"/>
      <c r="K134" s="5" t="s">
        <v>13</v>
      </c>
      <c r="L134" s="25">
        <v>1</v>
      </c>
      <c r="M134" s="27">
        <v>0.24</v>
      </c>
      <c r="N134" s="27">
        <v>0.5</v>
      </c>
      <c r="O134" s="9"/>
      <c r="P134" s="30">
        <f>M134/N134</f>
        <v>0.48</v>
      </c>
      <c r="Q134" s="55"/>
    </row>
    <row r="135" spans="2:17">
      <c r="B135" s="54"/>
      <c r="C135" s="121"/>
      <c r="D135" s="25">
        <v>2</v>
      </c>
      <c r="E135" s="27">
        <v>3.45</v>
      </c>
      <c r="F135" s="27">
        <v>1.05</v>
      </c>
      <c r="G135" s="9"/>
      <c r="H135" s="30">
        <f>E135/F135</f>
        <v>3.2857142857142856</v>
      </c>
      <c r="I135" s="9"/>
      <c r="J135" s="8"/>
      <c r="K135" s="5"/>
      <c r="L135" s="25">
        <v>2</v>
      </c>
      <c r="M135" s="27">
        <v>0.33</v>
      </c>
      <c r="N135" s="27">
        <v>0.36</v>
      </c>
      <c r="O135" s="9"/>
      <c r="P135" s="30">
        <f>M135/N135</f>
        <v>0.91666666666666674</v>
      </c>
      <c r="Q135" s="55"/>
    </row>
    <row r="136" spans="2:17">
      <c r="B136" s="54"/>
      <c r="C136" s="121"/>
      <c r="D136" s="25"/>
      <c r="E136" s="25"/>
      <c r="F136" s="25"/>
      <c r="G136" s="12" t="s">
        <v>7</v>
      </c>
      <c r="H136" s="30">
        <f>AVERAGE(H134:H135)</f>
        <v>3.5154061624649859</v>
      </c>
      <c r="I136" s="9"/>
      <c r="J136" s="8"/>
      <c r="K136" s="5"/>
      <c r="L136" s="25"/>
      <c r="M136" s="25"/>
      <c r="N136" s="25"/>
      <c r="O136" s="12" t="s">
        <v>7</v>
      </c>
      <c r="P136" s="30">
        <f>AVERAGE(P134:P135)</f>
        <v>0.69833333333333336</v>
      </c>
      <c r="Q136" s="55"/>
    </row>
    <row r="137" spans="2:17">
      <c r="B137" s="54"/>
      <c r="C137" s="5"/>
      <c r="D137" s="25"/>
      <c r="E137" s="25"/>
      <c r="F137" s="25"/>
      <c r="G137" s="12"/>
      <c r="H137" s="30"/>
      <c r="I137" s="8"/>
      <c r="J137" s="8"/>
      <c r="K137" s="5"/>
      <c r="L137" s="25"/>
      <c r="M137" s="25"/>
      <c r="N137" s="25"/>
      <c r="O137" s="12"/>
      <c r="P137" s="30"/>
      <c r="Q137" s="55"/>
    </row>
    <row r="138" spans="2:17">
      <c r="B138" s="54"/>
      <c r="C138" s="121" t="s">
        <v>21</v>
      </c>
      <c r="D138" s="25">
        <v>1</v>
      </c>
      <c r="E138" s="27">
        <v>2.12</v>
      </c>
      <c r="F138" s="27">
        <v>0.88</v>
      </c>
      <c r="G138" s="9"/>
      <c r="H138" s="30">
        <f>E138/F138</f>
        <v>2.4090909090909092</v>
      </c>
      <c r="I138" s="9"/>
      <c r="J138" s="8"/>
      <c r="K138" s="5" t="s">
        <v>14</v>
      </c>
      <c r="L138" s="25">
        <v>1</v>
      </c>
      <c r="M138" s="27">
        <v>1.1000000000000001</v>
      </c>
      <c r="N138" s="27">
        <v>1.25</v>
      </c>
      <c r="O138" s="9"/>
      <c r="P138" s="30">
        <f>M138/N138</f>
        <v>0.88000000000000012</v>
      </c>
      <c r="Q138" s="55"/>
    </row>
    <row r="139" spans="2:17">
      <c r="B139" s="54"/>
      <c r="C139" s="121"/>
      <c r="D139" s="25">
        <v>2</v>
      </c>
      <c r="E139" s="27">
        <v>2.14</v>
      </c>
      <c r="F139" s="27">
        <v>0.64</v>
      </c>
      <c r="G139" s="9"/>
      <c r="H139" s="30">
        <f>E139/F139</f>
        <v>3.34375</v>
      </c>
      <c r="I139" s="8"/>
      <c r="J139" s="8"/>
      <c r="K139" s="5"/>
      <c r="L139" s="25">
        <v>2</v>
      </c>
      <c r="M139" s="27">
        <v>1.1299999999999999</v>
      </c>
      <c r="N139" s="27">
        <v>0.88</v>
      </c>
      <c r="O139" s="9"/>
      <c r="P139" s="30">
        <f>M139/N139</f>
        <v>1.2840909090909089</v>
      </c>
      <c r="Q139" s="55"/>
    </row>
    <row r="140" spans="2:17">
      <c r="B140" s="54"/>
      <c r="C140" s="121"/>
      <c r="D140" s="25"/>
      <c r="E140" s="25"/>
      <c r="F140" s="25"/>
      <c r="G140" s="12" t="s">
        <v>7</v>
      </c>
      <c r="H140" s="30">
        <f>AVERAGE(H138:H139)</f>
        <v>2.8764204545454546</v>
      </c>
      <c r="I140" s="8"/>
      <c r="J140" s="8"/>
      <c r="K140" s="5"/>
      <c r="L140" s="25"/>
      <c r="M140" s="25"/>
      <c r="N140" s="25"/>
      <c r="O140" s="12" t="s">
        <v>7</v>
      </c>
      <c r="P140" s="30">
        <f>AVERAGE(P138:P139)</f>
        <v>1.0820454545454545</v>
      </c>
      <c r="Q140" s="55"/>
    </row>
    <row r="141" spans="2:17">
      <c r="B141" s="54"/>
      <c r="C141" s="5"/>
      <c r="D141" s="25"/>
      <c r="E141" s="25"/>
      <c r="F141" s="25"/>
      <c r="G141" s="12"/>
      <c r="H141" s="30"/>
      <c r="I141" s="8"/>
      <c r="J141" s="8"/>
      <c r="K141" s="5"/>
      <c r="L141" s="25"/>
      <c r="M141" s="25"/>
      <c r="N141" s="25"/>
      <c r="O141" s="12"/>
      <c r="P141" s="30"/>
      <c r="Q141" s="55"/>
    </row>
    <row r="142" spans="2:17">
      <c r="B142" s="54"/>
      <c r="C142" s="5"/>
      <c r="D142" s="25"/>
      <c r="E142" s="25"/>
      <c r="F142" s="25"/>
      <c r="G142" s="13" t="s">
        <v>24</v>
      </c>
      <c r="H142" s="31">
        <f>AVERAGE(H134,H135,H138,H139)</f>
        <v>3.1959133085052205</v>
      </c>
      <c r="I142" s="8"/>
      <c r="J142" s="8"/>
      <c r="K142" s="5"/>
      <c r="L142" s="25"/>
      <c r="M142" s="25"/>
      <c r="N142" s="25"/>
      <c r="O142" s="13" t="s">
        <v>24</v>
      </c>
      <c r="P142" s="31">
        <f>AVERAGE(P134,P135,P138,P139)</f>
        <v>0.89018939393939389</v>
      </c>
      <c r="Q142" s="55"/>
    </row>
    <row r="143" spans="2:17">
      <c r="B143" s="54"/>
      <c r="C143" s="5"/>
      <c r="D143" s="25"/>
      <c r="E143" s="25"/>
      <c r="F143" s="25"/>
      <c r="G143" s="12"/>
      <c r="H143" s="30"/>
      <c r="I143" s="8"/>
      <c r="J143" s="8"/>
      <c r="K143" s="35"/>
      <c r="L143" s="27"/>
      <c r="M143" s="27"/>
      <c r="N143" s="27"/>
      <c r="O143" s="8"/>
      <c r="P143" s="32"/>
      <c r="Q143" s="55"/>
    </row>
    <row r="144" spans="2:17">
      <c r="B144" s="54"/>
      <c r="C144" s="121" t="s">
        <v>32</v>
      </c>
      <c r="D144" s="25">
        <v>1</v>
      </c>
      <c r="E144" s="27">
        <v>3.61</v>
      </c>
      <c r="F144" s="27">
        <v>1.41</v>
      </c>
      <c r="G144" s="9"/>
      <c r="H144" s="30">
        <f>E144/F144</f>
        <v>2.5602836879432624</v>
      </c>
      <c r="I144" s="8"/>
      <c r="J144" s="8"/>
      <c r="K144" s="5" t="s">
        <v>16</v>
      </c>
      <c r="L144" s="25">
        <v>1</v>
      </c>
      <c r="M144" s="27">
        <v>0.32</v>
      </c>
      <c r="N144" s="27">
        <v>0.44</v>
      </c>
      <c r="O144" s="9"/>
      <c r="P144" s="30">
        <f>M144/N144</f>
        <v>0.72727272727272729</v>
      </c>
      <c r="Q144" s="55"/>
    </row>
    <row r="145" spans="2:17">
      <c r="B145" s="54"/>
      <c r="C145" s="121"/>
      <c r="D145" s="25">
        <v>2</v>
      </c>
      <c r="E145" s="27">
        <v>3.38</v>
      </c>
      <c r="F145" s="27">
        <v>1.41</v>
      </c>
      <c r="G145" s="9"/>
      <c r="H145" s="30">
        <f>E145/F145</f>
        <v>2.397163120567376</v>
      </c>
      <c r="I145" s="8"/>
      <c r="J145" s="8"/>
      <c r="K145" s="5"/>
      <c r="L145" s="25">
        <v>2</v>
      </c>
      <c r="M145" s="27">
        <v>0.24</v>
      </c>
      <c r="N145" s="27">
        <v>0.3</v>
      </c>
      <c r="O145" s="9"/>
      <c r="P145" s="30">
        <f>M145/N145</f>
        <v>0.8</v>
      </c>
      <c r="Q145" s="55"/>
    </row>
    <row r="146" spans="2:17">
      <c r="B146" s="54"/>
      <c r="C146" s="121"/>
      <c r="D146" s="25"/>
      <c r="E146" s="25"/>
      <c r="F146" s="25"/>
      <c r="G146" s="12" t="s">
        <v>7</v>
      </c>
      <c r="H146" s="30">
        <f>AVERAGE(H144:H145)</f>
        <v>2.4787234042553195</v>
      </c>
      <c r="I146" s="8"/>
      <c r="J146" s="8"/>
      <c r="K146" s="5"/>
      <c r="L146" s="25"/>
      <c r="M146" s="25"/>
      <c r="N146" s="25"/>
      <c r="O146" s="12" t="s">
        <v>7</v>
      </c>
      <c r="P146" s="30">
        <f>AVERAGE(P144:P145)</f>
        <v>0.76363636363636367</v>
      </c>
      <c r="Q146" s="55"/>
    </row>
    <row r="147" spans="2:17">
      <c r="B147" s="54"/>
      <c r="C147" s="5"/>
      <c r="D147" s="25"/>
      <c r="E147" s="25"/>
      <c r="F147" s="25"/>
      <c r="G147" s="12"/>
      <c r="H147" s="30"/>
      <c r="I147" s="8"/>
      <c r="J147" s="8"/>
      <c r="K147" s="5"/>
      <c r="L147" s="25"/>
      <c r="M147" s="25"/>
      <c r="N147" s="25"/>
      <c r="O147" s="12"/>
      <c r="P147" s="30"/>
      <c r="Q147" s="55"/>
    </row>
    <row r="148" spans="2:17">
      <c r="B148" s="54"/>
      <c r="C148" s="5"/>
      <c r="D148" s="25"/>
      <c r="E148" s="25"/>
      <c r="F148" s="25"/>
      <c r="G148" s="13" t="s">
        <v>26</v>
      </c>
      <c r="H148" s="31">
        <f>AVERAGE(H144,H145)</f>
        <v>2.4787234042553195</v>
      </c>
      <c r="I148" s="8"/>
      <c r="J148" s="8"/>
      <c r="K148" s="5" t="s">
        <v>17</v>
      </c>
      <c r="L148" s="25">
        <v>1</v>
      </c>
      <c r="M148" s="27">
        <v>0.9</v>
      </c>
      <c r="N148" s="27">
        <v>0.83</v>
      </c>
      <c r="O148" s="9"/>
      <c r="P148" s="30">
        <f>M148/N148</f>
        <v>1.0843373493975905</v>
      </c>
      <c r="Q148" s="55"/>
    </row>
    <row r="149" spans="2:17">
      <c r="B149" s="54"/>
      <c r="C149" s="5"/>
      <c r="D149" s="25"/>
      <c r="E149" s="25"/>
      <c r="F149" s="25"/>
      <c r="G149" s="13"/>
      <c r="H149" s="31"/>
      <c r="I149" s="8"/>
      <c r="J149" s="8"/>
      <c r="K149" s="5"/>
      <c r="L149" s="25">
        <v>2</v>
      </c>
      <c r="M149" s="27">
        <v>1.1399999999999999</v>
      </c>
      <c r="N149" s="27">
        <v>1.1499999999999999</v>
      </c>
      <c r="O149" s="9"/>
      <c r="P149" s="30">
        <f>M149/N149</f>
        <v>0.9913043478260869</v>
      </c>
      <c r="Q149" s="55"/>
    </row>
    <row r="150" spans="2:17">
      <c r="B150" s="54"/>
      <c r="C150" s="5"/>
      <c r="D150" s="25"/>
      <c r="E150" s="25"/>
      <c r="F150" s="25"/>
      <c r="G150" s="12"/>
      <c r="H150" s="30"/>
      <c r="I150" s="8"/>
      <c r="J150" s="8"/>
      <c r="K150" s="5"/>
      <c r="L150" s="25"/>
      <c r="M150" s="25"/>
      <c r="N150" s="25"/>
      <c r="O150" s="12" t="s">
        <v>7</v>
      </c>
      <c r="P150" s="30">
        <f>AVERAGE(P148:P149)</f>
        <v>1.0378208486118388</v>
      </c>
      <c r="Q150" s="55"/>
    </row>
    <row r="151" spans="2:17">
      <c r="B151" s="54"/>
      <c r="C151" s="6"/>
      <c r="D151" s="25"/>
      <c r="E151" s="25"/>
      <c r="F151" s="25"/>
      <c r="G151" s="10" t="s">
        <v>7</v>
      </c>
      <c r="H151" s="31">
        <f>AVERAGE(H96,H100,H106,H110,H116,H120,H126,H130,H136,H140,H146)</f>
        <v>2.9444139514786625</v>
      </c>
      <c r="I151" s="8"/>
      <c r="J151" s="8"/>
      <c r="K151" s="5"/>
      <c r="L151" s="25"/>
      <c r="M151" s="25"/>
      <c r="N151" s="25"/>
      <c r="O151" s="12"/>
      <c r="P151" s="30"/>
      <c r="Q151" s="55"/>
    </row>
    <row r="152" spans="2:17">
      <c r="B152" s="54"/>
      <c r="C152" s="67"/>
      <c r="D152" s="26"/>
      <c r="E152" s="26"/>
      <c r="F152" s="26"/>
      <c r="G152" s="7" t="s">
        <v>19</v>
      </c>
      <c r="H152" s="33">
        <f>STDEV(H94,H95,H98,H99,H104,H105,H108,H109,H114,H115,H118,H119,H124,H125,H128,H129,H134,H135,H138,H139,H144,H145)</f>
        <v>0.70552704971760893</v>
      </c>
      <c r="I152" s="8"/>
      <c r="J152" s="8"/>
      <c r="K152" s="5"/>
      <c r="L152" s="25"/>
      <c r="M152" s="25"/>
      <c r="N152" s="25"/>
      <c r="O152" s="13" t="s">
        <v>26</v>
      </c>
      <c r="P152" s="31">
        <f>AVERAGE(P144,P145,P148,P149)</f>
        <v>0.90072860612410122</v>
      </c>
      <c r="Q152" s="55"/>
    </row>
    <row r="153" spans="2:17">
      <c r="B153" s="54"/>
      <c r="C153" s="14"/>
      <c r="D153" s="25"/>
      <c r="E153" s="25"/>
      <c r="F153" s="25"/>
      <c r="G153" s="8"/>
      <c r="H153" s="25"/>
      <c r="I153" s="8"/>
      <c r="J153" s="8"/>
      <c r="K153" s="35"/>
      <c r="L153" s="27"/>
      <c r="M153" s="27"/>
      <c r="N153" s="27"/>
      <c r="O153" s="8"/>
      <c r="P153" s="32"/>
      <c r="Q153" s="55"/>
    </row>
    <row r="154" spans="2:17" ht="17" thickBot="1">
      <c r="B154" s="54"/>
      <c r="C154" s="14"/>
      <c r="D154" s="25"/>
      <c r="E154" s="25"/>
      <c r="F154" s="25"/>
      <c r="G154" s="8"/>
      <c r="H154" s="25"/>
      <c r="I154" s="8"/>
      <c r="J154" s="8"/>
      <c r="K154" s="5" t="s">
        <v>20</v>
      </c>
      <c r="L154" s="25">
        <v>1</v>
      </c>
      <c r="M154" s="27">
        <v>0.87</v>
      </c>
      <c r="N154" s="27">
        <v>1.1599999999999999</v>
      </c>
      <c r="O154" s="9"/>
      <c r="P154" s="30">
        <f>M154/N154</f>
        <v>0.75</v>
      </c>
      <c r="Q154" s="55"/>
    </row>
    <row r="155" spans="2:17">
      <c r="B155" s="54"/>
      <c r="C155" s="14"/>
      <c r="D155" s="118" t="s">
        <v>54</v>
      </c>
      <c r="E155" s="119"/>
      <c r="F155" s="120"/>
      <c r="G155" s="8"/>
      <c r="H155" s="25"/>
      <c r="I155" s="8"/>
      <c r="J155" s="8"/>
      <c r="K155" s="5"/>
      <c r="L155" s="25">
        <v>2</v>
      </c>
      <c r="M155" s="27">
        <v>1.07</v>
      </c>
      <c r="N155" s="27">
        <v>1.07</v>
      </c>
      <c r="O155" s="9"/>
      <c r="P155" s="30">
        <f>M155/N155</f>
        <v>1</v>
      </c>
      <c r="Q155" s="55"/>
    </row>
    <row r="156" spans="2:17">
      <c r="B156" s="54"/>
      <c r="C156" s="14"/>
      <c r="D156" s="38"/>
      <c r="E156" s="37" t="s">
        <v>23</v>
      </c>
      <c r="F156" s="39" t="s">
        <v>22</v>
      </c>
      <c r="G156" s="8"/>
      <c r="H156" s="25"/>
      <c r="I156" s="8"/>
      <c r="J156" s="8"/>
      <c r="K156" s="5"/>
      <c r="L156" s="25"/>
      <c r="M156" s="25"/>
      <c r="N156" s="25"/>
      <c r="O156" s="12" t="s">
        <v>7</v>
      </c>
      <c r="P156" s="30">
        <f>AVERAGE(P154:P155)</f>
        <v>0.875</v>
      </c>
      <c r="Q156" s="55"/>
    </row>
    <row r="157" spans="2:17">
      <c r="B157" s="54"/>
      <c r="C157" s="14"/>
      <c r="D157" s="38"/>
      <c r="E157" s="27">
        <v>3.4103598704818214</v>
      </c>
      <c r="F157" s="40">
        <v>1.2432762350464623</v>
      </c>
      <c r="G157" s="8"/>
      <c r="H157" s="25"/>
      <c r="I157" s="8"/>
      <c r="J157" s="8"/>
      <c r="K157" s="5"/>
      <c r="L157" s="25"/>
      <c r="M157" s="25"/>
      <c r="N157" s="25"/>
      <c r="O157" s="12"/>
      <c r="P157" s="30"/>
      <c r="Q157" s="55"/>
    </row>
    <row r="158" spans="2:17">
      <c r="B158" s="54"/>
      <c r="C158" s="14"/>
      <c r="D158" s="38"/>
      <c r="E158" s="27">
        <v>2.3264371889371889</v>
      </c>
      <c r="F158" s="40">
        <v>1.2410715816046698</v>
      </c>
      <c r="G158" s="8"/>
      <c r="H158" s="25"/>
      <c r="I158" s="8"/>
      <c r="J158" s="8"/>
      <c r="K158" s="5" t="s">
        <v>21</v>
      </c>
      <c r="L158" s="25">
        <v>1</v>
      </c>
      <c r="M158" s="27">
        <v>1.3</v>
      </c>
      <c r="N158" s="27">
        <v>0.99</v>
      </c>
      <c r="O158" s="9"/>
      <c r="P158" s="30">
        <f>M158/N158</f>
        <v>1.3131313131313131</v>
      </c>
      <c r="Q158" s="55"/>
    </row>
    <row r="159" spans="2:17">
      <c r="B159" s="54"/>
      <c r="C159" s="14"/>
      <c r="D159" s="38"/>
      <c r="E159" s="27">
        <v>3.1201496799956607</v>
      </c>
      <c r="F159" s="40">
        <v>0.9022798542249344</v>
      </c>
      <c r="G159" s="8"/>
      <c r="H159" s="25"/>
      <c r="I159" s="8"/>
      <c r="J159" s="8"/>
      <c r="K159" s="5"/>
      <c r="L159" s="25">
        <v>2</v>
      </c>
      <c r="M159" s="27">
        <v>0.98</v>
      </c>
      <c r="N159" s="27">
        <v>1.21</v>
      </c>
      <c r="O159" s="9"/>
      <c r="P159" s="30">
        <f>M159/N159</f>
        <v>0.80991735537190079</v>
      </c>
      <c r="Q159" s="55"/>
    </row>
    <row r="160" spans="2:17">
      <c r="B160" s="54"/>
      <c r="C160" s="14"/>
      <c r="D160" s="38"/>
      <c r="E160" s="27">
        <v>2.9020549830850939</v>
      </c>
      <c r="F160" s="40">
        <v>0.95930640185489768</v>
      </c>
      <c r="G160" s="8"/>
      <c r="H160" s="25"/>
      <c r="I160" s="8"/>
      <c r="J160" s="8"/>
      <c r="K160" s="5"/>
      <c r="L160" s="25"/>
      <c r="M160" s="25"/>
      <c r="N160" s="25"/>
      <c r="O160" s="12" t="s">
        <v>7</v>
      </c>
      <c r="P160" s="30">
        <f>AVERAGE(P158:P159)</f>
        <v>1.061524334251607</v>
      </c>
      <c r="Q160" s="55"/>
    </row>
    <row r="161" spans="2:17">
      <c r="B161" s="54"/>
      <c r="C161" s="14"/>
      <c r="D161" s="38"/>
      <c r="E161" s="27">
        <v>3.1959133085052205</v>
      </c>
      <c r="F161" s="40">
        <v>0.89018939393939389</v>
      </c>
      <c r="G161" s="8"/>
      <c r="H161" s="25"/>
      <c r="I161" s="8"/>
      <c r="J161" s="8"/>
      <c r="K161" s="5"/>
      <c r="L161" s="25"/>
      <c r="M161" s="25"/>
      <c r="N161" s="25"/>
      <c r="O161" s="12"/>
      <c r="P161" s="30"/>
      <c r="Q161" s="55"/>
    </row>
    <row r="162" spans="2:17">
      <c r="B162" s="54"/>
      <c r="C162" s="14"/>
      <c r="D162" s="38"/>
      <c r="E162" s="27">
        <v>2.4787234042553195</v>
      </c>
      <c r="F162" s="40">
        <v>0.90072860612410122</v>
      </c>
      <c r="G162" s="8"/>
      <c r="H162" s="25"/>
      <c r="I162" s="8"/>
      <c r="J162" s="8"/>
      <c r="K162" s="5"/>
      <c r="L162" s="25"/>
      <c r="M162" s="25"/>
      <c r="N162" s="25"/>
      <c r="O162" s="13" t="s">
        <v>33</v>
      </c>
      <c r="P162" s="31">
        <f>AVERAGE(P154,P155,P158,P159)</f>
        <v>0.96826216712580349</v>
      </c>
      <c r="Q162" s="55"/>
    </row>
    <row r="163" spans="2:17">
      <c r="B163" s="54"/>
      <c r="C163" s="14"/>
      <c r="D163" s="38"/>
      <c r="E163" s="25"/>
      <c r="F163" s="40">
        <v>0.96826216712580349</v>
      </c>
      <c r="G163" s="8"/>
      <c r="H163" s="25"/>
      <c r="I163" s="8"/>
      <c r="J163" s="8"/>
      <c r="K163" s="5"/>
      <c r="L163" s="25"/>
      <c r="M163" s="25"/>
      <c r="N163" s="25"/>
      <c r="O163" s="13"/>
      <c r="P163" s="31"/>
      <c r="Q163" s="55"/>
    </row>
    <row r="164" spans="2:17">
      <c r="B164" s="54"/>
      <c r="C164" s="14"/>
      <c r="D164" s="38"/>
      <c r="E164" s="25"/>
      <c r="F164" s="41"/>
      <c r="G164" s="8"/>
      <c r="H164" s="25"/>
      <c r="I164" s="8"/>
      <c r="J164" s="8"/>
      <c r="K164" s="35"/>
      <c r="L164" s="27"/>
      <c r="M164" s="27"/>
      <c r="N164" s="27"/>
      <c r="O164" s="9"/>
      <c r="P164" s="30"/>
      <c r="Q164" s="55"/>
    </row>
    <row r="165" spans="2:17">
      <c r="B165" s="54"/>
      <c r="C165" s="14"/>
      <c r="D165" s="38"/>
      <c r="E165" s="25"/>
      <c r="F165" s="41"/>
      <c r="G165" s="8"/>
      <c r="H165" s="25"/>
      <c r="I165" s="8"/>
      <c r="J165" s="8"/>
      <c r="K165" s="35"/>
      <c r="L165" s="27"/>
      <c r="M165" s="27"/>
      <c r="N165" s="27"/>
      <c r="O165" s="10" t="s">
        <v>7</v>
      </c>
      <c r="P165" s="31">
        <f>AVERAGE(P100,P106,P96,P110,P116,P120,P126,P130,P136,P140,P146,P150,P156,P160)</f>
        <v>1.0150163199886089</v>
      </c>
      <c r="Q165" s="55"/>
    </row>
    <row r="166" spans="2:17" ht="17" thickBot="1">
      <c r="B166" s="54"/>
      <c r="C166" s="14"/>
      <c r="D166" s="43" t="s">
        <v>7</v>
      </c>
      <c r="E166" s="44">
        <v>2.94</v>
      </c>
      <c r="F166" s="45">
        <f>AVERAGE(F157:F163)</f>
        <v>1.0150163199886089</v>
      </c>
      <c r="G166" s="8"/>
      <c r="H166" s="25"/>
      <c r="I166" s="8"/>
      <c r="J166" s="8"/>
      <c r="K166" s="36"/>
      <c r="L166" s="28"/>
      <c r="M166" s="28"/>
      <c r="N166" s="28"/>
      <c r="O166" s="7" t="s">
        <v>19</v>
      </c>
      <c r="P166" s="33">
        <f>STDEV(P98,P99,P104,P105,P94,P95,P108,P109,P114,P115,P118,P119,P124,P125,P128,P129,P134,P135,P138,P139,P144,P145,P148,P149,P154,P155,P158,P159)</f>
        <v>0.27875237417655929</v>
      </c>
      <c r="Q166" s="55"/>
    </row>
    <row r="167" spans="2:17">
      <c r="B167" s="54"/>
      <c r="C167" s="14"/>
      <c r="D167" s="25"/>
      <c r="E167" s="25"/>
      <c r="F167" s="25"/>
      <c r="G167" s="8"/>
      <c r="H167" s="25"/>
      <c r="I167" s="8"/>
      <c r="J167" s="8"/>
      <c r="K167" s="14"/>
      <c r="L167" s="25"/>
      <c r="M167" s="25"/>
      <c r="N167" s="25"/>
      <c r="O167" s="8"/>
      <c r="P167" s="25"/>
      <c r="Q167" s="55"/>
    </row>
    <row r="168" spans="2:17" ht="17" thickBot="1">
      <c r="B168" s="59"/>
      <c r="C168" s="65"/>
      <c r="D168" s="61"/>
      <c r="E168" s="61"/>
      <c r="F168" s="61"/>
      <c r="G168" s="64"/>
      <c r="H168" s="61"/>
      <c r="I168" s="64"/>
      <c r="J168" s="64"/>
      <c r="K168" s="65"/>
      <c r="L168" s="61"/>
      <c r="M168" s="61"/>
      <c r="N168" s="61"/>
      <c r="O168" s="64"/>
      <c r="P168" s="61"/>
      <c r="Q168" s="66"/>
    </row>
    <row r="169" spans="2:17">
      <c r="B169" s="8"/>
      <c r="C169" s="14"/>
      <c r="D169" s="25"/>
      <c r="E169" s="25"/>
      <c r="F169" s="25"/>
      <c r="G169" s="8"/>
      <c r="H169" s="25"/>
      <c r="I169" s="8"/>
      <c r="J169" s="8"/>
      <c r="K169" s="14"/>
      <c r="L169" s="25"/>
      <c r="M169" s="25"/>
      <c r="N169" s="25"/>
      <c r="O169" s="8"/>
      <c r="P169" s="25"/>
      <c r="Q169" s="8"/>
    </row>
    <row r="170" spans="2:17">
      <c r="B170" s="8"/>
      <c r="C170" s="14"/>
      <c r="D170" s="25"/>
      <c r="E170" s="25"/>
      <c r="F170" s="25"/>
      <c r="G170" s="8"/>
      <c r="H170" s="25"/>
      <c r="I170" s="8"/>
      <c r="J170" s="8"/>
      <c r="K170" s="14"/>
      <c r="L170" s="25"/>
      <c r="M170" s="25"/>
      <c r="N170" s="25"/>
      <c r="O170" s="8"/>
      <c r="P170" s="25"/>
      <c r="Q170" s="8"/>
    </row>
    <row r="171" spans="2:17" ht="17" thickBot="1">
      <c r="B171" s="8"/>
      <c r="C171" s="14"/>
      <c r="D171" s="25"/>
      <c r="E171" s="25"/>
      <c r="F171" s="25"/>
      <c r="G171" s="8"/>
      <c r="H171" s="25"/>
      <c r="I171" s="8"/>
      <c r="J171" s="8"/>
      <c r="K171" s="14"/>
      <c r="L171" s="25"/>
      <c r="M171" s="25"/>
      <c r="N171" s="25"/>
      <c r="O171" s="8"/>
      <c r="P171" s="25"/>
      <c r="Q171" s="8"/>
    </row>
    <row r="172" spans="2:17">
      <c r="B172" s="46"/>
      <c r="C172" s="47" t="s">
        <v>34</v>
      </c>
      <c r="D172" s="51"/>
      <c r="E172" s="51"/>
      <c r="F172" s="51"/>
      <c r="G172" s="52"/>
      <c r="H172" s="51"/>
      <c r="I172" s="52"/>
      <c r="J172" s="52"/>
      <c r="K172" s="68"/>
      <c r="L172" s="51"/>
      <c r="M172" s="51"/>
      <c r="N172" s="51"/>
      <c r="O172" s="52"/>
      <c r="P172" s="51"/>
      <c r="Q172" s="53"/>
    </row>
    <row r="173" spans="2:17">
      <c r="B173" s="54"/>
      <c r="C173" s="69"/>
      <c r="D173" s="25"/>
      <c r="E173" s="25"/>
      <c r="F173" s="25"/>
      <c r="G173" s="8"/>
      <c r="H173" s="25"/>
      <c r="I173" s="8"/>
      <c r="J173" s="8"/>
      <c r="K173" s="14"/>
      <c r="L173" s="25"/>
      <c r="M173" s="25"/>
      <c r="N173" s="25"/>
      <c r="O173" s="8"/>
      <c r="P173" s="25"/>
      <c r="Q173" s="55"/>
    </row>
    <row r="174" spans="2:17">
      <c r="B174" s="54"/>
      <c r="C174" s="56" t="s">
        <v>56</v>
      </c>
      <c r="D174" s="25"/>
      <c r="E174" s="27"/>
      <c r="F174" s="27"/>
      <c r="G174" s="9"/>
      <c r="H174" s="27"/>
      <c r="I174" s="8"/>
      <c r="J174" s="8"/>
      <c r="K174" s="56" t="s">
        <v>57</v>
      </c>
      <c r="L174" s="25"/>
      <c r="M174" s="25"/>
      <c r="N174" s="25"/>
      <c r="O174" s="8"/>
      <c r="P174" s="25"/>
      <c r="Q174" s="55"/>
    </row>
    <row r="175" spans="2:17">
      <c r="B175" s="54"/>
      <c r="C175" s="58"/>
      <c r="D175" s="25"/>
      <c r="E175" s="27"/>
      <c r="F175" s="27"/>
      <c r="G175" s="9"/>
      <c r="H175" s="27"/>
      <c r="I175" s="8"/>
      <c r="J175" s="8"/>
      <c r="K175" s="14"/>
      <c r="L175" s="25"/>
      <c r="M175" s="25"/>
      <c r="N175" s="25"/>
      <c r="O175" s="8"/>
      <c r="P175" s="25"/>
      <c r="Q175" s="55"/>
    </row>
    <row r="176" spans="2:17">
      <c r="B176" s="54"/>
      <c r="C176" s="19" t="s">
        <v>1</v>
      </c>
      <c r="D176" s="24" t="s">
        <v>2</v>
      </c>
      <c r="E176" s="24" t="s">
        <v>3</v>
      </c>
      <c r="F176" s="24" t="s">
        <v>4</v>
      </c>
      <c r="G176" s="15"/>
      <c r="H176" s="29" t="s">
        <v>5</v>
      </c>
      <c r="I176" s="8"/>
      <c r="J176" s="8"/>
      <c r="K176" s="19" t="s">
        <v>1</v>
      </c>
      <c r="L176" s="24" t="s">
        <v>2</v>
      </c>
      <c r="M176" s="24" t="s">
        <v>3</v>
      </c>
      <c r="N176" s="24" t="s">
        <v>4</v>
      </c>
      <c r="O176" s="15"/>
      <c r="P176" s="29" t="s">
        <v>5</v>
      </c>
      <c r="Q176" s="55"/>
    </row>
    <row r="177" spans="2:17">
      <c r="B177" s="54"/>
      <c r="C177" s="122" t="s">
        <v>35</v>
      </c>
      <c r="D177" s="25">
        <v>1</v>
      </c>
      <c r="E177" s="27">
        <v>4.57</v>
      </c>
      <c r="F177" s="27">
        <v>1.59</v>
      </c>
      <c r="G177" s="9"/>
      <c r="H177" s="30">
        <f>E177/F177</f>
        <v>2.8742138364779874</v>
      </c>
      <c r="I177" s="8"/>
      <c r="J177" s="8"/>
      <c r="K177" s="4" t="s">
        <v>35</v>
      </c>
      <c r="L177" s="25">
        <v>1</v>
      </c>
      <c r="M177" s="27">
        <v>2.68</v>
      </c>
      <c r="N177" s="27">
        <v>2.0699999999999998</v>
      </c>
      <c r="O177" s="9"/>
      <c r="P177" s="30">
        <f>M177/N177</f>
        <v>1.2946859903381644</v>
      </c>
      <c r="Q177" s="55"/>
    </row>
    <row r="178" spans="2:17">
      <c r="B178" s="54"/>
      <c r="C178" s="122"/>
      <c r="D178" s="25">
        <v>2</v>
      </c>
      <c r="E178" s="27">
        <v>4.58</v>
      </c>
      <c r="F178" s="27">
        <v>1.57</v>
      </c>
      <c r="G178" s="9"/>
      <c r="H178" s="30">
        <f>E178/F178</f>
        <v>2.9171974522292992</v>
      </c>
      <c r="I178" s="8"/>
      <c r="J178" s="8"/>
      <c r="K178" s="4"/>
      <c r="L178" s="25">
        <v>2</v>
      </c>
      <c r="M178" s="27">
        <v>2.52</v>
      </c>
      <c r="N178" s="27">
        <v>2.39</v>
      </c>
      <c r="O178" s="9"/>
      <c r="P178" s="30">
        <f>M178/N178</f>
        <v>1.0543933054393304</v>
      </c>
      <c r="Q178" s="55"/>
    </row>
    <row r="179" spans="2:17">
      <c r="B179" s="54"/>
      <c r="C179" s="122"/>
      <c r="D179" s="25"/>
      <c r="E179" s="27"/>
      <c r="F179" s="27"/>
      <c r="G179" s="12" t="s">
        <v>7</v>
      </c>
      <c r="H179" s="30">
        <f>AVERAGE(H177:H178)</f>
        <v>2.8957056443536433</v>
      </c>
      <c r="I179" s="8"/>
      <c r="J179" s="8"/>
      <c r="K179" s="4"/>
      <c r="L179" s="25"/>
      <c r="M179" s="27"/>
      <c r="N179" s="27"/>
      <c r="O179" s="12" t="s">
        <v>7</v>
      </c>
      <c r="P179" s="30">
        <f>AVERAGE(P177:P178)</f>
        <v>1.1745396478887473</v>
      </c>
      <c r="Q179" s="55"/>
    </row>
    <row r="180" spans="2:17">
      <c r="B180" s="54"/>
      <c r="C180" s="4"/>
      <c r="D180" s="25"/>
      <c r="E180" s="27"/>
      <c r="F180" s="27"/>
      <c r="G180" s="12"/>
      <c r="H180" s="30"/>
      <c r="I180" s="8"/>
      <c r="J180" s="8"/>
      <c r="K180" s="4"/>
      <c r="L180" s="25"/>
      <c r="M180" s="27"/>
      <c r="N180" s="27"/>
      <c r="O180" s="12"/>
      <c r="P180" s="30"/>
      <c r="Q180" s="55"/>
    </row>
    <row r="181" spans="2:17">
      <c r="B181" s="54"/>
      <c r="C181" s="122" t="s">
        <v>36</v>
      </c>
      <c r="D181" s="25">
        <v>1</v>
      </c>
      <c r="E181" s="27">
        <v>5.94</v>
      </c>
      <c r="F181" s="27">
        <v>2.4300000000000002</v>
      </c>
      <c r="G181" s="9"/>
      <c r="H181" s="30">
        <f>E181/F181</f>
        <v>2.4444444444444446</v>
      </c>
      <c r="I181" s="8"/>
      <c r="J181" s="8"/>
      <c r="K181" s="4" t="s">
        <v>36</v>
      </c>
      <c r="L181" s="25">
        <v>1</v>
      </c>
      <c r="M181" s="27">
        <v>4.04</v>
      </c>
      <c r="N181" s="27">
        <v>3.02</v>
      </c>
      <c r="O181" s="9"/>
      <c r="P181" s="30">
        <f>M181/N181</f>
        <v>1.3377483443708609</v>
      </c>
      <c r="Q181" s="55"/>
    </row>
    <row r="182" spans="2:17">
      <c r="B182" s="54"/>
      <c r="C182" s="122"/>
      <c r="D182" s="25">
        <v>2</v>
      </c>
      <c r="E182" s="27">
        <v>5.68</v>
      </c>
      <c r="F182" s="27">
        <v>2.1800000000000002</v>
      </c>
      <c r="G182" s="9"/>
      <c r="H182" s="30">
        <f>E182/F182</f>
        <v>2.6055045871559628</v>
      </c>
      <c r="I182" s="8"/>
      <c r="J182" s="8"/>
      <c r="K182" s="4"/>
      <c r="L182" s="25">
        <v>2</v>
      </c>
      <c r="M182" s="27">
        <v>4.21</v>
      </c>
      <c r="N182" s="27">
        <v>3.03</v>
      </c>
      <c r="O182" s="9"/>
      <c r="P182" s="30">
        <f>M182/N182</f>
        <v>1.3894389438943895</v>
      </c>
      <c r="Q182" s="55"/>
    </row>
    <row r="183" spans="2:17">
      <c r="B183" s="54"/>
      <c r="C183" s="122"/>
      <c r="D183" s="25"/>
      <c r="E183" s="27"/>
      <c r="F183" s="27"/>
      <c r="G183" s="12" t="s">
        <v>7</v>
      </c>
      <c r="H183" s="30">
        <f>AVERAGE(H181:H182)</f>
        <v>2.5249745158002037</v>
      </c>
      <c r="I183" s="8"/>
      <c r="J183" s="8"/>
      <c r="K183" s="4"/>
      <c r="L183" s="25"/>
      <c r="M183" s="27"/>
      <c r="N183" s="27"/>
      <c r="O183" s="12" t="s">
        <v>7</v>
      </c>
      <c r="P183" s="30">
        <f>AVERAGE(P181:P182)</f>
        <v>1.3635936441326253</v>
      </c>
      <c r="Q183" s="55"/>
    </row>
    <row r="184" spans="2:17">
      <c r="B184" s="54"/>
      <c r="C184" s="4"/>
      <c r="D184" s="25"/>
      <c r="E184" s="27"/>
      <c r="F184" s="27"/>
      <c r="G184" s="12"/>
      <c r="H184" s="30"/>
      <c r="I184" s="8"/>
      <c r="J184" s="8"/>
      <c r="K184" s="4"/>
      <c r="L184" s="25"/>
      <c r="M184" s="27"/>
      <c r="N184" s="27"/>
      <c r="O184" s="12"/>
      <c r="P184" s="30"/>
      <c r="Q184" s="55"/>
    </row>
    <row r="185" spans="2:17">
      <c r="B185" s="54"/>
      <c r="C185" s="4"/>
      <c r="D185" s="25"/>
      <c r="E185" s="27"/>
      <c r="F185" s="27"/>
      <c r="G185" s="13" t="s">
        <v>9</v>
      </c>
      <c r="H185" s="31">
        <f>AVERAGE(H177,H178,H181,H182)</f>
        <v>2.7103400800769233</v>
      </c>
      <c r="I185" s="8"/>
      <c r="J185" s="8"/>
      <c r="K185" s="4"/>
      <c r="L185" s="25"/>
      <c r="M185" s="27"/>
      <c r="N185" s="27"/>
      <c r="O185" s="13" t="s">
        <v>9</v>
      </c>
      <c r="P185" s="31">
        <f>AVERAGE(P177,P178,P181,P182)</f>
        <v>1.2690666460106863</v>
      </c>
      <c r="Q185" s="55"/>
    </row>
    <row r="186" spans="2:17">
      <c r="B186" s="54"/>
      <c r="C186" s="4"/>
      <c r="D186" s="25"/>
      <c r="E186" s="27"/>
      <c r="F186" s="27"/>
      <c r="G186" s="12"/>
      <c r="H186" s="30"/>
      <c r="I186" s="8"/>
      <c r="J186" s="8"/>
      <c r="K186" s="4"/>
      <c r="L186" s="25"/>
      <c r="M186" s="27"/>
      <c r="N186" s="27"/>
      <c r="O186" s="12"/>
      <c r="P186" s="30"/>
      <c r="Q186" s="55"/>
    </row>
    <row r="187" spans="2:17">
      <c r="B187" s="54"/>
      <c r="C187" s="122" t="s">
        <v>37</v>
      </c>
      <c r="D187" s="25">
        <v>1</v>
      </c>
      <c r="E187" s="27">
        <v>5.47</v>
      </c>
      <c r="F187" s="25">
        <v>1.84</v>
      </c>
      <c r="G187" s="9"/>
      <c r="H187" s="30">
        <f>E187/F187</f>
        <v>2.9728260869565215</v>
      </c>
      <c r="I187" s="8"/>
      <c r="J187" s="8"/>
      <c r="K187" s="4" t="s">
        <v>37</v>
      </c>
      <c r="L187" s="25">
        <v>1</v>
      </c>
      <c r="M187" s="27">
        <v>2.16</v>
      </c>
      <c r="N187" s="25">
        <v>2.08</v>
      </c>
      <c r="O187" s="9"/>
      <c r="P187" s="30">
        <f>M187/N187</f>
        <v>1.0384615384615385</v>
      </c>
      <c r="Q187" s="55"/>
    </row>
    <row r="188" spans="2:17">
      <c r="B188" s="54"/>
      <c r="C188" s="122"/>
      <c r="D188" s="25">
        <v>2</v>
      </c>
      <c r="E188" s="27">
        <v>5.03</v>
      </c>
      <c r="F188" s="27">
        <v>1.47</v>
      </c>
      <c r="G188" s="9"/>
      <c r="H188" s="30">
        <f>E188/F188</f>
        <v>3.4217687074829932</v>
      </c>
      <c r="I188" s="8"/>
      <c r="J188" s="8"/>
      <c r="K188" s="4"/>
      <c r="L188" s="25">
        <v>2</v>
      </c>
      <c r="M188" s="27">
        <v>2.15</v>
      </c>
      <c r="N188" s="27">
        <v>1.81</v>
      </c>
      <c r="O188" s="9"/>
      <c r="P188" s="30">
        <f>M188/N188</f>
        <v>1.1878453038674033</v>
      </c>
      <c r="Q188" s="55"/>
    </row>
    <row r="189" spans="2:17">
      <c r="B189" s="54"/>
      <c r="C189" s="122"/>
      <c r="D189" s="25"/>
      <c r="E189" s="27"/>
      <c r="F189" s="27"/>
      <c r="G189" s="12" t="s">
        <v>7</v>
      </c>
      <c r="H189" s="30">
        <f>AVERAGE(H187:H188)</f>
        <v>3.1972973972197574</v>
      </c>
      <c r="I189" s="8"/>
      <c r="J189" s="8"/>
      <c r="K189" s="4"/>
      <c r="L189" s="25"/>
      <c r="M189" s="27"/>
      <c r="N189" s="27"/>
      <c r="O189" s="12" t="s">
        <v>7</v>
      </c>
      <c r="P189" s="30">
        <f>AVERAGE(P187:P188)</f>
        <v>1.1131534211644709</v>
      </c>
      <c r="Q189" s="55"/>
    </row>
    <row r="190" spans="2:17">
      <c r="B190" s="54"/>
      <c r="C190" s="4"/>
      <c r="D190" s="25"/>
      <c r="E190" s="27"/>
      <c r="F190" s="27"/>
      <c r="G190" s="12"/>
      <c r="H190" s="30"/>
      <c r="I190" s="8"/>
      <c r="J190" s="8"/>
      <c r="K190" s="4"/>
      <c r="L190" s="25"/>
      <c r="M190" s="27"/>
      <c r="N190" s="27"/>
      <c r="O190" s="12"/>
      <c r="P190" s="30"/>
      <c r="Q190" s="55"/>
    </row>
    <row r="191" spans="2:17">
      <c r="B191" s="54"/>
      <c r="C191" s="122" t="s">
        <v>38</v>
      </c>
      <c r="D191" s="25">
        <v>1</v>
      </c>
      <c r="E191" s="27">
        <v>4.12</v>
      </c>
      <c r="F191" s="27">
        <v>1.17</v>
      </c>
      <c r="G191" s="9"/>
      <c r="H191" s="30">
        <f>E191/F191</f>
        <v>3.5213675213675217</v>
      </c>
      <c r="I191" s="8"/>
      <c r="J191" s="8"/>
      <c r="K191" s="4" t="s">
        <v>38</v>
      </c>
      <c r="L191" s="25">
        <v>1</v>
      </c>
      <c r="M191" s="27">
        <v>2.63</v>
      </c>
      <c r="N191" s="27">
        <v>2.57</v>
      </c>
      <c r="O191" s="9"/>
      <c r="P191" s="30">
        <f>M191/N191</f>
        <v>1.0233463035019454</v>
      </c>
      <c r="Q191" s="55"/>
    </row>
    <row r="192" spans="2:17">
      <c r="B192" s="54"/>
      <c r="C192" s="122"/>
      <c r="D192" s="25">
        <v>2</v>
      </c>
      <c r="E192" s="27">
        <v>3.88</v>
      </c>
      <c r="F192" s="27">
        <v>1.47</v>
      </c>
      <c r="G192" s="9"/>
      <c r="H192" s="30">
        <f>E192/F192</f>
        <v>2.639455782312925</v>
      </c>
      <c r="I192" s="8"/>
      <c r="J192" s="8"/>
      <c r="K192" s="4"/>
      <c r="L192" s="25">
        <v>2</v>
      </c>
      <c r="M192" s="27">
        <v>2.67</v>
      </c>
      <c r="N192" s="27">
        <v>2.4500000000000002</v>
      </c>
      <c r="O192" s="9"/>
      <c r="P192" s="30">
        <f>M192/N192</f>
        <v>1.0897959183673469</v>
      </c>
      <c r="Q192" s="55"/>
    </row>
    <row r="193" spans="2:17">
      <c r="B193" s="54"/>
      <c r="C193" s="122"/>
      <c r="D193" s="25"/>
      <c r="E193" s="27"/>
      <c r="F193" s="27"/>
      <c r="G193" s="12" t="s">
        <v>7</v>
      </c>
      <c r="H193" s="30">
        <f>AVERAGE(H191:H192)</f>
        <v>3.0804116518402234</v>
      </c>
      <c r="I193" s="8"/>
      <c r="J193" s="8"/>
      <c r="K193" s="4"/>
      <c r="L193" s="25"/>
      <c r="M193" s="27"/>
      <c r="N193" s="27"/>
      <c r="O193" s="12" t="s">
        <v>7</v>
      </c>
      <c r="P193" s="30">
        <f>AVERAGE(P191:P192)</f>
        <v>1.0565711109346463</v>
      </c>
      <c r="Q193" s="55"/>
    </row>
    <row r="194" spans="2:17">
      <c r="B194" s="54"/>
      <c r="C194" s="4"/>
      <c r="D194" s="25"/>
      <c r="E194" s="27"/>
      <c r="F194" s="27"/>
      <c r="G194" s="12"/>
      <c r="H194" s="30"/>
      <c r="I194" s="8"/>
      <c r="J194" s="8"/>
      <c r="K194" s="4"/>
      <c r="L194" s="25"/>
      <c r="M194" s="27"/>
      <c r="N194" s="27"/>
      <c r="O194" s="12"/>
      <c r="P194" s="30"/>
      <c r="Q194" s="55"/>
    </row>
    <row r="195" spans="2:17">
      <c r="B195" s="54"/>
      <c r="C195" s="4"/>
      <c r="D195" s="25"/>
      <c r="E195" s="27"/>
      <c r="F195" s="27"/>
      <c r="G195" s="13" t="s">
        <v>12</v>
      </c>
      <c r="H195" s="31">
        <f>AVERAGE(H187,H188,H191,H192)</f>
        <v>3.1388545245299904</v>
      </c>
      <c r="I195" s="8"/>
      <c r="J195" s="8"/>
      <c r="K195" s="4"/>
      <c r="L195" s="25"/>
      <c r="M195" s="27"/>
      <c r="N195" s="27"/>
      <c r="O195" s="13" t="s">
        <v>12</v>
      </c>
      <c r="P195" s="31">
        <f>AVERAGE(P187,P188,P191,P192)</f>
        <v>1.0848622660495586</v>
      </c>
      <c r="Q195" s="55"/>
    </row>
    <row r="196" spans="2:17">
      <c r="B196" s="54"/>
      <c r="C196" s="4"/>
      <c r="D196" s="25"/>
      <c r="E196" s="27"/>
      <c r="F196" s="27"/>
      <c r="G196" s="12"/>
      <c r="H196" s="30"/>
      <c r="I196" s="8"/>
      <c r="J196" s="8"/>
      <c r="K196" s="4"/>
      <c r="L196" s="25"/>
      <c r="M196" s="27"/>
      <c r="N196" s="27"/>
      <c r="O196" s="12"/>
      <c r="P196" s="30"/>
      <c r="Q196" s="55"/>
    </row>
    <row r="197" spans="2:17">
      <c r="B197" s="54"/>
      <c r="C197" s="121" t="s">
        <v>39</v>
      </c>
      <c r="D197" s="25">
        <v>1</v>
      </c>
      <c r="E197" s="27">
        <v>4.3499999999999996</v>
      </c>
      <c r="F197" s="27">
        <v>1.85</v>
      </c>
      <c r="G197" s="9"/>
      <c r="H197" s="30">
        <f>E197/F197</f>
        <v>2.3513513513513509</v>
      </c>
      <c r="I197" s="8"/>
      <c r="J197" s="8"/>
      <c r="K197" s="5" t="s">
        <v>39</v>
      </c>
      <c r="L197" s="25">
        <v>1</v>
      </c>
      <c r="M197" s="27">
        <v>3.04</v>
      </c>
      <c r="N197" s="27">
        <v>2.31</v>
      </c>
      <c r="O197" s="9"/>
      <c r="P197" s="30">
        <f>M197/N197</f>
        <v>1.3160173160173161</v>
      </c>
      <c r="Q197" s="55"/>
    </row>
    <row r="198" spans="2:17">
      <c r="B198" s="54"/>
      <c r="C198" s="121"/>
      <c r="D198" s="25">
        <v>2</v>
      </c>
      <c r="E198" s="27">
        <v>4.29</v>
      </c>
      <c r="F198" s="27">
        <v>1.85</v>
      </c>
      <c r="G198" s="9"/>
      <c r="H198" s="30">
        <f>E198/F198</f>
        <v>2.3189189189189188</v>
      </c>
      <c r="I198" s="8"/>
      <c r="J198" s="8"/>
      <c r="K198" s="5"/>
      <c r="L198" s="25">
        <v>2</v>
      </c>
      <c r="M198" s="27">
        <v>2.95</v>
      </c>
      <c r="N198" s="27">
        <v>1.81</v>
      </c>
      <c r="O198" s="9"/>
      <c r="P198" s="30">
        <f>M198/N198</f>
        <v>1.6298342541436464</v>
      </c>
      <c r="Q198" s="55"/>
    </row>
    <row r="199" spans="2:17">
      <c r="B199" s="54"/>
      <c r="C199" s="121"/>
      <c r="D199" s="25"/>
      <c r="E199" s="27"/>
      <c r="F199" s="27"/>
      <c r="G199" s="12" t="s">
        <v>7</v>
      </c>
      <c r="H199" s="30">
        <f>AVERAGE(H197:H198)</f>
        <v>2.3351351351351348</v>
      </c>
      <c r="I199" s="8"/>
      <c r="J199" s="8"/>
      <c r="K199" s="5"/>
      <c r="L199" s="25"/>
      <c r="M199" s="27"/>
      <c r="N199" s="27"/>
      <c r="O199" s="12" t="s">
        <v>7</v>
      </c>
      <c r="P199" s="30">
        <f>AVERAGE(P197:P198)</f>
        <v>1.4729257850804811</v>
      </c>
      <c r="Q199" s="55"/>
    </row>
    <row r="200" spans="2:17">
      <c r="B200" s="54"/>
      <c r="C200" s="5"/>
      <c r="D200" s="25"/>
      <c r="E200" s="27"/>
      <c r="F200" s="27"/>
      <c r="G200" s="12"/>
      <c r="H200" s="30"/>
      <c r="I200" s="8"/>
      <c r="J200" s="8"/>
      <c r="K200" s="5"/>
      <c r="L200" s="25"/>
      <c r="M200" s="27"/>
      <c r="N200" s="27"/>
      <c r="O200" s="12"/>
      <c r="P200" s="30"/>
      <c r="Q200" s="55"/>
    </row>
    <row r="201" spans="2:17">
      <c r="B201" s="54"/>
      <c r="C201" s="121" t="s">
        <v>40</v>
      </c>
      <c r="D201" s="25">
        <v>1</v>
      </c>
      <c r="E201" s="27">
        <v>3.29</v>
      </c>
      <c r="F201" s="27">
        <v>1.67</v>
      </c>
      <c r="G201" s="10"/>
      <c r="H201" s="30">
        <f>E201/F201</f>
        <v>1.9700598802395211</v>
      </c>
      <c r="I201" s="8"/>
      <c r="J201" s="8"/>
      <c r="K201" s="5" t="s">
        <v>40</v>
      </c>
      <c r="L201" s="25">
        <v>1</v>
      </c>
      <c r="M201" s="27">
        <v>3.49</v>
      </c>
      <c r="N201" s="27">
        <v>3.09</v>
      </c>
      <c r="O201" s="10"/>
      <c r="P201" s="30">
        <f>M201/N201</f>
        <v>1.1294498381877023</v>
      </c>
      <c r="Q201" s="55"/>
    </row>
    <row r="202" spans="2:17">
      <c r="B202" s="54"/>
      <c r="C202" s="121"/>
      <c r="D202" s="25">
        <v>2</v>
      </c>
      <c r="E202" s="27">
        <v>3.45</v>
      </c>
      <c r="F202" s="27">
        <v>1.43</v>
      </c>
      <c r="G202" s="10"/>
      <c r="H202" s="30">
        <f>E202/F202</f>
        <v>2.4125874125874129</v>
      </c>
      <c r="I202" s="8"/>
      <c r="J202" s="8"/>
      <c r="K202" s="5"/>
      <c r="L202" s="25">
        <v>2</v>
      </c>
      <c r="M202" s="27">
        <v>3.82</v>
      </c>
      <c r="N202" s="27">
        <v>2.87</v>
      </c>
      <c r="O202" s="10"/>
      <c r="P202" s="30">
        <f>M202/N202</f>
        <v>1.3310104529616724</v>
      </c>
      <c r="Q202" s="55"/>
    </row>
    <row r="203" spans="2:17">
      <c r="B203" s="54"/>
      <c r="C203" s="121"/>
      <c r="D203" s="25"/>
      <c r="E203" s="25"/>
      <c r="F203" s="27"/>
      <c r="G203" s="12" t="s">
        <v>7</v>
      </c>
      <c r="H203" s="30">
        <f>AVERAGE(H201:H202)</f>
        <v>2.1913236464134669</v>
      </c>
      <c r="I203" s="8"/>
      <c r="J203" s="8"/>
      <c r="K203" s="5"/>
      <c r="L203" s="25"/>
      <c r="M203" s="25"/>
      <c r="N203" s="27"/>
      <c r="O203" s="12" t="s">
        <v>7</v>
      </c>
      <c r="P203" s="30">
        <f>AVERAGE(P201:P202)</f>
        <v>1.2302301455746874</v>
      </c>
      <c r="Q203" s="55"/>
    </row>
    <row r="204" spans="2:17">
      <c r="B204" s="54"/>
      <c r="C204" s="5"/>
      <c r="D204" s="25"/>
      <c r="E204" s="25"/>
      <c r="F204" s="27"/>
      <c r="G204" s="12"/>
      <c r="H204" s="30"/>
      <c r="I204" s="8"/>
      <c r="J204" s="8"/>
      <c r="K204" s="5"/>
      <c r="L204" s="25"/>
      <c r="M204" s="25"/>
      <c r="N204" s="27"/>
      <c r="O204" s="12"/>
      <c r="P204" s="30"/>
      <c r="Q204" s="55"/>
    </row>
    <row r="205" spans="2:17">
      <c r="B205" s="54"/>
      <c r="C205" s="5"/>
      <c r="D205" s="25"/>
      <c r="E205" s="25"/>
      <c r="F205" s="27"/>
      <c r="G205" s="13" t="s">
        <v>15</v>
      </c>
      <c r="H205" s="31">
        <f>AVERAGE(H197,H198,H201,H202)</f>
        <v>2.2632293907743009</v>
      </c>
      <c r="I205" s="8"/>
      <c r="J205" s="8"/>
      <c r="K205" s="5"/>
      <c r="L205" s="25"/>
      <c r="M205" s="25"/>
      <c r="N205" s="27"/>
      <c r="O205" s="13" t="s">
        <v>15</v>
      </c>
      <c r="P205" s="31">
        <f>AVERAGE(P197,P198,P201,P202)</f>
        <v>1.3515779653275843</v>
      </c>
      <c r="Q205" s="55"/>
    </row>
    <row r="206" spans="2:17">
      <c r="B206" s="54"/>
      <c r="C206" s="5"/>
      <c r="D206" s="25"/>
      <c r="E206" s="25"/>
      <c r="F206" s="27"/>
      <c r="G206" s="12"/>
      <c r="H206" s="30"/>
      <c r="I206" s="8"/>
      <c r="J206" s="8"/>
      <c r="K206" s="5"/>
      <c r="L206" s="25"/>
      <c r="M206" s="25"/>
      <c r="N206" s="27"/>
      <c r="O206" s="12"/>
      <c r="P206" s="30"/>
      <c r="Q206" s="55"/>
    </row>
    <row r="207" spans="2:17">
      <c r="B207" s="54"/>
      <c r="C207" s="121" t="s">
        <v>41</v>
      </c>
      <c r="D207" s="25">
        <v>1</v>
      </c>
      <c r="E207" s="27">
        <v>2.37</v>
      </c>
      <c r="F207" s="27">
        <v>1.24</v>
      </c>
      <c r="G207" s="8"/>
      <c r="H207" s="30">
        <f>E207/F207</f>
        <v>1.9112903225806452</v>
      </c>
      <c r="I207" s="8"/>
      <c r="J207" s="8"/>
      <c r="K207" s="5" t="s">
        <v>41</v>
      </c>
      <c r="L207" s="25">
        <v>1</v>
      </c>
      <c r="M207" s="27">
        <v>2.27</v>
      </c>
      <c r="N207" s="27">
        <v>1.95</v>
      </c>
      <c r="O207" s="8"/>
      <c r="P207" s="30">
        <f>M207/N207</f>
        <v>1.1641025641025642</v>
      </c>
      <c r="Q207" s="55"/>
    </row>
    <row r="208" spans="2:17">
      <c r="B208" s="54"/>
      <c r="C208" s="121"/>
      <c r="D208" s="25">
        <v>2</v>
      </c>
      <c r="E208" s="27">
        <v>2.5</v>
      </c>
      <c r="F208" s="27">
        <v>1.1000000000000001</v>
      </c>
      <c r="G208" s="8"/>
      <c r="H208" s="30">
        <f>E208/F208</f>
        <v>2.2727272727272725</v>
      </c>
      <c r="I208" s="8"/>
      <c r="J208" s="8"/>
      <c r="K208" s="5"/>
      <c r="L208" s="25">
        <v>2</v>
      </c>
      <c r="M208" s="27">
        <v>2.17</v>
      </c>
      <c r="N208" s="27">
        <v>1.7</v>
      </c>
      <c r="O208" s="8"/>
      <c r="P208" s="30">
        <f>M208/N208</f>
        <v>1.276470588235294</v>
      </c>
      <c r="Q208" s="55"/>
    </row>
    <row r="209" spans="2:17">
      <c r="B209" s="54"/>
      <c r="C209" s="121"/>
      <c r="D209" s="25"/>
      <c r="E209" s="25"/>
      <c r="F209" s="25"/>
      <c r="G209" s="12" t="s">
        <v>7</v>
      </c>
      <c r="H209" s="30">
        <f>AVERAGE(H207:H208)</f>
        <v>2.0920087976539588</v>
      </c>
      <c r="I209" s="8"/>
      <c r="J209" s="8"/>
      <c r="K209" s="5"/>
      <c r="L209" s="25"/>
      <c r="M209" s="25"/>
      <c r="N209" s="25"/>
      <c r="O209" s="12" t="s">
        <v>7</v>
      </c>
      <c r="P209" s="30">
        <f>AVERAGE(P207:P208)</f>
        <v>1.2202865761689292</v>
      </c>
      <c r="Q209" s="55"/>
    </row>
    <row r="210" spans="2:17">
      <c r="B210" s="54"/>
      <c r="C210" s="5"/>
      <c r="D210" s="25"/>
      <c r="E210" s="25"/>
      <c r="F210" s="25"/>
      <c r="G210" s="12"/>
      <c r="H210" s="30"/>
      <c r="I210" s="8"/>
      <c r="J210" s="8"/>
      <c r="K210" s="5"/>
      <c r="L210" s="25"/>
      <c r="M210" s="25"/>
      <c r="N210" s="25"/>
      <c r="O210" s="12"/>
      <c r="P210" s="30"/>
      <c r="Q210" s="55"/>
    </row>
    <row r="211" spans="2:17">
      <c r="B211" s="54"/>
      <c r="C211" s="121" t="s">
        <v>42</v>
      </c>
      <c r="D211" s="25">
        <v>1</v>
      </c>
      <c r="E211" s="27">
        <v>3.03</v>
      </c>
      <c r="F211" s="27">
        <v>1.35</v>
      </c>
      <c r="G211" s="9"/>
      <c r="H211" s="30">
        <f>E211/F211</f>
        <v>2.244444444444444</v>
      </c>
      <c r="I211" s="8"/>
      <c r="J211" s="8"/>
      <c r="K211" s="5" t="s">
        <v>42</v>
      </c>
      <c r="L211" s="25">
        <v>1</v>
      </c>
      <c r="M211" s="27">
        <v>2.93</v>
      </c>
      <c r="N211" s="27">
        <v>3.21</v>
      </c>
      <c r="O211" s="9"/>
      <c r="P211" s="30">
        <f>M211/N211</f>
        <v>0.91277258566978203</v>
      </c>
      <c r="Q211" s="55"/>
    </row>
    <row r="212" spans="2:17">
      <c r="B212" s="54"/>
      <c r="C212" s="121"/>
      <c r="D212" s="25">
        <v>2</v>
      </c>
      <c r="E212" s="27">
        <v>3.18</v>
      </c>
      <c r="F212" s="27">
        <v>1.0900000000000001</v>
      </c>
      <c r="G212" s="9"/>
      <c r="H212" s="30">
        <f>E212/F212</f>
        <v>2.9174311926605503</v>
      </c>
      <c r="I212" s="8"/>
      <c r="J212" s="8"/>
      <c r="K212" s="5"/>
      <c r="L212" s="25">
        <v>2</v>
      </c>
      <c r="M212" s="27">
        <v>3.45</v>
      </c>
      <c r="N212" s="27">
        <v>2.93</v>
      </c>
      <c r="O212" s="9"/>
      <c r="P212" s="30">
        <f>M212/N212</f>
        <v>1.1774744027303754</v>
      </c>
      <c r="Q212" s="55"/>
    </row>
    <row r="213" spans="2:17">
      <c r="B213" s="54"/>
      <c r="C213" s="121"/>
      <c r="D213" s="25"/>
      <c r="E213" s="25"/>
      <c r="F213" s="25"/>
      <c r="G213" s="12" t="s">
        <v>7</v>
      </c>
      <c r="H213" s="30">
        <f>AVERAGE(H211:H212)</f>
        <v>2.5809378185524974</v>
      </c>
      <c r="I213" s="8"/>
      <c r="J213" s="8"/>
      <c r="K213" s="5"/>
      <c r="L213" s="25"/>
      <c r="M213" s="25"/>
      <c r="N213" s="25"/>
      <c r="O213" s="12" t="s">
        <v>7</v>
      </c>
      <c r="P213" s="30">
        <f>AVERAGE(P211:P212)</f>
        <v>1.0451234942000787</v>
      </c>
      <c r="Q213" s="55"/>
    </row>
    <row r="214" spans="2:17">
      <c r="B214" s="54"/>
      <c r="C214" s="5"/>
      <c r="D214" s="25"/>
      <c r="E214" s="25"/>
      <c r="F214" s="25"/>
      <c r="G214" s="12"/>
      <c r="H214" s="30"/>
      <c r="I214" s="8"/>
      <c r="J214" s="8"/>
      <c r="K214" s="5"/>
      <c r="L214" s="25"/>
      <c r="M214" s="25"/>
      <c r="N214" s="25"/>
      <c r="O214" s="12"/>
      <c r="P214" s="30"/>
      <c r="Q214" s="55"/>
    </row>
    <row r="215" spans="2:17">
      <c r="B215" s="54"/>
      <c r="C215" s="5"/>
      <c r="D215" s="25"/>
      <c r="E215" s="25"/>
      <c r="F215" s="25"/>
      <c r="G215" s="13" t="s">
        <v>18</v>
      </c>
      <c r="H215" s="31">
        <f>AVERAGE(H207,H208,H211,H212)</f>
        <v>2.3364733081032281</v>
      </c>
      <c r="I215" s="8"/>
      <c r="J215" s="8"/>
      <c r="K215" s="5"/>
      <c r="L215" s="25"/>
      <c r="M215" s="25"/>
      <c r="N215" s="25"/>
      <c r="O215" s="13" t="s">
        <v>18</v>
      </c>
      <c r="P215" s="31">
        <f>AVERAGE(P207,P208,P211,P212)</f>
        <v>1.1327050351845038</v>
      </c>
      <c r="Q215" s="55"/>
    </row>
    <row r="216" spans="2:17">
      <c r="B216" s="54"/>
      <c r="C216" s="5"/>
      <c r="D216" s="25"/>
      <c r="E216" s="25"/>
      <c r="F216" s="25"/>
      <c r="G216" s="12"/>
      <c r="H216" s="30"/>
      <c r="I216" s="8"/>
      <c r="J216" s="8"/>
      <c r="K216" s="5"/>
      <c r="L216" s="25"/>
      <c r="M216" s="25"/>
      <c r="N216" s="25"/>
      <c r="O216" s="12"/>
      <c r="P216" s="30"/>
      <c r="Q216" s="55"/>
    </row>
    <row r="217" spans="2:17">
      <c r="B217" s="54"/>
      <c r="C217" s="121" t="s">
        <v>43</v>
      </c>
      <c r="D217" s="25">
        <v>1</v>
      </c>
      <c r="E217" s="27">
        <v>3.15</v>
      </c>
      <c r="F217" s="27">
        <v>1.44</v>
      </c>
      <c r="G217" s="9"/>
      <c r="H217" s="30">
        <f>E217/F217</f>
        <v>2.1875</v>
      </c>
      <c r="I217" s="8"/>
      <c r="J217" s="8"/>
      <c r="K217" s="5" t="s">
        <v>43</v>
      </c>
      <c r="L217" s="25">
        <v>1</v>
      </c>
      <c r="M217" s="27">
        <v>0.61</v>
      </c>
      <c r="N217" s="27">
        <v>0.55000000000000004</v>
      </c>
      <c r="O217" s="9"/>
      <c r="P217" s="30">
        <f>M217/N217</f>
        <v>1.1090909090909089</v>
      </c>
      <c r="Q217" s="55"/>
    </row>
    <row r="218" spans="2:17">
      <c r="B218" s="54"/>
      <c r="C218" s="121"/>
      <c r="D218" s="25">
        <v>2</v>
      </c>
      <c r="E218" s="27">
        <v>3.24</v>
      </c>
      <c r="F218" s="27">
        <v>1.67</v>
      </c>
      <c r="G218" s="9"/>
      <c r="H218" s="30">
        <f>E218/F218</f>
        <v>1.9401197604790421</v>
      </c>
      <c r="I218" s="9"/>
      <c r="J218" s="8"/>
      <c r="K218" s="5"/>
      <c r="L218" s="25">
        <v>2</v>
      </c>
      <c r="M218" s="27">
        <v>0.56000000000000005</v>
      </c>
      <c r="N218" s="27">
        <v>0.49</v>
      </c>
      <c r="O218" s="9"/>
      <c r="P218" s="30">
        <f>M218/N218</f>
        <v>1.142857142857143</v>
      </c>
      <c r="Q218" s="55"/>
    </row>
    <row r="219" spans="2:17">
      <c r="B219" s="54"/>
      <c r="C219" s="121"/>
      <c r="D219" s="25"/>
      <c r="E219" s="25"/>
      <c r="F219" s="25"/>
      <c r="G219" s="12" t="s">
        <v>7</v>
      </c>
      <c r="H219" s="30">
        <f>AVERAGE(H217:H218)</f>
        <v>2.0638098802395213</v>
      </c>
      <c r="I219" s="9"/>
      <c r="J219" s="8"/>
      <c r="K219" s="5"/>
      <c r="L219" s="25"/>
      <c r="M219" s="25"/>
      <c r="N219" s="25"/>
      <c r="O219" s="12" t="s">
        <v>7</v>
      </c>
      <c r="P219" s="30">
        <f>AVERAGE(P217:P218)</f>
        <v>1.1259740259740258</v>
      </c>
      <c r="Q219" s="55"/>
    </row>
    <row r="220" spans="2:17">
      <c r="B220" s="54"/>
      <c r="C220" s="5"/>
      <c r="D220" s="25"/>
      <c r="E220" s="25"/>
      <c r="F220" s="25"/>
      <c r="G220" s="12"/>
      <c r="H220" s="30"/>
      <c r="I220" s="8"/>
      <c r="J220" s="8"/>
      <c r="K220" s="5"/>
      <c r="L220" s="25"/>
      <c r="M220" s="25"/>
      <c r="N220" s="25"/>
      <c r="O220" s="12"/>
      <c r="P220" s="30"/>
      <c r="Q220" s="55"/>
    </row>
    <row r="221" spans="2:17">
      <c r="B221" s="54"/>
      <c r="C221" s="121" t="s">
        <v>44</v>
      </c>
      <c r="D221" s="25">
        <v>1</v>
      </c>
      <c r="E221" s="27">
        <v>3.25</v>
      </c>
      <c r="F221" s="27">
        <v>1.39</v>
      </c>
      <c r="G221" s="9"/>
      <c r="H221" s="30">
        <f>E221/F221</f>
        <v>2.3381294964028778</v>
      </c>
      <c r="I221" s="9"/>
      <c r="J221" s="8"/>
      <c r="K221" s="5" t="s">
        <v>44</v>
      </c>
      <c r="L221" s="25">
        <v>1</v>
      </c>
      <c r="M221" s="27">
        <v>0.84</v>
      </c>
      <c r="N221" s="27">
        <v>0.7</v>
      </c>
      <c r="O221" s="9"/>
      <c r="P221" s="30">
        <f>M221/N221</f>
        <v>1.2</v>
      </c>
      <c r="Q221" s="55"/>
    </row>
    <row r="222" spans="2:17">
      <c r="B222" s="54"/>
      <c r="C222" s="121"/>
      <c r="D222" s="25">
        <v>2</v>
      </c>
      <c r="E222" s="27">
        <v>3.28</v>
      </c>
      <c r="F222" s="27">
        <v>1.56</v>
      </c>
      <c r="G222" s="9"/>
      <c r="H222" s="30">
        <f>E222/F222</f>
        <v>2.1025641025641022</v>
      </c>
      <c r="I222" s="8"/>
      <c r="J222" s="8"/>
      <c r="K222" s="5"/>
      <c r="L222" s="25">
        <v>2</v>
      </c>
      <c r="M222" s="27">
        <v>0.7</v>
      </c>
      <c r="N222" s="27">
        <v>0.59</v>
      </c>
      <c r="O222" s="9"/>
      <c r="P222" s="30">
        <f>M222/N222</f>
        <v>1.1864406779661016</v>
      </c>
      <c r="Q222" s="55"/>
    </row>
    <row r="223" spans="2:17">
      <c r="B223" s="54"/>
      <c r="C223" s="121"/>
      <c r="D223" s="25"/>
      <c r="E223" s="25"/>
      <c r="F223" s="25"/>
      <c r="G223" s="12" t="s">
        <v>7</v>
      </c>
      <c r="H223" s="30">
        <f>AVERAGE(H221:H222)</f>
        <v>2.2203467994834902</v>
      </c>
      <c r="I223" s="8"/>
      <c r="J223" s="8"/>
      <c r="K223" s="5"/>
      <c r="L223" s="25"/>
      <c r="M223" s="25"/>
      <c r="N223" s="25"/>
      <c r="O223" s="12" t="s">
        <v>7</v>
      </c>
      <c r="P223" s="30">
        <f>AVERAGE(P221:P222)</f>
        <v>1.1932203389830507</v>
      </c>
      <c r="Q223" s="55"/>
    </row>
    <row r="224" spans="2:17">
      <c r="B224" s="54"/>
      <c r="C224" s="5"/>
      <c r="D224" s="25"/>
      <c r="E224" s="25"/>
      <c r="F224" s="25"/>
      <c r="G224" s="12"/>
      <c r="H224" s="30"/>
      <c r="I224" s="8"/>
      <c r="J224" s="8"/>
      <c r="K224" s="5"/>
      <c r="L224" s="25"/>
      <c r="M224" s="25"/>
      <c r="N224" s="25"/>
      <c r="O224" s="12"/>
      <c r="P224" s="30"/>
      <c r="Q224" s="55"/>
    </row>
    <row r="225" spans="2:17">
      <c r="B225" s="54"/>
      <c r="C225" s="5"/>
      <c r="D225" s="25"/>
      <c r="E225" s="25"/>
      <c r="F225" s="25"/>
      <c r="G225" s="13" t="s">
        <v>24</v>
      </c>
      <c r="H225" s="31">
        <f>AVERAGE(H217,H218,H221,H222)</f>
        <v>2.1420783398615058</v>
      </c>
      <c r="I225" s="8"/>
      <c r="J225" s="8"/>
      <c r="K225" s="5"/>
      <c r="L225" s="25"/>
      <c r="M225" s="25"/>
      <c r="N225" s="25"/>
      <c r="O225" s="13" t="s">
        <v>24</v>
      </c>
      <c r="P225" s="31">
        <f>AVERAGE(P217,P218,P221,P222)</f>
        <v>1.1595971824785383</v>
      </c>
      <c r="Q225" s="55"/>
    </row>
    <row r="226" spans="2:17">
      <c r="B226" s="54"/>
      <c r="C226" s="5"/>
      <c r="D226" s="25"/>
      <c r="E226" s="25"/>
      <c r="F226" s="25"/>
      <c r="G226" s="12"/>
      <c r="H226" s="30"/>
      <c r="I226" s="8"/>
      <c r="J226" s="8"/>
      <c r="K226" s="35"/>
      <c r="L226" s="27"/>
      <c r="M226" s="27"/>
      <c r="N226" s="27"/>
      <c r="O226" s="8"/>
      <c r="P226" s="32"/>
      <c r="Q226" s="55"/>
    </row>
    <row r="227" spans="2:17">
      <c r="B227" s="54"/>
      <c r="C227" s="121" t="s">
        <v>45</v>
      </c>
      <c r="D227" s="25">
        <v>1</v>
      </c>
      <c r="E227" s="27">
        <v>4.46</v>
      </c>
      <c r="F227" s="27">
        <v>1.73</v>
      </c>
      <c r="G227" s="9"/>
      <c r="H227" s="30">
        <f>E227/F227</f>
        <v>2.5780346820809248</v>
      </c>
      <c r="I227" s="8"/>
      <c r="J227" s="8"/>
      <c r="K227" s="5" t="s">
        <v>45</v>
      </c>
      <c r="L227" s="25">
        <v>1</v>
      </c>
      <c r="M227" s="27">
        <v>2.59</v>
      </c>
      <c r="N227" s="27">
        <v>2.21</v>
      </c>
      <c r="O227" s="9"/>
      <c r="P227" s="30">
        <f>M227/N227</f>
        <v>1.1719457013574661</v>
      </c>
      <c r="Q227" s="55"/>
    </row>
    <row r="228" spans="2:17">
      <c r="B228" s="54"/>
      <c r="C228" s="121"/>
      <c r="D228" s="25">
        <v>2</v>
      </c>
      <c r="E228" s="27">
        <v>4.57</v>
      </c>
      <c r="F228" s="27">
        <v>1.57</v>
      </c>
      <c r="G228" s="9"/>
      <c r="H228" s="30">
        <f>E228/F228</f>
        <v>2.910828025477707</v>
      </c>
      <c r="I228" s="8"/>
      <c r="J228" s="8"/>
      <c r="K228" s="5"/>
      <c r="L228" s="25">
        <v>2</v>
      </c>
      <c r="M228" s="27">
        <v>2.67</v>
      </c>
      <c r="N228" s="27">
        <v>2.1</v>
      </c>
      <c r="O228" s="9"/>
      <c r="P228" s="30">
        <f>M228/N228</f>
        <v>1.2714285714285714</v>
      </c>
      <c r="Q228" s="55"/>
    </row>
    <row r="229" spans="2:17">
      <c r="B229" s="54"/>
      <c r="C229" s="121"/>
      <c r="D229" s="25"/>
      <c r="E229" s="25"/>
      <c r="F229" s="25"/>
      <c r="G229" s="12" t="s">
        <v>7</v>
      </c>
      <c r="H229" s="30">
        <f>AVERAGE(H227:H228)</f>
        <v>2.7444313537793157</v>
      </c>
      <c r="I229" s="8"/>
      <c r="J229" s="8"/>
      <c r="K229" s="5"/>
      <c r="L229" s="25"/>
      <c r="M229" s="25"/>
      <c r="N229" s="25"/>
      <c r="O229" s="12" t="s">
        <v>7</v>
      </c>
      <c r="P229" s="30">
        <f>AVERAGE(P227:P228)</f>
        <v>1.2216871363930188</v>
      </c>
      <c r="Q229" s="55"/>
    </row>
    <row r="230" spans="2:17">
      <c r="B230" s="54"/>
      <c r="C230" s="5"/>
      <c r="D230" s="25"/>
      <c r="E230" s="25"/>
      <c r="F230" s="25"/>
      <c r="G230" s="12"/>
      <c r="H230" s="30"/>
      <c r="I230" s="8"/>
      <c r="J230" s="8"/>
      <c r="K230" s="5"/>
      <c r="L230" s="25"/>
      <c r="M230" s="25"/>
      <c r="N230" s="25"/>
      <c r="O230" s="12"/>
      <c r="P230" s="30"/>
      <c r="Q230" s="55"/>
    </row>
    <row r="231" spans="2:17">
      <c r="B231" s="54"/>
      <c r="C231" s="121" t="s">
        <v>46</v>
      </c>
      <c r="D231" s="25">
        <v>1</v>
      </c>
      <c r="E231" s="27">
        <v>3.28</v>
      </c>
      <c r="F231" s="27">
        <v>1.56</v>
      </c>
      <c r="G231" s="9"/>
      <c r="H231" s="30">
        <f>E231/F231</f>
        <v>2.1025641025641022</v>
      </c>
      <c r="I231" s="8"/>
      <c r="J231" s="8"/>
      <c r="K231" s="5" t="s">
        <v>46</v>
      </c>
      <c r="L231" s="25">
        <v>1</v>
      </c>
      <c r="M231" s="27">
        <v>2.2400000000000002</v>
      </c>
      <c r="N231" s="27">
        <v>1.78</v>
      </c>
      <c r="O231" s="9"/>
      <c r="P231" s="30">
        <f>M231/N231</f>
        <v>1.258426966292135</v>
      </c>
      <c r="Q231" s="55"/>
    </row>
    <row r="232" spans="2:17">
      <c r="B232" s="54"/>
      <c r="C232" s="121"/>
      <c r="D232" s="25">
        <v>2</v>
      </c>
      <c r="E232" s="27">
        <v>3.25</v>
      </c>
      <c r="F232" s="27">
        <v>1.92</v>
      </c>
      <c r="G232" s="9"/>
      <c r="H232" s="30">
        <f>E232/F232</f>
        <v>1.6927083333333335</v>
      </c>
      <c r="I232" s="8"/>
      <c r="J232" s="8"/>
      <c r="K232" s="5"/>
      <c r="L232" s="25">
        <v>2</v>
      </c>
      <c r="M232" s="27">
        <v>2.67</v>
      </c>
      <c r="N232" s="27">
        <v>2.27</v>
      </c>
      <c r="O232" s="9"/>
      <c r="P232" s="30">
        <f>M232/N232</f>
        <v>1.1762114537444934</v>
      </c>
      <c r="Q232" s="55"/>
    </row>
    <row r="233" spans="2:17">
      <c r="B233" s="54"/>
      <c r="C233" s="121"/>
      <c r="D233" s="25"/>
      <c r="E233" s="25"/>
      <c r="F233" s="25"/>
      <c r="G233" s="12" t="s">
        <v>7</v>
      </c>
      <c r="H233" s="30">
        <f>AVERAGE(H231:H232)</f>
        <v>1.8976362179487178</v>
      </c>
      <c r="I233" s="8"/>
      <c r="J233" s="8"/>
      <c r="K233" s="5"/>
      <c r="L233" s="25"/>
      <c r="M233" s="25"/>
      <c r="N233" s="25"/>
      <c r="O233" s="12" t="s">
        <v>7</v>
      </c>
      <c r="P233" s="30">
        <f>AVERAGE(P231:P232)</f>
        <v>1.2173192100183141</v>
      </c>
      <c r="Q233" s="55"/>
    </row>
    <row r="234" spans="2:17">
      <c r="B234" s="54"/>
      <c r="C234" s="5"/>
      <c r="D234" s="25"/>
      <c r="E234" s="25"/>
      <c r="F234" s="25"/>
      <c r="G234" s="8"/>
      <c r="H234" s="32"/>
      <c r="I234" s="8"/>
      <c r="J234" s="8"/>
      <c r="K234" s="5"/>
      <c r="L234" s="25"/>
      <c r="M234" s="25"/>
      <c r="N234" s="25"/>
      <c r="O234" s="12"/>
      <c r="P234" s="30"/>
      <c r="Q234" s="55"/>
    </row>
    <row r="235" spans="2:17">
      <c r="B235" s="54"/>
      <c r="C235" s="5"/>
      <c r="D235" s="25"/>
      <c r="E235" s="25"/>
      <c r="F235" s="25"/>
      <c r="G235" s="13" t="s">
        <v>26</v>
      </c>
      <c r="H235" s="31">
        <f>AVERAGE(H227,H228,H231,H232)</f>
        <v>2.3210337858640169</v>
      </c>
      <c r="I235" s="8"/>
      <c r="J235" s="8"/>
      <c r="K235" s="5"/>
      <c r="L235" s="25"/>
      <c r="M235" s="25"/>
      <c r="N235" s="25"/>
      <c r="O235" s="13" t="s">
        <v>26</v>
      </c>
      <c r="P235" s="31">
        <f>AVERAGE(P227,P228,P231,P232)</f>
        <v>1.2195031732056667</v>
      </c>
      <c r="Q235" s="55"/>
    </row>
    <row r="236" spans="2:17">
      <c r="B236" s="54"/>
      <c r="C236" s="5"/>
      <c r="D236" s="25"/>
      <c r="E236" s="25"/>
      <c r="F236" s="25"/>
      <c r="G236" s="13"/>
      <c r="H236" s="31"/>
      <c r="I236" s="8"/>
      <c r="J236" s="8"/>
      <c r="K236" s="35"/>
      <c r="L236" s="27"/>
      <c r="M236" s="27"/>
      <c r="N236" s="27"/>
      <c r="O236" s="8"/>
      <c r="P236" s="32"/>
      <c r="Q236" s="55"/>
    </row>
    <row r="237" spans="2:17">
      <c r="B237" s="54"/>
      <c r="C237" s="121" t="s">
        <v>48</v>
      </c>
      <c r="D237" s="25">
        <v>1</v>
      </c>
      <c r="E237" s="27">
        <v>3.61</v>
      </c>
      <c r="F237" s="27">
        <v>1.61</v>
      </c>
      <c r="G237" s="9"/>
      <c r="H237" s="30">
        <f>E237/F237</f>
        <v>2.2422360248447202</v>
      </c>
      <c r="I237" s="8"/>
      <c r="J237" s="8"/>
      <c r="K237" s="5" t="s">
        <v>47</v>
      </c>
      <c r="L237" s="25">
        <v>1</v>
      </c>
      <c r="M237" s="27">
        <v>2.77</v>
      </c>
      <c r="N237" s="27">
        <v>2.81</v>
      </c>
      <c r="O237" s="9"/>
      <c r="P237" s="30">
        <f>M237/N237</f>
        <v>0.98576512455516008</v>
      </c>
      <c r="Q237" s="55"/>
    </row>
    <row r="238" spans="2:17">
      <c r="B238" s="54"/>
      <c r="C238" s="121"/>
      <c r="D238" s="25">
        <v>2</v>
      </c>
      <c r="E238" s="27">
        <v>3.93</v>
      </c>
      <c r="F238" s="27">
        <v>1.66</v>
      </c>
      <c r="G238" s="9"/>
      <c r="H238" s="30">
        <f>E238/F238</f>
        <v>2.3674698795180724</v>
      </c>
      <c r="I238" s="8"/>
      <c r="J238" s="8"/>
      <c r="K238" s="5"/>
      <c r="L238" s="25">
        <v>2</v>
      </c>
      <c r="M238" s="27">
        <v>3.14</v>
      </c>
      <c r="N238" s="27">
        <v>2.59</v>
      </c>
      <c r="O238" s="9"/>
      <c r="P238" s="30">
        <f>M238/N238</f>
        <v>1.2123552123552124</v>
      </c>
      <c r="Q238" s="55"/>
    </row>
    <row r="239" spans="2:17">
      <c r="B239" s="54"/>
      <c r="C239" s="121"/>
      <c r="D239" s="25"/>
      <c r="E239" s="25"/>
      <c r="F239" s="25"/>
      <c r="G239" s="12" t="s">
        <v>7</v>
      </c>
      <c r="H239" s="30">
        <f>AVERAGE(H237:H238)</f>
        <v>2.3048529521813963</v>
      </c>
      <c r="I239" s="8"/>
      <c r="J239" s="8"/>
      <c r="K239" s="5"/>
      <c r="L239" s="25"/>
      <c r="M239" s="25"/>
      <c r="N239" s="25"/>
      <c r="O239" s="12" t="s">
        <v>7</v>
      </c>
      <c r="P239" s="30">
        <f>AVERAGE(P237:P238)</f>
        <v>1.0990601684551862</v>
      </c>
      <c r="Q239" s="55"/>
    </row>
    <row r="240" spans="2:17">
      <c r="B240" s="54"/>
      <c r="C240" s="5"/>
      <c r="D240" s="25"/>
      <c r="E240" s="25"/>
      <c r="F240" s="25"/>
      <c r="G240" s="12"/>
      <c r="H240" s="30"/>
      <c r="I240" s="8"/>
      <c r="J240" s="8"/>
      <c r="K240" s="5"/>
      <c r="L240" s="25"/>
      <c r="M240" s="25"/>
      <c r="N240" s="25"/>
      <c r="O240" s="12"/>
      <c r="P240" s="30"/>
      <c r="Q240" s="55"/>
    </row>
    <row r="241" spans="2:17">
      <c r="B241" s="54"/>
      <c r="C241" s="121" t="s">
        <v>47</v>
      </c>
      <c r="D241" s="25">
        <v>1</v>
      </c>
      <c r="E241" s="27">
        <v>4.29</v>
      </c>
      <c r="F241" s="27">
        <v>1.92</v>
      </c>
      <c r="G241" s="9"/>
      <c r="H241" s="30">
        <f>E241/F241</f>
        <v>2.234375</v>
      </c>
      <c r="I241" s="8"/>
      <c r="J241" s="8"/>
      <c r="K241" s="5" t="s">
        <v>49</v>
      </c>
      <c r="L241" s="25">
        <v>1</v>
      </c>
      <c r="M241" s="27">
        <v>1.97</v>
      </c>
      <c r="N241" s="27">
        <v>2</v>
      </c>
      <c r="O241" s="9"/>
      <c r="P241" s="30">
        <f>M241/N241</f>
        <v>0.98499999999999999</v>
      </c>
      <c r="Q241" s="55"/>
    </row>
    <row r="242" spans="2:17">
      <c r="B242" s="54"/>
      <c r="C242" s="121"/>
      <c r="D242" s="25">
        <v>2</v>
      </c>
      <c r="E242" s="27">
        <v>4.28</v>
      </c>
      <c r="F242" s="27">
        <v>1.87</v>
      </c>
      <c r="G242" s="9"/>
      <c r="H242" s="30">
        <f>E242/F242</f>
        <v>2.2887700534759357</v>
      </c>
      <c r="I242" s="8"/>
      <c r="J242" s="8"/>
      <c r="K242" s="5"/>
      <c r="L242" s="25">
        <v>2</v>
      </c>
      <c r="M242" s="27">
        <v>1.9</v>
      </c>
      <c r="N242" s="27">
        <v>1.7</v>
      </c>
      <c r="O242" s="9"/>
      <c r="P242" s="30">
        <f>M242/N242</f>
        <v>1.1176470588235294</v>
      </c>
      <c r="Q242" s="55"/>
    </row>
    <row r="243" spans="2:17">
      <c r="B243" s="54"/>
      <c r="C243" s="121"/>
      <c r="D243" s="25"/>
      <c r="E243" s="25"/>
      <c r="F243" s="25"/>
      <c r="G243" s="12" t="s">
        <v>7</v>
      </c>
      <c r="H243" s="30">
        <f>AVERAGE(H241:H242)</f>
        <v>2.261572526737968</v>
      </c>
      <c r="I243" s="8"/>
      <c r="J243" s="8"/>
      <c r="K243" s="5"/>
      <c r="L243" s="25"/>
      <c r="M243" s="25"/>
      <c r="N243" s="25"/>
      <c r="O243" s="12" t="s">
        <v>7</v>
      </c>
      <c r="P243" s="30">
        <f>AVERAGE(P241:P242)</f>
        <v>1.0513235294117647</v>
      </c>
      <c r="Q243" s="55"/>
    </row>
    <row r="244" spans="2:17">
      <c r="B244" s="54"/>
      <c r="C244" s="5"/>
      <c r="D244" s="25"/>
      <c r="E244" s="25"/>
      <c r="F244" s="25"/>
      <c r="G244" s="8"/>
      <c r="H244" s="32"/>
      <c r="I244" s="8"/>
      <c r="J244" s="8"/>
      <c r="K244" s="5"/>
      <c r="L244" s="25"/>
      <c r="M244" s="25"/>
      <c r="N244" s="25"/>
      <c r="O244" s="12"/>
      <c r="P244" s="30"/>
      <c r="Q244" s="55"/>
    </row>
    <row r="245" spans="2:17">
      <c r="B245" s="54"/>
      <c r="C245" s="5"/>
      <c r="D245" s="25"/>
      <c r="E245" s="25"/>
      <c r="F245" s="25"/>
      <c r="G245" s="13" t="s">
        <v>26</v>
      </c>
      <c r="H245" s="31">
        <f>AVERAGE(H237,H238,H241,H242)</f>
        <v>2.2832127394596822</v>
      </c>
      <c r="I245" s="8"/>
      <c r="J245" s="8"/>
      <c r="K245" s="5"/>
      <c r="L245" s="25"/>
      <c r="M245" s="25"/>
      <c r="N245" s="25"/>
      <c r="O245" s="13" t="s">
        <v>33</v>
      </c>
      <c r="P245" s="31">
        <f>AVERAGE(P237,P238,P241,P242)</f>
        <v>1.0751918489334753</v>
      </c>
      <c r="Q245" s="55"/>
    </row>
    <row r="246" spans="2:17">
      <c r="B246" s="54"/>
      <c r="C246" s="5"/>
      <c r="D246" s="25"/>
      <c r="E246" s="25"/>
      <c r="F246" s="25"/>
      <c r="G246" s="13"/>
      <c r="H246" s="31"/>
      <c r="I246" s="8"/>
      <c r="J246" s="8"/>
      <c r="K246" s="5"/>
      <c r="L246" s="25"/>
      <c r="M246" s="25"/>
      <c r="N246" s="25"/>
      <c r="O246" s="13"/>
      <c r="P246" s="31"/>
      <c r="Q246" s="55"/>
    </row>
    <row r="247" spans="2:17">
      <c r="B247" s="54"/>
      <c r="C247" s="121" t="s">
        <v>49</v>
      </c>
      <c r="D247" s="25">
        <v>1</v>
      </c>
      <c r="E247" s="27">
        <v>2.98</v>
      </c>
      <c r="F247" s="27">
        <v>1.38</v>
      </c>
      <c r="G247" s="9"/>
      <c r="H247" s="30">
        <f>E247/F247</f>
        <v>2.1594202898550727</v>
      </c>
      <c r="I247" s="8"/>
      <c r="J247" s="8"/>
      <c r="K247" s="5" t="s">
        <v>50</v>
      </c>
      <c r="L247" s="25">
        <v>1</v>
      </c>
      <c r="M247" s="27">
        <v>2.66</v>
      </c>
      <c r="N247" s="27">
        <v>2.39</v>
      </c>
      <c r="O247" s="9"/>
      <c r="P247" s="30">
        <f>M247/N247</f>
        <v>1.112970711297071</v>
      </c>
      <c r="Q247" s="55"/>
    </row>
    <row r="248" spans="2:17">
      <c r="B248" s="54"/>
      <c r="C248" s="121"/>
      <c r="D248" s="25">
        <v>2</v>
      </c>
      <c r="E248" s="27">
        <v>3.12</v>
      </c>
      <c r="F248" s="27">
        <v>1.05</v>
      </c>
      <c r="G248" s="9"/>
      <c r="H248" s="30">
        <f>E248/F248</f>
        <v>2.9714285714285715</v>
      </c>
      <c r="I248" s="8"/>
      <c r="J248" s="8"/>
      <c r="K248" s="5"/>
      <c r="L248" s="25">
        <v>2</v>
      </c>
      <c r="M248" s="27">
        <v>2.54</v>
      </c>
      <c r="N248" s="27">
        <v>1.81</v>
      </c>
      <c r="O248" s="9"/>
      <c r="P248" s="30">
        <f>M248/N248</f>
        <v>1.4033149171270718</v>
      </c>
      <c r="Q248" s="55"/>
    </row>
    <row r="249" spans="2:17">
      <c r="B249" s="54"/>
      <c r="C249" s="121"/>
      <c r="D249" s="25"/>
      <c r="E249" s="25"/>
      <c r="F249" s="25"/>
      <c r="G249" s="12" t="s">
        <v>7</v>
      </c>
      <c r="H249" s="30">
        <f>AVERAGE(H247:H248)</f>
        <v>2.5654244306418219</v>
      </c>
      <c r="I249" s="8"/>
      <c r="J249" s="8"/>
      <c r="K249" s="5"/>
      <c r="L249" s="25"/>
      <c r="M249" s="25"/>
      <c r="N249" s="25"/>
      <c r="O249" s="12" t="s">
        <v>7</v>
      </c>
      <c r="P249" s="30">
        <f>AVERAGE(P247:P248)</f>
        <v>1.2581428142120714</v>
      </c>
      <c r="Q249" s="55"/>
    </row>
    <row r="250" spans="2:17">
      <c r="B250" s="54"/>
      <c r="C250" s="5"/>
      <c r="D250" s="25"/>
      <c r="E250" s="25"/>
      <c r="F250" s="25"/>
      <c r="G250" s="12"/>
      <c r="H250" s="30"/>
      <c r="I250" s="8"/>
      <c r="J250" s="8"/>
      <c r="K250" s="5"/>
      <c r="L250" s="25"/>
      <c r="M250" s="25"/>
      <c r="N250" s="25"/>
      <c r="O250" s="12"/>
      <c r="P250" s="30"/>
      <c r="Q250" s="55"/>
    </row>
    <row r="251" spans="2:17">
      <c r="B251" s="54"/>
      <c r="C251" s="121" t="s">
        <v>50</v>
      </c>
      <c r="D251" s="25">
        <v>1</v>
      </c>
      <c r="E251" s="27">
        <v>4.3600000000000003</v>
      </c>
      <c r="F251" s="27">
        <v>1.52</v>
      </c>
      <c r="G251" s="9"/>
      <c r="H251" s="30">
        <f>E251/F251</f>
        <v>2.8684210526315792</v>
      </c>
      <c r="I251" s="8"/>
      <c r="J251" s="8"/>
      <c r="K251" s="5" t="s">
        <v>51</v>
      </c>
      <c r="L251" s="25">
        <v>1</v>
      </c>
      <c r="M251" s="27">
        <v>1.87</v>
      </c>
      <c r="N251" s="27">
        <v>2.04</v>
      </c>
      <c r="O251" s="9"/>
      <c r="P251" s="30">
        <f>M251/N251</f>
        <v>0.91666666666666674</v>
      </c>
      <c r="Q251" s="55"/>
    </row>
    <row r="252" spans="2:17">
      <c r="B252" s="54"/>
      <c r="C252" s="121"/>
      <c r="D252" s="25">
        <v>2</v>
      </c>
      <c r="E252" s="27">
        <v>4.2699999999999996</v>
      </c>
      <c r="F252" s="27">
        <v>2.12</v>
      </c>
      <c r="G252" s="9"/>
      <c r="H252" s="30">
        <f>E252/F252</f>
        <v>2.0141509433962259</v>
      </c>
      <c r="I252" s="8"/>
      <c r="J252" s="8"/>
      <c r="K252" s="5"/>
      <c r="L252" s="25">
        <v>2</v>
      </c>
      <c r="M252" s="27">
        <v>2.06</v>
      </c>
      <c r="N252" s="27">
        <v>1.58</v>
      </c>
      <c r="O252" s="9"/>
      <c r="P252" s="30">
        <f>M252/N252</f>
        <v>1.3037974683544304</v>
      </c>
      <c r="Q252" s="55"/>
    </row>
    <row r="253" spans="2:17">
      <c r="B253" s="54"/>
      <c r="C253" s="121"/>
      <c r="D253" s="25"/>
      <c r="E253" s="25"/>
      <c r="F253" s="25"/>
      <c r="G253" s="12" t="s">
        <v>7</v>
      </c>
      <c r="H253" s="30">
        <f>AVERAGE(H251:H252)</f>
        <v>2.4412859980139023</v>
      </c>
      <c r="I253" s="8"/>
      <c r="J253" s="8"/>
      <c r="K253" s="5"/>
      <c r="L253" s="25"/>
      <c r="M253" s="25"/>
      <c r="N253" s="25"/>
      <c r="O253" s="12" t="s">
        <v>7</v>
      </c>
      <c r="P253" s="30">
        <f>AVERAGE(P251:P252)</f>
        <v>1.1102320675105486</v>
      </c>
      <c r="Q253" s="55"/>
    </row>
    <row r="254" spans="2:17">
      <c r="B254" s="54"/>
      <c r="C254" s="5"/>
      <c r="D254" s="25"/>
      <c r="E254" s="25"/>
      <c r="F254" s="25"/>
      <c r="G254" s="8"/>
      <c r="H254" s="32"/>
      <c r="I254" s="8"/>
      <c r="J254" s="8"/>
      <c r="K254" s="5"/>
      <c r="L254" s="25"/>
      <c r="M254" s="25"/>
      <c r="N254" s="25"/>
      <c r="O254" s="12"/>
      <c r="P254" s="30"/>
      <c r="Q254" s="55"/>
    </row>
    <row r="255" spans="2:17">
      <c r="B255" s="54"/>
      <c r="C255" s="5"/>
      <c r="D255" s="25"/>
      <c r="E255" s="25"/>
      <c r="F255" s="25"/>
      <c r="G255" s="13" t="s">
        <v>26</v>
      </c>
      <c r="H255" s="31">
        <f>AVERAGE(H247,H248,H251,H252)</f>
        <v>2.5033552143278621</v>
      </c>
      <c r="I255" s="8"/>
      <c r="J255" s="8"/>
      <c r="K255" s="5"/>
      <c r="L255" s="25"/>
      <c r="M255" s="25"/>
      <c r="N255" s="25"/>
      <c r="O255" s="13" t="s">
        <v>52</v>
      </c>
      <c r="P255" s="31">
        <f>AVERAGE(P247,P248,P251,P252)</f>
        <v>1.18418744086131</v>
      </c>
      <c r="Q255" s="55"/>
    </row>
    <row r="256" spans="2:17">
      <c r="B256" s="54"/>
      <c r="C256" s="5"/>
      <c r="D256" s="25"/>
      <c r="E256" s="25"/>
      <c r="F256" s="25"/>
      <c r="G256" s="13"/>
      <c r="H256" s="31"/>
      <c r="I256" s="8"/>
      <c r="J256" s="8"/>
      <c r="K256" s="5"/>
      <c r="L256" s="25"/>
      <c r="M256" s="25"/>
      <c r="N256" s="25"/>
      <c r="O256" s="13"/>
      <c r="P256" s="31"/>
      <c r="Q256" s="55"/>
    </row>
    <row r="257" spans="2:17">
      <c r="B257" s="54"/>
      <c r="C257" s="5"/>
      <c r="D257" s="25"/>
      <c r="E257" s="25"/>
      <c r="F257" s="25"/>
      <c r="G257" s="12"/>
      <c r="H257" s="30"/>
      <c r="I257" s="8"/>
      <c r="J257" s="8"/>
      <c r="K257" s="35"/>
      <c r="L257" s="27"/>
      <c r="M257" s="27"/>
      <c r="N257" s="27"/>
      <c r="O257" s="9"/>
      <c r="P257" s="30"/>
      <c r="Q257" s="55"/>
    </row>
    <row r="258" spans="2:17">
      <c r="B258" s="54"/>
      <c r="C258" s="6"/>
      <c r="D258" s="25"/>
      <c r="E258" s="25"/>
      <c r="F258" s="25"/>
      <c r="G258" s="10" t="s">
        <v>7</v>
      </c>
      <c r="H258" s="31">
        <f>AVERAGE(H179,H183,H189,H193,H199,H203,H209,H213,H219,H223,H229,H233,H239,H243,H249,H253)</f>
        <v>2.4623221728746891</v>
      </c>
      <c r="I258" s="8"/>
      <c r="J258" s="8"/>
      <c r="K258" s="35"/>
      <c r="L258" s="27"/>
      <c r="M258" s="27"/>
      <c r="N258" s="27"/>
      <c r="O258" s="10" t="s">
        <v>7</v>
      </c>
      <c r="P258" s="31">
        <f>AVERAGE(P183,P189,P179,P193,P199,P203,P209,P213,P219,P223,P229,P233,P239,P243,P249,P253)</f>
        <v>1.1845864447564152</v>
      </c>
      <c r="Q258" s="55"/>
    </row>
    <row r="259" spans="2:17">
      <c r="B259" s="54"/>
      <c r="C259" s="67"/>
      <c r="D259" s="26"/>
      <c r="E259" s="26"/>
      <c r="F259" s="26"/>
      <c r="G259" s="7" t="s">
        <v>19</v>
      </c>
      <c r="H259" s="33">
        <f>STDEV(H177,H178,H181,H182,H187,H188,H191,H192,H197,H198,H201,H202,H207,H208,H211,H212,H217,H218,H221,H222,H227,H228)</f>
        <v>0.44627645977762853</v>
      </c>
      <c r="I259" s="8"/>
      <c r="J259" s="8"/>
      <c r="K259" s="36"/>
      <c r="L259" s="28"/>
      <c r="M259" s="28"/>
      <c r="N259" s="28"/>
      <c r="O259" s="7" t="s">
        <v>19</v>
      </c>
      <c r="P259" s="33">
        <f>STDEV(P181,P182,P187,P188,P177,P178,P191,P192,P197,P198,P201,P202,P207,P208,P211,P212,P217,P218,P221,P222,P227,P228,P231,P232,P237,P238,P241,P242)</f>
        <v>0.14645942029375039</v>
      </c>
      <c r="Q259" s="55"/>
    </row>
    <row r="260" spans="2:17">
      <c r="B260" s="54"/>
      <c r="C260" s="14"/>
      <c r="D260" s="25"/>
      <c r="E260" s="25"/>
      <c r="F260" s="25"/>
      <c r="G260" s="8"/>
      <c r="H260" s="25"/>
      <c r="I260" s="8"/>
      <c r="J260" s="8"/>
      <c r="K260" s="8"/>
      <c r="L260" s="8"/>
      <c r="M260" s="8"/>
      <c r="N260" s="8"/>
      <c r="O260" s="8"/>
      <c r="P260" s="8"/>
      <c r="Q260" s="55"/>
    </row>
    <row r="261" spans="2:17" ht="17" thickBot="1">
      <c r="B261" s="54"/>
      <c r="C261" s="14"/>
      <c r="D261" s="25"/>
      <c r="E261" s="25"/>
      <c r="F261" s="25"/>
      <c r="G261" s="8"/>
      <c r="H261" s="25"/>
      <c r="I261" s="8"/>
      <c r="J261" s="8"/>
      <c r="K261" s="8"/>
      <c r="L261" s="8"/>
      <c r="M261" s="8"/>
      <c r="N261" s="8"/>
      <c r="O261" s="8"/>
      <c r="P261" s="8"/>
      <c r="Q261" s="55"/>
    </row>
    <row r="262" spans="2:17">
      <c r="B262" s="54"/>
      <c r="C262" s="14"/>
      <c r="D262" s="118" t="s">
        <v>55</v>
      </c>
      <c r="E262" s="119"/>
      <c r="F262" s="120"/>
      <c r="G262" s="8"/>
      <c r="H262" s="25"/>
      <c r="I262" s="8"/>
      <c r="J262" s="8"/>
      <c r="K262" s="14"/>
      <c r="L262" s="25"/>
      <c r="M262" s="25"/>
      <c r="N262" s="25"/>
      <c r="O262" s="8"/>
      <c r="P262" s="25"/>
      <c r="Q262" s="55"/>
    </row>
    <row r="263" spans="2:17">
      <c r="B263" s="54"/>
      <c r="C263" s="14"/>
      <c r="D263" s="54"/>
      <c r="E263" s="37" t="s">
        <v>23</v>
      </c>
      <c r="F263" s="39" t="s">
        <v>22</v>
      </c>
      <c r="G263" s="8"/>
      <c r="H263" s="25"/>
      <c r="I263" s="8"/>
      <c r="J263" s="8"/>
      <c r="K263" s="14"/>
      <c r="L263" s="25"/>
      <c r="M263" s="25"/>
      <c r="N263" s="25"/>
      <c r="O263" s="8"/>
      <c r="P263" s="25"/>
      <c r="Q263" s="55"/>
    </row>
    <row r="264" spans="2:17">
      <c r="B264" s="54"/>
      <c r="C264" s="14"/>
      <c r="D264" s="54"/>
      <c r="E264" s="27">
        <v>2.7103400800769233</v>
      </c>
      <c r="F264" s="40">
        <v>1.2690666460106863</v>
      </c>
      <c r="G264" s="8"/>
      <c r="H264" s="25"/>
      <c r="I264" s="8"/>
      <c r="J264" s="8"/>
      <c r="K264" s="14"/>
      <c r="L264" s="25"/>
      <c r="M264" s="25"/>
      <c r="N264" s="25"/>
      <c r="O264" s="8"/>
      <c r="P264" s="25"/>
      <c r="Q264" s="55"/>
    </row>
    <row r="265" spans="2:17">
      <c r="B265" s="54"/>
      <c r="C265" s="14"/>
      <c r="D265" s="54"/>
      <c r="E265" s="27">
        <v>3.1388545245299904</v>
      </c>
      <c r="F265" s="40">
        <v>1.0848622660495586</v>
      </c>
      <c r="G265" s="8"/>
      <c r="H265" s="25"/>
      <c r="I265" s="8"/>
      <c r="J265" s="8"/>
      <c r="K265" s="14"/>
      <c r="L265" s="25"/>
      <c r="M265" s="25"/>
      <c r="N265" s="25"/>
      <c r="O265" s="8"/>
      <c r="P265" s="25"/>
      <c r="Q265" s="55"/>
    </row>
    <row r="266" spans="2:17">
      <c r="B266" s="54"/>
      <c r="C266" s="14"/>
      <c r="D266" s="54"/>
      <c r="E266" s="27">
        <v>2.2632293907743009</v>
      </c>
      <c r="F266" s="40">
        <v>1.3515779653275843</v>
      </c>
      <c r="G266" s="8"/>
      <c r="H266" s="25"/>
      <c r="I266" s="8"/>
      <c r="J266" s="8"/>
      <c r="K266" s="14"/>
      <c r="L266" s="25"/>
      <c r="M266" s="25"/>
      <c r="N266" s="25"/>
      <c r="O266" s="8"/>
      <c r="P266" s="25"/>
      <c r="Q266" s="55"/>
    </row>
    <row r="267" spans="2:17">
      <c r="B267" s="54"/>
      <c r="C267" s="14"/>
      <c r="D267" s="54"/>
      <c r="E267" s="27">
        <v>2.3364733081032281</v>
      </c>
      <c r="F267" s="40">
        <v>1.1327050351845038</v>
      </c>
      <c r="G267" s="8"/>
      <c r="H267" s="25"/>
      <c r="I267" s="8"/>
      <c r="J267" s="8"/>
      <c r="K267" s="14"/>
      <c r="L267" s="25"/>
      <c r="M267" s="25"/>
      <c r="N267" s="25"/>
      <c r="O267" s="8"/>
      <c r="P267" s="25"/>
      <c r="Q267" s="55"/>
    </row>
    <row r="268" spans="2:17">
      <c r="B268" s="54"/>
      <c r="C268" s="14"/>
      <c r="D268" s="54"/>
      <c r="E268" s="27">
        <v>2.1420783398615058</v>
      </c>
      <c r="F268" s="40">
        <v>1.1595971824785383</v>
      </c>
      <c r="G268" s="8"/>
      <c r="H268" s="25"/>
      <c r="I268" s="8"/>
      <c r="J268" s="8"/>
      <c r="K268" s="14"/>
      <c r="L268" s="25"/>
      <c r="M268" s="25"/>
      <c r="N268" s="25"/>
      <c r="O268" s="8"/>
      <c r="P268" s="25"/>
      <c r="Q268" s="55"/>
    </row>
    <row r="269" spans="2:17">
      <c r="B269" s="54"/>
      <c r="C269" s="14"/>
      <c r="D269" s="54"/>
      <c r="E269" s="27">
        <v>2.3210337858640169</v>
      </c>
      <c r="F269" s="40">
        <v>1.2195031732056667</v>
      </c>
      <c r="G269" s="8"/>
      <c r="H269" s="25"/>
      <c r="I269" s="8"/>
      <c r="J269" s="8"/>
      <c r="K269" s="14"/>
      <c r="L269" s="25"/>
      <c r="M269" s="25"/>
      <c r="N269" s="25"/>
      <c r="O269" s="8"/>
      <c r="P269" s="25"/>
      <c r="Q269" s="55"/>
    </row>
    <row r="270" spans="2:17">
      <c r="B270" s="54"/>
      <c r="C270" s="14"/>
      <c r="D270" s="54"/>
      <c r="E270" s="27">
        <v>2.2832127394596822</v>
      </c>
      <c r="F270" s="40">
        <v>1.0751918489334753</v>
      </c>
      <c r="G270" s="8"/>
      <c r="H270" s="25"/>
      <c r="I270" s="8"/>
      <c r="J270" s="8"/>
      <c r="K270" s="14"/>
      <c r="L270" s="25"/>
      <c r="M270" s="25"/>
      <c r="N270" s="25"/>
      <c r="O270" s="8"/>
      <c r="P270" s="25"/>
      <c r="Q270" s="55"/>
    </row>
    <row r="271" spans="2:17">
      <c r="B271" s="54"/>
      <c r="C271" s="14"/>
      <c r="D271" s="54"/>
      <c r="E271" s="27">
        <v>2.5033552143278621</v>
      </c>
      <c r="F271" s="40">
        <v>1.18418744086131</v>
      </c>
      <c r="G271" s="8"/>
      <c r="H271" s="25"/>
      <c r="I271" s="8"/>
      <c r="J271" s="8"/>
      <c r="K271" s="14"/>
      <c r="L271" s="25"/>
      <c r="M271" s="25"/>
      <c r="N271" s="25"/>
      <c r="O271" s="8"/>
      <c r="P271" s="25"/>
      <c r="Q271" s="55"/>
    </row>
    <row r="272" spans="2:17">
      <c r="B272" s="54"/>
      <c r="C272" s="14"/>
      <c r="D272" s="54"/>
      <c r="E272" s="25"/>
      <c r="F272" s="41"/>
      <c r="G272" s="8"/>
      <c r="H272" s="25"/>
      <c r="I272" s="8"/>
      <c r="J272" s="8"/>
      <c r="K272" s="14"/>
      <c r="L272" s="25"/>
      <c r="M272" s="25"/>
      <c r="N272" s="25"/>
      <c r="O272" s="8"/>
      <c r="P272" s="25"/>
      <c r="Q272" s="55"/>
    </row>
    <row r="273" spans="2:17" ht="17" thickBot="1">
      <c r="B273" s="54"/>
      <c r="C273" s="14"/>
      <c r="D273" s="59" t="s">
        <v>7</v>
      </c>
      <c r="E273" s="44">
        <f>AVERAGE(E264:E271)</f>
        <v>2.4623221728746887</v>
      </c>
      <c r="F273" s="45">
        <f>AVERAGE(F264:F271)</f>
        <v>1.1845864447564154</v>
      </c>
      <c r="G273" s="8"/>
      <c r="H273" s="25"/>
      <c r="I273" s="8"/>
      <c r="J273" s="8"/>
      <c r="K273" s="14"/>
      <c r="L273" s="25"/>
      <c r="M273" s="25"/>
      <c r="N273" s="25"/>
      <c r="O273" s="8"/>
      <c r="P273" s="25"/>
      <c r="Q273" s="55"/>
    </row>
    <row r="274" spans="2:17">
      <c r="B274" s="54"/>
      <c r="C274" s="14"/>
      <c r="D274" s="25"/>
      <c r="E274" s="25"/>
      <c r="F274" s="25"/>
      <c r="G274" s="8"/>
      <c r="H274" s="25"/>
      <c r="I274" s="8"/>
      <c r="J274" s="8"/>
      <c r="K274" s="14"/>
      <c r="L274" s="25"/>
      <c r="M274" s="25"/>
      <c r="N274" s="25"/>
      <c r="O274" s="8"/>
      <c r="P274" s="25"/>
      <c r="Q274" s="55"/>
    </row>
    <row r="275" spans="2:17" ht="17" thickBot="1">
      <c r="B275" s="59"/>
      <c r="C275" s="65"/>
      <c r="D275" s="61"/>
      <c r="E275" s="61"/>
      <c r="F275" s="61"/>
      <c r="G275" s="64"/>
      <c r="H275" s="61"/>
      <c r="I275" s="64"/>
      <c r="J275" s="64"/>
      <c r="K275" s="65"/>
      <c r="L275" s="61"/>
      <c r="M275" s="61"/>
      <c r="N275" s="61"/>
      <c r="O275" s="64"/>
      <c r="P275" s="61"/>
      <c r="Q275" s="66"/>
    </row>
    <row r="276" spans="2:17">
      <c r="C276" s="18"/>
    </row>
    <row r="277" spans="2:17">
      <c r="C277" s="18"/>
    </row>
    <row r="278" spans="2:17">
      <c r="C278" s="18"/>
    </row>
    <row r="280" spans="2:17">
      <c r="J280" s="2"/>
    </row>
    <row r="281" spans="2:17">
      <c r="J281" s="2"/>
    </row>
    <row r="282" spans="2:17">
      <c r="J282" s="2"/>
    </row>
  </sheetData>
  <mergeCells count="42">
    <mergeCell ref="C9:C11"/>
    <mergeCell ref="C13:C15"/>
    <mergeCell ref="C19:C21"/>
    <mergeCell ref="C39:C41"/>
    <mergeCell ref="C43:C45"/>
    <mergeCell ref="C49:C51"/>
    <mergeCell ref="C53:C55"/>
    <mergeCell ref="C23:C25"/>
    <mergeCell ref="C29:C31"/>
    <mergeCell ref="C33:C35"/>
    <mergeCell ref="C114:C116"/>
    <mergeCell ref="C118:C120"/>
    <mergeCell ref="C124:C126"/>
    <mergeCell ref="C128:C130"/>
    <mergeCell ref="C59:C61"/>
    <mergeCell ref="C63:C65"/>
    <mergeCell ref="C94:C96"/>
    <mergeCell ref="C98:C100"/>
    <mergeCell ref="C104:C106"/>
    <mergeCell ref="C108:C110"/>
    <mergeCell ref="C187:C189"/>
    <mergeCell ref="C191:C193"/>
    <mergeCell ref="C177:C179"/>
    <mergeCell ref="C134:C136"/>
    <mergeCell ref="C138:C140"/>
    <mergeCell ref="C144:C146"/>
    <mergeCell ref="D262:F262"/>
    <mergeCell ref="D74:F74"/>
    <mergeCell ref="D155:F155"/>
    <mergeCell ref="C241:C243"/>
    <mergeCell ref="C247:C249"/>
    <mergeCell ref="C251:C253"/>
    <mergeCell ref="C227:C229"/>
    <mergeCell ref="C231:C233"/>
    <mergeCell ref="C237:C239"/>
    <mergeCell ref="C211:C213"/>
    <mergeCell ref="C217:C219"/>
    <mergeCell ref="C221:C223"/>
    <mergeCell ref="C197:C199"/>
    <mergeCell ref="C201:C203"/>
    <mergeCell ref="C207:C209"/>
    <mergeCell ref="C181:C18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168A-E770-9349-84E7-E529F13DC875}">
  <dimension ref="B1:Q343"/>
  <sheetViews>
    <sheetView zoomScale="72" zoomScaleNormal="72" workbookViewId="0">
      <selection activeCell="E355" sqref="E355"/>
    </sheetView>
  </sheetViews>
  <sheetFormatPr baseColWidth="10" defaultRowHeight="16"/>
  <cols>
    <col min="2" max="2" width="16.6640625" customWidth="1"/>
    <col min="3" max="3" width="14.33203125" style="71" customWidth="1"/>
    <col min="4" max="4" width="13.6640625" style="70" customWidth="1"/>
    <col min="5" max="5" width="20" style="70" customWidth="1"/>
    <col min="6" max="6" width="21.33203125" style="70" customWidth="1"/>
    <col min="7" max="7" width="15.6640625" customWidth="1"/>
    <col min="8" max="8" width="15.1640625" style="70" customWidth="1"/>
    <col min="9" max="10" width="11.5" customWidth="1"/>
    <col min="11" max="11" width="13.83203125" style="71" customWidth="1"/>
    <col min="12" max="12" width="13.6640625" style="70" customWidth="1"/>
    <col min="13" max="13" width="18.83203125" style="70" customWidth="1"/>
    <col min="14" max="14" width="22.1640625" style="70" customWidth="1"/>
    <col min="15" max="15" width="15.5" customWidth="1"/>
    <col min="16" max="16" width="14.5" style="70" customWidth="1"/>
  </cols>
  <sheetData>
    <row r="1" spans="2:17" ht="34" customHeight="1"/>
    <row r="2" spans="2:17">
      <c r="B2" s="2" t="s">
        <v>89</v>
      </c>
      <c r="C2" s="107"/>
      <c r="D2" s="85"/>
      <c r="E2" s="85"/>
      <c r="F2" s="85"/>
      <c r="G2" s="94"/>
      <c r="H2" s="85"/>
      <c r="I2" s="94"/>
      <c r="J2" s="94"/>
    </row>
    <row r="3" spans="2:17" ht="17" thickBot="1">
      <c r="B3" s="94"/>
      <c r="C3" s="107"/>
      <c r="D3" s="85"/>
      <c r="E3" s="85"/>
      <c r="F3" s="85"/>
      <c r="G3" s="94"/>
      <c r="H3" s="85"/>
      <c r="I3" s="94"/>
      <c r="J3" s="94"/>
    </row>
    <row r="4" spans="2:17">
      <c r="B4" s="117"/>
      <c r="C4" s="47" t="s">
        <v>0</v>
      </c>
      <c r="D4" s="116"/>
      <c r="E4" s="116"/>
      <c r="F4" s="116"/>
      <c r="G4" s="105"/>
      <c r="H4" s="116"/>
      <c r="I4" s="105"/>
      <c r="J4" s="105"/>
      <c r="K4" s="104"/>
      <c r="L4" s="102"/>
      <c r="M4" s="102"/>
      <c r="N4" s="102"/>
      <c r="O4" s="103"/>
      <c r="P4" s="102"/>
      <c r="Q4" s="101"/>
    </row>
    <row r="5" spans="2:17">
      <c r="B5" s="115"/>
      <c r="C5" s="100"/>
      <c r="D5" s="85"/>
      <c r="E5" s="85"/>
      <c r="F5" s="85"/>
      <c r="G5" s="94"/>
      <c r="H5" s="85"/>
      <c r="I5" s="94"/>
      <c r="J5" s="94"/>
      <c r="Q5" s="77"/>
    </row>
    <row r="6" spans="2:17">
      <c r="B6" s="78"/>
      <c r="C6" s="18" t="s">
        <v>87</v>
      </c>
      <c r="D6" s="85"/>
      <c r="E6" s="85"/>
      <c r="F6" s="85"/>
      <c r="G6" s="94"/>
      <c r="H6" s="85"/>
      <c r="K6" s="114" t="s">
        <v>86</v>
      </c>
      <c r="L6" s="85"/>
      <c r="M6" s="85"/>
      <c r="N6" s="85"/>
      <c r="O6" s="94"/>
      <c r="P6" s="85"/>
      <c r="Q6" s="77"/>
    </row>
    <row r="7" spans="2:17">
      <c r="B7" s="78"/>
      <c r="D7" s="85"/>
      <c r="E7" s="85"/>
      <c r="F7" s="85"/>
      <c r="G7" s="94"/>
      <c r="H7" s="85"/>
      <c r="J7" s="113"/>
      <c r="L7" s="85"/>
      <c r="M7" s="85"/>
      <c r="N7" s="85"/>
      <c r="O7" s="94"/>
      <c r="P7" s="85"/>
      <c r="Q7" s="77"/>
    </row>
    <row r="8" spans="2:17">
      <c r="B8" s="78"/>
      <c r="C8" s="19" t="s">
        <v>1</v>
      </c>
      <c r="D8" s="24" t="s">
        <v>2</v>
      </c>
      <c r="E8" s="24" t="s">
        <v>3</v>
      </c>
      <c r="F8" s="24" t="s">
        <v>4</v>
      </c>
      <c r="G8" s="15"/>
      <c r="H8" s="29" t="s">
        <v>5</v>
      </c>
      <c r="K8" s="19" t="s">
        <v>1</v>
      </c>
      <c r="L8" s="24" t="s">
        <v>2</v>
      </c>
      <c r="M8" s="24" t="s">
        <v>3</v>
      </c>
      <c r="N8" s="24" t="s">
        <v>4</v>
      </c>
      <c r="O8" s="15"/>
      <c r="P8" s="29" t="s">
        <v>5</v>
      </c>
      <c r="Q8" s="77"/>
    </row>
    <row r="9" spans="2:17">
      <c r="B9" s="78"/>
      <c r="C9" s="124" t="s">
        <v>85</v>
      </c>
      <c r="D9" s="70">
        <v>1</v>
      </c>
      <c r="E9" s="85">
        <v>0.79</v>
      </c>
      <c r="F9" s="85">
        <v>0.24</v>
      </c>
      <c r="G9" s="94"/>
      <c r="H9" s="93">
        <f>E9/F9</f>
        <v>3.291666666666667</v>
      </c>
      <c r="K9" s="124" t="s">
        <v>85</v>
      </c>
      <c r="L9" s="70">
        <v>1</v>
      </c>
      <c r="M9" s="85">
        <v>0.85</v>
      </c>
      <c r="N9" s="85">
        <v>0.14000000000000001</v>
      </c>
      <c r="O9" s="94"/>
      <c r="P9" s="93">
        <f>M9/N9</f>
        <v>6.0714285714285703</v>
      </c>
      <c r="Q9" s="77"/>
    </row>
    <row r="10" spans="2:17">
      <c r="B10" s="78"/>
      <c r="C10" s="124"/>
      <c r="D10" s="70">
        <v>2</v>
      </c>
      <c r="E10" s="85">
        <v>0.8</v>
      </c>
      <c r="F10" s="85">
        <v>0.27</v>
      </c>
      <c r="G10" s="94"/>
      <c r="H10" s="93">
        <f>E10/F10</f>
        <v>2.9629629629629628</v>
      </c>
      <c r="K10" s="124"/>
      <c r="L10" s="70">
        <v>2</v>
      </c>
      <c r="M10" s="85">
        <v>0.87</v>
      </c>
      <c r="N10" s="85">
        <v>0.16</v>
      </c>
      <c r="O10" s="94"/>
      <c r="P10" s="93">
        <f>M10/N10</f>
        <v>5.4375</v>
      </c>
      <c r="Q10" s="77"/>
    </row>
    <row r="11" spans="2:17">
      <c r="B11" s="78"/>
      <c r="C11" s="124"/>
      <c r="E11" s="85"/>
      <c r="F11" s="85"/>
      <c r="G11" s="96" t="s">
        <v>7</v>
      </c>
      <c r="H11" s="93">
        <f>AVERAGE(H9:H10)</f>
        <v>3.1273148148148149</v>
      </c>
      <c r="K11" s="124"/>
      <c r="M11" s="85"/>
      <c r="N11" s="85"/>
      <c r="O11" s="96" t="s">
        <v>7</v>
      </c>
      <c r="P11" s="93">
        <f>AVERAGE(P9:P10)</f>
        <v>5.7544642857142847</v>
      </c>
      <c r="Q11" s="77"/>
    </row>
    <row r="12" spans="2:17">
      <c r="B12" s="78"/>
      <c r="C12" s="99"/>
      <c r="E12" s="85"/>
      <c r="F12" s="85"/>
      <c r="G12" s="96"/>
      <c r="H12" s="93"/>
      <c r="K12" s="99"/>
      <c r="M12" s="85"/>
      <c r="N12" s="85"/>
      <c r="O12" s="96"/>
      <c r="P12" s="93"/>
      <c r="Q12" s="77"/>
    </row>
    <row r="13" spans="2:17">
      <c r="B13" s="78"/>
      <c r="C13" s="124" t="s">
        <v>84</v>
      </c>
      <c r="D13" s="70">
        <v>1</v>
      </c>
      <c r="E13" s="85">
        <v>0.57999999999999996</v>
      </c>
      <c r="F13" s="85">
        <v>0.09</v>
      </c>
      <c r="G13" s="94"/>
      <c r="H13" s="93">
        <f>E13/F13</f>
        <v>6.4444444444444446</v>
      </c>
      <c r="K13" s="124" t="s">
        <v>84</v>
      </c>
      <c r="L13" s="70">
        <v>1</v>
      </c>
      <c r="M13" s="85">
        <v>1.57</v>
      </c>
      <c r="N13" s="85">
        <v>0.26</v>
      </c>
      <c r="O13" s="94"/>
      <c r="P13" s="93">
        <f>M13/N13</f>
        <v>6.0384615384615383</v>
      </c>
      <c r="Q13" s="77"/>
    </row>
    <row r="14" spans="2:17">
      <c r="B14" s="78"/>
      <c r="C14" s="124"/>
      <c r="D14" s="70">
        <v>2</v>
      </c>
      <c r="E14" s="85">
        <v>0.56999999999999995</v>
      </c>
      <c r="F14" s="85">
        <v>0.12</v>
      </c>
      <c r="G14" s="94"/>
      <c r="H14" s="93">
        <f>E14/F14</f>
        <v>4.75</v>
      </c>
      <c r="K14" s="124"/>
      <c r="L14" s="70">
        <v>2</v>
      </c>
      <c r="M14" s="85">
        <v>1.67</v>
      </c>
      <c r="N14" s="85">
        <v>0.43</v>
      </c>
      <c r="O14" s="94"/>
      <c r="P14" s="93">
        <f>M14/N14</f>
        <v>3.8837209302325579</v>
      </c>
      <c r="Q14" s="77"/>
    </row>
    <row r="15" spans="2:17">
      <c r="B15" s="78"/>
      <c r="C15" s="124"/>
      <c r="E15" s="85"/>
      <c r="F15" s="85"/>
      <c r="G15" s="96" t="s">
        <v>7</v>
      </c>
      <c r="H15" s="93">
        <f>AVERAGE(H13:H14)</f>
        <v>5.5972222222222223</v>
      </c>
      <c r="K15" s="124"/>
      <c r="M15" s="85"/>
      <c r="N15" s="85"/>
      <c r="O15" s="96" t="s">
        <v>7</v>
      </c>
      <c r="P15" s="93">
        <f>AVERAGE(P13:P14)</f>
        <v>4.9610912343470481</v>
      </c>
      <c r="Q15" s="77"/>
    </row>
    <row r="16" spans="2:17">
      <c r="B16" s="78"/>
      <c r="C16" s="99"/>
      <c r="E16" s="85"/>
      <c r="F16" s="85"/>
      <c r="G16" s="96"/>
      <c r="H16" s="93"/>
      <c r="I16" s="94"/>
      <c r="K16" s="99"/>
      <c r="M16" s="85"/>
      <c r="N16" s="85"/>
      <c r="O16" s="96"/>
      <c r="P16" s="93"/>
      <c r="Q16" s="77"/>
    </row>
    <row r="17" spans="2:17">
      <c r="B17" s="78"/>
      <c r="C17" s="99"/>
      <c r="E17" s="85"/>
      <c r="F17" s="85"/>
      <c r="G17" s="98" t="s">
        <v>9</v>
      </c>
      <c r="H17" s="31">
        <f>AVERAGE(H9,H10,H13,H14)</f>
        <v>4.362268518518519</v>
      </c>
      <c r="K17" s="99"/>
      <c r="M17" s="85"/>
      <c r="N17" s="85"/>
      <c r="O17" s="98" t="s">
        <v>9</v>
      </c>
      <c r="P17" s="31">
        <f>AVERAGE(P9,P10,P13,P14)</f>
        <v>5.3577777600306664</v>
      </c>
      <c r="Q17" s="77"/>
    </row>
    <row r="18" spans="2:17">
      <c r="B18" s="78"/>
      <c r="C18" s="99"/>
      <c r="E18" s="85"/>
      <c r="F18" s="85"/>
      <c r="G18" s="96"/>
      <c r="H18" s="93"/>
      <c r="K18" s="99"/>
      <c r="M18" s="85"/>
      <c r="N18" s="85"/>
      <c r="O18" s="96"/>
      <c r="P18" s="93"/>
      <c r="Q18" s="77"/>
    </row>
    <row r="19" spans="2:17">
      <c r="B19" s="78"/>
      <c r="C19" s="124" t="s">
        <v>83</v>
      </c>
      <c r="D19" s="70">
        <v>1</v>
      </c>
      <c r="E19" s="85">
        <v>0.88</v>
      </c>
      <c r="F19" s="85">
        <v>0.47</v>
      </c>
      <c r="G19" s="94"/>
      <c r="H19" s="93">
        <f>E19/F19</f>
        <v>1.8723404255319149</v>
      </c>
      <c r="K19" s="124" t="s">
        <v>83</v>
      </c>
      <c r="L19" s="70">
        <v>1</v>
      </c>
      <c r="M19" s="85">
        <v>1.21</v>
      </c>
      <c r="N19" s="85">
        <v>0.1</v>
      </c>
      <c r="O19" s="94"/>
      <c r="P19" s="93">
        <f>M19/N19</f>
        <v>12.1</v>
      </c>
      <c r="Q19" s="77"/>
    </row>
    <row r="20" spans="2:17">
      <c r="B20" s="78"/>
      <c r="C20" s="124"/>
      <c r="D20" s="70">
        <v>2</v>
      </c>
      <c r="E20" s="85">
        <v>0.93</v>
      </c>
      <c r="F20" s="85">
        <v>0.36</v>
      </c>
      <c r="G20" s="94"/>
      <c r="H20" s="93">
        <f>E20/F20</f>
        <v>2.5833333333333335</v>
      </c>
      <c r="K20" s="124"/>
      <c r="L20" s="70">
        <v>2</v>
      </c>
      <c r="M20" s="85">
        <v>1.08</v>
      </c>
      <c r="N20" s="85">
        <v>0.14000000000000001</v>
      </c>
      <c r="O20" s="94"/>
      <c r="P20" s="93">
        <f>M20/N20</f>
        <v>7.7142857142857144</v>
      </c>
      <c r="Q20" s="77"/>
    </row>
    <row r="21" spans="2:17">
      <c r="B21" s="78"/>
      <c r="C21" s="124"/>
      <c r="E21" s="85"/>
      <c r="F21" s="85"/>
      <c r="G21" s="96" t="s">
        <v>7</v>
      </c>
      <c r="H21" s="93">
        <f>AVERAGE(H19:H20)</f>
        <v>2.2278368794326244</v>
      </c>
      <c r="K21" s="124"/>
      <c r="M21" s="85"/>
      <c r="N21" s="85"/>
      <c r="O21" s="96" t="s">
        <v>7</v>
      </c>
      <c r="P21" s="93">
        <f>AVERAGE(P19:P20)</f>
        <v>9.9071428571428566</v>
      </c>
      <c r="Q21" s="77"/>
    </row>
    <row r="22" spans="2:17">
      <c r="B22" s="78"/>
      <c r="C22" s="99"/>
      <c r="E22" s="85"/>
      <c r="F22" s="85"/>
      <c r="G22" s="96"/>
      <c r="H22" s="93"/>
      <c r="K22" s="99"/>
      <c r="M22" s="85"/>
      <c r="N22" s="85"/>
      <c r="O22" s="96"/>
      <c r="P22" s="93"/>
      <c r="Q22" s="77"/>
    </row>
    <row r="23" spans="2:17">
      <c r="B23" s="78"/>
      <c r="C23" s="124" t="s">
        <v>82</v>
      </c>
      <c r="D23" s="70">
        <v>1</v>
      </c>
      <c r="E23" s="85">
        <v>0.54</v>
      </c>
      <c r="F23" s="85">
        <v>0.13</v>
      </c>
      <c r="G23" s="94"/>
      <c r="H23" s="93">
        <f>E23/F23</f>
        <v>4.1538461538461542</v>
      </c>
      <c r="I23" s="94"/>
      <c r="K23" s="124" t="s">
        <v>82</v>
      </c>
      <c r="L23" s="70">
        <v>1</v>
      </c>
      <c r="M23" s="85">
        <v>1.06</v>
      </c>
      <c r="N23" s="85">
        <v>0.2</v>
      </c>
      <c r="O23" s="94"/>
      <c r="P23" s="93">
        <f>M23/N23</f>
        <v>5.3</v>
      </c>
      <c r="Q23" s="77"/>
    </row>
    <row r="24" spans="2:17">
      <c r="B24" s="78"/>
      <c r="C24" s="124"/>
      <c r="D24" s="70">
        <v>2</v>
      </c>
      <c r="E24" s="85">
        <v>0.37</v>
      </c>
      <c r="F24" s="85">
        <v>0.13</v>
      </c>
      <c r="G24" s="94"/>
      <c r="H24" s="93">
        <f>E24/F24</f>
        <v>2.8461538461538458</v>
      </c>
      <c r="I24" s="94"/>
      <c r="K24" s="124"/>
      <c r="L24" s="70">
        <v>2</v>
      </c>
      <c r="M24" s="85">
        <v>1.06</v>
      </c>
      <c r="N24" s="85">
        <v>0.14000000000000001</v>
      </c>
      <c r="O24" s="94"/>
      <c r="P24" s="93">
        <f>M24/N24</f>
        <v>7.5714285714285712</v>
      </c>
      <c r="Q24" s="77"/>
    </row>
    <row r="25" spans="2:17">
      <c r="B25" s="78"/>
      <c r="C25" s="124"/>
      <c r="E25" s="85"/>
      <c r="F25" s="85"/>
      <c r="G25" s="96" t="s">
        <v>7</v>
      </c>
      <c r="H25" s="93">
        <f>AVERAGE(H23:H24)</f>
        <v>3.5</v>
      </c>
      <c r="I25" s="94"/>
      <c r="K25" s="124"/>
      <c r="M25" s="85"/>
      <c r="N25" s="85"/>
      <c r="O25" s="96" t="s">
        <v>7</v>
      </c>
      <c r="P25" s="93">
        <f>AVERAGE(P23:P24)</f>
        <v>6.4357142857142851</v>
      </c>
      <c r="Q25" s="77"/>
    </row>
    <row r="26" spans="2:17">
      <c r="B26" s="78"/>
      <c r="C26" s="99"/>
      <c r="E26" s="85"/>
      <c r="F26" s="85"/>
      <c r="G26" s="96"/>
      <c r="H26" s="93"/>
      <c r="I26" s="94"/>
      <c r="K26" s="99"/>
      <c r="M26" s="85"/>
      <c r="N26" s="85"/>
      <c r="O26" s="98"/>
      <c r="P26" s="31"/>
      <c r="Q26" s="77"/>
    </row>
    <row r="27" spans="2:17">
      <c r="B27" s="78"/>
      <c r="C27" s="99"/>
      <c r="E27" s="85"/>
      <c r="F27" s="85"/>
      <c r="G27" s="98" t="s">
        <v>12</v>
      </c>
      <c r="H27" s="31">
        <f>AVERAGE(H19,H20,H23,H24)</f>
        <v>2.8639184397163122</v>
      </c>
      <c r="I27" s="94"/>
      <c r="K27" s="99"/>
      <c r="M27" s="85"/>
      <c r="N27" s="85"/>
      <c r="O27" s="98" t="s">
        <v>12</v>
      </c>
      <c r="P27" s="31">
        <f>AVERAGE(P19,P20,P23,P24)</f>
        <v>8.1714285714285708</v>
      </c>
      <c r="Q27" s="77"/>
    </row>
    <row r="28" spans="2:17">
      <c r="B28" s="78"/>
      <c r="C28" s="99"/>
      <c r="E28" s="85"/>
      <c r="F28" s="85"/>
      <c r="G28" s="96"/>
      <c r="H28" s="93"/>
      <c r="I28" s="94"/>
      <c r="K28" s="99"/>
      <c r="M28" s="85"/>
      <c r="N28" s="85"/>
      <c r="O28" s="96"/>
      <c r="P28" s="93"/>
      <c r="Q28" s="77"/>
    </row>
    <row r="29" spans="2:17">
      <c r="B29" s="78"/>
      <c r="C29" s="124" t="s">
        <v>81</v>
      </c>
      <c r="D29" s="70">
        <v>1</v>
      </c>
      <c r="E29" s="85">
        <v>1.62</v>
      </c>
      <c r="F29" s="85">
        <v>0.23</v>
      </c>
      <c r="G29" s="94"/>
      <c r="H29" s="93">
        <f>E29/F29</f>
        <v>7.0434782608695654</v>
      </c>
      <c r="I29" s="94"/>
      <c r="K29" s="124" t="s">
        <v>81</v>
      </c>
      <c r="L29" s="70">
        <v>1</v>
      </c>
      <c r="M29" s="85">
        <v>0.62</v>
      </c>
      <c r="N29" s="85">
        <v>0.2</v>
      </c>
      <c r="O29" s="94"/>
      <c r="P29" s="93">
        <f>M29/N29</f>
        <v>3.0999999999999996</v>
      </c>
      <c r="Q29" s="77"/>
    </row>
    <row r="30" spans="2:17">
      <c r="B30" s="78"/>
      <c r="C30" s="124"/>
      <c r="D30" s="70">
        <v>2</v>
      </c>
      <c r="E30" s="85">
        <v>1.7</v>
      </c>
      <c r="F30" s="85">
        <v>0.23</v>
      </c>
      <c r="G30" s="94"/>
      <c r="H30" s="93">
        <f>E30/F30</f>
        <v>7.391304347826086</v>
      </c>
      <c r="I30" s="94"/>
      <c r="K30" s="124"/>
      <c r="L30" s="70">
        <v>2</v>
      </c>
      <c r="M30" s="85">
        <v>0.6</v>
      </c>
      <c r="N30" s="85">
        <v>0.09</v>
      </c>
      <c r="O30" s="94"/>
      <c r="P30" s="93">
        <f>M30/N30</f>
        <v>6.666666666666667</v>
      </c>
      <c r="Q30" s="77"/>
    </row>
    <row r="31" spans="2:17">
      <c r="B31" s="78"/>
      <c r="C31" s="124"/>
      <c r="E31" s="85"/>
      <c r="F31" s="85"/>
      <c r="G31" s="96" t="s">
        <v>7</v>
      </c>
      <c r="H31" s="93">
        <f>AVERAGE(H29:H30)</f>
        <v>7.2173913043478262</v>
      </c>
      <c r="K31" s="124"/>
      <c r="M31" s="85"/>
      <c r="N31" s="85"/>
      <c r="O31" s="96" t="s">
        <v>7</v>
      </c>
      <c r="P31" s="93">
        <f>AVERAGE(P29:P30)</f>
        <v>4.8833333333333329</v>
      </c>
      <c r="Q31" s="77"/>
    </row>
    <row r="32" spans="2:17">
      <c r="B32" s="78"/>
      <c r="C32" s="99"/>
      <c r="E32" s="85"/>
      <c r="F32" s="85"/>
      <c r="G32" s="96"/>
      <c r="H32" s="93"/>
      <c r="K32" s="99"/>
      <c r="M32" s="85"/>
      <c r="N32" s="85"/>
      <c r="O32" s="96"/>
      <c r="P32" s="93"/>
      <c r="Q32" s="77"/>
    </row>
    <row r="33" spans="2:17">
      <c r="B33" s="78"/>
      <c r="C33" s="124" t="s">
        <v>80</v>
      </c>
      <c r="D33" s="70">
        <v>1</v>
      </c>
      <c r="E33" s="85">
        <v>0.67</v>
      </c>
      <c r="F33" s="85">
        <v>0.21</v>
      </c>
      <c r="G33" s="94"/>
      <c r="H33" s="93">
        <f>E33/F33</f>
        <v>3.1904761904761907</v>
      </c>
      <c r="K33" s="124" t="s">
        <v>80</v>
      </c>
      <c r="L33" s="70">
        <v>1</v>
      </c>
      <c r="M33" s="85">
        <v>1.31</v>
      </c>
      <c r="N33" s="85">
        <v>0.18</v>
      </c>
      <c r="O33" s="94"/>
      <c r="P33" s="93">
        <f>M33/N33</f>
        <v>7.2777777777777786</v>
      </c>
      <c r="Q33" s="77"/>
    </row>
    <row r="34" spans="2:17">
      <c r="B34" s="78"/>
      <c r="C34" s="125"/>
      <c r="D34" s="70">
        <v>2</v>
      </c>
      <c r="E34" s="85">
        <v>0.82</v>
      </c>
      <c r="F34" s="85">
        <v>0.5</v>
      </c>
      <c r="G34" s="94"/>
      <c r="H34" s="93">
        <f>E34/F34</f>
        <v>1.64</v>
      </c>
      <c r="K34" s="124"/>
      <c r="L34" s="70">
        <v>2</v>
      </c>
      <c r="M34" s="85">
        <v>1.1100000000000001</v>
      </c>
      <c r="N34" s="85">
        <v>0.22</v>
      </c>
      <c r="O34" s="94"/>
      <c r="P34" s="93">
        <f>M34/N34</f>
        <v>5.0454545454545459</v>
      </c>
      <c r="Q34" s="77"/>
    </row>
    <row r="35" spans="2:17">
      <c r="B35" s="78"/>
      <c r="C35" s="126"/>
      <c r="E35" s="85"/>
      <c r="F35" s="85"/>
      <c r="G35" s="96" t="s">
        <v>7</v>
      </c>
      <c r="H35" s="93">
        <f>AVERAGE(H33:H34)</f>
        <v>2.4152380952380952</v>
      </c>
      <c r="K35" s="124"/>
      <c r="M35" s="85"/>
      <c r="N35" s="85"/>
      <c r="O35" s="96" t="s">
        <v>7</v>
      </c>
      <c r="P35" s="93">
        <f>AVERAGE(P33:P34)</f>
        <v>6.1616161616161627</v>
      </c>
      <c r="Q35" s="77"/>
    </row>
    <row r="36" spans="2:17">
      <c r="B36" s="78"/>
      <c r="C36" s="92"/>
      <c r="E36" s="85"/>
      <c r="F36" s="85"/>
      <c r="G36" s="96"/>
      <c r="H36" s="93"/>
      <c r="K36" s="99"/>
      <c r="M36" s="85"/>
      <c r="N36" s="85"/>
      <c r="O36" s="96"/>
      <c r="P36" s="93"/>
      <c r="Q36" s="77"/>
    </row>
    <row r="37" spans="2:17">
      <c r="B37" s="78"/>
      <c r="C37" s="92"/>
      <c r="E37" s="85"/>
      <c r="F37" s="85"/>
      <c r="G37" s="98" t="s">
        <v>15</v>
      </c>
      <c r="H37" s="31">
        <f>AVERAGE(H29,H30,H33,H34)</f>
        <v>4.8163146997929607</v>
      </c>
      <c r="K37" s="99"/>
      <c r="M37" s="85"/>
      <c r="N37" s="85"/>
      <c r="O37" s="98" t="s">
        <v>15</v>
      </c>
      <c r="P37" s="31">
        <f>AVERAGE(P29,P30,P33,P34)</f>
        <v>5.5224747474747478</v>
      </c>
      <c r="Q37" s="77"/>
    </row>
    <row r="38" spans="2:17">
      <c r="B38" s="78"/>
      <c r="C38" s="92"/>
      <c r="E38" s="85"/>
      <c r="F38" s="85"/>
      <c r="G38" s="96"/>
      <c r="H38" s="93"/>
      <c r="K38" s="99"/>
      <c r="M38" s="85"/>
      <c r="N38" s="85"/>
      <c r="O38" s="96"/>
      <c r="P38" s="93"/>
      <c r="Q38" s="77"/>
    </row>
    <row r="39" spans="2:17">
      <c r="B39" s="78"/>
      <c r="C39" s="125" t="s">
        <v>79</v>
      </c>
      <c r="D39" s="70">
        <v>1</v>
      </c>
      <c r="E39" s="85">
        <v>1.1200000000000001</v>
      </c>
      <c r="F39" s="85">
        <v>0.26</v>
      </c>
      <c r="G39" s="96"/>
      <c r="H39" s="93">
        <f>E39/F39</f>
        <v>4.3076923076923084</v>
      </c>
      <c r="K39" s="124" t="s">
        <v>79</v>
      </c>
      <c r="L39" s="70">
        <v>1</v>
      </c>
      <c r="M39" s="85">
        <v>0.47</v>
      </c>
      <c r="N39" s="85">
        <v>0.2</v>
      </c>
      <c r="O39" s="94"/>
      <c r="P39" s="93">
        <f>M39/N39</f>
        <v>2.3499999999999996</v>
      </c>
      <c r="Q39" s="77"/>
    </row>
    <row r="40" spans="2:17">
      <c r="B40" s="78"/>
      <c r="C40" s="125"/>
      <c r="D40" s="70">
        <v>2</v>
      </c>
      <c r="E40" s="85">
        <v>1.17</v>
      </c>
      <c r="F40" s="85">
        <v>0.18</v>
      </c>
      <c r="G40" s="96"/>
      <c r="H40" s="93">
        <f>E40/F40</f>
        <v>6.5</v>
      </c>
      <c r="K40" s="125"/>
      <c r="L40" s="70">
        <v>2</v>
      </c>
      <c r="M40" s="85">
        <v>0.4</v>
      </c>
      <c r="N40" s="85">
        <v>0.25</v>
      </c>
      <c r="O40" s="94"/>
      <c r="P40" s="93">
        <f>M40/N40</f>
        <v>1.6</v>
      </c>
      <c r="Q40" s="77"/>
    </row>
    <row r="41" spans="2:17">
      <c r="B41" s="78"/>
      <c r="C41" s="125"/>
      <c r="G41" s="96" t="s">
        <v>7</v>
      </c>
      <c r="H41" s="93">
        <f>AVERAGE(H39:H40)</f>
        <v>5.4038461538461542</v>
      </c>
      <c r="K41" s="126"/>
      <c r="M41" s="85"/>
      <c r="N41" s="85"/>
      <c r="O41" s="96" t="s">
        <v>7</v>
      </c>
      <c r="P41" s="93">
        <f>AVERAGE(P39:P40)</f>
        <v>1.9749999999999999</v>
      </c>
      <c r="Q41" s="77"/>
    </row>
    <row r="42" spans="2:17">
      <c r="B42" s="78"/>
      <c r="C42" s="97"/>
      <c r="G42" s="96"/>
      <c r="H42" s="93"/>
      <c r="K42" s="92"/>
      <c r="M42" s="85"/>
      <c r="N42" s="85"/>
      <c r="O42" s="96"/>
      <c r="P42" s="93"/>
      <c r="Q42" s="77"/>
    </row>
    <row r="43" spans="2:17">
      <c r="B43" s="78"/>
      <c r="C43" s="125" t="s">
        <v>78</v>
      </c>
      <c r="D43" s="70">
        <v>1</v>
      </c>
      <c r="E43" s="85">
        <v>1.52</v>
      </c>
      <c r="F43" s="85">
        <v>0.17</v>
      </c>
      <c r="G43" s="96"/>
      <c r="H43" s="93">
        <f>E43/F43</f>
        <v>8.9411764705882355</v>
      </c>
      <c r="K43" s="124" t="s">
        <v>78</v>
      </c>
      <c r="L43" s="70">
        <v>1</v>
      </c>
      <c r="M43" s="85">
        <v>0.65</v>
      </c>
      <c r="N43" s="85">
        <v>0.17</v>
      </c>
      <c r="O43" s="94"/>
      <c r="P43" s="93">
        <f>M43/N43</f>
        <v>3.8235294117647056</v>
      </c>
      <c r="Q43" s="77"/>
    </row>
    <row r="44" spans="2:17">
      <c r="B44" s="78"/>
      <c r="C44" s="125"/>
      <c r="D44" s="70">
        <v>2</v>
      </c>
      <c r="E44" s="85">
        <v>1.44</v>
      </c>
      <c r="F44" s="85">
        <v>0.19</v>
      </c>
      <c r="G44" s="96"/>
      <c r="H44" s="93">
        <f>AVERAGE(H41:H43)</f>
        <v>7.1725113122171944</v>
      </c>
      <c r="K44" s="125"/>
      <c r="L44" s="70">
        <v>2</v>
      </c>
      <c r="M44" s="85">
        <v>0.57999999999999996</v>
      </c>
      <c r="N44" s="85">
        <v>0.26</v>
      </c>
      <c r="O44" s="94"/>
      <c r="P44" s="93">
        <f>M44/N44</f>
        <v>2.2307692307692304</v>
      </c>
      <c r="Q44" s="77"/>
    </row>
    <row r="45" spans="2:17">
      <c r="B45" s="78"/>
      <c r="C45" s="125"/>
      <c r="E45" s="85"/>
      <c r="F45" s="85"/>
      <c r="G45" s="96" t="s">
        <v>7</v>
      </c>
      <c r="H45" s="93">
        <f>AVERAGE(H43:H44)</f>
        <v>8.0568438914027141</v>
      </c>
      <c r="K45" s="126"/>
      <c r="M45" s="85"/>
      <c r="N45" s="85"/>
      <c r="O45" s="96" t="s">
        <v>7</v>
      </c>
      <c r="P45" s="93">
        <f>AVERAGE(P43:P44)</f>
        <v>3.0271493212669682</v>
      </c>
      <c r="Q45" s="77"/>
    </row>
    <row r="46" spans="2:17">
      <c r="B46" s="78"/>
      <c r="C46" s="97"/>
      <c r="E46" s="85"/>
      <c r="F46" s="85"/>
      <c r="G46" s="96"/>
      <c r="H46" s="93"/>
      <c r="K46" s="92"/>
      <c r="M46" s="85"/>
      <c r="N46" s="85"/>
      <c r="O46" s="96"/>
      <c r="P46" s="93"/>
      <c r="Q46" s="77"/>
    </row>
    <row r="47" spans="2:17">
      <c r="B47" s="78"/>
      <c r="C47" s="97"/>
      <c r="E47" s="85"/>
      <c r="F47" s="85"/>
      <c r="G47" s="98" t="s">
        <v>15</v>
      </c>
      <c r="H47" s="31">
        <f>AVERAGE(H39,H40,H43,H44)</f>
        <v>6.7303450226244355</v>
      </c>
      <c r="K47" s="92"/>
      <c r="M47" s="85"/>
      <c r="N47" s="85"/>
      <c r="O47" s="98" t="s">
        <v>18</v>
      </c>
      <c r="P47" s="31">
        <f>AVERAGE(P39,P40,P43,P44)</f>
        <v>2.5010746606334839</v>
      </c>
      <c r="Q47" s="77"/>
    </row>
    <row r="48" spans="2:17">
      <c r="B48" s="78"/>
      <c r="C48" s="97"/>
      <c r="E48" s="85"/>
      <c r="F48" s="85"/>
      <c r="G48" s="96"/>
      <c r="H48" s="93"/>
      <c r="K48" s="92"/>
      <c r="M48" s="85"/>
      <c r="N48" s="85"/>
      <c r="O48" s="96"/>
      <c r="P48" s="93"/>
      <c r="Q48" s="77"/>
    </row>
    <row r="49" spans="2:17">
      <c r="B49" s="78"/>
      <c r="C49" s="125" t="s">
        <v>77</v>
      </c>
      <c r="D49" s="70">
        <v>1</v>
      </c>
      <c r="E49" s="85">
        <v>0.69</v>
      </c>
      <c r="F49" s="85">
        <v>0.31</v>
      </c>
      <c r="G49" s="96"/>
      <c r="H49" s="93">
        <f>E49/F49</f>
        <v>2.225806451612903</v>
      </c>
      <c r="K49" s="124" t="s">
        <v>77</v>
      </c>
      <c r="L49" s="70">
        <v>1</v>
      </c>
      <c r="M49" s="85">
        <v>0.96</v>
      </c>
      <c r="N49" s="85">
        <v>0.1</v>
      </c>
      <c r="O49" s="94"/>
      <c r="P49" s="93">
        <f>M49/N49</f>
        <v>9.6</v>
      </c>
      <c r="Q49" s="77"/>
    </row>
    <row r="50" spans="2:17">
      <c r="B50" s="78"/>
      <c r="C50" s="125"/>
      <c r="D50" s="70">
        <v>2</v>
      </c>
      <c r="E50" s="85">
        <v>0.78</v>
      </c>
      <c r="F50" s="85">
        <v>0.39</v>
      </c>
      <c r="G50" s="96"/>
      <c r="H50" s="93">
        <f>E50/F50</f>
        <v>2</v>
      </c>
      <c r="K50" s="125"/>
      <c r="L50" s="70">
        <v>2</v>
      </c>
      <c r="M50" s="85">
        <v>0.91</v>
      </c>
      <c r="N50" s="85">
        <v>0.1</v>
      </c>
      <c r="O50" s="94"/>
      <c r="P50" s="93">
        <f>M50/N50</f>
        <v>9.1</v>
      </c>
      <c r="Q50" s="77"/>
    </row>
    <row r="51" spans="2:17">
      <c r="B51" s="78"/>
      <c r="C51" s="125"/>
      <c r="E51" s="85"/>
      <c r="F51" s="85"/>
      <c r="G51" s="96" t="s">
        <v>7</v>
      </c>
      <c r="H51" s="93">
        <f>AVERAGE(H49:H50)</f>
        <v>2.1129032258064515</v>
      </c>
      <c r="K51" s="126"/>
      <c r="M51" s="85"/>
      <c r="N51" s="85"/>
      <c r="O51" s="96" t="s">
        <v>7</v>
      </c>
      <c r="P51" s="93">
        <f>AVERAGE(P49:P50)</f>
        <v>9.35</v>
      </c>
      <c r="Q51" s="77"/>
    </row>
    <row r="52" spans="2:17">
      <c r="B52" s="78"/>
      <c r="C52" s="97"/>
      <c r="E52" s="85"/>
      <c r="F52" s="85"/>
      <c r="G52" s="96"/>
      <c r="H52" s="93"/>
      <c r="K52" s="92"/>
      <c r="M52" s="85"/>
      <c r="N52" s="85"/>
      <c r="O52" s="96"/>
      <c r="P52" s="93"/>
      <c r="Q52" s="77"/>
    </row>
    <row r="53" spans="2:17">
      <c r="B53" s="78"/>
      <c r="C53" s="125" t="s">
        <v>76</v>
      </c>
      <c r="D53" s="70">
        <v>1</v>
      </c>
      <c r="E53" s="85">
        <v>0.53</v>
      </c>
      <c r="F53" s="85">
        <v>0.1</v>
      </c>
      <c r="G53" s="96"/>
      <c r="H53" s="93">
        <f>E53/F53</f>
        <v>5.3</v>
      </c>
      <c r="K53" s="124" t="s">
        <v>76</v>
      </c>
      <c r="L53" s="70">
        <v>1</v>
      </c>
      <c r="M53" s="85">
        <v>0.93</v>
      </c>
      <c r="N53" s="85">
        <v>0.15</v>
      </c>
      <c r="O53" s="94"/>
      <c r="P53" s="93">
        <f>M53/N53</f>
        <v>6.2</v>
      </c>
      <c r="Q53" s="77"/>
    </row>
    <row r="54" spans="2:17">
      <c r="B54" s="78"/>
      <c r="C54" s="125"/>
      <c r="D54" s="70">
        <v>2</v>
      </c>
      <c r="E54" s="85">
        <v>0.45</v>
      </c>
      <c r="F54" s="85">
        <v>0.14000000000000001</v>
      </c>
      <c r="G54" s="96"/>
      <c r="H54" s="93">
        <f>AVERAGE(H45:H53)</f>
        <v>4.404316431907751</v>
      </c>
      <c r="K54" s="125"/>
      <c r="L54" s="70">
        <v>2</v>
      </c>
      <c r="M54" s="85">
        <v>0.85</v>
      </c>
      <c r="N54" s="85">
        <v>0.08</v>
      </c>
      <c r="O54" s="94"/>
      <c r="P54" s="93">
        <f>M54/N54</f>
        <v>10.625</v>
      </c>
      <c r="Q54" s="77"/>
    </row>
    <row r="55" spans="2:17">
      <c r="B55" s="78"/>
      <c r="C55" s="125"/>
      <c r="E55" s="85"/>
      <c r="F55" s="85"/>
      <c r="G55" s="96" t="s">
        <v>7</v>
      </c>
      <c r="H55" s="93">
        <f>AVERAGE(H53:H54)</f>
        <v>4.8521582159538754</v>
      </c>
      <c r="K55" s="126"/>
      <c r="M55" s="85"/>
      <c r="N55" s="85"/>
      <c r="O55" s="96" t="s">
        <v>7</v>
      </c>
      <c r="P55" s="93">
        <f>AVERAGE(P53:P54)</f>
        <v>8.4124999999999996</v>
      </c>
      <c r="Q55" s="77"/>
    </row>
    <row r="56" spans="2:17">
      <c r="B56" s="78"/>
      <c r="C56" s="97"/>
      <c r="E56" s="85"/>
      <c r="F56" s="85"/>
      <c r="G56" s="96"/>
      <c r="H56" s="93"/>
      <c r="K56" s="92"/>
      <c r="M56" s="85"/>
      <c r="N56" s="85"/>
      <c r="O56" s="96"/>
      <c r="P56" s="93"/>
      <c r="Q56" s="77"/>
    </row>
    <row r="57" spans="2:17">
      <c r="B57" s="78"/>
      <c r="C57" s="97"/>
      <c r="E57" s="85"/>
      <c r="F57" s="85"/>
      <c r="G57" s="98" t="s">
        <v>24</v>
      </c>
      <c r="H57" s="31">
        <f>AVERAGE(H49,H50,H53,H54)</f>
        <v>3.4825307208801632</v>
      </c>
      <c r="K57" s="92"/>
      <c r="M57" s="85"/>
      <c r="N57" s="85"/>
      <c r="O57" s="98" t="s">
        <v>24</v>
      </c>
      <c r="P57" s="31">
        <f>AVERAGE(P49,P50,P53,P54)</f>
        <v>8.8812499999999996</v>
      </c>
      <c r="Q57" s="77"/>
    </row>
    <row r="58" spans="2:17">
      <c r="B58" s="78"/>
      <c r="C58" s="97"/>
      <c r="E58" s="85"/>
      <c r="F58" s="85"/>
      <c r="G58" s="96"/>
      <c r="H58" s="93"/>
      <c r="K58" s="92"/>
      <c r="M58" s="85"/>
      <c r="N58" s="85"/>
      <c r="O58" s="96"/>
      <c r="P58" s="93"/>
      <c r="Q58" s="77"/>
    </row>
    <row r="59" spans="2:17">
      <c r="B59" s="78"/>
      <c r="C59" s="125" t="s">
        <v>75</v>
      </c>
      <c r="D59" s="70">
        <v>1</v>
      </c>
      <c r="E59" s="85">
        <v>0.91</v>
      </c>
      <c r="F59" s="85">
        <v>0.14000000000000001</v>
      </c>
      <c r="G59" s="96"/>
      <c r="H59" s="93">
        <f>E59/F59</f>
        <v>6.5</v>
      </c>
      <c r="K59" s="124" t="s">
        <v>75</v>
      </c>
      <c r="L59" s="70">
        <v>1</v>
      </c>
      <c r="M59" s="85">
        <v>2.02</v>
      </c>
      <c r="N59" s="85">
        <v>0.32</v>
      </c>
      <c r="O59" s="94"/>
      <c r="P59" s="93">
        <f>M59/N59</f>
        <v>6.3125</v>
      </c>
      <c r="Q59" s="77"/>
    </row>
    <row r="60" spans="2:17">
      <c r="B60" s="78"/>
      <c r="C60" s="125"/>
      <c r="D60" s="70">
        <v>2</v>
      </c>
      <c r="E60" s="85">
        <v>0.79</v>
      </c>
      <c r="F60" s="85">
        <v>0.08</v>
      </c>
      <c r="G60" s="96"/>
      <c r="H60" s="93">
        <f>E60/F60</f>
        <v>9.875</v>
      </c>
      <c r="K60" s="125"/>
      <c r="L60" s="70">
        <v>2</v>
      </c>
      <c r="M60" s="85">
        <v>1.3</v>
      </c>
      <c r="N60" s="85">
        <v>0.18</v>
      </c>
      <c r="O60" s="94"/>
      <c r="P60" s="93">
        <f>M60/N60</f>
        <v>7.2222222222222223</v>
      </c>
      <c r="Q60" s="77"/>
    </row>
    <row r="61" spans="2:17">
      <c r="B61" s="78"/>
      <c r="C61" s="125"/>
      <c r="E61" s="85"/>
      <c r="F61" s="85"/>
      <c r="G61" s="96" t="s">
        <v>7</v>
      </c>
      <c r="H61" s="93">
        <f>AVERAGE(H59:H60)</f>
        <v>8.1875</v>
      </c>
      <c r="K61" s="126"/>
      <c r="M61" s="85"/>
      <c r="N61" s="85"/>
      <c r="O61" s="96" t="s">
        <v>7</v>
      </c>
      <c r="P61" s="93">
        <f>AVERAGE(P59:P60)</f>
        <v>6.7673611111111107</v>
      </c>
      <c r="Q61" s="77"/>
    </row>
    <row r="62" spans="2:17">
      <c r="B62" s="78"/>
      <c r="C62" s="97"/>
      <c r="E62" s="85"/>
      <c r="F62" s="85"/>
      <c r="G62" s="96"/>
      <c r="H62" s="93"/>
      <c r="K62" s="92"/>
      <c r="M62" s="85"/>
      <c r="N62" s="85"/>
      <c r="O62" s="96"/>
      <c r="P62" s="93"/>
      <c r="Q62" s="77"/>
    </row>
    <row r="63" spans="2:17">
      <c r="B63" s="78"/>
      <c r="C63" s="125" t="s">
        <v>74</v>
      </c>
      <c r="D63" s="70">
        <v>1</v>
      </c>
      <c r="E63" s="85">
        <v>1.59</v>
      </c>
      <c r="F63" s="85">
        <v>0.25</v>
      </c>
      <c r="G63" s="96"/>
      <c r="H63" s="93">
        <f>E63/F63</f>
        <v>6.36</v>
      </c>
      <c r="K63" s="124" t="s">
        <v>74</v>
      </c>
      <c r="L63" s="70">
        <v>1</v>
      </c>
      <c r="M63" s="85">
        <v>2.2400000000000002</v>
      </c>
      <c r="N63" s="85">
        <v>0.33</v>
      </c>
      <c r="O63" s="94"/>
      <c r="P63" s="93">
        <f>M63/N63</f>
        <v>6.7878787878787881</v>
      </c>
      <c r="Q63" s="77"/>
    </row>
    <row r="64" spans="2:17">
      <c r="B64" s="78"/>
      <c r="C64" s="125"/>
      <c r="D64" s="70">
        <v>2</v>
      </c>
      <c r="E64" s="85">
        <v>1.31</v>
      </c>
      <c r="F64" s="85">
        <v>0.18</v>
      </c>
      <c r="G64" s="96"/>
      <c r="H64" s="93">
        <f>E64/F64</f>
        <v>7.2777777777777786</v>
      </c>
      <c r="K64" s="125"/>
      <c r="L64" s="70">
        <v>2</v>
      </c>
      <c r="M64" s="85">
        <v>2.13</v>
      </c>
      <c r="N64" s="85">
        <v>0.47</v>
      </c>
      <c r="O64" s="94"/>
      <c r="P64" s="93">
        <f>M64/N64</f>
        <v>4.5319148936170217</v>
      </c>
      <c r="Q64" s="77"/>
    </row>
    <row r="65" spans="2:17">
      <c r="B65" s="78"/>
      <c r="C65" s="125"/>
      <c r="E65" s="85"/>
      <c r="F65" s="85"/>
      <c r="G65" s="96" t="s">
        <v>7</v>
      </c>
      <c r="H65" s="93">
        <f>AVERAGE(H63:H64)</f>
        <v>6.818888888888889</v>
      </c>
      <c r="K65" s="126"/>
      <c r="M65" s="85"/>
      <c r="N65" s="85"/>
      <c r="O65" s="96" t="s">
        <v>7</v>
      </c>
      <c r="P65" s="93">
        <f>AVERAGE(P63:P64)</f>
        <v>5.6598968407479049</v>
      </c>
      <c r="Q65" s="77"/>
    </row>
    <row r="66" spans="2:17">
      <c r="B66" s="78"/>
      <c r="C66" s="97"/>
      <c r="E66" s="85"/>
      <c r="F66" s="85"/>
      <c r="G66" s="96"/>
      <c r="H66" s="93"/>
      <c r="K66" s="92"/>
      <c r="M66" s="85"/>
      <c r="N66" s="85"/>
      <c r="O66" s="96"/>
      <c r="P66" s="93"/>
      <c r="Q66" s="77"/>
    </row>
    <row r="67" spans="2:17">
      <c r="B67" s="78"/>
      <c r="C67" s="97"/>
      <c r="E67" s="85"/>
      <c r="F67" s="85"/>
      <c r="G67" s="98" t="s">
        <v>26</v>
      </c>
      <c r="H67" s="31">
        <f>AVERAGE(H59,H60,H63,H64)</f>
        <v>7.5031944444444445</v>
      </c>
      <c r="K67" s="92"/>
      <c r="M67" s="85"/>
      <c r="N67" s="85"/>
      <c r="O67" s="98" t="s">
        <v>26</v>
      </c>
      <c r="P67" s="31">
        <f>AVERAGE(P59,P60,P63,P64)</f>
        <v>6.2136289759295078</v>
      </c>
      <c r="Q67" s="77"/>
    </row>
    <row r="68" spans="2:17">
      <c r="B68" s="78"/>
      <c r="C68" s="97"/>
      <c r="E68" s="85"/>
      <c r="F68" s="85"/>
      <c r="G68" s="96"/>
      <c r="H68" s="93"/>
      <c r="K68" s="92"/>
      <c r="M68" s="85"/>
      <c r="N68" s="85"/>
      <c r="O68" s="96"/>
      <c r="P68" s="93"/>
      <c r="Q68" s="77"/>
    </row>
    <row r="69" spans="2:17">
      <c r="B69" s="78"/>
      <c r="C69" s="125" t="s">
        <v>73</v>
      </c>
      <c r="D69" s="70">
        <v>1</v>
      </c>
      <c r="E69" s="85">
        <v>0.21</v>
      </c>
      <c r="F69" s="85">
        <v>0.03</v>
      </c>
      <c r="G69" s="96"/>
      <c r="H69" s="93">
        <f>E69/F69</f>
        <v>7</v>
      </c>
      <c r="K69" s="124" t="s">
        <v>73</v>
      </c>
      <c r="L69" s="70">
        <v>1</v>
      </c>
      <c r="M69" s="85">
        <v>1.31</v>
      </c>
      <c r="N69" s="85">
        <v>0.26</v>
      </c>
      <c r="O69" s="94"/>
      <c r="P69" s="93">
        <f>M69/N69</f>
        <v>5.0384615384615383</v>
      </c>
      <c r="Q69" s="77"/>
    </row>
    <row r="70" spans="2:17">
      <c r="B70" s="78"/>
      <c r="C70" s="125"/>
      <c r="D70" s="70">
        <v>2</v>
      </c>
      <c r="E70" s="85">
        <v>0.16</v>
      </c>
      <c r="F70" s="85">
        <v>0.04</v>
      </c>
      <c r="G70" s="96"/>
      <c r="H70" s="93">
        <f>E70/F70</f>
        <v>4</v>
      </c>
      <c r="K70" s="125"/>
      <c r="L70" s="70">
        <v>2</v>
      </c>
      <c r="M70" s="85">
        <v>1.29</v>
      </c>
      <c r="N70" s="85">
        <v>0.13</v>
      </c>
      <c r="O70" s="94"/>
      <c r="P70" s="93">
        <f>M70/N70</f>
        <v>9.9230769230769234</v>
      </c>
      <c r="Q70" s="77"/>
    </row>
    <row r="71" spans="2:17">
      <c r="B71" s="78"/>
      <c r="C71" s="125"/>
      <c r="E71" s="85"/>
      <c r="F71" s="85"/>
      <c r="G71" s="96" t="s">
        <v>7</v>
      </c>
      <c r="H71" s="93">
        <f>AVERAGE(H69:H70)</f>
        <v>5.5</v>
      </c>
      <c r="K71" s="126"/>
      <c r="M71" s="85"/>
      <c r="N71" s="85"/>
      <c r="O71" s="96" t="s">
        <v>7</v>
      </c>
      <c r="P71" s="93">
        <f>AVERAGE(P69:P70)</f>
        <v>7.4807692307692308</v>
      </c>
      <c r="Q71" s="77"/>
    </row>
    <row r="72" spans="2:17">
      <c r="B72" s="78"/>
      <c r="C72" s="97"/>
      <c r="E72" s="85"/>
      <c r="F72" s="85"/>
      <c r="G72" s="96"/>
      <c r="H72" s="93"/>
      <c r="K72" s="92"/>
      <c r="M72" s="85"/>
      <c r="N72" s="85"/>
      <c r="O72" s="96"/>
      <c r="P72" s="93"/>
      <c r="Q72" s="77"/>
    </row>
    <row r="73" spans="2:17">
      <c r="B73" s="78"/>
      <c r="C73" s="125" t="s">
        <v>72</v>
      </c>
      <c r="D73" s="70">
        <v>1</v>
      </c>
      <c r="E73" s="85">
        <v>0.47</v>
      </c>
      <c r="F73" s="85">
        <v>0.18</v>
      </c>
      <c r="G73" s="96"/>
      <c r="H73" s="93">
        <f>E73/F73</f>
        <v>2.6111111111111112</v>
      </c>
      <c r="K73" s="124" t="s">
        <v>72</v>
      </c>
      <c r="L73" s="70">
        <v>1</v>
      </c>
      <c r="M73" s="85">
        <v>1.67</v>
      </c>
      <c r="N73" s="85">
        <v>0.28000000000000003</v>
      </c>
      <c r="O73" s="94"/>
      <c r="P73" s="93">
        <f>M73/N73</f>
        <v>5.9642857142857135</v>
      </c>
      <c r="Q73" s="77"/>
    </row>
    <row r="74" spans="2:17">
      <c r="B74" s="78"/>
      <c r="C74" s="125"/>
      <c r="D74" s="70">
        <v>2</v>
      </c>
      <c r="E74" s="85">
        <v>0.53</v>
      </c>
      <c r="F74" s="85">
        <v>0.11</v>
      </c>
      <c r="G74" s="96"/>
      <c r="H74" s="93">
        <f>E74/F74</f>
        <v>4.8181818181818183</v>
      </c>
      <c r="K74" s="125"/>
      <c r="L74" s="70">
        <v>2</v>
      </c>
      <c r="M74" s="85">
        <v>1.37</v>
      </c>
      <c r="N74" s="85">
        <v>0.21</v>
      </c>
      <c r="O74" s="94"/>
      <c r="P74" s="93">
        <f>M74/N74</f>
        <v>6.5238095238095246</v>
      </c>
      <c r="Q74" s="77"/>
    </row>
    <row r="75" spans="2:17">
      <c r="B75" s="78"/>
      <c r="C75" s="125"/>
      <c r="E75" s="85"/>
      <c r="F75" s="85"/>
      <c r="G75" s="96" t="s">
        <v>7</v>
      </c>
      <c r="H75" s="93">
        <f>AVERAGE(H73:H74)</f>
        <v>3.7146464646464645</v>
      </c>
      <c r="K75" s="126"/>
      <c r="M75" s="85"/>
      <c r="N75" s="85"/>
      <c r="O75" s="96" t="s">
        <v>7</v>
      </c>
      <c r="P75" s="93">
        <f>AVERAGE(P73:P74)</f>
        <v>6.2440476190476186</v>
      </c>
      <c r="Q75" s="77"/>
    </row>
    <row r="76" spans="2:17">
      <c r="B76" s="78"/>
      <c r="C76" s="97"/>
      <c r="E76" s="85"/>
      <c r="F76" s="85"/>
      <c r="G76" s="96"/>
      <c r="H76" s="93"/>
      <c r="K76" s="92"/>
      <c r="M76" s="85"/>
      <c r="N76" s="85"/>
      <c r="O76" s="96"/>
      <c r="P76" s="93"/>
      <c r="Q76" s="77"/>
    </row>
    <row r="77" spans="2:17">
      <c r="B77" s="78"/>
      <c r="C77" s="97"/>
      <c r="E77" s="85"/>
      <c r="F77" s="85"/>
      <c r="G77" s="98" t="s">
        <v>33</v>
      </c>
      <c r="H77" s="31">
        <f>AVERAGE(H69,H70,H73,H74)</f>
        <v>4.6073232323232318</v>
      </c>
      <c r="K77" s="92"/>
      <c r="M77" s="85"/>
      <c r="N77" s="85"/>
      <c r="O77" s="98" t="s">
        <v>33</v>
      </c>
      <c r="P77" s="31">
        <f>AVERAGE(P69,P70,P73,P74)</f>
        <v>6.8624084249084252</v>
      </c>
      <c r="Q77" s="77"/>
    </row>
    <row r="78" spans="2:17">
      <c r="B78" s="78"/>
      <c r="C78" s="97"/>
      <c r="E78" s="85"/>
      <c r="F78" s="85"/>
      <c r="G78" s="96"/>
      <c r="H78" s="93"/>
      <c r="I78" s="94"/>
      <c r="K78" s="92"/>
      <c r="M78" s="85"/>
      <c r="N78" s="85"/>
      <c r="O78" s="96"/>
      <c r="P78" s="93"/>
      <c r="Q78" s="77"/>
    </row>
    <row r="79" spans="2:17">
      <c r="B79" s="78"/>
      <c r="C79" s="125" t="s">
        <v>71</v>
      </c>
      <c r="D79" s="70">
        <v>1</v>
      </c>
      <c r="E79" s="85">
        <v>0.73</v>
      </c>
      <c r="F79" s="85">
        <v>0.19</v>
      </c>
      <c r="G79" s="96"/>
      <c r="H79" s="93">
        <f>E79/F79</f>
        <v>3.8421052631578947</v>
      </c>
      <c r="I79" s="94"/>
      <c r="K79" s="95"/>
      <c r="M79" s="85"/>
      <c r="N79" s="85"/>
      <c r="O79" s="94"/>
      <c r="P79" s="93"/>
      <c r="Q79" s="77"/>
    </row>
    <row r="80" spans="2:17">
      <c r="B80" s="78"/>
      <c r="C80" s="125"/>
      <c r="D80" s="70">
        <v>2</v>
      </c>
      <c r="E80" s="85">
        <v>0.7</v>
      </c>
      <c r="F80" s="85">
        <v>0.17</v>
      </c>
      <c r="G80" s="96"/>
      <c r="H80" s="93">
        <f>E80/F80</f>
        <v>4.117647058823529</v>
      </c>
      <c r="I80" s="94"/>
      <c r="K80" s="92"/>
      <c r="O80" s="2" t="s">
        <v>7</v>
      </c>
      <c r="P80" s="31">
        <f>AVERAGE(P11,P15,P21,P25,P31,P35,P41,P45,P51,P55,P61,P65,P71,P75)</f>
        <v>6.2157204486293427</v>
      </c>
      <c r="Q80" s="77"/>
    </row>
    <row r="81" spans="2:17">
      <c r="B81" s="78"/>
      <c r="C81" s="125"/>
      <c r="E81" s="85"/>
      <c r="F81" s="85"/>
      <c r="G81" s="96" t="s">
        <v>7</v>
      </c>
      <c r="H81" s="93">
        <f>AVERAGE(H79:H80)</f>
        <v>3.9798761609907118</v>
      </c>
      <c r="I81" s="94"/>
      <c r="K81" s="91"/>
      <c r="L81" s="90"/>
      <c r="M81" s="89"/>
      <c r="N81" s="89"/>
      <c r="O81" s="7" t="s">
        <v>19</v>
      </c>
      <c r="P81" s="33">
        <f>STDEV(P9,P10,P13,P14,P19,P20,P23,P24,P33,P34,P29,P30,P39,P40,P43,P44,P49,P50,P53,P54,P59,P60,P63,P64,P69,P70,P73,P74)</f>
        <v>2.5428958230325134</v>
      </c>
      <c r="Q81" s="77"/>
    </row>
    <row r="82" spans="2:17">
      <c r="B82" s="78"/>
      <c r="C82" s="97"/>
      <c r="E82" s="85"/>
      <c r="F82" s="85"/>
      <c r="G82" s="96"/>
      <c r="H82" s="93"/>
      <c r="I82" s="94"/>
      <c r="M82" s="85"/>
      <c r="N82" s="85"/>
      <c r="O82" s="94"/>
      <c r="P82" s="85"/>
      <c r="Q82" s="77"/>
    </row>
    <row r="83" spans="2:17">
      <c r="B83" s="78"/>
      <c r="C83" s="125" t="s">
        <v>70</v>
      </c>
      <c r="D83" s="70">
        <v>1</v>
      </c>
      <c r="E83" s="85">
        <v>1.1200000000000001</v>
      </c>
      <c r="F83" s="85">
        <v>0.19</v>
      </c>
      <c r="G83" s="96"/>
      <c r="H83" s="93">
        <f>E83/F83</f>
        <v>5.8947368421052637</v>
      </c>
      <c r="I83" s="94"/>
      <c r="K83" s="88"/>
      <c r="M83" s="85"/>
      <c r="N83" s="85"/>
      <c r="O83" s="94"/>
      <c r="P83" s="85"/>
      <c r="Q83" s="77"/>
    </row>
    <row r="84" spans="2:17">
      <c r="B84" s="78"/>
      <c r="C84" s="125"/>
      <c r="D84" s="70">
        <v>2</v>
      </c>
      <c r="E84" s="85">
        <v>1.26</v>
      </c>
      <c r="F84" s="85">
        <v>0.55000000000000004</v>
      </c>
      <c r="G84" s="96"/>
      <c r="H84" s="93">
        <f>E84/F84</f>
        <v>2.2909090909090906</v>
      </c>
      <c r="I84" s="2"/>
      <c r="K84" s="107"/>
      <c r="N84" s="85"/>
      <c r="O84" s="94"/>
      <c r="P84" s="85"/>
      <c r="Q84" s="77"/>
    </row>
    <row r="85" spans="2:17">
      <c r="B85" s="78"/>
      <c r="C85" s="125"/>
      <c r="E85" s="85"/>
      <c r="F85" s="85"/>
      <c r="G85" s="96" t="s">
        <v>7</v>
      </c>
      <c r="H85" s="93">
        <f>AVERAGE(H83:H84)</f>
        <v>4.0928229665071774</v>
      </c>
      <c r="I85" s="94"/>
      <c r="Q85" s="77"/>
    </row>
    <row r="86" spans="2:17">
      <c r="B86" s="78"/>
      <c r="C86" s="97"/>
      <c r="E86" s="85"/>
      <c r="F86" s="85"/>
      <c r="G86" s="96"/>
      <c r="H86" s="93"/>
      <c r="I86" s="94"/>
      <c r="Q86" s="77"/>
    </row>
    <row r="87" spans="2:17">
      <c r="B87" s="78"/>
      <c r="C87" s="97"/>
      <c r="E87" s="85"/>
      <c r="F87" s="85"/>
      <c r="G87" s="98" t="s">
        <v>52</v>
      </c>
      <c r="H87" s="31">
        <f>AVERAGE(H79,H80,H83,H84)</f>
        <v>4.0363495637489439</v>
      </c>
      <c r="I87" s="94"/>
      <c r="Q87" s="77"/>
    </row>
    <row r="88" spans="2:17">
      <c r="B88" s="78"/>
      <c r="C88" s="97"/>
      <c r="E88" s="85"/>
      <c r="F88" s="85"/>
      <c r="G88" s="96"/>
      <c r="H88" s="93"/>
      <c r="I88" s="94"/>
      <c r="Q88" s="77"/>
    </row>
    <row r="89" spans="2:17">
      <c r="B89" s="78"/>
      <c r="C89" s="125" t="s">
        <v>69</v>
      </c>
      <c r="D89" s="70">
        <v>1</v>
      </c>
      <c r="E89" s="85">
        <v>2.27</v>
      </c>
      <c r="F89" s="85">
        <v>1.37</v>
      </c>
      <c r="G89" s="96"/>
      <c r="H89" s="93">
        <f>E89/F89</f>
        <v>1.6569343065693429</v>
      </c>
      <c r="Q89" s="77"/>
    </row>
    <row r="90" spans="2:17">
      <c r="B90" s="78"/>
      <c r="C90" s="125"/>
      <c r="D90" s="70">
        <v>2</v>
      </c>
      <c r="E90" s="85">
        <v>2.17</v>
      </c>
      <c r="F90" s="85">
        <v>0.68</v>
      </c>
      <c r="G90" s="96"/>
      <c r="H90" s="93">
        <f>E90/F90</f>
        <v>3.1911764705882351</v>
      </c>
      <c r="Q90" s="77"/>
    </row>
    <row r="91" spans="2:17">
      <c r="B91" s="78"/>
      <c r="C91" s="125"/>
      <c r="E91" s="85"/>
      <c r="F91" s="85"/>
      <c r="G91" s="96" t="s">
        <v>7</v>
      </c>
      <c r="H91" s="93">
        <f>AVERAGE(H89:H90)</f>
        <v>2.4240553885787888</v>
      </c>
      <c r="Q91" s="77"/>
    </row>
    <row r="92" spans="2:17">
      <c r="B92" s="78"/>
      <c r="C92" s="97"/>
      <c r="E92" s="85"/>
      <c r="F92" s="85"/>
      <c r="G92" s="96"/>
      <c r="H92" s="93"/>
      <c r="Q92" s="77"/>
    </row>
    <row r="93" spans="2:17">
      <c r="B93" s="78"/>
      <c r="C93" s="125" t="s">
        <v>68</v>
      </c>
      <c r="D93" s="70">
        <v>1</v>
      </c>
      <c r="E93" s="85">
        <v>1.61</v>
      </c>
      <c r="F93" s="85">
        <v>0.76</v>
      </c>
      <c r="G93" s="96"/>
      <c r="H93" s="93">
        <f>E93/F93</f>
        <v>2.1184210526315792</v>
      </c>
      <c r="Q93" s="77"/>
    </row>
    <row r="94" spans="2:17">
      <c r="B94" s="78"/>
      <c r="C94" s="125"/>
      <c r="D94" s="70">
        <v>2</v>
      </c>
      <c r="E94" s="85">
        <v>1.73</v>
      </c>
      <c r="F94" s="85">
        <v>1.1499999999999999</v>
      </c>
      <c r="G94" s="96"/>
      <c r="H94" s="93">
        <f>E94/F94</f>
        <v>1.5043478260869567</v>
      </c>
      <c r="I94" s="2"/>
      <c r="Q94" s="77"/>
    </row>
    <row r="95" spans="2:17">
      <c r="B95" s="78"/>
      <c r="C95" s="125"/>
      <c r="E95" s="85"/>
      <c r="F95" s="85"/>
      <c r="G95" s="96" t="s">
        <v>7</v>
      </c>
      <c r="H95" s="93">
        <f>AVERAGE(H93:H94)</f>
        <v>1.811384439359268</v>
      </c>
      <c r="I95" s="2"/>
      <c r="Q95" s="77"/>
    </row>
    <row r="96" spans="2:17">
      <c r="B96" s="78"/>
      <c r="C96" s="97"/>
      <c r="E96" s="85"/>
      <c r="F96" s="85"/>
      <c r="G96" s="96"/>
      <c r="H96" s="93"/>
      <c r="Q96" s="77"/>
    </row>
    <row r="97" spans="2:17">
      <c r="B97" s="78"/>
      <c r="C97" s="97"/>
      <c r="E97" s="85"/>
      <c r="F97" s="85"/>
      <c r="G97" s="98" t="s">
        <v>67</v>
      </c>
      <c r="H97" s="31">
        <f>AVERAGE(H89,H90,H93,H94)</f>
        <v>2.1177199139690281</v>
      </c>
      <c r="Q97" s="77"/>
    </row>
    <row r="98" spans="2:17">
      <c r="B98" s="78"/>
      <c r="C98" s="97"/>
      <c r="E98" s="85"/>
      <c r="F98" s="85"/>
      <c r="G98" s="96"/>
      <c r="H98" s="93"/>
      <c r="Q98" s="77"/>
    </row>
    <row r="99" spans="2:17">
      <c r="B99" s="78"/>
      <c r="C99" s="95"/>
      <c r="E99" s="85"/>
      <c r="F99" s="85"/>
      <c r="G99" s="94"/>
      <c r="H99" s="93"/>
      <c r="Q99" s="77"/>
    </row>
    <row r="100" spans="2:17">
      <c r="B100" s="78"/>
      <c r="C100" s="92"/>
      <c r="G100" s="2" t="s">
        <v>7</v>
      </c>
      <c r="H100" s="31">
        <f>AVERAGE(H11,H15,H21,H25,H31,H35,H41,H45,H55,H51, H61,H65,H71,H75,H81,H85,H91,H95)</f>
        <v>4.5022182840020042</v>
      </c>
      <c r="Q100" s="77"/>
    </row>
    <row r="101" spans="2:17">
      <c r="B101" s="78"/>
      <c r="C101" s="91"/>
      <c r="D101" s="90"/>
      <c r="E101" s="89"/>
      <c r="F101" s="89"/>
      <c r="G101" s="7" t="s">
        <v>19</v>
      </c>
      <c r="H101" s="33">
        <f>STDEV(H9,H10,H13,H14,H19,H20,H23,H24,H29,H30,H33,H34,H39,H40,H43,H44,H53,H54,H49,H50,H59,H60,H63,H64,H69,H70,H73,H74,H79,H80,H83,H84,H89,H90,H93,H94)</f>
        <v>2.2352916644246612</v>
      </c>
      <c r="Q101" s="77"/>
    </row>
    <row r="102" spans="2:17">
      <c r="B102" s="78"/>
      <c r="C102" s="88"/>
      <c r="E102" s="85"/>
      <c r="F102" s="85"/>
      <c r="G102" s="2"/>
      <c r="H102" s="87"/>
      <c r="Q102" s="77"/>
    </row>
    <row r="103" spans="2:17" ht="17" thickBot="1">
      <c r="B103" s="78"/>
      <c r="C103" s="88"/>
      <c r="E103" s="85"/>
      <c r="F103" s="85"/>
      <c r="G103" s="2"/>
      <c r="H103" s="87"/>
      <c r="Q103" s="77"/>
    </row>
    <row r="104" spans="2:17">
      <c r="B104" s="78"/>
      <c r="C104"/>
      <c r="D104" s="118" t="s">
        <v>53</v>
      </c>
      <c r="E104" s="119"/>
      <c r="F104" s="120"/>
      <c r="G104" s="2"/>
      <c r="H104" s="87"/>
      <c r="Q104" s="77"/>
    </row>
    <row r="105" spans="2:17">
      <c r="B105" s="78"/>
      <c r="C105"/>
      <c r="D105" s="112"/>
      <c r="E105" s="86" t="s">
        <v>23</v>
      </c>
      <c r="F105" s="39" t="s">
        <v>22</v>
      </c>
      <c r="G105" s="2"/>
      <c r="H105" s="87"/>
      <c r="Q105" s="77"/>
    </row>
    <row r="106" spans="2:17">
      <c r="B106" s="78"/>
      <c r="C106"/>
      <c r="D106" s="112"/>
      <c r="E106" s="85">
        <v>4.362268518518519</v>
      </c>
      <c r="F106" s="84">
        <v>5.3577777600306664</v>
      </c>
      <c r="G106" s="2"/>
      <c r="H106" s="87"/>
      <c r="Q106" s="77"/>
    </row>
    <row r="107" spans="2:17">
      <c r="B107" s="78"/>
      <c r="C107"/>
      <c r="D107" s="112"/>
      <c r="E107" s="85">
        <v>2.8639184397163122</v>
      </c>
      <c r="F107" s="84">
        <v>8.1714285714285708</v>
      </c>
      <c r="G107" s="2"/>
      <c r="H107" s="87"/>
      <c r="Q107" s="77"/>
    </row>
    <row r="108" spans="2:17">
      <c r="B108" s="78"/>
      <c r="C108"/>
      <c r="D108" s="112"/>
      <c r="E108" s="85">
        <v>4.8163146997929607</v>
      </c>
      <c r="F108" s="84">
        <v>5.5224747474747478</v>
      </c>
      <c r="G108" s="2"/>
      <c r="H108" s="87"/>
      <c r="Q108" s="77"/>
    </row>
    <row r="109" spans="2:17">
      <c r="B109" s="78"/>
      <c r="C109"/>
      <c r="D109" s="112"/>
      <c r="E109" s="85">
        <v>6.7303450226244355</v>
      </c>
      <c r="F109" s="84">
        <v>2.5010746606334839</v>
      </c>
      <c r="G109" s="2"/>
      <c r="H109" s="87"/>
      <c r="Q109" s="77"/>
    </row>
    <row r="110" spans="2:17">
      <c r="B110" s="78"/>
      <c r="C110"/>
      <c r="D110" s="112"/>
      <c r="E110" s="85">
        <v>3.4825307208801632</v>
      </c>
      <c r="F110" s="84">
        <v>8.8812499999999996</v>
      </c>
      <c r="G110" s="2"/>
      <c r="H110" s="87"/>
      <c r="Q110" s="77"/>
    </row>
    <row r="111" spans="2:17">
      <c r="B111" s="78"/>
      <c r="C111"/>
      <c r="D111" s="112"/>
      <c r="E111" s="85">
        <v>7.5031944444444445</v>
      </c>
      <c r="F111" s="84">
        <v>6.2136289759295078</v>
      </c>
      <c r="G111" s="2"/>
      <c r="H111" s="87"/>
      <c r="Q111" s="77"/>
    </row>
    <row r="112" spans="2:17">
      <c r="B112" s="78"/>
      <c r="C112"/>
      <c r="D112" s="112"/>
      <c r="E112" s="85">
        <v>4.6073232323232318</v>
      </c>
      <c r="F112" s="84">
        <v>6.8624084249084252</v>
      </c>
      <c r="G112" s="2"/>
      <c r="H112" s="87"/>
      <c r="Q112" s="77"/>
    </row>
    <row r="113" spans="2:17">
      <c r="B113" s="78"/>
      <c r="C113"/>
      <c r="D113" s="112"/>
      <c r="E113" s="85">
        <v>4.0363495637489439</v>
      </c>
      <c r="F113" s="82"/>
      <c r="G113" s="2"/>
      <c r="H113" s="87"/>
      <c r="Q113" s="77"/>
    </row>
    <row r="114" spans="2:17">
      <c r="B114" s="78"/>
      <c r="C114"/>
      <c r="D114" s="112"/>
      <c r="E114" s="85">
        <v>2.1177199139690281</v>
      </c>
      <c r="F114" s="82"/>
      <c r="G114" s="2"/>
      <c r="H114" s="87"/>
      <c r="Q114" s="77"/>
    </row>
    <row r="115" spans="2:17">
      <c r="B115" s="78"/>
      <c r="C115"/>
      <c r="D115" s="112"/>
      <c r="F115" s="84"/>
      <c r="G115" s="2"/>
      <c r="H115" s="87"/>
      <c r="Q115" s="77"/>
    </row>
    <row r="116" spans="2:17" ht="17" thickBot="1">
      <c r="B116" s="78"/>
      <c r="C116"/>
      <c r="D116" s="111" t="s">
        <v>7</v>
      </c>
      <c r="E116" s="80">
        <f>AVERAGE(E106:E114)</f>
        <v>4.5022182840020042</v>
      </c>
      <c r="F116" s="79">
        <f>AVERAGE(F106:F112)</f>
        <v>6.2157204486293427</v>
      </c>
      <c r="G116" s="2"/>
      <c r="H116" s="87"/>
      <c r="Q116" s="77"/>
    </row>
    <row r="117" spans="2:17">
      <c r="B117" s="78"/>
      <c r="C117" s="88"/>
      <c r="E117" s="85"/>
      <c r="F117" s="85"/>
      <c r="G117" s="2"/>
      <c r="H117" s="87"/>
      <c r="Q117" s="77"/>
    </row>
    <row r="118" spans="2:17" ht="17" thickBot="1">
      <c r="B118" s="76"/>
      <c r="C118" s="110"/>
      <c r="D118" s="73"/>
      <c r="E118" s="80"/>
      <c r="F118" s="80"/>
      <c r="G118" s="62"/>
      <c r="H118" s="63"/>
      <c r="I118" s="74"/>
      <c r="J118" s="74"/>
      <c r="K118" s="75"/>
      <c r="L118" s="73"/>
      <c r="M118" s="73"/>
      <c r="N118" s="73"/>
      <c r="O118" s="74"/>
      <c r="P118" s="73"/>
      <c r="Q118" s="72"/>
    </row>
    <row r="119" spans="2:17">
      <c r="C119" s="88"/>
      <c r="E119" s="85"/>
      <c r="F119" s="85"/>
      <c r="G119" s="2"/>
      <c r="H119" s="87"/>
    </row>
    <row r="120" spans="2:17">
      <c r="C120" s="88"/>
      <c r="E120" s="85"/>
      <c r="F120" s="85"/>
      <c r="G120" s="2"/>
      <c r="H120" s="87"/>
    </row>
    <row r="121" spans="2:17" ht="17" thickBot="1">
      <c r="C121" s="88"/>
      <c r="E121" s="85"/>
      <c r="F121" s="85"/>
      <c r="G121" s="2"/>
      <c r="H121" s="87"/>
    </row>
    <row r="122" spans="2:17">
      <c r="B122" s="106"/>
      <c r="C122" s="47" t="s">
        <v>27</v>
      </c>
      <c r="D122" s="102"/>
      <c r="E122" s="102"/>
      <c r="F122" s="102"/>
      <c r="G122" s="103"/>
      <c r="H122" s="102"/>
      <c r="I122" s="103"/>
      <c r="J122" s="103"/>
      <c r="K122" s="104"/>
      <c r="L122" s="102"/>
      <c r="M122" s="102"/>
      <c r="N122" s="102"/>
      <c r="O122" s="103"/>
      <c r="P122" s="102"/>
      <c r="Q122" s="101"/>
    </row>
    <row r="123" spans="2:17">
      <c r="B123" s="78"/>
      <c r="C123" s="100"/>
      <c r="Q123" s="77"/>
    </row>
    <row r="124" spans="2:17">
      <c r="B124" s="78"/>
      <c r="C124" s="18" t="s">
        <v>66</v>
      </c>
      <c r="E124" s="85"/>
      <c r="F124" s="85"/>
      <c r="G124" s="94"/>
      <c r="H124" s="85"/>
      <c r="K124" s="18" t="s">
        <v>65</v>
      </c>
      <c r="Q124" s="77"/>
    </row>
    <row r="125" spans="2:17">
      <c r="B125" s="78"/>
      <c r="C125"/>
      <c r="D125" s="85"/>
      <c r="E125" s="85"/>
      <c r="F125" s="85"/>
      <c r="G125" s="94"/>
      <c r="H125" s="85"/>
      <c r="K125" s="100"/>
      <c r="M125" s="85"/>
      <c r="N125" s="85"/>
      <c r="O125" s="94"/>
      <c r="P125" s="85"/>
      <c r="Q125" s="77"/>
    </row>
    <row r="126" spans="2:17">
      <c r="B126" s="78"/>
      <c r="C126" s="19" t="s">
        <v>1</v>
      </c>
      <c r="D126" s="24" t="s">
        <v>2</v>
      </c>
      <c r="E126" s="24" t="s">
        <v>3</v>
      </c>
      <c r="F126" s="24" t="s">
        <v>4</v>
      </c>
      <c r="G126" s="15"/>
      <c r="H126" s="29" t="s">
        <v>5</v>
      </c>
      <c r="I126" s="2"/>
      <c r="K126" s="19" t="s">
        <v>1</v>
      </c>
      <c r="L126" s="24" t="s">
        <v>2</v>
      </c>
      <c r="M126" s="24" t="s">
        <v>3</v>
      </c>
      <c r="N126" s="24" t="s">
        <v>4</v>
      </c>
      <c r="O126" s="15"/>
      <c r="P126" s="29" t="s">
        <v>5</v>
      </c>
      <c r="Q126" s="77"/>
    </row>
    <row r="127" spans="2:17">
      <c r="B127" s="78"/>
      <c r="C127" s="124" t="s">
        <v>36</v>
      </c>
      <c r="D127" s="70">
        <v>1</v>
      </c>
      <c r="E127" s="85">
        <v>1.84</v>
      </c>
      <c r="F127" s="85">
        <v>0.37</v>
      </c>
      <c r="G127" s="94"/>
      <c r="H127" s="93">
        <f>E127/F127</f>
        <v>4.9729729729729728</v>
      </c>
      <c r="I127" s="2"/>
      <c r="K127" s="99" t="s">
        <v>35</v>
      </c>
      <c r="L127" s="70">
        <v>1</v>
      </c>
      <c r="M127" s="85">
        <v>1.5</v>
      </c>
      <c r="N127" s="85">
        <v>0.28999999999999998</v>
      </c>
      <c r="O127" s="94"/>
      <c r="P127" s="93">
        <f>M127/N127</f>
        <v>5.1724137931034484</v>
      </c>
      <c r="Q127" s="77"/>
    </row>
    <row r="128" spans="2:17">
      <c r="B128" s="78"/>
      <c r="C128" s="124"/>
      <c r="D128" s="70">
        <v>2</v>
      </c>
      <c r="E128" s="85">
        <v>1.95</v>
      </c>
      <c r="F128" s="85">
        <v>0.83</v>
      </c>
      <c r="G128" s="94"/>
      <c r="H128" s="93">
        <f>E128/F128</f>
        <v>2.3493975903614457</v>
      </c>
      <c r="I128" s="2"/>
      <c r="K128" s="99"/>
      <c r="L128" s="70">
        <v>2</v>
      </c>
      <c r="M128" s="85">
        <v>1.25</v>
      </c>
      <c r="N128" s="85">
        <v>0.15</v>
      </c>
      <c r="O128" s="94"/>
      <c r="P128" s="93">
        <f>M128/N128</f>
        <v>8.3333333333333339</v>
      </c>
      <c r="Q128" s="77"/>
    </row>
    <row r="129" spans="2:17">
      <c r="B129" s="78"/>
      <c r="C129" s="124"/>
      <c r="E129" s="85"/>
      <c r="F129" s="85"/>
      <c r="G129" s="96" t="s">
        <v>7</v>
      </c>
      <c r="H129" s="93">
        <f>AVERAGE(H127:H128)</f>
        <v>3.6611852816672092</v>
      </c>
      <c r="I129" s="2"/>
      <c r="K129" s="99"/>
      <c r="M129" s="85"/>
      <c r="N129" s="85"/>
      <c r="O129" s="96" t="s">
        <v>7</v>
      </c>
      <c r="P129" s="93">
        <f>AVERAGE(P127:P128)</f>
        <v>6.7528735632183912</v>
      </c>
      <c r="Q129" s="77"/>
    </row>
    <row r="130" spans="2:17">
      <c r="B130" s="78"/>
      <c r="C130" s="99"/>
      <c r="E130" s="85"/>
      <c r="F130" s="85"/>
      <c r="G130" s="96"/>
      <c r="H130" s="93"/>
      <c r="I130" s="2"/>
      <c r="K130" s="99"/>
      <c r="M130" s="85"/>
      <c r="N130" s="85"/>
      <c r="O130" s="96"/>
      <c r="P130" s="93"/>
      <c r="Q130" s="77"/>
    </row>
    <row r="131" spans="2:17">
      <c r="B131" s="78"/>
      <c r="C131" s="124" t="s">
        <v>37</v>
      </c>
      <c r="D131" s="70">
        <v>1</v>
      </c>
      <c r="E131" s="85">
        <v>1.24</v>
      </c>
      <c r="F131" s="85">
        <v>0.33</v>
      </c>
      <c r="G131" s="94"/>
      <c r="H131" s="93">
        <f>E131/F131</f>
        <v>3.7575757575757573</v>
      </c>
      <c r="I131" s="2"/>
      <c r="K131" s="99" t="s">
        <v>36</v>
      </c>
      <c r="L131" s="70">
        <v>1</v>
      </c>
      <c r="M131" s="85">
        <v>0.77</v>
      </c>
      <c r="N131" s="85">
        <v>0.12</v>
      </c>
      <c r="O131" s="94"/>
      <c r="P131" s="93">
        <f>M131/N131</f>
        <v>6.416666666666667</v>
      </c>
      <c r="Q131" s="77"/>
    </row>
    <row r="132" spans="2:17">
      <c r="B132" s="78"/>
      <c r="C132" s="124"/>
      <c r="D132" s="70">
        <v>2</v>
      </c>
      <c r="E132" s="85">
        <v>1.22</v>
      </c>
      <c r="F132" s="85">
        <v>0.33</v>
      </c>
      <c r="G132" s="94"/>
      <c r="H132" s="93">
        <f>E132/F132</f>
        <v>3.6969696969696968</v>
      </c>
      <c r="K132" s="99"/>
      <c r="L132" s="70">
        <v>2</v>
      </c>
      <c r="M132" s="85">
        <v>0.78</v>
      </c>
      <c r="N132" s="85">
        <v>7.0000000000000007E-2</v>
      </c>
      <c r="O132" s="94"/>
      <c r="P132" s="93">
        <f>M132/N132</f>
        <v>11.142857142857142</v>
      </c>
      <c r="Q132" s="77"/>
    </row>
    <row r="133" spans="2:17">
      <c r="B133" s="78"/>
      <c r="C133" s="124"/>
      <c r="E133" s="85"/>
      <c r="F133" s="85"/>
      <c r="G133" s="96" t="s">
        <v>7</v>
      </c>
      <c r="H133" s="93">
        <f>AVERAGE(H131:H132)</f>
        <v>3.7272727272727271</v>
      </c>
      <c r="K133" s="99"/>
      <c r="M133" s="85"/>
      <c r="N133" s="85"/>
      <c r="O133" s="96" t="s">
        <v>7</v>
      </c>
      <c r="P133" s="93">
        <f>AVERAGE(P131:P132)</f>
        <v>8.7797619047619051</v>
      </c>
      <c r="Q133" s="77"/>
    </row>
    <row r="134" spans="2:17">
      <c r="B134" s="78"/>
      <c r="C134" s="99"/>
      <c r="E134" s="85"/>
      <c r="F134" s="85"/>
      <c r="G134" s="96"/>
      <c r="H134" s="93"/>
      <c r="K134" s="99"/>
      <c r="M134" s="85"/>
      <c r="N134" s="85"/>
      <c r="O134" s="96"/>
      <c r="P134" s="93"/>
      <c r="Q134" s="77"/>
    </row>
    <row r="135" spans="2:17">
      <c r="B135" s="78"/>
      <c r="C135" s="99"/>
      <c r="E135" s="85"/>
      <c r="F135" s="85"/>
      <c r="G135" s="98" t="s">
        <v>9</v>
      </c>
      <c r="H135" s="31">
        <f>AVERAGE(H127,H128,H131,H132)</f>
        <v>3.6942290044699684</v>
      </c>
      <c r="K135" s="99"/>
      <c r="M135" s="85"/>
      <c r="N135" s="85"/>
      <c r="O135" s="98" t="s">
        <v>9</v>
      </c>
      <c r="P135" s="31">
        <f>AVERAGE(P127,P128,P131,P132)</f>
        <v>7.7663177339901477</v>
      </c>
      <c r="Q135" s="77"/>
    </row>
    <row r="136" spans="2:17">
      <c r="B136" s="78"/>
      <c r="C136" s="99"/>
      <c r="E136" s="85"/>
      <c r="F136" s="85"/>
      <c r="G136" s="96"/>
      <c r="H136" s="93"/>
      <c r="K136" s="99"/>
      <c r="M136" s="85"/>
      <c r="N136" s="85"/>
      <c r="O136" s="96"/>
      <c r="P136" s="93"/>
      <c r="Q136" s="77"/>
    </row>
    <row r="137" spans="2:17">
      <c r="B137" s="78"/>
      <c r="C137" s="124" t="s">
        <v>38</v>
      </c>
      <c r="D137" s="70">
        <v>1</v>
      </c>
      <c r="E137" s="85">
        <v>1.83</v>
      </c>
      <c r="F137" s="85">
        <v>0.24</v>
      </c>
      <c r="G137" s="94"/>
      <c r="H137" s="93">
        <f>E137/F137</f>
        <v>7.6250000000000009</v>
      </c>
      <c r="K137" s="99" t="s">
        <v>37</v>
      </c>
      <c r="L137" s="70">
        <v>1</v>
      </c>
      <c r="M137" s="85">
        <v>2.2000000000000002</v>
      </c>
      <c r="N137" s="85">
        <v>0.28999999999999998</v>
      </c>
      <c r="O137" s="94"/>
      <c r="P137" s="93">
        <f>M137/N137</f>
        <v>7.5862068965517251</v>
      </c>
      <c r="Q137" s="77"/>
    </row>
    <row r="138" spans="2:17">
      <c r="B138" s="78"/>
      <c r="C138" s="124"/>
      <c r="D138" s="70">
        <v>2</v>
      </c>
      <c r="E138" s="85">
        <v>2.0699999999999998</v>
      </c>
      <c r="F138" s="85">
        <v>0.56999999999999995</v>
      </c>
      <c r="G138" s="94"/>
      <c r="H138" s="93">
        <f>E138/F138</f>
        <v>3.6315789473684212</v>
      </c>
      <c r="K138" s="99"/>
      <c r="L138" s="70">
        <v>2</v>
      </c>
      <c r="M138" s="85">
        <v>1.95</v>
      </c>
      <c r="N138" s="85">
        <v>0.28999999999999998</v>
      </c>
      <c r="O138" s="94"/>
      <c r="P138" s="93">
        <f>M138/N138</f>
        <v>6.7241379310344831</v>
      </c>
      <c r="Q138" s="77"/>
    </row>
    <row r="139" spans="2:17">
      <c r="B139" s="78"/>
      <c r="C139" s="124"/>
      <c r="E139" s="85"/>
      <c r="F139" s="85"/>
      <c r="G139" s="96" t="s">
        <v>7</v>
      </c>
      <c r="H139" s="93">
        <f>AVERAGE(H137:H138)</f>
        <v>5.6282894736842106</v>
      </c>
      <c r="K139" s="99"/>
      <c r="M139" s="85"/>
      <c r="N139" s="85"/>
      <c r="O139" s="96" t="s">
        <v>7</v>
      </c>
      <c r="P139" s="93">
        <f>AVERAGE(P137:P138)</f>
        <v>7.1551724137931041</v>
      </c>
      <c r="Q139" s="77"/>
    </row>
    <row r="140" spans="2:17">
      <c r="B140" s="78"/>
      <c r="C140" s="99"/>
      <c r="E140" s="85"/>
      <c r="F140" s="85"/>
      <c r="G140" s="96"/>
      <c r="H140" s="93"/>
      <c r="K140" s="99"/>
      <c r="M140" s="85"/>
      <c r="N140" s="85"/>
      <c r="O140" s="96"/>
      <c r="P140" s="93"/>
      <c r="Q140" s="77"/>
    </row>
    <row r="141" spans="2:17">
      <c r="B141" s="78"/>
      <c r="C141" s="124" t="s">
        <v>39</v>
      </c>
      <c r="D141" s="70">
        <v>1</v>
      </c>
      <c r="E141" s="85">
        <v>0.81</v>
      </c>
      <c r="F141" s="85">
        <v>0.2</v>
      </c>
      <c r="G141" s="94"/>
      <c r="H141" s="93">
        <f>E141/F141</f>
        <v>4.05</v>
      </c>
      <c r="K141" s="99" t="s">
        <v>38</v>
      </c>
      <c r="L141" s="70">
        <v>1</v>
      </c>
      <c r="M141" s="85">
        <v>0.84</v>
      </c>
      <c r="N141" s="85">
        <v>0.15</v>
      </c>
      <c r="O141" s="94"/>
      <c r="P141" s="93">
        <f>M141/N141</f>
        <v>5.6</v>
      </c>
      <c r="Q141" s="77"/>
    </row>
    <row r="142" spans="2:17">
      <c r="B142" s="78"/>
      <c r="C142" s="124"/>
      <c r="D142" s="70">
        <v>2</v>
      </c>
      <c r="E142" s="85">
        <v>0.81</v>
      </c>
      <c r="F142" s="85">
        <v>0.13</v>
      </c>
      <c r="G142" s="94"/>
      <c r="H142" s="93">
        <f>E142/F142</f>
        <v>6.2307692307692308</v>
      </c>
      <c r="K142" s="99"/>
      <c r="L142" s="70">
        <v>2</v>
      </c>
      <c r="M142" s="85">
        <v>0.77</v>
      </c>
      <c r="N142" s="85">
        <v>0.1</v>
      </c>
      <c r="O142" s="94"/>
      <c r="P142" s="93">
        <f>M142/N142</f>
        <v>7.7</v>
      </c>
      <c r="Q142" s="77"/>
    </row>
    <row r="143" spans="2:17">
      <c r="B143" s="78"/>
      <c r="C143" s="124"/>
      <c r="E143" s="85"/>
      <c r="F143" s="85"/>
      <c r="G143" s="96" t="s">
        <v>7</v>
      </c>
      <c r="H143" s="93">
        <f>AVERAGE(H141:H142)</f>
        <v>5.1403846153846153</v>
      </c>
      <c r="K143" s="99"/>
      <c r="M143" s="85"/>
      <c r="N143" s="85"/>
      <c r="O143" s="96" t="s">
        <v>7</v>
      </c>
      <c r="P143" s="93">
        <f>AVERAGE(P141:P142)</f>
        <v>6.65</v>
      </c>
      <c r="Q143" s="77"/>
    </row>
    <row r="144" spans="2:17">
      <c r="B144" s="78"/>
      <c r="C144" s="99"/>
      <c r="E144" s="85"/>
      <c r="F144" s="85"/>
      <c r="G144" s="96"/>
      <c r="H144" s="93"/>
      <c r="K144" s="99"/>
      <c r="M144" s="85"/>
      <c r="N144" s="85"/>
      <c r="O144" s="96"/>
      <c r="P144" s="93"/>
      <c r="Q144" s="77"/>
    </row>
    <row r="145" spans="2:17">
      <c r="B145" s="78"/>
      <c r="C145" s="99"/>
      <c r="E145" s="85"/>
      <c r="F145" s="85"/>
      <c r="G145" s="98" t="s">
        <v>12</v>
      </c>
      <c r="H145" s="31">
        <f>AVERAGE(H137,H138,H141,H142)</f>
        <v>5.384337044534413</v>
      </c>
      <c r="K145" s="99"/>
      <c r="M145" s="85"/>
      <c r="N145" s="85"/>
      <c r="O145" s="98" t="s">
        <v>12</v>
      </c>
      <c r="P145" s="31">
        <f>AVERAGE(P137,P138,P141,P142)</f>
        <v>6.9025862068965518</v>
      </c>
      <c r="Q145" s="77"/>
    </row>
    <row r="146" spans="2:17">
      <c r="B146" s="78"/>
      <c r="C146" s="99"/>
      <c r="E146" s="85"/>
      <c r="F146" s="85"/>
      <c r="G146" s="96"/>
      <c r="H146" s="93"/>
      <c r="K146" s="99"/>
      <c r="M146" s="85"/>
      <c r="N146" s="85"/>
      <c r="O146" s="96"/>
      <c r="P146" s="93"/>
      <c r="Q146" s="77"/>
    </row>
    <row r="147" spans="2:17">
      <c r="B147" s="78"/>
      <c r="C147" s="124" t="s">
        <v>40</v>
      </c>
      <c r="D147" s="70">
        <v>1</v>
      </c>
      <c r="E147" s="85">
        <v>0.88</v>
      </c>
      <c r="F147" s="85">
        <v>0.16</v>
      </c>
      <c r="G147" s="94"/>
      <c r="H147" s="93">
        <f>E147/F147</f>
        <v>5.5</v>
      </c>
      <c r="K147" s="99" t="s">
        <v>39</v>
      </c>
      <c r="L147" s="70">
        <v>1</v>
      </c>
      <c r="M147" s="85">
        <v>1.1100000000000001</v>
      </c>
      <c r="N147" s="85">
        <v>0.12</v>
      </c>
      <c r="O147" s="94"/>
      <c r="P147" s="93">
        <f>M147/N147</f>
        <v>9.2500000000000018</v>
      </c>
      <c r="Q147" s="77"/>
    </row>
    <row r="148" spans="2:17">
      <c r="B148" s="78"/>
      <c r="C148" s="124"/>
      <c r="D148" s="70">
        <v>2</v>
      </c>
      <c r="E148" s="85">
        <v>0.97</v>
      </c>
      <c r="F148" s="85">
        <v>0.17</v>
      </c>
      <c r="G148" s="94"/>
      <c r="H148" s="93">
        <f>E148/F148</f>
        <v>5.7058823529411757</v>
      </c>
      <c r="K148" s="99"/>
      <c r="L148" s="70">
        <v>2</v>
      </c>
      <c r="M148" s="85">
        <v>1.23</v>
      </c>
      <c r="N148" s="85">
        <v>0.38</v>
      </c>
      <c r="O148" s="94"/>
      <c r="P148" s="93">
        <f>M148/N148</f>
        <v>3.236842105263158</v>
      </c>
      <c r="Q148" s="77"/>
    </row>
    <row r="149" spans="2:17">
      <c r="B149" s="78"/>
      <c r="C149" s="124"/>
      <c r="E149" s="85"/>
      <c r="F149" s="85"/>
      <c r="G149" s="96" t="s">
        <v>7</v>
      </c>
      <c r="H149" s="93">
        <f>AVERAGE(H147:H148)</f>
        <v>5.6029411764705879</v>
      </c>
      <c r="K149" s="99"/>
      <c r="M149" s="85"/>
      <c r="N149" s="85"/>
      <c r="O149" s="96" t="s">
        <v>7</v>
      </c>
      <c r="P149" s="93">
        <f>AVERAGE(P147:P148)</f>
        <v>6.2434210526315796</v>
      </c>
      <c r="Q149" s="77"/>
    </row>
    <row r="150" spans="2:17">
      <c r="B150" s="78"/>
      <c r="C150" s="99"/>
      <c r="E150" s="85"/>
      <c r="F150" s="85"/>
      <c r="G150" s="96"/>
      <c r="H150" s="93"/>
      <c r="K150" s="99"/>
      <c r="M150" s="85"/>
      <c r="N150" s="85"/>
      <c r="O150" s="96"/>
      <c r="P150" s="93"/>
      <c r="Q150" s="77"/>
    </row>
    <row r="151" spans="2:17">
      <c r="B151" s="78"/>
      <c r="C151" s="124" t="s">
        <v>41</v>
      </c>
      <c r="D151" s="70">
        <v>1</v>
      </c>
      <c r="E151" s="85">
        <v>0.93</v>
      </c>
      <c r="F151" s="85">
        <v>0.19</v>
      </c>
      <c r="G151" s="94"/>
      <c r="H151" s="93">
        <f>E151/F151</f>
        <v>4.8947368421052637</v>
      </c>
      <c r="K151" s="99" t="s">
        <v>40</v>
      </c>
      <c r="L151" s="70">
        <v>1</v>
      </c>
      <c r="M151" s="85">
        <v>1.79</v>
      </c>
      <c r="N151" s="85">
        <v>0.37</v>
      </c>
      <c r="O151" s="94"/>
      <c r="P151" s="93">
        <f>M151/N151</f>
        <v>4.8378378378378377</v>
      </c>
      <c r="Q151" s="77"/>
    </row>
    <row r="152" spans="2:17">
      <c r="B152" s="78"/>
      <c r="C152" s="125"/>
      <c r="D152" s="70">
        <v>2</v>
      </c>
      <c r="E152" s="85">
        <v>1.1499999999999999</v>
      </c>
      <c r="F152" s="85">
        <v>0.26</v>
      </c>
      <c r="G152" s="94"/>
      <c r="H152" s="93">
        <f>E152/F152</f>
        <v>4.4230769230769225</v>
      </c>
      <c r="K152" s="97"/>
      <c r="L152" s="70">
        <v>2</v>
      </c>
      <c r="M152" s="85">
        <v>1.82</v>
      </c>
      <c r="N152" s="85">
        <v>0.71</v>
      </c>
      <c r="O152" s="94"/>
      <c r="P152" s="93">
        <f>M152/N152</f>
        <v>2.563380281690141</v>
      </c>
      <c r="Q152" s="77"/>
    </row>
    <row r="153" spans="2:17">
      <c r="B153" s="78"/>
      <c r="C153" s="126"/>
      <c r="E153" s="85"/>
      <c r="F153" s="85"/>
      <c r="G153" s="96" t="s">
        <v>7</v>
      </c>
      <c r="H153" s="93">
        <f>AVERAGE(H151:H152)</f>
        <v>4.6589068825910935</v>
      </c>
      <c r="K153" s="92"/>
      <c r="M153" s="85"/>
      <c r="N153" s="85"/>
      <c r="O153" s="96" t="s">
        <v>7</v>
      </c>
      <c r="P153" s="93">
        <f>AVERAGE(P151:P152)</f>
        <v>3.7006090597639894</v>
      </c>
      <c r="Q153" s="77"/>
    </row>
    <row r="154" spans="2:17">
      <c r="B154" s="78"/>
      <c r="C154" s="92"/>
      <c r="E154" s="85"/>
      <c r="F154" s="85"/>
      <c r="G154" s="96"/>
      <c r="H154" s="93"/>
      <c r="K154" s="92"/>
      <c r="M154" s="85"/>
      <c r="N154" s="85"/>
      <c r="O154" s="96"/>
      <c r="P154" s="93"/>
      <c r="Q154" s="77"/>
    </row>
    <row r="155" spans="2:17">
      <c r="B155" s="78"/>
      <c r="C155" s="92"/>
      <c r="E155" s="85"/>
      <c r="F155" s="85"/>
      <c r="G155" s="98" t="s">
        <v>15</v>
      </c>
      <c r="H155" s="31">
        <f>AVERAGE(H147,H148,H151,H152)</f>
        <v>5.1309240295308411</v>
      </c>
      <c r="K155" s="92"/>
      <c r="M155" s="85"/>
      <c r="N155" s="85"/>
      <c r="O155" s="98" t="s">
        <v>15</v>
      </c>
      <c r="P155" s="31">
        <f>AVERAGE(P147,P148,P151,P152)</f>
        <v>4.9720150561977841</v>
      </c>
      <c r="Q155" s="77"/>
    </row>
    <row r="156" spans="2:17">
      <c r="B156" s="78"/>
      <c r="C156" s="92"/>
      <c r="E156" s="85"/>
      <c r="F156" s="85"/>
      <c r="G156" s="96"/>
      <c r="H156" s="93"/>
      <c r="K156" s="92"/>
      <c r="M156" s="85"/>
      <c r="N156" s="85"/>
      <c r="O156" s="96"/>
      <c r="P156" s="93"/>
      <c r="Q156" s="77"/>
    </row>
    <row r="157" spans="2:17">
      <c r="B157" s="78"/>
      <c r="C157" s="125" t="s">
        <v>42</v>
      </c>
      <c r="D157" s="70">
        <v>1</v>
      </c>
      <c r="E157" s="85">
        <v>0.66</v>
      </c>
      <c r="F157" s="85">
        <v>0.09</v>
      </c>
      <c r="G157" s="96"/>
      <c r="H157" s="93">
        <f>E157/F157</f>
        <v>7.3333333333333339</v>
      </c>
      <c r="K157" s="97" t="s">
        <v>41</v>
      </c>
      <c r="L157" s="70">
        <v>1</v>
      </c>
      <c r="M157" s="85">
        <v>0.96</v>
      </c>
      <c r="N157" s="85">
        <v>0.15</v>
      </c>
      <c r="O157" s="96"/>
      <c r="P157" s="93">
        <f>M157/N157</f>
        <v>6.4</v>
      </c>
      <c r="Q157" s="77"/>
    </row>
    <row r="158" spans="2:17">
      <c r="B158" s="78"/>
      <c r="C158" s="125"/>
      <c r="D158" s="70">
        <v>2</v>
      </c>
      <c r="E158" s="85">
        <v>0.72</v>
      </c>
      <c r="F158" s="85">
        <v>0.27</v>
      </c>
      <c r="G158" s="96"/>
      <c r="H158" s="93">
        <f>E158/F158</f>
        <v>2.6666666666666665</v>
      </c>
      <c r="K158" s="97"/>
      <c r="L158" s="70">
        <v>2</v>
      </c>
      <c r="M158" s="85">
        <v>0.85</v>
      </c>
      <c r="N158" s="85">
        <v>0.08</v>
      </c>
      <c r="O158" s="96"/>
      <c r="P158" s="93">
        <f>M158/N158</f>
        <v>10.625</v>
      </c>
      <c r="Q158" s="77"/>
    </row>
    <row r="159" spans="2:17">
      <c r="B159" s="78"/>
      <c r="C159" s="125"/>
      <c r="G159" s="96" t="s">
        <v>7</v>
      </c>
      <c r="H159" s="93">
        <f>AVERAGE(H157:H158)</f>
        <v>5</v>
      </c>
      <c r="K159" s="97"/>
      <c r="O159" s="96" t="s">
        <v>7</v>
      </c>
      <c r="P159" s="93">
        <f>AVERAGE(P157:P158)</f>
        <v>8.5124999999999993</v>
      </c>
      <c r="Q159" s="77"/>
    </row>
    <row r="160" spans="2:17">
      <c r="B160" s="78"/>
      <c r="C160" s="97"/>
      <c r="G160" s="96"/>
      <c r="H160" s="93"/>
      <c r="K160" s="97"/>
      <c r="O160" s="96"/>
      <c r="P160" s="93"/>
      <c r="Q160" s="77"/>
    </row>
    <row r="161" spans="2:17">
      <c r="B161" s="78"/>
      <c r="C161" s="125" t="s">
        <v>43</v>
      </c>
      <c r="D161" s="70">
        <v>1</v>
      </c>
      <c r="E161" s="85">
        <v>1.1499999999999999</v>
      </c>
      <c r="F161" s="85">
        <v>0.22</v>
      </c>
      <c r="G161" s="96"/>
      <c r="H161" s="93">
        <f>E161/F161</f>
        <v>5.2272727272727266</v>
      </c>
      <c r="K161" s="97" t="s">
        <v>42</v>
      </c>
      <c r="L161" s="70">
        <v>1</v>
      </c>
      <c r="M161" s="85">
        <v>1.71</v>
      </c>
      <c r="N161" s="85">
        <v>0.48</v>
      </c>
      <c r="O161" s="96"/>
      <c r="P161" s="93">
        <f>M161/N161</f>
        <v>3.5625</v>
      </c>
      <c r="Q161" s="77"/>
    </row>
    <row r="162" spans="2:17">
      <c r="B162" s="78"/>
      <c r="C162" s="125"/>
      <c r="D162" s="70">
        <v>2</v>
      </c>
      <c r="E162" s="85">
        <v>0.8</v>
      </c>
      <c r="F162" s="85">
        <v>0.11</v>
      </c>
      <c r="G162" s="96"/>
      <c r="H162" s="93">
        <f>E162/F162</f>
        <v>7.2727272727272734</v>
      </c>
      <c r="K162" s="97"/>
      <c r="L162" s="70">
        <v>2</v>
      </c>
      <c r="M162" s="85">
        <v>1.45</v>
      </c>
      <c r="N162" s="85">
        <v>0.41</v>
      </c>
      <c r="O162" s="96"/>
      <c r="P162" s="93">
        <f>M162/N162</f>
        <v>3.5365853658536586</v>
      </c>
      <c r="Q162" s="77"/>
    </row>
    <row r="163" spans="2:17">
      <c r="B163" s="78"/>
      <c r="C163" s="125"/>
      <c r="E163" s="85"/>
      <c r="F163" s="85"/>
      <c r="G163" s="96" t="s">
        <v>7</v>
      </c>
      <c r="H163" s="93">
        <f>AVERAGE(H161:H162)</f>
        <v>6.25</v>
      </c>
      <c r="K163" s="97"/>
      <c r="M163" s="85"/>
      <c r="N163" s="85"/>
      <c r="O163" s="96" t="s">
        <v>7</v>
      </c>
      <c r="P163" s="93">
        <f>AVERAGE(P161:P162)</f>
        <v>3.5495426829268295</v>
      </c>
      <c r="Q163" s="77"/>
    </row>
    <row r="164" spans="2:17">
      <c r="B164" s="78"/>
      <c r="C164" s="97"/>
      <c r="E164" s="85"/>
      <c r="F164" s="85"/>
      <c r="G164" s="96"/>
      <c r="H164" s="93"/>
      <c r="K164" s="97"/>
      <c r="M164" s="85"/>
      <c r="N164" s="85"/>
      <c r="O164" s="96"/>
      <c r="P164" s="93"/>
      <c r="Q164" s="77"/>
    </row>
    <row r="165" spans="2:17">
      <c r="B165" s="78"/>
      <c r="C165" s="97"/>
      <c r="E165" s="85"/>
      <c r="F165" s="85"/>
      <c r="G165" s="98" t="s">
        <v>18</v>
      </c>
      <c r="H165" s="31">
        <f>AVERAGE(H157,H158,H161,H162)</f>
        <v>5.625</v>
      </c>
      <c r="K165" s="97"/>
      <c r="M165" s="85"/>
      <c r="N165" s="85"/>
      <c r="O165" s="98" t="s">
        <v>18</v>
      </c>
      <c r="P165" s="31">
        <f>AVERAGE(P157,P158,P161,P162)</f>
        <v>6.031021341463414</v>
      </c>
      <c r="Q165" s="77"/>
    </row>
    <row r="166" spans="2:17">
      <c r="B166" s="78"/>
      <c r="C166" s="97"/>
      <c r="E166" s="85"/>
      <c r="F166" s="85"/>
      <c r="G166" s="96"/>
      <c r="H166" s="93"/>
      <c r="K166" s="97"/>
      <c r="M166" s="85"/>
      <c r="N166" s="85"/>
      <c r="O166" s="96"/>
      <c r="P166" s="93"/>
      <c r="Q166" s="77"/>
    </row>
    <row r="167" spans="2:17">
      <c r="B167" s="78"/>
      <c r="C167" s="125" t="s">
        <v>45</v>
      </c>
      <c r="D167" s="70">
        <v>1</v>
      </c>
      <c r="E167" s="85">
        <v>1.02</v>
      </c>
      <c r="F167" s="85">
        <v>0.36</v>
      </c>
      <c r="G167" s="96"/>
      <c r="H167" s="93">
        <f>E167/F167</f>
        <v>2.8333333333333335</v>
      </c>
      <c r="K167" s="97" t="s">
        <v>43</v>
      </c>
      <c r="L167" s="70">
        <v>1</v>
      </c>
      <c r="M167" s="85">
        <v>1.39</v>
      </c>
      <c r="N167" s="85">
        <v>0.15</v>
      </c>
      <c r="O167" s="96"/>
      <c r="P167" s="93">
        <f>M167/N167</f>
        <v>9.2666666666666657</v>
      </c>
      <c r="Q167" s="77"/>
    </row>
    <row r="168" spans="2:17">
      <c r="B168" s="78"/>
      <c r="C168" s="125"/>
      <c r="D168" s="70">
        <v>2</v>
      </c>
      <c r="E168" s="85">
        <v>0.95</v>
      </c>
      <c r="F168" s="85">
        <v>0.16</v>
      </c>
      <c r="G168" s="96"/>
      <c r="H168" s="93">
        <f>E168/F168</f>
        <v>5.9375</v>
      </c>
      <c r="K168" s="97"/>
      <c r="L168" s="70">
        <v>2</v>
      </c>
      <c r="M168" s="85">
        <v>1.54</v>
      </c>
      <c r="N168" s="85">
        <v>0.26</v>
      </c>
      <c r="O168" s="96"/>
      <c r="P168" s="93">
        <f>M168/N168</f>
        <v>5.9230769230769234</v>
      </c>
      <c r="Q168" s="77"/>
    </row>
    <row r="169" spans="2:17">
      <c r="B169" s="78"/>
      <c r="C169" s="125"/>
      <c r="E169" s="85"/>
      <c r="F169" s="85"/>
      <c r="G169" s="96" t="s">
        <v>7</v>
      </c>
      <c r="H169" s="93">
        <f>AVERAGE(H167:H168)</f>
        <v>4.385416666666667</v>
      </c>
      <c r="K169" s="97"/>
      <c r="M169" s="85"/>
      <c r="N169" s="85"/>
      <c r="O169" s="96" t="s">
        <v>7</v>
      </c>
      <c r="P169" s="93">
        <f>AVERAGE(P167:P168)</f>
        <v>7.5948717948717945</v>
      </c>
      <c r="Q169" s="77"/>
    </row>
    <row r="170" spans="2:17">
      <c r="B170" s="78"/>
      <c r="C170" s="97"/>
      <c r="E170" s="85"/>
      <c r="F170" s="85"/>
      <c r="G170" s="96"/>
      <c r="H170" s="93"/>
      <c r="K170" s="97"/>
      <c r="M170" s="85"/>
      <c r="N170" s="85"/>
      <c r="O170" s="96"/>
      <c r="P170" s="93"/>
      <c r="Q170" s="77"/>
    </row>
    <row r="171" spans="2:17">
      <c r="B171" s="78"/>
      <c r="C171" s="125" t="s">
        <v>46</v>
      </c>
      <c r="D171" s="70">
        <v>1</v>
      </c>
      <c r="E171" s="85">
        <v>1.1100000000000001</v>
      </c>
      <c r="F171" s="85">
        <v>0.43</v>
      </c>
      <c r="G171" s="96"/>
      <c r="H171" s="93">
        <f>E171/F171</f>
        <v>2.5813953488372094</v>
      </c>
      <c r="K171" s="97" t="s">
        <v>44</v>
      </c>
      <c r="L171" s="70">
        <v>1</v>
      </c>
      <c r="M171" s="85">
        <v>1.48</v>
      </c>
      <c r="N171" s="85">
        <v>0.33</v>
      </c>
      <c r="O171" s="96"/>
      <c r="P171" s="93">
        <f>M171/N171</f>
        <v>4.4848484848484844</v>
      </c>
      <c r="Q171" s="77"/>
    </row>
    <row r="172" spans="2:17">
      <c r="B172" s="78"/>
      <c r="C172" s="125"/>
      <c r="D172" s="70">
        <v>2</v>
      </c>
      <c r="E172" s="85">
        <v>0.99</v>
      </c>
      <c r="F172" s="85">
        <v>0.25</v>
      </c>
      <c r="G172" s="96"/>
      <c r="H172" s="93">
        <f>E172/F172</f>
        <v>3.96</v>
      </c>
      <c r="K172" s="97"/>
      <c r="L172" s="70">
        <v>2</v>
      </c>
      <c r="M172" s="85">
        <v>1.51</v>
      </c>
      <c r="N172" s="85">
        <v>0.44</v>
      </c>
      <c r="O172" s="96"/>
      <c r="P172" s="93">
        <f>M172/N172</f>
        <v>3.4318181818181817</v>
      </c>
      <c r="Q172" s="77"/>
    </row>
    <row r="173" spans="2:17">
      <c r="B173" s="78"/>
      <c r="C173" s="125"/>
      <c r="E173" s="85"/>
      <c r="F173" s="85"/>
      <c r="G173" s="96" t="s">
        <v>7</v>
      </c>
      <c r="H173" s="93">
        <f>AVERAGE(H171:H172)</f>
        <v>3.2706976744186047</v>
      </c>
      <c r="K173" s="97"/>
      <c r="M173" s="85"/>
      <c r="N173" s="85"/>
      <c r="O173" s="96" t="s">
        <v>7</v>
      </c>
      <c r="P173" s="93">
        <f>AVERAGE(P171:P172)</f>
        <v>3.958333333333333</v>
      </c>
      <c r="Q173" s="77"/>
    </row>
    <row r="174" spans="2:17">
      <c r="B174" s="78"/>
      <c r="C174" s="97"/>
      <c r="E174" s="85"/>
      <c r="F174" s="85"/>
      <c r="G174" s="96"/>
      <c r="H174" s="93"/>
      <c r="K174" s="97"/>
      <c r="M174" s="85"/>
      <c r="N174" s="85"/>
      <c r="O174" s="96"/>
      <c r="P174" s="93"/>
      <c r="Q174" s="77"/>
    </row>
    <row r="175" spans="2:17">
      <c r="B175" s="78"/>
      <c r="C175" s="97"/>
      <c r="E175" s="85"/>
      <c r="F175" s="85"/>
      <c r="G175" s="98" t="s">
        <v>24</v>
      </c>
      <c r="H175" s="31">
        <f>AVERAGE(H167,H168,H171,H172)</f>
        <v>3.8280571705426363</v>
      </c>
      <c r="K175" s="97"/>
      <c r="M175" s="85"/>
      <c r="N175" s="85"/>
      <c r="O175" s="98" t="s">
        <v>24</v>
      </c>
      <c r="P175" s="31">
        <f>AVERAGE(P167,P168,P171,P172)</f>
        <v>5.7766025641025642</v>
      </c>
      <c r="Q175" s="77"/>
    </row>
    <row r="176" spans="2:17">
      <c r="B176" s="78"/>
      <c r="C176" s="97"/>
      <c r="E176" s="85"/>
      <c r="F176" s="85"/>
      <c r="G176" s="96"/>
      <c r="H176" s="93"/>
      <c r="K176" s="97"/>
      <c r="M176" s="85"/>
      <c r="N176" s="85"/>
      <c r="O176" s="96"/>
      <c r="P176" s="93"/>
      <c r="Q176" s="77"/>
    </row>
    <row r="177" spans="2:17">
      <c r="B177" s="78"/>
      <c r="C177" s="125" t="s">
        <v>48</v>
      </c>
      <c r="D177" s="70">
        <v>1</v>
      </c>
      <c r="E177" s="85">
        <v>1.35</v>
      </c>
      <c r="F177" s="85">
        <v>0.27</v>
      </c>
      <c r="G177" s="96"/>
      <c r="H177" s="93">
        <f>E177/F177</f>
        <v>5</v>
      </c>
      <c r="K177" s="97" t="s">
        <v>45</v>
      </c>
      <c r="L177" s="70">
        <v>1</v>
      </c>
      <c r="M177" s="85">
        <v>1.22</v>
      </c>
      <c r="N177" s="85">
        <v>0.24</v>
      </c>
      <c r="O177" s="96"/>
      <c r="P177" s="93">
        <f>M177/N177</f>
        <v>5.083333333333333</v>
      </c>
      <c r="Q177" s="77"/>
    </row>
    <row r="178" spans="2:17">
      <c r="B178" s="78"/>
      <c r="C178" s="125"/>
      <c r="D178" s="70">
        <v>2</v>
      </c>
      <c r="E178" s="85">
        <v>1.26</v>
      </c>
      <c r="F178" s="85">
        <v>0.33</v>
      </c>
      <c r="G178" s="96"/>
      <c r="H178" s="93">
        <f>E178/F178</f>
        <v>3.8181818181818179</v>
      </c>
      <c r="K178" s="97"/>
      <c r="L178" s="70">
        <v>2</v>
      </c>
      <c r="M178" s="85">
        <v>1.35</v>
      </c>
      <c r="N178" s="85">
        <v>0.31</v>
      </c>
      <c r="O178" s="96"/>
      <c r="P178" s="93">
        <f>M178/N178</f>
        <v>4.3548387096774199</v>
      </c>
      <c r="Q178" s="77"/>
    </row>
    <row r="179" spans="2:17">
      <c r="B179" s="78"/>
      <c r="C179" s="125"/>
      <c r="E179" s="85"/>
      <c r="F179" s="85"/>
      <c r="G179" s="96" t="s">
        <v>7</v>
      </c>
      <c r="H179" s="93">
        <f>AVERAGE(H177:H178)</f>
        <v>4.4090909090909092</v>
      </c>
      <c r="K179" s="97"/>
      <c r="M179" s="85"/>
      <c r="N179" s="85"/>
      <c r="O179" s="96" t="s">
        <v>7</v>
      </c>
      <c r="P179" s="93">
        <f>AVERAGE(P177:P178)</f>
        <v>4.719086021505376</v>
      </c>
      <c r="Q179" s="77"/>
    </row>
    <row r="180" spans="2:17">
      <c r="B180" s="78"/>
      <c r="C180" s="97"/>
      <c r="E180" s="85"/>
      <c r="F180" s="85"/>
      <c r="G180" s="96"/>
      <c r="H180" s="93"/>
      <c r="K180" s="97"/>
      <c r="M180" s="85"/>
      <c r="N180" s="85"/>
      <c r="O180" s="96"/>
      <c r="P180" s="93"/>
      <c r="Q180" s="77"/>
    </row>
    <row r="181" spans="2:17">
      <c r="B181" s="78"/>
      <c r="C181" s="125" t="s">
        <v>47</v>
      </c>
      <c r="D181" s="70">
        <v>1</v>
      </c>
      <c r="E181" s="85">
        <v>1.8</v>
      </c>
      <c r="F181" s="85">
        <v>0.8</v>
      </c>
      <c r="G181" s="96"/>
      <c r="H181" s="93">
        <f>E181/F181</f>
        <v>2.25</v>
      </c>
      <c r="K181" s="97" t="s">
        <v>46</v>
      </c>
      <c r="L181" s="70">
        <v>1</v>
      </c>
      <c r="M181" s="85">
        <v>0.86</v>
      </c>
      <c r="N181" s="85">
        <v>0.08</v>
      </c>
      <c r="O181" s="96"/>
      <c r="P181" s="93">
        <f>M181/N181</f>
        <v>10.75</v>
      </c>
      <c r="Q181" s="77"/>
    </row>
    <row r="182" spans="2:17">
      <c r="B182" s="78"/>
      <c r="C182" s="125"/>
      <c r="D182" s="70">
        <v>2</v>
      </c>
      <c r="E182" s="85">
        <v>1.56</v>
      </c>
      <c r="F182" s="85">
        <v>0.59</v>
      </c>
      <c r="G182" s="96"/>
      <c r="H182" s="93">
        <f>E182/F182</f>
        <v>2.6440677966101696</v>
      </c>
      <c r="K182" s="97"/>
      <c r="L182" s="70">
        <v>2</v>
      </c>
      <c r="M182" s="85">
        <v>0.76</v>
      </c>
      <c r="N182" s="85">
        <v>0.09</v>
      </c>
      <c r="O182" s="96"/>
      <c r="P182" s="93">
        <f>M182/N182</f>
        <v>8.4444444444444446</v>
      </c>
      <c r="Q182" s="77"/>
    </row>
    <row r="183" spans="2:17">
      <c r="B183" s="78"/>
      <c r="C183" s="125"/>
      <c r="E183" s="85"/>
      <c r="F183" s="85"/>
      <c r="G183" s="96" t="s">
        <v>7</v>
      </c>
      <c r="H183" s="93">
        <f>AVERAGE(H181:H182)</f>
        <v>2.4470338983050848</v>
      </c>
      <c r="K183" s="97"/>
      <c r="M183" s="85"/>
      <c r="N183" s="85"/>
      <c r="O183" s="96" t="s">
        <v>7</v>
      </c>
      <c r="P183" s="93">
        <f>AVERAGE(P181:P182)</f>
        <v>9.5972222222222214</v>
      </c>
      <c r="Q183" s="77"/>
    </row>
    <row r="184" spans="2:17">
      <c r="B184" s="78"/>
      <c r="C184" s="97"/>
      <c r="E184" s="85"/>
      <c r="F184" s="85"/>
      <c r="G184" s="96"/>
      <c r="H184" s="93"/>
      <c r="K184" s="97"/>
      <c r="M184" s="85"/>
      <c r="N184" s="85"/>
      <c r="O184" s="96"/>
      <c r="P184" s="93"/>
      <c r="Q184" s="77"/>
    </row>
    <row r="185" spans="2:17">
      <c r="B185" s="78"/>
      <c r="C185" s="97"/>
      <c r="E185" s="85"/>
      <c r="F185" s="85"/>
      <c r="G185" s="98" t="s">
        <v>26</v>
      </c>
      <c r="H185" s="31">
        <f>AVERAGE(H177,H178,H181,H182)</f>
        <v>3.428062403697997</v>
      </c>
      <c r="K185" s="97"/>
      <c r="M185" s="85"/>
      <c r="N185" s="85"/>
      <c r="O185" s="98" t="s">
        <v>26</v>
      </c>
      <c r="P185" s="31">
        <f>AVERAGE(P177,P178,P181,P182)</f>
        <v>7.1581541218637987</v>
      </c>
      <c r="Q185" s="77"/>
    </row>
    <row r="186" spans="2:17">
      <c r="B186" s="78"/>
      <c r="C186" s="97"/>
      <c r="E186" s="85"/>
      <c r="F186" s="85"/>
      <c r="G186" s="96"/>
      <c r="H186" s="93"/>
      <c r="K186" s="97"/>
      <c r="M186" s="85"/>
      <c r="N186" s="85"/>
      <c r="O186" s="96"/>
      <c r="P186" s="93"/>
      <c r="Q186" s="77"/>
    </row>
    <row r="187" spans="2:17">
      <c r="B187" s="78"/>
      <c r="C187" s="125" t="s">
        <v>49</v>
      </c>
      <c r="D187" s="70">
        <v>1</v>
      </c>
      <c r="E187" s="85">
        <v>1</v>
      </c>
      <c r="F187" s="85">
        <v>0.28000000000000003</v>
      </c>
      <c r="G187" s="96"/>
      <c r="H187" s="93">
        <f>E187/F187</f>
        <v>3.5714285714285712</v>
      </c>
      <c r="K187" s="97" t="s">
        <v>48</v>
      </c>
      <c r="L187" s="70">
        <v>1</v>
      </c>
      <c r="M187" s="85">
        <v>1.89</v>
      </c>
      <c r="N187" s="85">
        <v>0.38</v>
      </c>
      <c r="O187" s="96"/>
      <c r="P187" s="93">
        <f>M187/N187</f>
        <v>4.973684210526315</v>
      </c>
      <c r="Q187" s="77"/>
    </row>
    <row r="188" spans="2:17">
      <c r="B188" s="78"/>
      <c r="C188" s="125"/>
      <c r="D188" s="70">
        <v>2</v>
      </c>
      <c r="E188" s="85">
        <v>0.86</v>
      </c>
      <c r="F188" s="85">
        <v>0.16</v>
      </c>
      <c r="G188" s="96"/>
      <c r="H188" s="93">
        <f>E188/F188</f>
        <v>5.375</v>
      </c>
      <c r="K188" s="97"/>
      <c r="L188" s="70">
        <v>2</v>
      </c>
      <c r="M188" s="85">
        <v>2.14</v>
      </c>
      <c r="N188" s="85">
        <v>0.71</v>
      </c>
      <c r="O188" s="96"/>
      <c r="P188" s="93">
        <f>M188/N188</f>
        <v>3.0140845070422539</v>
      </c>
      <c r="Q188" s="77"/>
    </row>
    <row r="189" spans="2:17">
      <c r="B189" s="78"/>
      <c r="C189" s="125"/>
      <c r="E189" s="85"/>
      <c r="F189" s="85"/>
      <c r="G189" s="96" t="s">
        <v>7</v>
      </c>
      <c r="H189" s="93">
        <f>AVERAGE(H187:H188)</f>
        <v>4.4732142857142856</v>
      </c>
      <c r="K189" s="97"/>
      <c r="M189" s="85"/>
      <c r="N189" s="85"/>
      <c r="O189" s="96" t="s">
        <v>7</v>
      </c>
      <c r="P189" s="93">
        <f>AVERAGE(P187:P188)</f>
        <v>3.9938843587842845</v>
      </c>
      <c r="Q189" s="77"/>
    </row>
    <row r="190" spans="2:17">
      <c r="B190" s="78"/>
      <c r="C190" s="97"/>
      <c r="E190" s="85"/>
      <c r="F190" s="85"/>
      <c r="G190" s="96"/>
      <c r="H190" s="93"/>
      <c r="K190" s="97"/>
      <c r="M190" s="85"/>
      <c r="N190" s="85"/>
      <c r="O190" s="96"/>
      <c r="P190" s="93"/>
      <c r="Q190" s="77"/>
    </row>
    <row r="191" spans="2:17">
      <c r="B191" s="78"/>
      <c r="C191" s="125" t="s">
        <v>50</v>
      </c>
      <c r="D191" s="70">
        <v>1</v>
      </c>
      <c r="E191" s="85">
        <v>1.18</v>
      </c>
      <c r="F191" s="85">
        <v>0.33</v>
      </c>
      <c r="G191" s="96"/>
      <c r="H191" s="93">
        <f>E191/F191</f>
        <v>3.5757575757575752</v>
      </c>
      <c r="K191" s="97" t="s">
        <v>47</v>
      </c>
      <c r="L191" s="70">
        <v>1</v>
      </c>
      <c r="M191" s="85">
        <v>1.48</v>
      </c>
      <c r="N191" s="85">
        <v>0.47</v>
      </c>
      <c r="O191" s="96"/>
      <c r="P191" s="93">
        <f>M191/N191</f>
        <v>3.1489361702127661</v>
      </c>
      <c r="Q191" s="77"/>
    </row>
    <row r="192" spans="2:17">
      <c r="B192" s="78"/>
      <c r="C192" s="125"/>
      <c r="D192" s="70">
        <v>2</v>
      </c>
      <c r="E192" s="85">
        <v>1.27</v>
      </c>
      <c r="F192" s="85">
        <v>0.68</v>
      </c>
      <c r="G192" s="96"/>
      <c r="H192" s="93">
        <f>E192/F192</f>
        <v>1.8676470588235292</v>
      </c>
      <c r="K192" s="97"/>
      <c r="L192" s="70">
        <v>2</v>
      </c>
      <c r="M192" s="85">
        <v>1.41</v>
      </c>
      <c r="N192" s="85">
        <v>0.48</v>
      </c>
      <c r="O192" s="96"/>
      <c r="P192" s="93">
        <f>M192/N192</f>
        <v>2.9375</v>
      </c>
      <c r="Q192" s="77"/>
    </row>
    <row r="193" spans="2:17">
      <c r="B193" s="78"/>
      <c r="C193" s="125"/>
      <c r="E193" s="85"/>
      <c r="F193" s="85"/>
      <c r="G193" s="96" t="s">
        <v>7</v>
      </c>
      <c r="H193" s="93">
        <f>AVERAGE(H191:H192)</f>
        <v>2.7217023172905521</v>
      </c>
      <c r="K193" s="97"/>
      <c r="M193" s="85"/>
      <c r="N193" s="85"/>
      <c r="O193" s="96" t="s">
        <v>7</v>
      </c>
      <c r="P193" s="93">
        <f>AVERAGE(P191:P192)</f>
        <v>3.0432180851063828</v>
      </c>
      <c r="Q193" s="77"/>
    </row>
    <row r="194" spans="2:17">
      <c r="B194" s="78"/>
      <c r="C194" s="97"/>
      <c r="E194" s="85"/>
      <c r="F194" s="85"/>
      <c r="G194" s="96"/>
      <c r="H194" s="93"/>
      <c r="K194" s="97"/>
      <c r="M194" s="85"/>
      <c r="N194" s="85"/>
      <c r="O194" s="96"/>
      <c r="P194" s="93"/>
      <c r="Q194" s="77"/>
    </row>
    <row r="195" spans="2:17">
      <c r="B195" s="78"/>
      <c r="C195" s="97"/>
      <c r="E195" s="85"/>
      <c r="F195" s="85"/>
      <c r="G195" s="98" t="s">
        <v>33</v>
      </c>
      <c r="H195" s="31">
        <f>AVERAGE(H187,H188,H191,H192)</f>
        <v>3.5974583015024191</v>
      </c>
      <c r="K195" s="97"/>
      <c r="M195" s="85"/>
      <c r="N195" s="85"/>
      <c r="O195" s="98" t="s">
        <v>33</v>
      </c>
      <c r="P195" s="31">
        <f>AVERAGE(P187,P188,P191,P192)</f>
        <v>3.5185512219453337</v>
      </c>
      <c r="Q195" s="77"/>
    </row>
    <row r="196" spans="2:17">
      <c r="B196" s="78"/>
      <c r="C196" s="97"/>
      <c r="E196" s="85"/>
      <c r="F196" s="85"/>
      <c r="G196" s="96"/>
      <c r="H196" s="93"/>
      <c r="K196" s="97"/>
      <c r="M196" s="85"/>
      <c r="N196" s="85"/>
      <c r="O196" s="96"/>
      <c r="P196" s="93"/>
      <c r="Q196" s="77"/>
    </row>
    <row r="197" spans="2:17">
      <c r="B197" s="78"/>
      <c r="C197" s="125" t="s">
        <v>51</v>
      </c>
      <c r="D197" s="70">
        <v>1</v>
      </c>
      <c r="E197" s="85">
        <v>1.38</v>
      </c>
      <c r="F197" s="85">
        <v>0.63</v>
      </c>
      <c r="G197" s="96"/>
      <c r="H197" s="93">
        <f>E197/F197</f>
        <v>2.1904761904761902</v>
      </c>
      <c r="K197" s="97" t="s">
        <v>49</v>
      </c>
      <c r="L197" s="70">
        <v>1</v>
      </c>
      <c r="M197" s="85">
        <v>1.41</v>
      </c>
      <c r="N197" s="85">
        <v>0.16</v>
      </c>
      <c r="O197" s="96"/>
      <c r="P197" s="93">
        <f>M197/N197</f>
        <v>8.8125</v>
      </c>
      <c r="Q197" s="77"/>
    </row>
    <row r="198" spans="2:17">
      <c r="B198" s="78"/>
      <c r="C198" s="125"/>
      <c r="D198" s="70">
        <v>2</v>
      </c>
      <c r="E198" s="85">
        <v>1.39</v>
      </c>
      <c r="F198" s="85">
        <v>0.63</v>
      </c>
      <c r="G198" s="96"/>
      <c r="H198" s="93">
        <f>E198/F198</f>
        <v>2.2063492063492061</v>
      </c>
      <c r="K198" s="97"/>
      <c r="L198" s="70">
        <v>2</v>
      </c>
      <c r="M198" s="85">
        <v>1.45</v>
      </c>
      <c r="N198" s="85">
        <v>0.16</v>
      </c>
      <c r="O198" s="96"/>
      <c r="P198" s="93">
        <f>M198/N198</f>
        <v>9.0625</v>
      </c>
      <c r="Q198" s="77"/>
    </row>
    <row r="199" spans="2:17">
      <c r="B199" s="78"/>
      <c r="C199" s="125"/>
      <c r="E199" s="85"/>
      <c r="F199" s="85"/>
      <c r="G199" s="96" t="s">
        <v>7</v>
      </c>
      <c r="H199" s="93">
        <f>AVERAGE(H197:H198)</f>
        <v>2.1984126984126982</v>
      </c>
      <c r="K199" s="97"/>
      <c r="M199" s="85"/>
      <c r="N199" s="85"/>
      <c r="O199" s="96" t="s">
        <v>7</v>
      </c>
      <c r="P199" s="93">
        <f>AVERAGE(P197:P198)</f>
        <v>8.9375</v>
      </c>
      <c r="Q199" s="77"/>
    </row>
    <row r="200" spans="2:17">
      <c r="B200" s="78"/>
      <c r="C200" s="97"/>
      <c r="E200" s="85"/>
      <c r="F200" s="85"/>
      <c r="G200" s="96"/>
      <c r="H200" s="93"/>
      <c r="K200" s="97"/>
      <c r="M200" s="85"/>
      <c r="N200" s="85"/>
      <c r="O200" s="96"/>
      <c r="P200" s="93"/>
      <c r="Q200" s="77"/>
    </row>
    <row r="201" spans="2:17">
      <c r="B201" s="78"/>
      <c r="C201" s="125" t="s">
        <v>62</v>
      </c>
      <c r="D201" s="70">
        <v>1</v>
      </c>
      <c r="E201" s="85">
        <v>0.98</v>
      </c>
      <c r="F201" s="85">
        <v>0.4</v>
      </c>
      <c r="G201" s="96"/>
      <c r="H201" s="93">
        <f>E201/F201</f>
        <v>2.4499999999999997</v>
      </c>
      <c r="K201" s="97" t="s">
        <v>50</v>
      </c>
      <c r="L201" s="70">
        <v>1</v>
      </c>
      <c r="M201" s="85">
        <v>1.76</v>
      </c>
      <c r="N201" s="85">
        <v>0.41</v>
      </c>
      <c r="O201" s="96"/>
      <c r="P201" s="93">
        <f>M201/N201</f>
        <v>4.2926829268292686</v>
      </c>
      <c r="Q201" s="77"/>
    </row>
    <row r="202" spans="2:17">
      <c r="B202" s="78"/>
      <c r="C202" s="125"/>
      <c r="D202" s="70">
        <v>2</v>
      </c>
      <c r="E202" s="85">
        <v>1.05</v>
      </c>
      <c r="F202" s="85">
        <v>0.67</v>
      </c>
      <c r="G202" s="96"/>
      <c r="H202" s="93">
        <f>E202/F202</f>
        <v>1.5671641791044777</v>
      </c>
      <c r="K202" s="97"/>
      <c r="L202" s="70">
        <v>2</v>
      </c>
      <c r="M202" s="85">
        <v>1.88</v>
      </c>
      <c r="N202" s="85">
        <v>0.7</v>
      </c>
      <c r="O202" s="96"/>
      <c r="P202" s="93">
        <f>M202/N202</f>
        <v>2.6857142857142859</v>
      </c>
      <c r="Q202" s="77"/>
    </row>
    <row r="203" spans="2:17">
      <c r="B203" s="78"/>
      <c r="C203" s="125"/>
      <c r="E203" s="85"/>
      <c r="F203" s="85"/>
      <c r="G203" s="96" t="s">
        <v>7</v>
      </c>
      <c r="H203" s="93">
        <f>AVERAGE(H201:H202)</f>
        <v>2.0085820895522386</v>
      </c>
      <c r="K203" s="97"/>
      <c r="M203" s="85"/>
      <c r="N203" s="85"/>
      <c r="O203" s="96" t="s">
        <v>7</v>
      </c>
      <c r="P203" s="93">
        <f>AVERAGE(P201:P202)</f>
        <v>3.4891986062717772</v>
      </c>
      <c r="Q203" s="77"/>
    </row>
    <row r="204" spans="2:17">
      <c r="B204" s="78"/>
      <c r="C204" s="97"/>
      <c r="E204" s="85"/>
      <c r="F204" s="85"/>
      <c r="G204" s="96"/>
      <c r="H204" s="93"/>
      <c r="K204" s="97"/>
      <c r="M204" s="85"/>
      <c r="N204" s="85"/>
      <c r="O204" s="96"/>
      <c r="P204" s="93"/>
      <c r="Q204" s="77"/>
    </row>
    <row r="205" spans="2:17">
      <c r="B205" s="78"/>
      <c r="C205" s="97"/>
      <c r="E205" s="85"/>
      <c r="F205" s="85"/>
      <c r="G205" s="98" t="s">
        <v>52</v>
      </c>
      <c r="H205" s="31">
        <f>AVERAGE(H197,H198,H201,H202)</f>
        <v>2.1034973939824684</v>
      </c>
      <c r="K205" s="97"/>
      <c r="M205" s="85"/>
      <c r="N205" s="85"/>
      <c r="O205" s="98" t="s">
        <v>52</v>
      </c>
      <c r="P205" s="31">
        <f>AVERAGE(P197,P198,P201,P202)</f>
        <v>6.2133493031358888</v>
      </c>
      <c r="Q205" s="77"/>
    </row>
    <row r="206" spans="2:17">
      <c r="B206" s="78"/>
      <c r="C206" s="97"/>
      <c r="E206" s="85"/>
      <c r="F206" s="85"/>
      <c r="G206" s="96"/>
      <c r="H206" s="93"/>
      <c r="I206" s="94"/>
      <c r="K206" s="97"/>
      <c r="M206" s="85"/>
      <c r="N206" s="85"/>
      <c r="O206" s="96"/>
      <c r="P206" s="93"/>
      <c r="Q206" s="77"/>
    </row>
    <row r="207" spans="2:17">
      <c r="B207" s="78"/>
      <c r="C207" s="95"/>
      <c r="E207" s="85"/>
      <c r="F207" s="85"/>
      <c r="G207" s="94"/>
      <c r="H207" s="93"/>
      <c r="I207" s="94"/>
      <c r="K207" s="95"/>
      <c r="M207" s="85"/>
      <c r="N207" s="85"/>
      <c r="O207" s="94"/>
      <c r="P207" s="93"/>
      <c r="Q207" s="77"/>
    </row>
    <row r="208" spans="2:17">
      <c r="B208" s="78"/>
      <c r="C208" s="92"/>
      <c r="G208" s="2" t="s">
        <v>7</v>
      </c>
      <c r="H208" s="31">
        <f>AVERAGE(H129,H133,H139,H143,H149,H153,H159,H163,H169,H173,H179,H183,H189,H193,H199,H203)</f>
        <v>4.0989456685325925</v>
      </c>
      <c r="I208" s="94"/>
      <c r="K208" s="92"/>
      <c r="O208" s="2" t="s">
        <v>7</v>
      </c>
      <c r="P208" s="31">
        <f>AVERAGE(P129,P133,P139,P143,P149,P153,P159,P163,P169,P173,P179,P183,P189,P193,P199,P203)</f>
        <v>6.0423246936994355</v>
      </c>
      <c r="Q208" s="77"/>
    </row>
    <row r="209" spans="2:17">
      <c r="B209" s="78"/>
      <c r="C209" s="91"/>
      <c r="D209" s="90"/>
      <c r="E209" s="89"/>
      <c r="F209" s="89"/>
      <c r="G209" s="7" t="s">
        <v>19</v>
      </c>
      <c r="H209" s="33">
        <f>STDEV(H127,H128,H131,H132,H137,H138,H141,H142,H147,H148,H151,H152,H157,H158,H161,H162,H171,H172,H167,H168,H177,H178,H181,H182,H187,H188,H191,H192,H197,H198,H201,H202)</f>
        <v>1.6818404216168201</v>
      </c>
      <c r="I209" s="94"/>
      <c r="K209" s="91"/>
      <c r="L209" s="90"/>
      <c r="M209" s="89"/>
      <c r="N209" s="89"/>
      <c r="O209" s="7" t="s">
        <v>19</v>
      </c>
      <c r="P209" s="33">
        <f>STDEV(P127,P128,P131,P132,P137,P138,P141,P142,P147,P148,P151,P152,P157,P158,P161,P162,P171,P172,P167,P168,P177,P178,P181,P182,P187,P188,P191,P192,P197,P198,P201,P202)</f>
        <v>2.6275333783379407</v>
      </c>
      <c r="Q209" s="77"/>
    </row>
    <row r="210" spans="2:17">
      <c r="B210" s="78"/>
      <c r="C210" s="88"/>
      <c r="E210" s="85"/>
      <c r="F210" s="85"/>
      <c r="G210" s="2"/>
      <c r="H210" s="87"/>
      <c r="I210" s="94"/>
      <c r="K210" s="88"/>
      <c r="M210" s="85"/>
      <c r="N210" s="85"/>
      <c r="O210" s="2"/>
      <c r="P210" s="87"/>
      <c r="Q210" s="77"/>
    </row>
    <row r="211" spans="2:17" ht="17" thickBot="1">
      <c r="B211" s="78"/>
      <c r="I211" s="94"/>
      <c r="K211"/>
      <c r="L211"/>
      <c r="M211"/>
      <c r="N211"/>
      <c r="P211"/>
      <c r="Q211" s="77"/>
    </row>
    <row r="212" spans="2:17">
      <c r="B212" s="78"/>
      <c r="D212" s="118" t="s">
        <v>54</v>
      </c>
      <c r="E212" s="119"/>
      <c r="F212" s="120"/>
      <c r="I212" s="94"/>
      <c r="Q212" s="77"/>
    </row>
    <row r="213" spans="2:17">
      <c r="B213" s="78"/>
      <c r="D213" s="83"/>
      <c r="E213" s="109" t="s">
        <v>23</v>
      </c>
      <c r="F213" s="39" t="s">
        <v>22</v>
      </c>
      <c r="I213" s="94"/>
      <c r="Q213" s="77"/>
    </row>
    <row r="214" spans="2:17">
      <c r="B214" s="78"/>
      <c r="D214" s="83"/>
      <c r="E214" s="85">
        <v>3.6942290044699684</v>
      </c>
      <c r="F214" s="84">
        <v>7.7663177339901477</v>
      </c>
      <c r="I214" s="94"/>
      <c r="Q214" s="77"/>
    </row>
    <row r="215" spans="2:17">
      <c r="B215" s="78"/>
      <c r="D215" s="83"/>
      <c r="E215" s="85">
        <v>5.384337044534413</v>
      </c>
      <c r="F215" s="84">
        <v>6.9025862068965518</v>
      </c>
      <c r="Q215" s="77"/>
    </row>
    <row r="216" spans="2:17">
      <c r="B216" s="78"/>
      <c r="D216" s="83"/>
      <c r="E216" s="85">
        <v>5.1309240295308411</v>
      </c>
      <c r="F216" s="84">
        <v>4.9720150561977841</v>
      </c>
      <c r="Q216" s="77"/>
    </row>
    <row r="217" spans="2:17">
      <c r="B217" s="78"/>
      <c r="D217" s="83"/>
      <c r="E217" s="85">
        <v>5.625</v>
      </c>
      <c r="F217" s="84">
        <v>6.031021341463414</v>
      </c>
      <c r="Q217" s="77"/>
    </row>
    <row r="218" spans="2:17">
      <c r="B218" s="78"/>
      <c r="D218" s="83"/>
      <c r="E218" s="85">
        <v>3.8280571705426363</v>
      </c>
      <c r="F218" s="84">
        <v>5.7766025641025642</v>
      </c>
      <c r="Q218" s="77"/>
    </row>
    <row r="219" spans="2:17">
      <c r="B219" s="78"/>
      <c r="D219" s="83"/>
      <c r="E219" s="85">
        <v>3.428062403697997</v>
      </c>
      <c r="F219" s="84">
        <v>7.1581541218637987</v>
      </c>
      <c r="Q219" s="77"/>
    </row>
    <row r="220" spans="2:17">
      <c r="B220" s="78"/>
      <c r="D220" s="83"/>
      <c r="E220" s="85">
        <v>3.5974583015024191</v>
      </c>
      <c r="F220" s="84">
        <v>3.5185512219453337</v>
      </c>
      <c r="Q220" s="77"/>
    </row>
    <row r="221" spans="2:17">
      <c r="B221" s="78"/>
      <c r="D221" s="83"/>
      <c r="E221" s="85">
        <v>2.1034973939824684</v>
      </c>
      <c r="F221" s="84">
        <v>6.2133493031358888</v>
      </c>
      <c r="Q221" s="77"/>
    </row>
    <row r="222" spans="2:17">
      <c r="B222" s="78"/>
      <c r="D222" s="83"/>
      <c r="E222" s="85"/>
      <c r="F222" s="82"/>
      <c r="Q222" s="77"/>
    </row>
    <row r="223" spans="2:17" ht="17" thickBot="1">
      <c r="B223" s="78"/>
      <c r="D223" s="81" t="s">
        <v>7</v>
      </c>
      <c r="E223" s="80">
        <f>AVERAGE(E214:E221)</f>
        <v>4.0989456685325925</v>
      </c>
      <c r="F223" s="79">
        <f>AVERAGE(F214:F221)</f>
        <v>6.0423246936994346</v>
      </c>
      <c r="Q223" s="77"/>
    </row>
    <row r="224" spans="2:17">
      <c r="B224" s="78"/>
      <c r="Q224" s="77"/>
    </row>
    <row r="225" spans="2:17" ht="17" thickBot="1">
      <c r="B225" s="76"/>
      <c r="C225" s="108"/>
      <c r="D225" s="73"/>
      <c r="E225" s="73"/>
      <c r="F225" s="73"/>
      <c r="G225" s="74"/>
      <c r="H225" s="73"/>
      <c r="I225" s="74"/>
      <c r="J225" s="74"/>
      <c r="K225" s="75"/>
      <c r="L225" s="73"/>
      <c r="M225" s="73"/>
      <c r="N225" s="73"/>
      <c r="O225" s="74"/>
      <c r="P225" s="73"/>
      <c r="Q225" s="72"/>
    </row>
    <row r="226" spans="2:17">
      <c r="C226" s="107"/>
    </row>
    <row r="227" spans="2:17">
      <c r="C227" s="107"/>
    </row>
    <row r="228" spans="2:17" ht="17" thickBot="1">
      <c r="C228" s="107"/>
    </row>
    <row r="229" spans="2:17">
      <c r="B229" s="106"/>
      <c r="C229" s="47" t="s">
        <v>34</v>
      </c>
      <c r="D229" s="102"/>
      <c r="E229" s="102"/>
      <c r="F229" s="102"/>
      <c r="G229" s="103"/>
      <c r="H229" s="102"/>
      <c r="I229" s="105"/>
      <c r="J229" s="103"/>
      <c r="K229" s="104"/>
      <c r="L229" s="102"/>
      <c r="M229" s="102"/>
      <c r="N229" s="102"/>
      <c r="O229" s="103"/>
      <c r="P229" s="102"/>
      <c r="Q229" s="101"/>
    </row>
    <row r="230" spans="2:17">
      <c r="B230" s="78"/>
      <c r="C230" s="100"/>
      <c r="I230" s="94"/>
      <c r="Q230" s="77"/>
    </row>
    <row r="231" spans="2:17">
      <c r="B231" s="78"/>
      <c r="C231" s="18" t="s">
        <v>64</v>
      </c>
      <c r="D231" s="85"/>
      <c r="E231" s="85"/>
      <c r="F231" s="85"/>
      <c r="G231" s="94"/>
      <c r="H231" s="85"/>
      <c r="K231" s="18" t="s">
        <v>63</v>
      </c>
      <c r="L231" s="85"/>
      <c r="M231" s="85"/>
      <c r="N231" s="85"/>
      <c r="O231" s="94"/>
      <c r="P231" s="85"/>
      <c r="Q231" s="77"/>
    </row>
    <row r="232" spans="2:17">
      <c r="B232" s="78"/>
      <c r="C232"/>
      <c r="D232"/>
      <c r="E232"/>
      <c r="F232"/>
      <c r="H232"/>
      <c r="K232"/>
      <c r="L232"/>
      <c r="M232"/>
      <c r="N232" s="85"/>
      <c r="O232" s="94"/>
      <c r="P232" s="85"/>
      <c r="Q232" s="77"/>
    </row>
    <row r="233" spans="2:17">
      <c r="B233" s="78"/>
      <c r="C233" s="19" t="s">
        <v>1</v>
      </c>
      <c r="D233" s="24" t="s">
        <v>2</v>
      </c>
      <c r="E233" s="24" t="s">
        <v>3</v>
      </c>
      <c r="F233" s="24" t="s">
        <v>4</v>
      </c>
      <c r="G233" s="15"/>
      <c r="H233" s="29" t="s">
        <v>5</v>
      </c>
      <c r="I233" s="2"/>
      <c r="K233" s="19" t="s">
        <v>1</v>
      </c>
      <c r="L233" s="24" t="s">
        <v>2</v>
      </c>
      <c r="M233" s="24" t="s">
        <v>3</v>
      </c>
      <c r="N233" s="24" t="s">
        <v>4</v>
      </c>
      <c r="O233" s="15"/>
      <c r="P233" s="29" t="s">
        <v>5</v>
      </c>
      <c r="Q233" s="77"/>
    </row>
    <row r="234" spans="2:17">
      <c r="B234" s="78"/>
      <c r="C234" s="124" t="s">
        <v>36</v>
      </c>
      <c r="D234" s="70">
        <v>1</v>
      </c>
      <c r="E234" s="85">
        <v>0.94</v>
      </c>
      <c r="F234" s="85">
        <v>0.1</v>
      </c>
      <c r="G234" s="94"/>
      <c r="H234" s="93">
        <f>E234/F234</f>
        <v>9.3999999999999986</v>
      </c>
      <c r="I234" s="2"/>
      <c r="K234" s="125" t="s">
        <v>35</v>
      </c>
      <c r="L234" s="70">
        <v>1</v>
      </c>
      <c r="M234" s="85">
        <v>2.17</v>
      </c>
      <c r="N234" s="85">
        <v>0.35</v>
      </c>
      <c r="O234" s="94"/>
      <c r="P234" s="93">
        <f>M234/N234</f>
        <v>6.2</v>
      </c>
      <c r="Q234" s="77"/>
    </row>
    <row r="235" spans="2:17">
      <c r="B235" s="78"/>
      <c r="C235" s="124"/>
      <c r="D235" s="70">
        <v>2</v>
      </c>
      <c r="E235" s="85">
        <v>0.9</v>
      </c>
      <c r="F235" s="85">
        <v>0.1</v>
      </c>
      <c r="G235" s="94"/>
      <c r="H235" s="93">
        <f>E235/F235</f>
        <v>9</v>
      </c>
      <c r="I235" s="2"/>
      <c r="K235" s="125"/>
      <c r="L235" s="70">
        <v>2</v>
      </c>
      <c r="M235" s="85">
        <v>2.29</v>
      </c>
      <c r="N235" s="85">
        <v>0.3</v>
      </c>
      <c r="O235" s="94"/>
      <c r="P235" s="93">
        <f>M235/N235</f>
        <v>7.6333333333333337</v>
      </c>
      <c r="Q235" s="77"/>
    </row>
    <row r="236" spans="2:17">
      <c r="B236" s="78"/>
      <c r="C236" s="124"/>
      <c r="E236" s="85"/>
      <c r="F236" s="85"/>
      <c r="G236" s="96" t="s">
        <v>7</v>
      </c>
      <c r="H236" s="93">
        <f>AVERAGE(H234:H235)</f>
        <v>9.1999999999999993</v>
      </c>
      <c r="I236" s="2"/>
      <c r="K236" s="99"/>
      <c r="M236" s="85"/>
      <c r="N236" s="85"/>
      <c r="O236" s="96" t="s">
        <v>7</v>
      </c>
      <c r="P236" s="93">
        <f>AVERAGE(P234:P235)</f>
        <v>6.916666666666667</v>
      </c>
      <c r="Q236" s="77"/>
    </row>
    <row r="237" spans="2:17">
      <c r="B237" s="78"/>
      <c r="C237" s="99"/>
      <c r="E237" s="85"/>
      <c r="F237" s="85"/>
      <c r="G237" s="96"/>
      <c r="H237" s="93"/>
      <c r="I237" s="2"/>
      <c r="K237" s="99"/>
      <c r="M237" s="85"/>
      <c r="N237" s="85"/>
      <c r="O237" s="96"/>
      <c r="P237" s="93"/>
      <c r="Q237" s="77"/>
    </row>
    <row r="238" spans="2:17">
      <c r="B238" s="78"/>
      <c r="C238" s="124" t="s">
        <v>37</v>
      </c>
      <c r="D238" s="70">
        <v>1</v>
      </c>
      <c r="E238" s="85">
        <v>1.01</v>
      </c>
      <c r="F238" s="85">
        <v>0.6</v>
      </c>
      <c r="G238" s="94"/>
      <c r="H238" s="93">
        <f>E238/F238</f>
        <v>1.6833333333333333</v>
      </c>
      <c r="I238" s="2"/>
      <c r="K238" s="124" t="s">
        <v>36</v>
      </c>
      <c r="L238" s="70">
        <v>1</v>
      </c>
      <c r="M238" s="85">
        <v>0.82</v>
      </c>
      <c r="N238" s="85">
        <v>0.28999999999999998</v>
      </c>
      <c r="O238" s="94"/>
      <c r="P238" s="93">
        <f>M238/N238</f>
        <v>2.8275862068965516</v>
      </c>
      <c r="Q238" s="77"/>
    </row>
    <row r="239" spans="2:17">
      <c r="B239" s="78"/>
      <c r="C239" s="124"/>
      <c r="D239" s="70">
        <v>2</v>
      </c>
      <c r="E239" s="85">
        <v>0.96</v>
      </c>
      <c r="F239" s="85">
        <v>0.28000000000000003</v>
      </c>
      <c r="G239" s="94"/>
      <c r="H239" s="93">
        <f>E239/F239</f>
        <v>3.4285714285714279</v>
      </c>
      <c r="K239" s="124"/>
      <c r="L239" s="70">
        <v>2</v>
      </c>
      <c r="M239" s="85">
        <v>0.69</v>
      </c>
      <c r="N239" s="85">
        <v>0.1</v>
      </c>
      <c r="O239" s="94"/>
      <c r="P239" s="93">
        <f>M239/N239</f>
        <v>6.8999999999999995</v>
      </c>
      <c r="Q239" s="77"/>
    </row>
    <row r="240" spans="2:17">
      <c r="B240" s="78"/>
      <c r="C240" s="124"/>
      <c r="E240" s="85"/>
      <c r="F240" s="85"/>
      <c r="G240" s="96" t="s">
        <v>7</v>
      </c>
      <c r="H240" s="93">
        <f>AVERAGE(H238:H239)</f>
        <v>2.5559523809523808</v>
      </c>
      <c r="K240" s="99"/>
      <c r="M240" s="85"/>
      <c r="N240" s="85"/>
      <c r="O240" s="96" t="s">
        <v>7</v>
      </c>
      <c r="P240" s="93">
        <f>AVERAGE(P238:P239)</f>
        <v>4.8637931034482751</v>
      </c>
      <c r="Q240" s="77"/>
    </row>
    <row r="241" spans="2:17">
      <c r="B241" s="78"/>
      <c r="C241" s="99"/>
      <c r="E241" s="85"/>
      <c r="F241" s="85"/>
      <c r="G241" s="96"/>
      <c r="H241" s="93"/>
      <c r="K241" s="99"/>
      <c r="M241" s="85"/>
      <c r="N241" s="85"/>
      <c r="O241" s="96"/>
      <c r="P241" s="93"/>
      <c r="Q241" s="77"/>
    </row>
    <row r="242" spans="2:17">
      <c r="B242" s="78"/>
      <c r="C242" s="99"/>
      <c r="E242" s="85"/>
      <c r="F242" s="85"/>
      <c r="G242" s="98" t="s">
        <v>9</v>
      </c>
      <c r="H242" s="31">
        <f>AVERAGE(H234,H235,H238,H239)</f>
        <v>5.8779761904761898</v>
      </c>
      <c r="K242" s="99"/>
      <c r="M242" s="85"/>
      <c r="N242" s="85"/>
      <c r="O242" s="98" t="s">
        <v>9</v>
      </c>
      <c r="P242" s="31">
        <f>AVERAGE(P234,P235,P238,P239)</f>
        <v>5.8902298850574706</v>
      </c>
      <c r="Q242" s="77"/>
    </row>
    <row r="243" spans="2:17">
      <c r="B243" s="78"/>
      <c r="C243" s="99"/>
      <c r="E243" s="85"/>
      <c r="F243" s="85"/>
      <c r="G243" s="96"/>
      <c r="H243" s="93"/>
      <c r="K243" s="99"/>
      <c r="M243" s="85"/>
      <c r="N243" s="85"/>
      <c r="O243" s="96"/>
      <c r="P243" s="93"/>
      <c r="Q243" s="77"/>
    </row>
    <row r="244" spans="2:17">
      <c r="B244" s="78"/>
      <c r="C244" s="124" t="s">
        <v>38</v>
      </c>
      <c r="D244" s="70">
        <v>1</v>
      </c>
      <c r="E244" s="85">
        <v>1.21</v>
      </c>
      <c r="F244" s="85">
        <v>0.44</v>
      </c>
      <c r="G244" s="94"/>
      <c r="H244" s="93">
        <f>E244/F244</f>
        <v>2.75</v>
      </c>
      <c r="K244" s="124" t="s">
        <v>37</v>
      </c>
      <c r="L244" s="70">
        <v>1</v>
      </c>
      <c r="M244" s="85">
        <v>2.9</v>
      </c>
      <c r="N244" s="85">
        <v>0.89</v>
      </c>
      <c r="O244" s="94"/>
      <c r="P244" s="93">
        <f>M244/N244</f>
        <v>3.2584269662921348</v>
      </c>
      <c r="Q244" s="77"/>
    </row>
    <row r="245" spans="2:17">
      <c r="B245" s="78"/>
      <c r="C245" s="124"/>
      <c r="D245" s="70">
        <v>2</v>
      </c>
      <c r="E245" s="85">
        <v>0.76</v>
      </c>
      <c r="F245" s="85">
        <v>0.52</v>
      </c>
      <c r="G245" s="94"/>
      <c r="H245" s="93">
        <f>E245/F245</f>
        <v>1.4615384615384615</v>
      </c>
      <c r="K245" s="124"/>
      <c r="L245" s="70">
        <v>2</v>
      </c>
      <c r="M245" s="85">
        <v>2.86</v>
      </c>
      <c r="N245" s="85">
        <v>1.18</v>
      </c>
      <c r="O245" s="94"/>
      <c r="P245" s="93">
        <f>M245/N245</f>
        <v>2.4237288135593222</v>
      </c>
      <c r="Q245" s="77"/>
    </row>
    <row r="246" spans="2:17">
      <c r="B246" s="78"/>
      <c r="C246" s="124"/>
      <c r="E246" s="85"/>
      <c r="F246" s="85"/>
      <c r="G246" s="96" t="s">
        <v>7</v>
      </c>
      <c r="H246" s="93">
        <f>AVERAGE(H244:H245)</f>
        <v>2.1057692307692308</v>
      </c>
      <c r="K246" s="99"/>
      <c r="M246" s="85"/>
      <c r="N246" s="85"/>
      <c r="O246" s="96" t="s">
        <v>7</v>
      </c>
      <c r="P246" s="93">
        <f>AVERAGE(P244:P245)</f>
        <v>2.8410778899257285</v>
      </c>
      <c r="Q246" s="77"/>
    </row>
    <row r="247" spans="2:17">
      <c r="B247" s="78"/>
      <c r="C247" s="99"/>
      <c r="E247" s="85"/>
      <c r="F247" s="85"/>
      <c r="G247" s="96"/>
      <c r="H247" s="93"/>
      <c r="K247" s="99"/>
      <c r="M247" s="85"/>
      <c r="N247" s="85"/>
      <c r="O247" s="96"/>
      <c r="P247" s="93"/>
      <c r="Q247" s="77"/>
    </row>
    <row r="248" spans="2:17">
      <c r="B248" s="78"/>
      <c r="C248" s="124" t="s">
        <v>39</v>
      </c>
      <c r="D248" s="70">
        <v>1</v>
      </c>
      <c r="E248" s="85">
        <v>1.63</v>
      </c>
      <c r="F248" s="85">
        <v>0.83</v>
      </c>
      <c r="G248" s="94"/>
      <c r="H248" s="93">
        <f>E248/F248</f>
        <v>1.963855421686747</v>
      </c>
      <c r="K248" s="124" t="s">
        <v>38</v>
      </c>
      <c r="L248" s="70">
        <v>1</v>
      </c>
      <c r="M248" s="85">
        <v>1.68</v>
      </c>
      <c r="N248" s="85">
        <v>0.3</v>
      </c>
      <c r="O248" s="94"/>
      <c r="P248" s="93">
        <f>M248/N248</f>
        <v>5.6</v>
      </c>
      <c r="Q248" s="77"/>
    </row>
    <row r="249" spans="2:17">
      <c r="B249" s="78"/>
      <c r="C249" s="124"/>
      <c r="D249" s="70">
        <v>2</v>
      </c>
      <c r="E249" s="85">
        <v>0.95</v>
      </c>
      <c r="F249" s="85">
        <v>0.27</v>
      </c>
      <c r="G249" s="94"/>
      <c r="H249" s="93">
        <f>E249/F249</f>
        <v>3.5185185185185182</v>
      </c>
      <c r="K249" s="124"/>
      <c r="L249" s="70">
        <v>2</v>
      </c>
      <c r="M249" s="85">
        <v>1.45</v>
      </c>
      <c r="N249" s="85">
        <v>0.5</v>
      </c>
      <c r="O249" s="94"/>
      <c r="P249" s="93">
        <f>M249/N249</f>
        <v>2.9</v>
      </c>
      <c r="Q249" s="77"/>
    </row>
    <row r="250" spans="2:17">
      <c r="B250" s="78"/>
      <c r="C250" s="124"/>
      <c r="E250" s="85"/>
      <c r="F250" s="85"/>
      <c r="G250" s="96" t="s">
        <v>7</v>
      </c>
      <c r="H250" s="93">
        <f>AVERAGE(H248:H249)</f>
        <v>2.7411869701026328</v>
      </c>
      <c r="K250" s="99"/>
      <c r="M250" s="85"/>
      <c r="N250" s="85"/>
      <c r="O250" s="96" t="s">
        <v>7</v>
      </c>
      <c r="P250" s="93">
        <f>AVERAGE(P248:P249)</f>
        <v>4.25</v>
      </c>
      <c r="Q250" s="77"/>
    </row>
    <row r="251" spans="2:17">
      <c r="B251" s="78"/>
      <c r="C251" s="99"/>
      <c r="E251" s="85"/>
      <c r="F251" s="85"/>
      <c r="G251" s="96"/>
      <c r="H251" s="93"/>
      <c r="K251" s="99"/>
      <c r="M251" s="85"/>
      <c r="N251" s="85"/>
      <c r="O251" s="96"/>
      <c r="P251" s="93"/>
      <c r="Q251" s="77"/>
    </row>
    <row r="252" spans="2:17">
      <c r="B252" s="78"/>
      <c r="C252" s="99"/>
      <c r="E252" s="85"/>
      <c r="F252" s="85"/>
      <c r="G252" s="98" t="s">
        <v>12</v>
      </c>
      <c r="H252" s="31">
        <f>AVERAGE(H244,H245,H248,H249)</f>
        <v>2.4234781004359318</v>
      </c>
      <c r="K252" s="99"/>
      <c r="M252" s="85"/>
      <c r="N252" s="85"/>
      <c r="O252" s="98" t="s">
        <v>12</v>
      </c>
      <c r="P252" s="31">
        <f>AVERAGE(P244,P245,P248,P249)</f>
        <v>3.5455389449628645</v>
      </c>
      <c r="Q252" s="77"/>
    </row>
    <row r="253" spans="2:17">
      <c r="B253" s="78"/>
      <c r="C253" s="99"/>
      <c r="E253" s="85"/>
      <c r="F253" s="85"/>
      <c r="G253" s="96"/>
      <c r="H253" s="93"/>
      <c r="K253" s="99"/>
      <c r="M253" s="85"/>
      <c r="N253" s="85"/>
      <c r="O253" s="96"/>
      <c r="P253" s="93"/>
      <c r="Q253" s="77"/>
    </row>
    <row r="254" spans="2:17">
      <c r="B254" s="78"/>
      <c r="C254" s="124" t="s">
        <v>40</v>
      </c>
      <c r="D254" s="70">
        <v>1</v>
      </c>
      <c r="E254" s="85">
        <v>2.17</v>
      </c>
      <c r="F254" s="85">
        <v>0.33</v>
      </c>
      <c r="G254" s="94"/>
      <c r="H254" s="93">
        <f>E254/F254</f>
        <v>6.5757575757575752</v>
      </c>
      <c r="K254" s="99" t="s">
        <v>39</v>
      </c>
      <c r="L254" s="70">
        <v>1</v>
      </c>
      <c r="M254" s="85">
        <v>2.81</v>
      </c>
      <c r="N254" s="85">
        <v>0.45</v>
      </c>
      <c r="O254" s="94"/>
      <c r="P254" s="93">
        <f>M254/N254</f>
        <v>6.2444444444444445</v>
      </c>
      <c r="Q254" s="77"/>
    </row>
    <row r="255" spans="2:17">
      <c r="B255" s="78"/>
      <c r="C255" s="124"/>
      <c r="D255" s="70">
        <v>2</v>
      </c>
      <c r="E255" s="85">
        <v>1.85</v>
      </c>
      <c r="F255" s="85">
        <v>0.32</v>
      </c>
      <c r="G255" s="94"/>
      <c r="H255" s="93">
        <f>E255/F255</f>
        <v>5.78125</v>
      </c>
      <c r="K255" s="99"/>
      <c r="L255" s="70">
        <v>2</v>
      </c>
      <c r="M255" s="85">
        <v>2.31</v>
      </c>
      <c r="N255" s="85">
        <v>0.49</v>
      </c>
      <c r="O255" s="94"/>
      <c r="P255" s="93">
        <f>M255/N255</f>
        <v>4.7142857142857144</v>
      </c>
      <c r="Q255" s="77"/>
    </row>
    <row r="256" spans="2:17">
      <c r="B256" s="78"/>
      <c r="C256" s="124"/>
      <c r="E256" s="85"/>
      <c r="F256" s="85"/>
      <c r="G256" s="96" t="s">
        <v>7</v>
      </c>
      <c r="H256" s="93">
        <f>AVERAGE(H254:H255)</f>
        <v>6.1785037878787872</v>
      </c>
      <c r="K256" s="99"/>
      <c r="M256" s="85"/>
      <c r="N256" s="85"/>
      <c r="O256" s="96" t="s">
        <v>7</v>
      </c>
      <c r="P256" s="93">
        <f>AVERAGE(P254:P255)</f>
        <v>5.4793650793650794</v>
      </c>
      <c r="Q256" s="77"/>
    </row>
    <row r="257" spans="2:17">
      <c r="B257" s="78"/>
      <c r="C257" s="99"/>
      <c r="E257" s="85"/>
      <c r="F257" s="85"/>
      <c r="G257" s="96"/>
      <c r="H257" s="93"/>
      <c r="K257" s="99"/>
      <c r="M257" s="85"/>
      <c r="N257" s="85"/>
      <c r="O257" s="96"/>
      <c r="P257" s="93"/>
      <c r="Q257" s="77"/>
    </row>
    <row r="258" spans="2:17">
      <c r="B258" s="78"/>
      <c r="C258" s="124" t="s">
        <v>41</v>
      </c>
      <c r="D258" s="70">
        <v>1</v>
      </c>
      <c r="E258" s="85">
        <v>1.42</v>
      </c>
      <c r="F258" s="85">
        <v>0.35</v>
      </c>
      <c r="G258" s="94"/>
      <c r="H258" s="93">
        <f>E258/F258</f>
        <v>4.0571428571428569</v>
      </c>
      <c r="K258" s="99" t="s">
        <v>40</v>
      </c>
      <c r="L258" s="70">
        <v>1</v>
      </c>
      <c r="M258" s="85">
        <v>1.56</v>
      </c>
      <c r="N258" s="85">
        <v>0.1</v>
      </c>
      <c r="O258" s="94"/>
      <c r="P258" s="93">
        <f>M258/N258</f>
        <v>15.6</v>
      </c>
      <c r="Q258" s="77"/>
    </row>
    <row r="259" spans="2:17">
      <c r="B259" s="78"/>
      <c r="C259" s="125"/>
      <c r="D259" s="70">
        <v>2</v>
      </c>
      <c r="E259" s="85">
        <v>1.18</v>
      </c>
      <c r="F259" s="85">
        <v>0.23</v>
      </c>
      <c r="G259" s="94"/>
      <c r="H259" s="93">
        <f>E259/F259</f>
        <v>5.1304347826086953</v>
      </c>
      <c r="K259" s="97"/>
      <c r="L259" s="70">
        <v>2</v>
      </c>
      <c r="M259" s="85">
        <v>1.54</v>
      </c>
      <c r="N259" s="85">
        <v>0.12</v>
      </c>
      <c r="O259" s="94"/>
      <c r="P259" s="93">
        <f>M259/N259</f>
        <v>12.833333333333334</v>
      </c>
      <c r="Q259" s="77"/>
    </row>
    <row r="260" spans="2:17">
      <c r="B260" s="78"/>
      <c r="C260" s="126"/>
      <c r="E260" s="85"/>
      <c r="F260" s="85"/>
      <c r="G260" s="96" t="s">
        <v>7</v>
      </c>
      <c r="H260" s="93">
        <f>AVERAGE(H258:H259)</f>
        <v>4.5937888198757761</v>
      </c>
      <c r="K260" s="92"/>
      <c r="M260" s="85"/>
      <c r="N260" s="85"/>
      <c r="O260" s="96" t="s">
        <v>7</v>
      </c>
      <c r="P260" s="93">
        <f>AVERAGE(P258:P259)</f>
        <v>14.216666666666667</v>
      </c>
      <c r="Q260" s="77"/>
    </row>
    <row r="261" spans="2:17">
      <c r="B261" s="78"/>
      <c r="C261" s="92"/>
      <c r="E261" s="85"/>
      <c r="F261" s="85"/>
      <c r="G261" s="96"/>
      <c r="H261" s="93"/>
      <c r="K261" s="92"/>
      <c r="M261" s="85"/>
      <c r="N261" s="85"/>
      <c r="O261" s="96"/>
      <c r="P261" s="93"/>
      <c r="Q261" s="77"/>
    </row>
    <row r="262" spans="2:17">
      <c r="B262" s="78"/>
      <c r="C262" s="92"/>
      <c r="E262" s="85"/>
      <c r="F262" s="85"/>
      <c r="G262" s="98" t="s">
        <v>15</v>
      </c>
      <c r="H262" s="31">
        <f>AVERAGE(H254,H255,H258,H259)</f>
        <v>5.3861463038772817</v>
      </c>
      <c r="K262" s="92"/>
      <c r="M262" s="85"/>
      <c r="N262" s="85"/>
      <c r="O262" s="98" t="s">
        <v>15</v>
      </c>
      <c r="P262" s="31">
        <f>AVERAGE(P254,P255,P258,P259)</f>
        <v>9.8480158730158731</v>
      </c>
      <c r="Q262" s="77"/>
    </row>
    <row r="263" spans="2:17">
      <c r="B263" s="78"/>
      <c r="C263" s="92"/>
      <c r="E263" s="85"/>
      <c r="F263" s="85"/>
      <c r="G263" s="96"/>
      <c r="H263" s="93"/>
      <c r="K263" s="92"/>
      <c r="M263" s="85"/>
      <c r="N263" s="85"/>
      <c r="O263" s="96"/>
      <c r="P263" s="93"/>
      <c r="Q263" s="77"/>
    </row>
    <row r="264" spans="2:17">
      <c r="B264" s="78"/>
      <c r="C264" s="125" t="s">
        <v>42</v>
      </c>
      <c r="D264" s="70">
        <v>1</v>
      </c>
      <c r="E264" s="85">
        <v>1.07</v>
      </c>
      <c r="F264" s="85">
        <v>0.1</v>
      </c>
      <c r="G264" s="96"/>
      <c r="H264" s="93">
        <f>E264/F264</f>
        <v>10.7</v>
      </c>
      <c r="K264" s="97" t="s">
        <v>42</v>
      </c>
      <c r="L264" s="70">
        <v>1</v>
      </c>
      <c r="M264" s="85">
        <v>0.45</v>
      </c>
      <c r="N264" s="85">
        <v>0.1</v>
      </c>
      <c r="O264" s="96"/>
      <c r="P264" s="93">
        <f>M264/N264</f>
        <v>4.5</v>
      </c>
      <c r="Q264" s="77"/>
    </row>
    <row r="265" spans="2:17">
      <c r="B265" s="78"/>
      <c r="C265" s="125"/>
      <c r="D265" s="70">
        <v>2</v>
      </c>
      <c r="E265" s="85">
        <v>0.92</v>
      </c>
      <c r="F265" s="85">
        <v>0.1</v>
      </c>
      <c r="G265" s="96"/>
      <c r="H265" s="93">
        <f>E265/F265</f>
        <v>9.1999999999999993</v>
      </c>
      <c r="K265" s="97"/>
      <c r="L265" s="70">
        <v>2</v>
      </c>
      <c r="M265" s="85">
        <v>0.43</v>
      </c>
      <c r="N265" s="85">
        <v>0.09</v>
      </c>
      <c r="O265" s="96"/>
      <c r="P265" s="93">
        <f>M265/N265</f>
        <v>4.7777777777777777</v>
      </c>
      <c r="Q265" s="77"/>
    </row>
    <row r="266" spans="2:17">
      <c r="B266" s="78"/>
      <c r="C266" s="125"/>
      <c r="G266" s="96" t="s">
        <v>7</v>
      </c>
      <c r="H266" s="93">
        <f>AVERAGE(H264:H265)</f>
        <v>9.9499999999999993</v>
      </c>
      <c r="K266" s="97"/>
      <c r="O266" s="96" t="s">
        <v>7</v>
      </c>
      <c r="P266" s="93">
        <f>AVERAGE(P264:P265)</f>
        <v>4.6388888888888893</v>
      </c>
      <c r="Q266" s="77"/>
    </row>
    <row r="267" spans="2:17">
      <c r="B267" s="78"/>
      <c r="C267" s="97"/>
      <c r="G267" s="96"/>
      <c r="H267" s="93"/>
      <c r="K267" s="97"/>
      <c r="O267" s="96"/>
      <c r="P267" s="93"/>
      <c r="Q267" s="77"/>
    </row>
    <row r="268" spans="2:17">
      <c r="B268" s="78"/>
      <c r="C268" s="125" t="s">
        <v>43</v>
      </c>
      <c r="D268" s="70">
        <v>1</v>
      </c>
      <c r="E268" s="85">
        <v>1.7</v>
      </c>
      <c r="F268" s="85">
        <v>0.28999999999999998</v>
      </c>
      <c r="G268" s="96"/>
      <c r="H268" s="93">
        <f>E268/F268</f>
        <v>5.862068965517242</v>
      </c>
      <c r="K268" s="97" t="s">
        <v>43</v>
      </c>
      <c r="L268" s="70">
        <v>1</v>
      </c>
      <c r="M268" s="85">
        <v>1.1399999999999999</v>
      </c>
      <c r="N268" s="85">
        <v>0.23</v>
      </c>
      <c r="O268" s="96"/>
      <c r="P268" s="93">
        <f>M268/N268</f>
        <v>4.9565217391304337</v>
      </c>
      <c r="Q268" s="77"/>
    </row>
    <row r="269" spans="2:17">
      <c r="B269" s="78"/>
      <c r="C269" s="125"/>
      <c r="D269" s="70">
        <v>2</v>
      </c>
      <c r="E269" s="85">
        <v>1.42</v>
      </c>
      <c r="F269" s="85">
        <v>0.18</v>
      </c>
      <c r="G269" s="96"/>
      <c r="H269" s="93">
        <f>E269/F269</f>
        <v>7.8888888888888884</v>
      </c>
      <c r="K269" s="97"/>
      <c r="L269" s="70">
        <v>2</v>
      </c>
      <c r="M269" s="85">
        <v>1.1299999999999999</v>
      </c>
      <c r="N269" s="85">
        <v>0.27</v>
      </c>
      <c r="O269" s="96"/>
      <c r="P269" s="93">
        <f>M269/N269</f>
        <v>4.1851851851851842</v>
      </c>
      <c r="Q269" s="77"/>
    </row>
    <row r="270" spans="2:17">
      <c r="B270" s="78"/>
      <c r="C270" s="125"/>
      <c r="E270" s="85"/>
      <c r="F270" s="85"/>
      <c r="G270" s="96" t="s">
        <v>7</v>
      </c>
      <c r="H270" s="93">
        <f>AVERAGE(H268:H269)</f>
        <v>6.8754789272030656</v>
      </c>
      <c r="K270" s="97"/>
      <c r="M270" s="85"/>
      <c r="N270" s="85"/>
      <c r="O270" s="96" t="s">
        <v>7</v>
      </c>
      <c r="P270" s="93">
        <f>AVERAGE(P268:P269)</f>
        <v>4.5708534621578085</v>
      </c>
      <c r="Q270" s="77"/>
    </row>
    <row r="271" spans="2:17">
      <c r="B271" s="78"/>
      <c r="C271" s="97"/>
      <c r="E271" s="85"/>
      <c r="F271" s="85"/>
      <c r="G271" s="96"/>
      <c r="H271" s="93"/>
      <c r="K271" s="97"/>
      <c r="M271" s="85"/>
      <c r="N271" s="85"/>
      <c r="O271" s="96"/>
      <c r="P271" s="93"/>
      <c r="Q271" s="77"/>
    </row>
    <row r="272" spans="2:17">
      <c r="B272" s="78"/>
      <c r="C272" s="97"/>
      <c r="E272" s="85"/>
      <c r="F272" s="85"/>
      <c r="G272" s="98" t="s">
        <v>18</v>
      </c>
      <c r="H272" s="31">
        <f>AVERAGE(H264,H265,H268,H269)</f>
        <v>8.4127394636015325</v>
      </c>
      <c r="K272" s="97"/>
      <c r="M272" s="85"/>
      <c r="N272" s="85"/>
      <c r="O272" s="98" t="s">
        <v>18</v>
      </c>
      <c r="P272" s="31">
        <f>AVERAGE(P264,P265,P268,P269)</f>
        <v>4.6048711755233489</v>
      </c>
      <c r="Q272" s="77"/>
    </row>
    <row r="273" spans="2:17">
      <c r="B273" s="78"/>
      <c r="C273" s="97"/>
      <c r="E273" s="85"/>
      <c r="F273" s="85"/>
      <c r="G273" s="96"/>
      <c r="H273" s="93"/>
      <c r="K273" s="97"/>
      <c r="M273" s="85"/>
      <c r="N273" s="85"/>
      <c r="O273" s="96"/>
      <c r="P273" s="93"/>
      <c r="Q273" s="77"/>
    </row>
    <row r="274" spans="2:17">
      <c r="B274" s="78"/>
      <c r="C274" s="125" t="s">
        <v>44</v>
      </c>
      <c r="D274" s="70">
        <v>1</v>
      </c>
      <c r="E274" s="85">
        <v>1.51</v>
      </c>
      <c r="F274" s="85">
        <v>0.19</v>
      </c>
      <c r="G274" s="96"/>
      <c r="H274" s="93">
        <f>E274/F274</f>
        <v>7.9473684210526319</v>
      </c>
      <c r="K274" s="97" t="s">
        <v>44</v>
      </c>
      <c r="L274" s="70">
        <v>1</v>
      </c>
      <c r="M274" s="85">
        <v>2.11</v>
      </c>
      <c r="N274" s="85">
        <v>0.36</v>
      </c>
      <c r="O274" s="96"/>
      <c r="P274" s="93">
        <f>M274/N274</f>
        <v>5.8611111111111107</v>
      </c>
      <c r="Q274" s="77"/>
    </row>
    <row r="275" spans="2:17">
      <c r="B275" s="78"/>
      <c r="C275" s="125"/>
      <c r="D275" s="70">
        <v>2</v>
      </c>
      <c r="E275" s="85">
        <v>1.5</v>
      </c>
      <c r="F275" s="85">
        <v>0.16</v>
      </c>
      <c r="G275" s="96"/>
      <c r="H275" s="93">
        <f>E275/F275</f>
        <v>9.375</v>
      </c>
      <c r="K275" s="97"/>
      <c r="L275" s="70">
        <v>2</v>
      </c>
      <c r="M275" s="85">
        <v>2.34</v>
      </c>
      <c r="N275" s="85">
        <v>0.63</v>
      </c>
      <c r="O275" s="96"/>
      <c r="P275" s="93">
        <f>M275/N275</f>
        <v>3.714285714285714</v>
      </c>
      <c r="Q275" s="77"/>
    </row>
    <row r="276" spans="2:17">
      <c r="B276" s="78"/>
      <c r="C276" s="125"/>
      <c r="E276" s="85"/>
      <c r="F276" s="85"/>
      <c r="G276" s="96" t="s">
        <v>7</v>
      </c>
      <c r="H276" s="93">
        <f>AVERAGE(H274:H275)</f>
        <v>8.661184210526315</v>
      </c>
      <c r="K276" s="97"/>
      <c r="M276" s="85"/>
      <c r="N276" s="85"/>
      <c r="O276" s="96" t="s">
        <v>7</v>
      </c>
      <c r="P276" s="93">
        <f>AVERAGE(P274:P275)</f>
        <v>4.7876984126984121</v>
      </c>
      <c r="Q276" s="77"/>
    </row>
    <row r="277" spans="2:17">
      <c r="B277" s="78"/>
      <c r="C277" s="97"/>
      <c r="E277" s="85"/>
      <c r="F277" s="85"/>
      <c r="G277" s="96"/>
      <c r="H277" s="93"/>
      <c r="K277" s="97"/>
      <c r="M277" s="85"/>
      <c r="N277" s="85"/>
      <c r="O277" s="96"/>
      <c r="P277" s="93"/>
      <c r="Q277" s="77"/>
    </row>
    <row r="278" spans="2:17">
      <c r="B278" s="78"/>
      <c r="C278" s="125" t="s">
        <v>45</v>
      </c>
      <c r="D278" s="70">
        <v>1</v>
      </c>
      <c r="E278" s="85">
        <v>2.02</v>
      </c>
      <c r="F278" s="85">
        <v>0.84</v>
      </c>
      <c r="G278" s="96"/>
      <c r="H278" s="93">
        <f>E278/F278</f>
        <v>2.4047619047619047</v>
      </c>
      <c r="K278" s="97" t="s">
        <v>45</v>
      </c>
      <c r="L278" s="70">
        <v>1</v>
      </c>
      <c r="M278" s="85">
        <v>1.28</v>
      </c>
      <c r="N278" s="85">
        <v>0.13</v>
      </c>
      <c r="O278" s="96"/>
      <c r="P278" s="93">
        <f>M278/N278</f>
        <v>9.8461538461538467</v>
      </c>
      <c r="Q278" s="77"/>
    </row>
    <row r="279" spans="2:17">
      <c r="B279" s="78"/>
      <c r="C279" s="125"/>
      <c r="D279" s="70">
        <v>2</v>
      </c>
      <c r="E279" s="85">
        <v>1.93</v>
      </c>
      <c r="F279" s="85">
        <v>1.1599999999999999</v>
      </c>
      <c r="G279" s="96"/>
      <c r="H279" s="93">
        <f>E279/F279</f>
        <v>1.663793103448276</v>
      </c>
      <c r="K279" s="97"/>
      <c r="L279" s="70">
        <v>2</v>
      </c>
      <c r="M279" s="85">
        <v>1.17</v>
      </c>
      <c r="N279" s="85">
        <v>0.1</v>
      </c>
      <c r="O279" s="96"/>
      <c r="P279" s="93">
        <f>M279/N279</f>
        <v>11.7</v>
      </c>
      <c r="Q279" s="77"/>
    </row>
    <row r="280" spans="2:17">
      <c r="B280" s="78"/>
      <c r="C280" s="125"/>
      <c r="E280" s="85"/>
      <c r="F280" s="85"/>
      <c r="G280" s="96" t="s">
        <v>7</v>
      </c>
      <c r="H280" s="93">
        <f>AVERAGE(H278:H279)</f>
        <v>2.0342775041050905</v>
      </c>
      <c r="K280" s="97"/>
      <c r="M280" s="85"/>
      <c r="N280" s="85"/>
      <c r="O280" s="96" t="s">
        <v>7</v>
      </c>
      <c r="P280" s="93">
        <f>AVERAGE(P278:P279)</f>
        <v>10.773076923076923</v>
      </c>
      <c r="Q280" s="77"/>
    </row>
    <row r="281" spans="2:17">
      <c r="B281" s="78"/>
      <c r="C281" s="97"/>
      <c r="E281" s="85"/>
      <c r="F281" s="85"/>
      <c r="G281" s="96"/>
      <c r="H281" s="93"/>
      <c r="K281" s="97"/>
      <c r="M281" s="85"/>
      <c r="N281" s="85"/>
      <c r="O281" s="96"/>
      <c r="P281" s="93"/>
      <c r="Q281" s="77"/>
    </row>
    <row r="282" spans="2:17">
      <c r="B282" s="78"/>
      <c r="C282" s="97"/>
      <c r="E282" s="85"/>
      <c r="F282" s="85"/>
      <c r="G282" s="98" t="s">
        <v>24</v>
      </c>
      <c r="H282" s="31">
        <f>AVERAGE(H274,H275,H278,H279)</f>
        <v>5.3477308573157032</v>
      </c>
      <c r="K282" s="97"/>
      <c r="M282" s="85"/>
      <c r="N282" s="85"/>
      <c r="O282" s="98" t="s">
        <v>24</v>
      </c>
      <c r="P282" s="31">
        <f>AVERAGE(P274,P275,P278,P279)</f>
        <v>7.7803876678876671</v>
      </c>
      <c r="Q282" s="77"/>
    </row>
    <row r="283" spans="2:17">
      <c r="B283" s="78"/>
      <c r="C283" s="97"/>
      <c r="E283" s="85"/>
      <c r="F283" s="85"/>
      <c r="G283" s="96"/>
      <c r="H283" s="93"/>
      <c r="K283" s="97"/>
      <c r="M283" s="85"/>
      <c r="N283" s="85"/>
      <c r="O283" s="96"/>
      <c r="P283" s="93"/>
      <c r="Q283" s="77"/>
    </row>
    <row r="284" spans="2:17">
      <c r="B284" s="78"/>
      <c r="C284" s="125" t="s">
        <v>46</v>
      </c>
      <c r="D284" s="70">
        <v>1</v>
      </c>
      <c r="E284" s="85">
        <v>0.92</v>
      </c>
      <c r="F284" s="85">
        <v>0.16</v>
      </c>
      <c r="G284" s="96"/>
      <c r="H284" s="93">
        <f>E284/F284</f>
        <v>5.75</v>
      </c>
      <c r="K284" s="97" t="s">
        <v>46</v>
      </c>
      <c r="L284" s="70">
        <v>1</v>
      </c>
      <c r="M284" s="85">
        <v>0.53</v>
      </c>
      <c r="N284" s="85">
        <v>0.08</v>
      </c>
      <c r="O284" s="96"/>
      <c r="P284" s="93">
        <f>M284/N284</f>
        <v>6.625</v>
      </c>
      <c r="Q284" s="77"/>
    </row>
    <row r="285" spans="2:17">
      <c r="B285" s="78"/>
      <c r="C285" s="125"/>
      <c r="D285" s="70">
        <v>2</v>
      </c>
      <c r="E285" s="85">
        <v>1.04</v>
      </c>
      <c r="F285" s="85">
        <v>0.16</v>
      </c>
      <c r="G285" s="96"/>
      <c r="H285" s="93">
        <f>E285/F285</f>
        <v>6.5</v>
      </c>
      <c r="K285" s="97"/>
      <c r="L285" s="70">
        <v>2</v>
      </c>
      <c r="M285" s="85">
        <v>0.62</v>
      </c>
      <c r="N285" s="85">
        <v>7.0000000000000007E-2</v>
      </c>
      <c r="O285" s="96"/>
      <c r="P285" s="93">
        <f>M285/N285</f>
        <v>8.8571428571428559</v>
      </c>
      <c r="Q285" s="77"/>
    </row>
    <row r="286" spans="2:17">
      <c r="B286" s="78"/>
      <c r="C286" s="125"/>
      <c r="E286" s="85"/>
      <c r="F286" s="85"/>
      <c r="G286" s="96" t="s">
        <v>7</v>
      </c>
      <c r="H286" s="93">
        <f>AVERAGE(H284:H285)</f>
        <v>6.125</v>
      </c>
      <c r="K286" s="97"/>
      <c r="M286" s="85"/>
      <c r="N286" s="85"/>
      <c r="O286" s="96" t="s">
        <v>7</v>
      </c>
      <c r="P286" s="93">
        <f>AVERAGE(P284:P285)</f>
        <v>7.7410714285714279</v>
      </c>
      <c r="Q286" s="77"/>
    </row>
    <row r="287" spans="2:17">
      <c r="B287" s="78"/>
      <c r="C287" s="97"/>
      <c r="E287" s="85"/>
      <c r="F287" s="85"/>
      <c r="G287" s="96"/>
      <c r="H287" s="93"/>
      <c r="K287" s="97"/>
      <c r="M287" s="85"/>
      <c r="N287" s="85"/>
      <c r="O287" s="96"/>
      <c r="P287" s="93"/>
      <c r="Q287" s="77"/>
    </row>
    <row r="288" spans="2:17">
      <c r="B288" s="78"/>
      <c r="C288" s="125" t="s">
        <v>48</v>
      </c>
      <c r="D288" s="70">
        <v>1</v>
      </c>
      <c r="E288" s="85">
        <v>1.53</v>
      </c>
      <c r="F288" s="85">
        <v>0.15</v>
      </c>
      <c r="G288" s="96"/>
      <c r="H288" s="93">
        <f>E288/F288</f>
        <v>10.200000000000001</v>
      </c>
      <c r="K288" s="97" t="s">
        <v>48</v>
      </c>
      <c r="L288" s="70">
        <v>1</v>
      </c>
      <c r="M288" s="85">
        <v>1.1299999999999999</v>
      </c>
      <c r="N288" s="85">
        <v>0.13</v>
      </c>
      <c r="O288" s="96"/>
      <c r="P288" s="93">
        <f>M288/N288</f>
        <v>8.6923076923076916</v>
      </c>
      <c r="Q288" s="77"/>
    </row>
    <row r="289" spans="2:17">
      <c r="B289" s="78"/>
      <c r="C289" s="125"/>
      <c r="D289" s="70">
        <v>2</v>
      </c>
      <c r="E289" s="85">
        <v>1.47</v>
      </c>
      <c r="F289" s="85">
        <v>0.18</v>
      </c>
      <c r="G289" s="96"/>
      <c r="H289" s="93">
        <f>E289/F289</f>
        <v>8.1666666666666661</v>
      </c>
      <c r="K289" s="97"/>
      <c r="L289" s="70">
        <v>2</v>
      </c>
      <c r="M289" s="85">
        <v>1.1299999999999999</v>
      </c>
      <c r="N289" s="85">
        <v>0.12</v>
      </c>
      <c r="O289" s="96"/>
      <c r="P289" s="93">
        <f>M289/N289</f>
        <v>9.4166666666666661</v>
      </c>
      <c r="Q289" s="77"/>
    </row>
    <row r="290" spans="2:17">
      <c r="B290" s="78"/>
      <c r="C290" s="125"/>
      <c r="E290" s="85"/>
      <c r="F290" s="85"/>
      <c r="G290" s="96" t="s">
        <v>7</v>
      </c>
      <c r="H290" s="93">
        <f>AVERAGE(H288:H289)</f>
        <v>9.1833333333333336</v>
      </c>
      <c r="K290" s="97"/>
      <c r="M290" s="85"/>
      <c r="N290" s="85"/>
      <c r="O290" s="96" t="s">
        <v>7</v>
      </c>
      <c r="P290" s="93">
        <f>AVERAGE(P288:P289)</f>
        <v>9.0544871794871788</v>
      </c>
      <c r="Q290" s="77"/>
    </row>
    <row r="291" spans="2:17">
      <c r="B291" s="78"/>
      <c r="C291" s="97"/>
      <c r="E291" s="85"/>
      <c r="F291" s="85"/>
      <c r="G291" s="96"/>
      <c r="H291" s="93"/>
      <c r="K291" s="97"/>
      <c r="M291" s="85"/>
      <c r="N291" s="85"/>
      <c r="O291" s="96"/>
      <c r="P291" s="93"/>
      <c r="Q291" s="77"/>
    </row>
    <row r="292" spans="2:17">
      <c r="B292" s="78"/>
      <c r="C292" s="97"/>
      <c r="E292" s="85"/>
      <c r="F292" s="85"/>
      <c r="G292" s="98" t="s">
        <v>26</v>
      </c>
      <c r="H292" s="31">
        <f>AVERAGE(H284,H285,H288,H289)</f>
        <v>7.6541666666666668</v>
      </c>
      <c r="K292" s="97"/>
      <c r="M292" s="85"/>
      <c r="N292" s="85"/>
      <c r="O292" s="98" t="s">
        <v>26</v>
      </c>
      <c r="P292" s="31">
        <f>AVERAGE(P284,P285,P288,P289)</f>
        <v>8.3977793040293029</v>
      </c>
      <c r="Q292" s="77"/>
    </row>
    <row r="293" spans="2:17">
      <c r="B293" s="78"/>
      <c r="C293" s="97"/>
      <c r="E293" s="85"/>
      <c r="F293" s="85"/>
      <c r="G293" s="96"/>
      <c r="H293" s="93"/>
      <c r="K293" s="97"/>
      <c r="M293" s="85"/>
      <c r="N293" s="85"/>
      <c r="O293" s="96"/>
      <c r="P293" s="93"/>
      <c r="Q293" s="77"/>
    </row>
    <row r="294" spans="2:17">
      <c r="B294" s="78"/>
      <c r="C294" s="125" t="s">
        <v>47</v>
      </c>
      <c r="D294" s="70">
        <v>1</v>
      </c>
      <c r="E294" s="85">
        <v>2.2799999999999998</v>
      </c>
      <c r="F294" s="85">
        <v>0.45</v>
      </c>
      <c r="G294" s="96"/>
      <c r="H294" s="93">
        <f>E294/F294</f>
        <v>5.0666666666666664</v>
      </c>
      <c r="K294" s="97" t="s">
        <v>47</v>
      </c>
      <c r="L294" s="70">
        <v>1</v>
      </c>
      <c r="M294" s="85">
        <v>1.7</v>
      </c>
      <c r="N294" s="85">
        <v>0.31</v>
      </c>
      <c r="O294" s="96"/>
      <c r="P294" s="93">
        <f>M294/N294</f>
        <v>5.4838709677419351</v>
      </c>
      <c r="Q294" s="77"/>
    </row>
    <row r="295" spans="2:17">
      <c r="B295" s="78"/>
      <c r="C295" s="125"/>
      <c r="D295" s="70">
        <v>2</v>
      </c>
      <c r="E295" s="85">
        <v>2.31</v>
      </c>
      <c r="F295" s="85">
        <v>0.45</v>
      </c>
      <c r="G295" s="96"/>
      <c r="H295" s="93">
        <f>E295/F295</f>
        <v>5.1333333333333337</v>
      </c>
      <c r="K295" s="97"/>
      <c r="L295" s="70">
        <v>2</v>
      </c>
      <c r="M295" s="85">
        <v>1.55</v>
      </c>
      <c r="N295" s="85">
        <v>0.28999999999999998</v>
      </c>
      <c r="O295" s="96"/>
      <c r="P295" s="93">
        <f>M295/N295</f>
        <v>5.3448275862068968</v>
      </c>
      <c r="Q295" s="77"/>
    </row>
    <row r="296" spans="2:17">
      <c r="B296" s="78"/>
      <c r="C296" s="125"/>
      <c r="E296" s="85"/>
      <c r="F296" s="85"/>
      <c r="G296" s="96" t="s">
        <v>7</v>
      </c>
      <c r="H296" s="93">
        <f>AVERAGE(H294:H295)</f>
        <v>5.0999999999999996</v>
      </c>
      <c r="K296" s="97"/>
      <c r="M296" s="85"/>
      <c r="N296" s="85"/>
      <c r="O296" s="96" t="s">
        <v>7</v>
      </c>
      <c r="P296" s="93">
        <f>AVERAGE(P294:P295)</f>
        <v>5.4143492769744164</v>
      </c>
      <c r="Q296" s="77"/>
    </row>
    <row r="297" spans="2:17">
      <c r="B297" s="78"/>
      <c r="C297" s="97"/>
      <c r="E297" s="85"/>
      <c r="F297" s="85"/>
      <c r="G297" s="96"/>
      <c r="H297" s="93"/>
      <c r="K297" s="97"/>
      <c r="M297" s="85"/>
      <c r="N297" s="85"/>
      <c r="O297" s="96"/>
      <c r="P297" s="93"/>
      <c r="Q297" s="77"/>
    </row>
    <row r="298" spans="2:17">
      <c r="B298" s="78"/>
      <c r="C298" s="125" t="s">
        <v>49</v>
      </c>
      <c r="D298" s="70">
        <v>1</v>
      </c>
      <c r="E298" s="85">
        <v>1.32</v>
      </c>
      <c r="F298" s="85">
        <v>0.44</v>
      </c>
      <c r="G298" s="96"/>
      <c r="H298" s="93">
        <f>E298/F298</f>
        <v>3</v>
      </c>
      <c r="K298" s="97" t="s">
        <v>49</v>
      </c>
      <c r="L298" s="70">
        <v>1</v>
      </c>
      <c r="M298" s="85">
        <v>1.2</v>
      </c>
      <c r="N298" s="85">
        <v>0.16</v>
      </c>
      <c r="O298" s="96"/>
      <c r="P298" s="93">
        <f>M298/N298</f>
        <v>7.5</v>
      </c>
      <c r="Q298" s="77"/>
    </row>
    <row r="299" spans="2:17">
      <c r="B299" s="78"/>
      <c r="C299" s="125"/>
      <c r="D299" s="70">
        <v>2</v>
      </c>
      <c r="E299" s="85">
        <v>1.02</v>
      </c>
      <c r="F299" s="85">
        <v>0.24</v>
      </c>
      <c r="G299" s="96"/>
      <c r="H299" s="93">
        <f>E299/F299</f>
        <v>4.25</v>
      </c>
      <c r="K299" s="97"/>
      <c r="L299" s="70">
        <v>2</v>
      </c>
      <c r="M299" s="85">
        <v>1.17</v>
      </c>
      <c r="N299" s="85">
        <v>0.1</v>
      </c>
      <c r="O299" s="96"/>
      <c r="P299" s="93">
        <f>M299/N299</f>
        <v>11.7</v>
      </c>
      <c r="Q299" s="77"/>
    </row>
    <row r="300" spans="2:17">
      <c r="B300" s="78"/>
      <c r="C300" s="125"/>
      <c r="E300" s="85"/>
      <c r="F300" s="85"/>
      <c r="G300" s="96" t="s">
        <v>7</v>
      </c>
      <c r="H300" s="93">
        <f>AVERAGE(H298:H299)</f>
        <v>3.625</v>
      </c>
      <c r="K300" s="97"/>
      <c r="M300" s="85"/>
      <c r="N300" s="85"/>
      <c r="O300" s="96" t="s">
        <v>7</v>
      </c>
      <c r="P300" s="93">
        <f>AVERAGE(P298:P299)</f>
        <v>9.6</v>
      </c>
      <c r="Q300" s="77"/>
    </row>
    <row r="301" spans="2:17">
      <c r="B301" s="78"/>
      <c r="C301" s="97"/>
      <c r="E301" s="85"/>
      <c r="F301" s="85"/>
      <c r="G301" s="96"/>
      <c r="H301" s="93"/>
      <c r="K301" s="97"/>
      <c r="M301" s="85"/>
      <c r="N301" s="85"/>
      <c r="O301" s="96"/>
      <c r="P301" s="93"/>
      <c r="Q301" s="77"/>
    </row>
    <row r="302" spans="2:17">
      <c r="B302" s="78"/>
      <c r="C302" s="97"/>
      <c r="E302" s="85"/>
      <c r="F302" s="85"/>
      <c r="G302" s="98" t="s">
        <v>33</v>
      </c>
      <c r="H302" s="31">
        <f>AVERAGE(H294,H295,H298,H299)</f>
        <v>4.3624999999999998</v>
      </c>
      <c r="K302" s="97"/>
      <c r="M302" s="85"/>
      <c r="N302" s="85"/>
      <c r="O302" s="98" t="s">
        <v>33</v>
      </c>
      <c r="P302" s="31">
        <f>AVERAGE(P294,P295,P298,P299)</f>
        <v>7.507174638487208</v>
      </c>
      <c r="Q302" s="77"/>
    </row>
    <row r="303" spans="2:17">
      <c r="B303" s="78"/>
      <c r="C303" s="97"/>
      <c r="E303" s="85"/>
      <c r="F303" s="85"/>
      <c r="G303" s="96"/>
      <c r="H303" s="93"/>
      <c r="K303" s="97"/>
      <c r="M303" s="85"/>
      <c r="N303" s="85"/>
      <c r="O303" s="96"/>
      <c r="P303" s="93"/>
      <c r="Q303" s="77"/>
    </row>
    <row r="304" spans="2:17">
      <c r="B304" s="78"/>
      <c r="C304" s="125" t="s">
        <v>50</v>
      </c>
      <c r="D304" s="70">
        <v>1</v>
      </c>
      <c r="E304" s="85">
        <v>1.9</v>
      </c>
      <c r="F304" s="85">
        <v>0.4</v>
      </c>
      <c r="G304" s="96"/>
      <c r="H304" s="93">
        <f>E304/F304</f>
        <v>4.7499999999999991</v>
      </c>
      <c r="K304" s="97" t="s">
        <v>50</v>
      </c>
      <c r="L304" s="70">
        <v>1</v>
      </c>
      <c r="M304" s="85">
        <v>2.09</v>
      </c>
      <c r="N304" s="85">
        <v>0.19</v>
      </c>
      <c r="O304" s="96"/>
      <c r="P304" s="93">
        <f>M304/N304</f>
        <v>11</v>
      </c>
      <c r="Q304" s="77"/>
    </row>
    <row r="305" spans="2:17">
      <c r="B305" s="78"/>
      <c r="C305" s="125"/>
      <c r="D305" s="70">
        <v>2</v>
      </c>
      <c r="E305" s="85">
        <v>1.69</v>
      </c>
      <c r="F305" s="85">
        <v>0.28999999999999998</v>
      </c>
      <c r="G305" s="96"/>
      <c r="H305" s="93">
        <f>E305/F305</f>
        <v>5.8275862068965516</v>
      </c>
      <c r="K305" s="97"/>
      <c r="L305" s="70">
        <v>2</v>
      </c>
      <c r="M305" s="85">
        <v>1.83</v>
      </c>
      <c r="N305" s="85">
        <v>0.24</v>
      </c>
      <c r="O305" s="96"/>
      <c r="P305" s="93">
        <f>M305/N305</f>
        <v>7.6250000000000009</v>
      </c>
      <c r="Q305" s="77"/>
    </row>
    <row r="306" spans="2:17">
      <c r="B306" s="78"/>
      <c r="C306" s="125"/>
      <c r="E306" s="85"/>
      <c r="F306" s="85"/>
      <c r="G306" s="96" t="s">
        <v>7</v>
      </c>
      <c r="H306" s="93">
        <f>AVERAGE(H304:H305)</f>
        <v>5.2887931034482758</v>
      </c>
      <c r="K306" s="97"/>
      <c r="M306" s="85"/>
      <c r="N306" s="85"/>
      <c r="O306" s="96" t="s">
        <v>7</v>
      </c>
      <c r="P306" s="93">
        <f>AVERAGE(P304:P305)</f>
        <v>9.3125</v>
      </c>
      <c r="Q306" s="77"/>
    </row>
    <row r="307" spans="2:17">
      <c r="B307" s="78"/>
      <c r="C307" s="97"/>
      <c r="E307" s="85"/>
      <c r="F307" s="85"/>
      <c r="G307" s="96"/>
      <c r="H307" s="93"/>
      <c r="K307" s="97"/>
      <c r="M307" s="85"/>
      <c r="N307" s="85"/>
      <c r="O307" s="96"/>
      <c r="P307" s="93"/>
      <c r="Q307" s="77"/>
    </row>
    <row r="308" spans="2:17">
      <c r="B308" s="78"/>
      <c r="C308" s="125" t="s">
        <v>51</v>
      </c>
      <c r="D308" s="70">
        <v>1</v>
      </c>
      <c r="E308" s="85">
        <v>1.83</v>
      </c>
      <c r="F308" s="85">
        <v>0.53</v>
      </c>
      <c r="G308" s="96"/>
      <c r="H308" s="93">
        <f>E308/F308</f>
        <v>3.4528301886792452</v>
      </c>
      <c r="K308" s="97" t="s">
        <v>51</v>
      </c>
      <c r="L308" s="70">
        <v>1</v>
      </c>
      <c r="M308" s="85">
        <v>1.43</v>
      </c>
      <c r="N308" s="85">
        <v>0.2</v>
      </c>
      <c r="O308" s="96"/>
      <c r="P308" s="93">
        <f>M308/N308</f>
        <v>7.1499999999999995</v>
      </c>
      <c r="Q308" s="77"/>
    </row>
    <row r="309" spans="2:17">
      <c r="B309" s="78"/>
      <c r="C309" s="125"/>
      <c r="D309" s="70">
        <v>2</v>
      </c>
      <c r="E309" s="85">
        <v>1.25</v>
      </c>
      <c r="F309" s="85">
        <v>0.27</v>
      </c>
      <c r="G309" s="96"/>
      <c r="H309" s="93">
        <f>E309/F309</f>
        <v>4.6296296296296298</v>
      </c>
      <c r="K309" s="97"/>
      <c r="L309" s="70">
        <v>2</v>
      </c>
      <c r="M309" s="85">
        <v>1.21</v>
      </c>
      <c r="N309" s="85">
        <v>0.13</v>
      </c>
      <c r="O309" s="96"/>
      <c r="P309" s="93">
        <f>M309/N309</f>
        <v>9.3076923076923066</v>
      </c>
      <c r="Q309" s="77"/>
    </row>
    <row r="310" spans="2:17">
      <c r="B310" s="78"/>
      <c r="C310" s="125"/>
      <c r="E310" s="85"/>
      <c r="F310" s="85"/>
      <c r="G310" s="96" t="s">
        <v>7</v>
      </c>
      <c r="H310" s="93">
        <f>AVERAGE(H308:H309)</f>
        <v>4.0412299091544375</v>
      </c>
      <c r="K310" s="97"/>
      <c r="M310" s="85"/>
      <c r="N310" s="85"/>
      <c r="O310" s="96" t="s">
        <v>7</v>
      </c>
      <c r="P310" s="93">
        <f>AVERAGE(P308:P309)</f>
        <v>8.2288461538461526</v>
      </c>
      <c r="Q310" s="77"/>
    </row>
    <row r="311" spans="2:17">
      <c r="B311" s="78"/>
      <c r="C311" s="97"/>
      <c r="E311" s="85"/>
      <c r="F311" s="85"/>
      <c r="G311" s="96"/>
      <c r="H311" s="93"/>
      <c r="K311" s="97"/>
      <c r="M311" s="85"/>
      <c r="N311" s="85"/>
      <c r="O311" s="96"/>
      <c r="P311" s="93"/>
      <c r="Q311" s="77"/>
    </row>
    <row r="312" spans="2:17">
      <c r="B312" s="78"/>
      <c r="C312" s="97"/>
      <c r="E312" s="85"/>
      <c r="F312" s="85"/>
      <c r="G312" s="98" t="s">
        <v>52</v>
      </c>
      <c r="H312" s="31">
        <f>AVERAGE(H304,H305,H308,H309)</f>
        <v>4.6650115063013562</v>
      </c>
      <c r="K312" s="97"/>
      <c r="M312" s="85"/>
      <c r="N312" s="85"/>
      <c r="O312" s="98" t="s">
        <v>52</v>
      </c>
      <c r="P312" s="31">
        <f>AVERAGE(P304,P305,P308,P309)</f>
        <v>8.7706730769230763</v>
      </c>
      <c r="Q312" s="77"/>
    </row>
    <row r="313" spans="2:17">
      <c r="B313" s="78"/>
      <c r="C313" s="97"/>
      <c r="E313" s="85"/>
      <c r="F313" s="85"/>
      <c r="G313" s="98"/>
      <c r="H313" s="31"/>
      <c r="I313" s="94"/>
      <c r="K313" s="97"/>
      <c r="M313" s="85"/>
      <c r="N313" s="85"/>
      <c r="O313" s="98"/>
      <c r="P313" s="31"/>
      <c r="Q313" s="77"/>
    </row>
    <row r="314" spans="2:17">
      <c r="B314" s="78"/>
      <c r="C314" s="125" t="s">
        <v>62</v>
      </c>
      <c r="D314" s="70">
        <v>1</v>
      </c>
      <c r="E314" s="85">
        <v>1.99</v>
      </c>
      <c r="F314" s="85">
        <v>0.72</v>
      </c>
      <c r="G314" s="96"/>
      <c r="H314" s="93">
        <f>E314/F314</f>
        <v>2.7638888888888888</v>
      </c>
      <c r="I314" s="94"/>
      <c r="K314" s="97" t="s">
        <v>62</v>
      </c>
      <c r="L314" s="70">
        <v>1</v>
      </c>
      <c r="M314" s="85">
        <v>0.77</v>
      </c>
      <c r="N314" s="85">
        <v>0.24</v>
      </c>
      <c r="O314" s="96"/>
      <c r="P314" s="93">
        <f>M314/N314</f>
        <v>3.2083333333333335</v>
      </c>
      <c r="Q314" s="77"/>
    </row>
    <row r="315" spans="2:17">
      <c r="B315" s="78"/>
      <c r="C315" s="125"/>
      <c r="D315" s="70">
        <v>2</v>
      </c>
      <c r="E315" s="85">
        <v>1.75</v>
      </c>
      <c r="F315" s="85">
        <v>0.71</v>
      </c>
      <c r="G315" s="96"/>
      <c r="H315" s="93">
        <f>E315/F315</f>
        <v>2.4647887323943665</v>
      </c>
      <c r="I315" s="94"/>
      <c r="K315" s="97"/>
      <c r="L315" s="70">
        <v>2</v>
      </c>
      <c r="M315" s="85">
        <v>0.82</v>
      </c>
      <c r="N315" s="85">
        <v>0.1</v>
      </c>
      <c r="O315" s="96"/>
      <c r="P315" s="93">
        <f>M315/N315</f>
        <v>8.1999999999999993</v>
      </c>
      <c r="Q315" s="77"/>
    </row>
    <row r="316" spans="2:17">
      <c r="B316" s="78"/>
      <c r="C316" s="125"/>
      <c r="E316" s="85"/>
      <c r="F316" s="85"/>
      <c r="G316" s="96" t="s">
        <v>7</v>
      </c>
      <c r="H316" s="93">
        <f>AVERAGE(H314:H315)</f>
        <v>2.6143388106416277</v>
      </c>
      <c r="I316" s="94"/>
      <c r="K316" s="97"/>
      <c r="M316" s="85"/>
      <c r="N316" s="85"/>
      <c r="O316" s="96" t="s">
        <v>7</v>
      </c>
      <c r="P316" s="93">
        <f>AVERAGE(P314:P315)</f>
        <v>5.7041666666666666</v>
      </c>
      <c r="Q316" s="77"/>
    </row>
    <row r="317" spans="2:17">
      <c r="B317" s="78"/>
      <c r="C317" s="97"/>
      <c r="E317" s="85"/>
      <c r="F317" s="85"/>
      <c r="G317" s="96"/>
      <c r="H317" s="93"/>
      <c r="I317" s="94"/>
      <c r="K317" s="97"/>
      <c r="M317" s="85"/>
      <c r="N317" s="85"/>
      <c r="O317" s="96"/>
      <c r="P317" s="93"/>
      <c r="Q317" s="77"/>
    </row>
    <row r="318" spans="2:17">
      <c r="B318" s="78"/>
      <c r="C318" s="125" t="s">
        <v>61</v>
      </c>
      <c r="D318" s="70">
        <v>1</v>
      </c>
      <c r="E318" s="85">
        <v>0.73</v>
      </c>
      <c r="F318" s="85">
        <v>0.38</v>
      </c>
      <c r="G318" s="96"/>
      <c r="H318" s="93">
        <f>E318/F318</f>
        <v>1.9210526315789473</v>
      </c>
      <c r="I318" s="94"/>
      <c r="K318" s="97" t="s">
        <v>61</v>
      </c>
      <c r="L318" s="70">
        <v>1</v>
      </c>
      <c r="M318" s="85">
        <v>1.8</v>
      </c>
      <c r="N318" s="85">
        <v>0.46</v>
      </c>
      <c r="O318" s="96"/>
      <c r="P318" s="93">
        <f>M318/N318</f>
        <v>3.9130434782608696</v>
      </c>
      <c r="Q318" s="77"/>
    </row>
    <row r="319" spans="2:17">
      <c r="B319" s="78"/>
      <c r="C319" s="125"/>
      <c r="D319" s="70">
        <v>2</v>
      </c>
      <c r="E319" s="85">
        <v>1</v>
      </c>
      <c r="F319" s="85">
        <v>0.42</v>
      </c>
      <c r="G319" s="96"/>
      <c r="H319" s="93">
        <f>E319/F319</f>
        <v>2.3809523809523809</v>
      </c>
      <c r="K319" s="97"/>
      <c r="L319" s="70">
        <v>2</v>
      </c>
      <c r="M319" s="85">
        <v>1.76</v>
      </c>
      <c r="N319" s="85">
        <v>0.28999999999999998</v>
      </c>
      <c r="O319" s="96"/>
      <c r="P319" s="93">
        <f>M319/N319</f>
        <v>6.0689655172413799</v>
      </c>
      <c r="Q319" s="77"/>
    </row>
    <row r="320" spans="2:17">
      <c r="B320" s="78"/>
      <c r="C320" s="125"/>
      <c r="E320" s="85"/>
      <c r="F320" s="85"/>
      <c r="G320" s="96" t="s">
        <v>7</v>
      </c>
      <c r="H320" s="93">
        <f>AVERAGE(H318:H319)</f>
        <v>2.1510025062656641</v>
      </c>
      <c r="K320" s="97"/>
      <c r="M320" s="85"/>
      <c r="N320" s="85"/>
      <c r="O320" s="96" t="s">
        <v>7</v>
      </c>
      <c r="P320" s="93">
        <f>AVERAGE(P318:P319)</f>
        <v>4.991004497751125</v>
      </c>
      <c r="Q320" s="77"/>
    </row>
    <row r="321" spans="2:17">
      <c r="B321" s="78"/>
      <c r="C321" s="97"/>
      <c r="E321" s="85"/>
      <c r="F321" s="85"/>
      <c r="G321" s="96"/>
      <c r="H321" s="93"/>
      <c r="K321" s="97"/>
      <c r="M321" s="85"/>
      <c r="N321" s="85"/>
      <c r="O321" s="96"/>
      <c r="P321" s="93"/>
      <c r="Q321" s="77"/>
    </row>
    <row r="322" spans="2:17">
      <c r="B322" s="78"/>
      <c r="C322" s="97"/>
      <c r="E322" s="85"/>
      <c r="F322" s="85"/>
      <c r="G322" s="98" t="s">
        <v>52</v>
      </c>
      <c r="H322" s="31">
        <f>AVERAGE(H314,H315,H318,H319)</f>
        <v>2.3826706584536459</v>
      </c>
      <c r="K322" s="97"/>
      <c r="M322" s="85"/>
      <c r="N322" s="85"/>
      <c r="O322" s="98" t="s">
        <v>52</v>
      </c>
      <c r="P322" s="31">
        <f>AVERAGE(P314,P315,P318,P319)</f>
        <v>5.3475855822088958</v>
      </c>
      <c r="Q322" s="77"/>
    </row>
    <row r="323" spans="2:17">
      <c r="B323" s="78"/>
      <c r="C323" s="97"/>
      <c r="E323" s="85"/>
      <c r="F323" s="85"/>
      <c r="G323" s="96"/>
      <c r="H323" s="93"/>
      <c r="K323" s="97"/>
      <c r="M323" s="85"/>
      <c r="N323" s="85"/>
      <c r="O323" s="96"/>
      <c r="P323" s="93"/>
      <c r="Q323" s="77"/>
    </row>
    <row r="324" spans="2:17">
      <c r="B324" s="78"/>
      <c r="C324" s="95"/>
      <c r="E324" s="85"/>
      <c r="F324" s="85"/>
      <c r="G324" s="94"/>
      <c r="H324" s="93"/>
      <c r="K324" s="95"/>
      <c r="M324" s="85"/>
      <c r="N324" s="85"/>
      <c r="O324" s="94"/>
      <c r="P324" s="93"/>
      <c r="Q324" s="77"/>
    </row>
    <row r="325" spans="2:17">
      <c r="B325" s="78"/>
      <c r="C325" s="92"/>
      <c r="G325" s="2" t="s">
        <v>7</v>
      </c>
      <c r="H325" s="31">
        <f>AVERAGE(H236,H240,H246,H250,H256,H260,H266,H270,H276,H280,H286,H290,H296,H300,H306,H310,H316,H320)</f>
        <v>5.1680466385698116</v>
      </c>
      <c r="K325" s="92"/>
      <c r="O325" s="2" t="s">
        <v>7</v>
      </c>
      <c r="P325" s="31">
        <f>AVERAGE(P236,P240,P246,P250,P256,P260,P266,P270,P276,P280,P286,P290,P296,P300,P306,P310,P316,P320)</f>
        <v>6.8546951275661892</v>
      </c>
      <c r="Q325" s="77"/>
    </row>
    <row r="326" spans="2:17">
      <c r="B326" s="78"/>
      <c r="C326" s="91"/>
      <c r="D326" s="90"/>
      <c r="E326" s="89"/>
      <c r="F326" s="89"/>
      <c r="G326" s="7" t="s">
        <v>19</v>
      </c>
      <c r="H326" s="33">
        <f>STDEV(H234,H235,H238,H239,H244,H245,H248,H249,H254,H255,H258,H259,H264,H265,H268,H269,H278,H279,H274,H275,H284,H285,H288,H289,H294,H295,H298,H299,H304,H305,H308,H309,H314,H315,H318,H319)</f>
        <v>2.7319834432471803</v>
      </c>
      <c r="K326" s="91"/>
      <c r="L326" s="90"/>
      <c r="M326" s="89"/>
      <c r="N326" s="89"/>
      <c r="O326" s="7" t="s">
        <v>19</v>
      </c>
      <c r="P326" s="33">
        <f>STDEV(P234,P235,P238,P239,P244,P245,P248,P249,P254,P255,P258,P259,P264,P265,P268,P269,P278,P279,P274,P275,P284,P285,P288,P289,P294,P295,P298,P299,P304,P305,P308,P309,P314,P315,P318,P319)</f>
        <v>3.1093826536163247</v>
      </c>
      <c r="Q326" s="77"/>
    </row>
    <row r="327" spans="2:17">
      <c r="B327" s="78"/>
      <c r="C327" s="88"/>
      <c r="E327" s="85"/>
      <c r="F327" s="85"/>
      <c r="G327" s="2"/>
      <c r="H327" s="87"/>
      <c r="K327" s="88"/>
      <c r="M327" s="85"/>
      <c r="N327" s="85"/>
      <c r="O327" s="2"/>
      <c r="P327" s="87"/>
      <c r="Q327" s="77"/>
    </row>
    <row r="328" spans="2:17" ht="17" thickBot="1">
      <c r="B328" s="78"/>
      <c r="C328" s="88"/>
      <c r="E328" s="85"/>
      <c r="F328" s="85"/>
      <c r="G328" s="2"/>
      <c r="H328" s="87"/>
      <c r="K328" s="88"/>
      <c r="M328" s="85"/>
      <c r="N328" s="85"/>
      <c r="O328" s="2"/>
      <c r="P328" s="87"/>
      <c r="Q328" s="77"/>
    </row>
    <row r="329" spans="2:17">
      <c r="B329" s="78"/>
      <c r="D329" s="118" t="s">
        <v>55</v>
      </c>
      <c r="E329" s="119"/>
      <c r="F329" s="120"/>
      <c r="Q329" s="77"/>
    </row>
    <row r="330" spans="2:17">
      <c r="B330" s="78"/>
      <c r="C330"/>
      <c r="D330" s="83"/>
      <c r="E330" s="86" t="s">
        <v>23</v>
      </c>
      <c r="F330" s="39" t="s">
        <v>60</v>
      </c>
      <c r="Q330" s="77"/>
    </row>
    <row r="331" spans="2:17">
      <c r="B331" s="78"/>
      <c r="C331"/>
      <c r="D331" s="83"/>
      <c r="E331" s="85">
        <v>5.8779761904761898</v>
      </c>
      <c r="F331" s="84">
        <v>5.8902298850574706</v>
      </c>
      <c r="Q331" s="77"/>
    </row>
    <row r="332" spans="2:17">
      <c r="B332" s="78"/>
      <c r="C332"/>
      <c r="D332" s="83"/>
      <c r="E332" s="85">
        <v>2.4234781004359318</v>
      </c>
      <c r="F332" s="84">
        <v>3.5455389449628645</v>
      </c>
      <c r="Q332" s="77"/>
    </row>
    <row r="333" spans="2:17">
      <c r="B333" s="78"/>
      <c r="C333"/>
      <c r="D333" s="83"/>
      <c r="E333" s="85">
        <v>5.3861463038772817</v>
      </c>
      <c r="F333" s="84">
        <v>9.8480158730158731</v>
      </c>
      <c r="Q333" s="77"/>
    </row>
    <row r="334" spans="2:17">
      <c r="B334" s="78"/>
      <c r="C334"/>
      <c r="D334" s="83"/>
      <c r="E334" s="85">
        <v>8.4127394636015325</v>
      </c>
      <c r="F334" s="84">
        <v>4.6048711755233489</v>
      </c>
      <c r="Q334" s="77"/>
    </row>
    <row r="335" spans="2:17">
      <c r="B335" s="78"/>
      <c r="C335"/>
      <c r="D335" s="83"/>
      <c r="E335" s="85">
        <v>5.3477308573157032</v>
      </c>
      <c r="F335" s="84">
        <v>7.7803876678876671</v>
      </c>
      <c r="Q335" s="77"/>
    </row>
    <row r="336" spans="2:17">
      <c r="B336" s="78"/>
      <c r="C336"/>
      <c r="D336" s="83"/>
      <c r="E336" s="85">
        <v>7.6541666666666668</v>
      </c>
      <c r="F336" s="84">
        <v>8.3977793040293029</v>
      </c>
      <c r="Q336" s="77"/>
    </row>
    <row r="337" spans="2:17">
      <c r="B337" s="78"/>
      <c r="C337"/>
      <c r="D337" s="83"/>
      <c r="E337" s="85">
        <v>4.3624999999999998</v>
      </c>
      <c r="F337" s="84">
        <v>7.507174638487208</v>
      </c>
      <c r="Q337" s="77"/>
    </row>
    <row r="338" spans="2:17">
      <c r="B338" s="78"/>
      <c r="C338"/>
      <c r="D338" s="83"/>
      <c r="E338" s="85">
        <v>4.6650115063013562</v>
      </c>
      <c r="F338" s="84">
        <v>8.7706730769230763</v>
      </c>
      <c r="Q338" s="77"/>
    </row>
    <row r="339" spans="2:17">
      <c r="B339" s="78"/>
      <c r="C339"/>
      <c r="D339" s="83"/>
      <c r="E339" s="85">
        <v>2.3826706584536459</v>
      </c>
      <c r="F339" s="84">
        <v>5.3475855822088958</v>
      </c>
      <c r="Q339" s="77"/>
    </row>
    <row r="340" spans="2:17">
      <c r="B340" s="78"/>
      <c r="C340"/>
      <c r="D340" s="83"/>
      <c r="F340" s="82"/>
      <c r="Q340" s="77"/>
    </row>
    <row r="341" spans="2:17" ht="17" thickBot="1">
      <c r="B341" s="78"/>
      <c r="C341"/>
      <c r="D341" s="81" t="s">
        <v>7</v>
      </c>
      <c r="E341" s="80">
        <f>AVERAGE(E331:E339)</f>
        <v>5.1680466385698116</v>
      </c>
      <c r="F341" s="79">
        <f>AVERAGE(F331:F339)</f>
        <v>6.8546951275661892</v>
      </c>
      <c r="Q341" s="77"/>
    </row>
    <row r="342" spans="2:17">
      <c r="B342" s="78"/>
      <c r="Q342" s="77"/>
    </row>
    <row r="343" spans="2:17" ht="17" thickBot="1">
      <c r="B343" s="76"/>
      <c r="C343" s="75"/>
      <c r="D343" s="73"/>
      <c r="E343" s="73"/>
      <c r="F343" s="73"/>
      <c r="G343" s="74"/>
      <c r="H343" s="73"/>
      <c r="I343" s="74"/>
      <c r="J343" s="74"/>
      <c r="K343" s="75"/>
      <c r="L343" s="73"/>
      <c r="M343" s="73"/>
      <c r="N343" s="73"/>
      <c r="O343" s="74"/>
      <c r="P343" s="73"/>
      <c r="Q343" s="72"/>
    </row>
  </sheetData>
  <mergeCells count="73">
    <mergeCell ref="C284:C286"/>
    <mergeCell ref="C288:C290"/>
    <mergeCell ref="C294:C296"/>
    <mergeCell ref="C298:C300"/>
    <mergeCell ref="C268:C270"/>
    <mergeCell ref="C274:C276"/>
    <mergeCell ref="C278:C280"/>
    <mergeCell ref="C181:C183"/>
    <mergeCell ref="C264:C266"/>
    <mergeCell ref="D104:F104"/>
    <mergeCell ref="D212:F212"/>
    <mergeCell ref="C258:C260"/>
    <mergeCell ref="C167:C169"/>
    <mergeCell ref="C171:C173"/>
    <mergeCell ref="D329:F329"/>
    <mergeCell ref="C304:C306"/>
    <mergeCell ref="C308:C310"/>
    <mergeCell ref="C314:C316"/>
    <mergeCell ref="C318:C320"/>
    <mergeCell ref="K244:K245"/>
    <mergeCell ref="C244:C246"/>
    <mergeCell ref="K248:K249"/>
    <mergeCell ref="C248:C250"/>
    <mergeCell ref="C254:C256"/>
    <mergeCell ref="K234:K235"/>
    <mergeCell ref="C234:C236"/>
    <mergeCell ref="K238:K239"/>
    <mergeCell ref="C238:C240"/>
    <mergeCell ref="C131:C133"/>
    <mergeCell ref="C137:C139"/>
    <mergeCell ref="C187:C189"/>
    <mergeCell ref="C191:C193"/>
    <mergeCell ref="C197:C199"/>
    <mergeCell ref="C201:C203"/>
    <mergeCell ref="C147:C149"/>
    <mergeCell ref="C151:C153"/>
    <mergeCell ref="C157:C159"/>
    <mergeCell ref="C161:C163"/>
    <mergeCell ref="C141:C143"/>
    <mergeCell ref="C177:C179"/>
    <mergeCell ref="C83:C85"/>
    <mergeCell ref="C89:C91"/>
    <mergeCell ref="C93:C95"/>
    <mergeCell ref="C127:C129"/>
    <mergeCell ref="K53:K55"/>
    <mergeCell ref="C53:C55"/>
    <mergeCell ref="K59:K61"/>
    <mergeCell ref="C59:C61"/>
    <mergeCell ref="K63:K65"/>
    <mergeCell ref="C63:C65"/>
    <mergeCell ref="K69:K71"/>
    <mergeCell ref="C69:C71"/>
    <mergeCell ref="K73:K75"/>
    <mergeCell ref="C73:C75"/>
    <mergeCell ref="C79:C81"/>
    <mergeCell ref="K39:K41"/>
    <mergeCell ref="C39:C41"/>
    <mergeCell ref="K43:K45"/>
    <mergeCell ref="C43:C45"/>
    <mergeCell ref="K49:K51"/>
    <mergeCell ref="C49:C51"/>
    <mergeCell ref="K23:K25"/>
    <mergeCell ref="C23:C25"/>
    <mergeCell ref="K29:K31"/>
    <mergeCell ref="C29:C31"/>
    <mergeCell ref="K33:K35"/>
    <mergeCell ref="C33:C35"/>
    <mergeCell ref="K9:K11"/>
    <mergeCell ref="C9:C11"/>
    <mergeCell ref="K13:K15"/>
    <mergeCell ref="C13:C15"/>
    <mergeCell ref="K19:K21"/>
    <mergeCell ref="C19:C2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6E - source data</vt:lpstr>
      <vt:lpstr>Figure 6J 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2021-02-15T20:26:35Z</dcterms:created>
  <dcterms:modified xsi:type="dcterms:W3CDTF">2021-03-02T02:20:04Z</dcterms:modified>
</cp:coreProperties>
</file>