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oyolauniversitychicago-my.sharepoint.com/personal/suprichard_luc_edu/Documents/final eLIFE/upload v3/"/>
    </mc:Choice>
  </mc:AlternateContent>
  <xr:revisionPtr revIDLastSave="0" documentId="8_{6BAF2149-0356-4D95-801A-581B593F9FB2}" xr6:coauthVersionLast="47" xr6:coauthVersionMax="47" xr10:uidLastSave="{00000000-0000-0000-0000-000000000000}"/>
  <bookViews>
    <workbookView xWindow="2211" yWindow="1903" windowWidth="29718" windowHeight="16551" xr2:uid="{00000000-000D-0000-FFFF-FFFF00000000}"/>
  </bookViews>
  <sheets>
    <sheet name="Figure 4 source data" sheetId="1" r:id="rId1"/>
    <sheet name="half-life calculations" sheetId="2" r:id="rId2"/>
  </sheets>
  <externalReferences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7" i="1" l="1"/>
  <c r="G44" i="2" l="1"/>
  <c r="F44" i="2"/>
  <c r="E44" i="2"/>
  <c r="G43" i="2"/>
  <c r="F43" i="2"/>
  <c r="E43" i="2"/>
  <c r="O42" i="2"/>
  <c r="N42" i="2"/>
  <c r="M42" i="2"/>
  <c r="G42" i="2"/>
  <c r="F42" i="2"/>
  <c r="E42" i="2"/>
  <c r="O41" i="2"/>
  <c r="N41" i="2"/>
  <c r="M41" i="2"/>
  <c r="G41" i="2"/>
  <c r="F41" i="2"/>
  <c r="E41" i="2"/>
  <c r="O40" i="2"/>
  <c r="N40" i="2"/>
  <c r="M40" i="2"/>
  <c r="G40" i="2"/>
  <c r="F40" i="2"/>
  <c r="E40" i="2"/>
  <c r="O39" i="2"/>
  <c r="N39" i="2"/>
  <c r="M39" i="2"/>
  <c r="G39" i="2"/>
  <c r="F39" i="2"/>
  <c r="E39" i="2"/>
  <c r="O38" i="2"/>
  <c r="N38" i="2"/>
  <c r="M38" i="2"/>
  <c r="G38" i="2"/>
  <c r="F38" i="2"/>
  <c r="E38" i="2"/>
  <c r="O37" i="2"/>
  <c r="N37" i="2"/>
  <c r="M37" i="2"/>
  <c r="G37" i="2"/>
  <c r="F37" i="2"/>
  <c r="E37" i="2"/>
  <c r="O36" i="2"/>
  <c r="N36" i="2"/>
  <c r="M36" i="2"/>
  <c r="G36" i="2"/>
  <c r="F36" i="2"/>
  <c r="E36" i="2"/>
  <c r="O35" i="2"/>
  <c r="N35" i="2"/>
  <c r="M35" i="2"/>
  <c r="G35" i="2"/>
  <c r="F35" i="2"/>
  <c r="E35" i="2"/>
  <c r="O34" i="2"/>
  <c r="N34" i="2"/>
  <c r="M34" i="2"/>
  <c r="G34" i="2"/>
  <c r="F34" i="2"/>
  <c r="E34" i="2"/>
  <c r="O33" i="2"/>
  <c r="N33" i="2"/>
  <c r="M33" i="2"/>
  <c r="G33" i="2"/>
  <c r="F33" i="2"/>
  <c r="E33" i="2"/>
  <c r="O32" i="2"/>
  <c r="N32" i="2"/>
  <c r="M32" i="2"/>
  <c r="G32" i="2"/>
  <c r="F32" i="2"/>
  <c r="E32" i="2"/>
  <c r="O31" i="2"/>
  <c r="N31" i="2"/>
  <c r="M31" i="2"/>
  <c r="G31" i="2"/>
  <c r="F31" i="2"/>
  <c r="E31" i="2"/>
  <c r="O30" i="2"/>
  <c r="N30" i="2"/>
  <c r="M30" i="2"/>
  <c r="G30" i="2"/>
  <c r="F30" i="2"/>
  <c r="E30" i="2"/>
  <c r="O29" i="2"/>
  <c r="N29" i="2"/>
  <c r="M29" i="2"/>
  <c r="G29" i="2"/>
  <c r="F29" i="2"/>
  <c r="E29" i="2"/>
  <c r="O28" i="2"/>
  <c r="N28" i="2"/>
  <c r="M28" i="2"/>
  <c r="G28" i="2"/>
  <c r="F28" i="2"/>
  <c r="E28" i="2"/>
  <c r="O27" i="2"/>
  <c r="N27" i="2"/>
  <c r="M27" i="2"/>
  <c r="G27" i="2"/>
  <c r="F27" i="2"/>
  <c r="E27" i="2"/>
  <c r="O26" i="2"/>
  <c r="N26" i="2"/>
  <c r="M26" i="2"/>
  <c r="G26" i="2"/>
  <c r="F26" i="2"/>
  <c r="E26" i="2"/>
  <c r="N1" i="2"/>
  <c r="F1" i="2"/>
  <c r="F8" i="1" l="1"/>
  <c r="V7" i="1" l="1"/>
  <c r="U8" i="1"/>
  <c r="V8" i="1"/>
  <c r="U9" i="1"/>
  <c r="V9" i="1"/>
  <c r="U10" i="1"/>
  <c r="V10" i="1"/>
  <c r="U11" i="1"/>
  <c r="V11" i="1"/>
  <c r="U12" i="1"/>
  <c r="V12" i="1"/>
  <c r="U13" i="1"/>
  <c r="V13" i="1"/>
  <c r="U14" i="1"/>
  <c r="V14" i="1"/>
  <c r="U15" i="1"/>
  <c r="V15" i="1"/>
  <c r="U16" i="1"/>
  <c r="V16" i="1"/>
  <c r="U17" i="1"/>
  <c r="V17" i="1"/>
  <c r="U18" i="1"/>
  <c r="V18" i="1"/>
  <c r="U19" i="1"/>
  <c r="V19" i="1"/>
  <c r="U20" i="1"/>
  <c r="V20" i="1"/>
  <c r="U21" i="1"/>
  <c r="V21" i="1"/>
  <c r="U22" i="1"/>
  <c r="V22" i="1"/>
  <c r="V6" i="1"/>
  <c r="U6" i="1"/>
  <c r="G8" i="1" l="1"/>
  <c r="F13" i="1"/>
  <c r="G13" i="1"/>
  <c r="G16" i="1"/>
  <c r="F16" i="1"/>
  <c r="G15" i="1"/>
  <c r="F15" i="1"/>
  <c r="G14" i="1"/>
  <c r="F14" i="1"/>
  <c r="G12" i="1"/>
  <c r="F12" i="1"/>
  <c r="G11" i="1"/>
  <c r="F11" i="1"/>
  <c r="G10" i="1"/>
  <c r="F10" i="1"/>
  <c r="G9" i="1"/>
  <c r="F9" i="1"/>
  <c r="G7" i="1"/>
  <c r="F7" i="1"/>
  <c r="G6" i="1"/>
  <c r="F6" i="1"/>
</calcChain>
</file>

<file path=xl/sharedStrings.xml><?xml version="1.0" encoding="utf-8"?>
<sst xmlns="http://schemas.openxmlformats.org/spreadsheetml/2006/main" count="57" uniqueCount="26">
  <si>
    <t>Figure 4a</t>
  </si>
  <si>
    <t>Figure  4b</t>
  </si>
  <si>
    <t>time</t>
  </si>
  <si>
    <t>ave</t>
  </si>
  <si>
    <t>std dev</t>
  </si>
  <si>
    <t>Extracellular HCV RNA</t>
  </si>
  <si>
    <t>NoCell exp1</t>
  </si>
  <si>
    <t xml:space="preserve">NoCell exp2 </t>
  </si>
  <si>
    <t>DCV exp3</t>
  </si>
  <si>
    <t>NG exp1</t>
  </si>
  <si>
    <t>NG exp2</t>
  </si>
  <si>
    <r>
      <t xml:space="preserve">DCV                            </t>
    </r>
    <r>
      <rPr>
        <sz val="9"/>
        <color theme="1"/>
        <rFont val="Calibri"/>
        <family val="2"/>
        <scheme val="minor"/>
      </rPr>
      <t>(singlet)</t>
    </r>
  </si>
  <si>
    <r>
      <t>AVE.</t>
    </r>
    <r>
      <rPr>
        <b/>
        <sz val="8"/>
        <color theme="1"/>
        <rFont val="Calibri"/>
        <family val="2"/>
        <scheme val="minor"/>
      </rPr>
      <t xml:space="preserve"> (duplicates)</t>
    </r>
  </si>
  <si>
    <t>DCV exp2</t>
  </si>
  <si>
    <r>
      <t xml:space="preserve">ave                       </t>
    </r>
    <r>
      <rPr>
        <b/>
        <sz val="9"/>
        <color theme="1"/>
        <rFont val="Calibri"/>
        <family val="2"/>
        <scheme val="minor"/>
      </rPr>
      <t>(4 replicates)</t>
    </r>
  </si>
  <si>
    <r>
      <t xml:space="preserve">Mock                     </t>
    </r>
    <r>
      <rPr>
        <sz val="10"/>
        <color theme="1"/>
        <rFont val="Calibri"/>
        <family val="2"/>
        <scheme val="minor"/>
      </rPr>
      <t>(all exp data normalized to 1x10^7)</t>
    </r>
  </si>
  <si>
    <t>DCV Exp1</t>
  </si>
  <si>
    <t>ln(predict)</t>
  </si>
  <si>
    <t>predict</t>
  </si>
  <si>
    <t>Predicted Value</t>
  </si>
  <si>
    <t>LCL</t>
  </si>
  <si>
    <t>UCL</t>
  </si>
  <si>
    <t>Using beta (regression) =</t>
  </si>
  <si>
    <t>(singlet)</t>
  </si>
  <si>
    <t>average across experiments (graphed in figure 4A)</t>
  </si>
  <si>
    <t>average across experiments (graphed in figure 4B)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</si>
</sst>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7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1"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18" fillId="0" borderId="0" xfId="0" applyFont="1" applyFill="1"/>
    <xf numFmtId="0" fontId="21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0" fontId="16" fillId="0" borderId="16" xfId="0" applyFont="1" applyFill="1" applyBorder="1" applyAlignment="1">
      <alignment horizontal="center" wrapText="1"/>
    </xf>
    <xf numFmtId="0" fontId="16" fillId="0" borderId="17" xfId="0" applyFont="1" applyFill="1" applyBorder="1" applyAlignment="1">
      <alignment horizontal="center"/>
    </xf>
    <xf numFmtId="0" fontId="16" fillId="0" borderId="18" xfId="0" applyFont="1" applyFill="1" applyBorder="1" applyAlignment="1">
      <alignment horizontal="center"/>
    </xf>
    <xf numFmtId="0" fontId="16" fillId="0" borderId="25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 wrapText="1"/>
    </xf>
    <xf numFmtId="11" fontId="0" fillId="0" borderId="0" xfId="0" applyNumberFormat="1" applyFill="1"/>
    <xf numFmtId="0" fontId="16" fillId="0" borderId="17" xfId="0" applyFont="1" applyFill="1" applyBorder="1" applyAlignment="1">
      <alignment horizontal="center" wrapText="1"/>
    </xf>
    <xf numFmtId="0" fontId="23" fillId="0" borderId="0" xfId="0" applyFont="1" applyFill="1" applyBorder="1"/>
    <xf numFmtId="0" fontId="0" fillId="0" borderId="0" xfId="0" applyFill="1" applyBorder="1"/>
    <xf numFmtId="0" fontId="16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16" fillId="0" borderId="22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14" xfId="0" applyFont="1" applyFill="1" applyBorder="1" applyAlignment="1">
      <alignment horizontal="center"/>
    </xf>
    <xf numFmtId="0" fontId="16" fillId="0" borderId="27" xfId="0" applyFont="1" applyFill="1" applyBorder="1" applyAlignment="1">
      <alignment horizontal="center"/>
    </xf>
    <xf numFmtId="0" fontId="16" fillId="0" borderId="30" xfId="0" applyFont="1" applyFill="1" applyBorder="1" applyAlignment="1">
      <alignment horizontal="center"/>
    </xf>
    <xf numFmtId="0" fontId="0" fillId="33" borderId="12" xfId="0" applyFill="1" applyBorder="1" applyAlignment="1">
      <alignment horizontal="center"/>
    </xf>
    <xf numFmtId="0" fontId="0" fillId="33" borderId="13" xfId="0" applyFill="1" applyBorder="1"/>
    <xf numFmtId="0" fontId="29" fillId="33" borderId="11" xfId="0" applyFont="1" applyFill="1" applyBorder="1"/>
    <xf numFmtId="0" fontId="28" fillId="34" borderId="11" xfId="0" applyFont="1" applyFill="1" applyBorder="1" applyAlignment="1">
      <alignment horizontal="left"/>
    </xf>
    <xf numFmtId="0" fontId="0" fillId="34" borderId="13" xfId="0" applyFill="1" applyBorder="1"/>
    <xf numFmtId="0" fontId="0" fillId="0" borderId="0" xfId="0" applyBorder="1" applyAlignment="1">
      <alignment horizontal="center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2" xfId="0" applyBorder="1" applyAlignment="1">
      <alignment horizontal="center" vertical="center"/>
    </xf>
    <xf numFmtId="2" fontId="16" fillId="33" borderId="12" xfId="0" applyNumberFormat="1" applyFont="1" applyFill="1" applyBorder="1" applyAlignment="1">
      <alignment horizontal="right"/>
    </xf>
    <xf numFmtId="2" fontId="16" fillId="34" borderId="12" xfId="0" applyNumberFormat="1" applyFont="1" applyFill="1" applyBorder="1"/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36" xfId="0" applyBorder="1" applyAlignment="1">
      <alignment horizontal="center" wrapText="1"/>
    </xf>
    <xf numFmtId="0" fontId="0" fillId="0" borderId="37" xfId="0" applyBorder="1" applyAlignment="1">
      <alignment horizontal="center" wrapText="1"/>
    </xf>
    <xf numFmtId="0" fontId="0" fillId="0" borderId="38" xfId="0" applyBorder="1" applyAlignment="1">
      <alignment horizontal="center" wrapText="1"/>
    </xf>
    <xf numFmtId="0" fontId="0" fillId="0" borderId="39" xfId="0" applyBorder="1" applyAlignment="1">
      <alignment horizontal="center" wrapText="1"/>
    </xf>
    <xf numFmtId="0" fontId="0" fillId="0" borderId="40" xfId="0" applyBorder="1" applyAlignment="1">
      <alignment horizontal="center" wrapText="1"/>
    </xf>
    <xf numFmtId="0" fontId="0" fillId="0" borderId="4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0" xfId="0" applyAlignment="1">
      <alignment wrapText="1"/>
    </xf>
    <xf numFmtId="11" fontId="0" fillId="0" borderId="0" xfId="0" applyNumberFormat="1" applyBorder="1" applyAlignment="1">
      <alignment horizontal="center"/>
    </xf>
    <xf numFmtId="0" fontId="16" fillId="33" borderId="12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1" fontId="0" fillId="0" borderId="0" xfId="0" applyNumberFormat="1" applyFill="1" applyBorder="1" applyAlignment="1">
      <alignment horizontal="center"/>
    </xf>
    <xf numFmtId="11" fontId="0" fillId="0" borderId="33" xfId="0" applyNumberFormat="1" applyBorder="1" applyAlignment="1">
      <alignment horizontal="center"/>
    </xf>
    <xf numFmtId="11" fontId="0" fillId="0" borderId="10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42" xfId="0" applyBorder="1" applyAlignment="1">
      <alignment horizontal="center"/>
    </xf>
    <xf numFmtId="11" fontId="0" fillId="0" borderId="43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11" fontId="0" fillId="0" borderId="21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2" fontId="0" fillId="0" borderId="17" xfId="0" applyNumberFormat="1" applyBorder="1" applyAlignment="1">
      <alignment horizontal="center"/>
    </xf>
    <xf numFmtId="11" fontId="0" fillId="0" borderId="17" xfId="0" applyNumberFormat="1" applyBorder="1" applyAlignment="1">
      <alignment horizontal="center"/>
    </xf>
    <xf numFmtId="11" fontId="0" fillId="0" borderId="18" xfId="0" applyNumberFormat="1" applyBorder="1" applyAlignment="1">
      <alignment horizontal="center"/>
    </xf>
    <xf numFmtId="0" fontId="16" fillId="34" borderId="12" xfId="0" applyFont="1" applyFill="1" applyBorder="1" applyAlignment="1">
      <alignment horizontal="center"/>
    </xf>
    <xf numFmtId="0" fontId="0" fillId="34" borderId="11" xfId="0" applyFill="1" applyBorder="1"/>
    <xf numFmtId="0" fontId="0" fillId="0" borderId="0" xfId="0" applyBorder="1"/>
    <xf numFmtId="0" fontId="27" fillId="0" borderId="0" xfId="0" applyFont="1"/>
    <xf numFmtId="0" fontId="27" fillId="0" borderId="0" xfId="0" applyFont="1" applyAlignment="1">
      <alignment horizontal="center"/>
    </xf>
    <xf numFmtId="11" fontId="30" fillId="0" borderId="0" xfId="0" applyNumberFormat="1" applyFont="1" applyAlignment="1">
      <alignment horizontal="center"/>
    </xf>
    <xf numFmtId="0" fontId="27" fillId="0" borderId="0" xfId="0" applyFont="1" applyFill="1"/>
    <xf numFmtId="0" fontId="16" fillId="35" borderId="14" xfId="0" applyFont="1" applyFill="1" applyBorder="1" applyAlignment="1">
      <alignment horizontal="center" wrapText="1"/>
    </xf>
    <xf numFmtId="0" fontId="16" fillId="35" borderId="15" xfId="0" applyFont="1" applyFill="1" applyBorder="1" applyAlignment="1">
      <alignment horizontal="center" wrapText="1"/>
    </xf>
    <xf numFmtId="0" fontId="16" fillId="35" borderId="17" xfId="0" applyFont="1" applyFill="1" applyBorder="1" applyAlignment="1">
      <alignment horizontal="center"/>
    </xf>
    <xf numFmtId="0" fontId="16" fillId="35" borderId="18" xfId="0" applyFont="1" applyFill="1" applyBorder="1" applyAlignment="1">
      <alignment horizontal="center"/>
    </xf>
    <xf numFmtId="0" fontId="16" fillId="0" borderId="19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/>
    </xf>
    <xf numFmtId="0" fontId="16" fillId="0" borderId="29" xfId="0" applyFont="1" applyFill="1" applyBorder="1" applyAlignment="1">
      <alignment horizontal="center" wrapText="1"/>
    </xf>
    <xf numFmtId="0" fontId="16" fillId="0" borderId="0" xfId="0" applyFont="1" applyBorder="1" applyAlignment="1">
      <alignment horizontal="center" vertical="center"/>
    </xf>
    <xf numFmtId="11" fontId="0" fillId="35" borderId="0" xfId="0" applyNumberFormat="1" applyFill="1" applyBorder="1" applyAlignment="1">
      <alignment horizontal="center"/>
    </xf>
    <xf numFmtId="0" fontId="22" fillId="0" borderId="0" xfId="0" applyFont="1" applyBorder="1" applyAlignment="1">
      <alignment horizontal="center" vertical="center"/>
    </xf>
    <xf numFmtId="11" fontId="24" fillId="0" borderId="0" xfId="0" applyNumberFormat="1" applyFont="1" applyFill="1" applyBorder="1" applyAlignment="1">
      <alignment horizontal="center"/>
    </xf>
    <xf numFmtId="11" fontId="24" fillId="0" borderId="0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F7"/>
      <color rgb="FFFFFFFF"/>
      <color rgb="FFF9F9F9"/>
      <color rgb="FFFFFFCC"/>
      <color rgb="FFFDFDFD"/>
      <color rgb="FFF1F3F5"/>
      <color rgb="FFE6E9E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ysClr val="windowText" lastClr="000000"/>
                </a:solidFill>
              </a:rPr>
              <a:t>HCV Decline in the Absence of Cells</a:t>
            </a:r>
          </a:p>
        </c:rich>
      </c:tx>
      <c:layout>
        <c:manualLayout>
          <c:xMode val="edge"/>
          <c:yMode val="edge"/>
          <c:x val="0.22860083993522987"/>
          <c:y val="0.1000707145875003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321904545416277"/>
          <c:y val="2.6073386961384986E-2"/>
          <c:w val="0.82703241594333454"/>
          <c:h val="0.79567286997558684"/>
        </c:manualLayout>
      </c:layout>
      <c:scatterChart>
        <c:scatterStyle val="lineMarker"/>
        <c:varyColors val="0"/>
        <c:ser>
          <c:idx val="2"/>
          <c:order val="0"/>
          <c:spPr>
            <a:ln w="25400" cap="rnd">
              <a:noFill/>
              <a:round/>
            </a:ln>
            <a:effectLst/>
          </c:spPr>
          <c:marker>
            <c:symbol val="dot"/>
            <c:size val="2"/>
            <c:spPr>
              <a:solidFill>
                <a:schemeClr val="bg1"/>
              </a:solidFill>
              <a:ln w="9525">
                <a:solidFill>
                  <a:schemeClr val="bg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exp"/>
            <c:dispRSqr val="0"/>
            <c:dispEq val="0"/>
          </c:trendline>
          <c:xVal>
            <c:numRef>
              <c:f>'[1]88475_2_data_set_2163147_qysbzm'!$A$7:$A$25</c:f>
              <c:numCache>
                <c:formatCode>General</c:formatCode>
                <c:ptCount val="19"/>
                <c:pt idx="0">
                  <c:v>6</c:v>
                </c:pt>
                <c:pt idx="1">
                  <c:v>9</c:v>
                </c:pt>
                <c:pt idx="2">
                  <c:v>12</c:v>
                </c:pt>
                <c:pt idx="3">
                  <c:v>15</c:v>
                </c:pt>
                <c:pt idx="4">
                  <c:v>18</c:v>
                </c:pt>
                <c:pt idx="5">
                  <c:v>24</c:v>
                </c:pt>
                <c:pt idx="6">
                  <c:v>30</c:v>
                </c:pt>
                <c:pt idx="7">
                  <c:v>36</c:v>
                </c:pt>
                <c:pt idx="8">
                  <c:v>48</c:v>
                </c:pt>
                <c:pt idx="9">
                  <c:v>56</c:v>
                </c:pt>
                <c:pt idx="10">
                  <c:v>72</c:v>
                </c:pt>
                <c:pt idx="11">
                  <c:v>80</c:v>
                </c:pt>
                <c:pt idx="12">
                  <c:v>96</c:v>
                </c:pt>
                <c:pt idx="13">
                  <c:v>120</c:v>
                </c:pt>
                <c:pt idx="14">
                  <c:v>144</c:v>
                </c:pt>
                <c:pt idx="15">
                  <c:v>152</c:v>
                </c:pt>
                <c:pt idx="16">
                  <c:v>176</c:v>
                </c:pt>
                <c:pt idx="17">
                  <c:v>192</c:v>
                </c:pt>
                <c:pt idx="18">
                  <c:v>216</c:v>
                </c:pt>
              </c:numCache>
            </c:numRef>
          </c:xVal>
          <c:yVal>
            <c:numRef>
              <c:f>'[1]88475_2_data_set_2163147_qysbzm'!$F$7:$F$25</c:f>
              <c:numCache>
                <c:formatCode>General</c:formatCode>
                <c:ptCount val="19"/>
                <c:pt idx="0">
                  <c:v>64462571.849649973</c:v>
                </c:pt>
                <c:pt idx="1">
                  <c:v>57938902.431729019</c:v>
                </c:pt>
                <c:pt idx="2">
                  <c:v>50983227.262500569</c:v>
                </c:pt>
                <c:pt idx="3">
                  <c:v>48220558.925871134</c:v>
                </c:pt>
                <c:pt idx="4">
                  <c:v>66071685.644279599</c:v>
                </c:pt>
                <c:pt idx="5">
                  <c:v>50932471.368070915</c:v>
                </c:pt>
                <c:pt idx="6">
                  <c:v>61212152.43515674</c:v>
                </c:pt>
                <c:pt idx="7">
                  <c:v>69208227.126896381</c:v>
                </c:pt>
                <c:pt idx="8">
                  <c:v>54836680.75085032</c:v>
                </c:pt>
                <c:pt idx="9">
                  <c:v>55497632.222441941</c:v>
                </c:pt>
                <c:pt idx="10">
                  <c:v>34074072.202228747</c:v>
                </c:pt>
                <c:pt idx="11">
                  <c:v>39882853.152937651</c:v>
                </c:pt>
                <c:pt idx="12">
                  <c:v>31524367.120126169</c:v>
                </c:pt>
                <c:pt idx="13">
                  <c:v>30134080.762434851</c:v>
                </c:pt>
                <c:pt idx="14">
                  <c:v>26727157.703857679</c:v>
                </c:pt>
                <c:pt idx="15">
                  <c:v>19862333.511558447</c:v>
                </c:pt>
                <c:pt idx="16">
                  <c:v>27624908.700283423</c:v>
                </c:pt>
                <c:pt idx="17">
                  <c:v>17849330.174512375</c:v>
                </c:pt>
                <c:pt idx="18">
                  <c:v>17363019.292419661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FFD-4184-B48A-6797F433BBFC}"/>
            </c:ext>
          </c:extLst>
        </c:ser>
        <c:ser>
          <c:idx val="1"/>
          <c:order val="1"/>
          <c:tx>
            <c:strRef>
              <c:f>'Figure 4 source data'!$B$4:$C$4</c:f>
              <c:strCache>
                <c:ptCount val="1"/>
                <c:pt idx="0">
                  <c:v>NoCell exp1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'[1]88475_2_data_set_2163147_qysbzm'!$C$7:$C$25</c:f>
                <c:numCache>
                  <c:formatCode>General</c:formatCode>
                  <c:ptCount val="19"/>
                  <c:pt idx="0">
                    <c:v>13960199.147750866</c:v>
                  </c:pt>
                  <c:pt idx="1">
                    <c:v>5678392.0688699316</c:v>
                  </c:pt>
                  <c:pt idx="2">
                    <c:v>5797930.8190897722</c:v>
                  </c:pt>
                  <c:pt idx="3">
                    <c:v>10173170.375221778</c:v>
                  </c:pt>
                  <c:pt idx="4">
                    <c:v>8857556.5412435886</c:v>
                  </c:pt>
                  <c:pt idx="5">
                    <c:v>17307718.527241733</c:v>
                  </c:pt>
                  <c:pt idx="6">
                    <c:v>2753748.0403314875</c:v>
                  </c:pt>
                  <c:pt idx="7">
                    <c:v>10476928.090122728</c:v>
                  </c:pt>
                  <c:pt idx="8">
                    <c:v>5928242.1633409243</c:v>
                  </c:pt>
                  <c:pt idx="9">
                    <c:v>12329309.400315413</c:v>
                  </c:pt>
                  <c:pt idx="10">
                    <c:v>6750232.3062430974</c:v>
                  </c:pt>
                </c:numCache>
              </c:numRef>
            </c:plus>
            <c:minus>
              <c:numRef>
                <c:f>'[1]88475_2_data_set_2163147_qysbzm'!$C$7:$C$25</c:f>
                <c:numCache>
                  <c:formatCode>General</c:formatCode>
                  <c:ptCount val="19"/>
                  <c:pt idx="0">
                    <c:v>13960199.147750866</c:v>
                  </c:pt>
                  <c:pt idx="1">
                    <c:v>5678392.0688699316</c:v>
                  </c:pt>
                  <c:pt idx="2">
                    <c:v>5797930.8190897722</c:v>
                  </c:pt>
                  <c:pt idx="3">
                    <c:v>10173170.375221778</c:v>
                  </c:pt>
                  <c:pt idx="4">
                    <c:v>8857556.5412435886</c:v>
                  </c:pt>
                  <c:pt idx="5">
                    <c:v>17307718.527241733</c:v>
                  </c:pt>
                  <c:pt idx="6">
                    <c:v>2753748.0403314875</c:v>
                  </c:pt>
                  <c:pt idx="7">
                    <c:v>10476928.090122728</c:v>
                  </c:pt>
                  <c:pt idx="8">
                    <c:v>5928242.1633409243</c:v>
                  </c:pt>
                  <c:pt idx="9">
                    <c:v>12329309.400315413</c:v>
                  </c:pt>
                  <c:pt idx="10">
                    <c:v>6750232.3062430974</c:v>
                  </c:pt>
                </c:numCache>
              </c:numRef>
            </c:minus>
            <c:spPr>
              <a:noFill/>
              <a:ln w="9525" cap="flat" cmpd="sng" algn="ctr">
                <a:solidFill>
                  <a:srgbClr val="7030A0"/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4 source data'!$A$6:$A$24</c:f>
              <c:numCache>
                <c:formatCode>General</c:formatCode>
                <c:ptCount val="19"/>
                <c:pt idx="0">
                  <c:v>6</c:v>
                </c:pt>
                <c:pt idx="1">
                  <c:v>9</c:v>
                </c:pt>
                <c:pt idx="2">
                  <c:v>12</c:v>
                </c:pt>
                <c:pt idx="3">
                  <c:v>15</c:v>
                </c:pt>
                <c:pt idx="4">
                  <c:v>18</c:v>
                </c:pt>
                <c:pt idx="5">
                  <c:v>24</c:v>
                </c:pt>
                <c:pt idx="6">
                  <c:v>30</c:v>
                </c:pt>
                <c:pt idx="7">
                  <c:v>36</c:v>
                </c:pt>
                <c:pt idx="8">
                  <c:v>48</c:v>
                </c:pt>
                <c:pt idx="9">
                  <c:v>56</c:v>
                </c:pt>
                <c:pt idx="10">
                  <c:v>72</c:v>
                </c:pt>
                <c:pt idx="11">
                  <c:v>80</c:v>
                </c:pt>
                <c:pt idx="12">
                  <c:v>96</c:v>
                </c:pt>
                <c:pt idx="13">
                  <c:v>120</c:v>
                </c:pt>
                <c:pt idx="14">
                  <c:v>144</c:v>
                </c:pt>
                <c:pt idx="15">
                  <c:v>152</c:v>
                </c:pt>
                <c:pt idx="16">
                  <c:v>176</c:v>
                </c:pt>
                <c:pt idx="17">
                  <c:v>192</c:v>
                </c:pt>
                <c:pt idx="18">
                  <c:v>216</c:v>
                </c:pt>
              </c:numCache>
            </c:numRef>
          </c:xVal>
          <c:yVal>
            <c:numRef>
              <c:f>'Figure 4 source data'!$B$6:$B$24</c:f>
              <c:numCache>
                <c:formatCode>0.00E+00</c:formatCode>
                <c:ptCount val="19"/>
                <c:pt idx="0">
                  <c:v>69925143.699299946</c:v>
                </c:pt>
                <c:pt idx="1">
                  <c:v>52277804.863458045</c:v>
                </c:pt>
                <c:pt idx="2">
                  <c:v>37666454.525001146</c:v>
                </c:pt>
                <c:pt idx="3">
                  <c:v>51341117.851742275</c:v>
                </c:pt>
                <c:pt idx="4">
                  <c:v>77043371.288559198</c:v>
                </c:pt>
                <c:pt idx="5">
                  <c:v>52864942.736141838</c:v>
                </c:pt>
                <c:pt idx="6">
                  <c:v>51024304.87031348</c:v>
                </c:pt>
                <c:pt idx="7">
                  <c:v>64273392.512462914</c:v>
                </c:pt>
                <c:pt idx="8">
                  <c:v>56170862.435829937</c:v>
                </c:pt>
                <c:pt idx="9">
                  <c:v>54349083.473209873</c:v>
                </c:pt>
                <c:pt idx="10">
                  <c:v>39631076.64219436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FFD-4184-B48A-6797F433BBFC}"/>
            </c:ext>
          </c:extLst>
        </c:ser>
        <c:ser>
          <c:idx val="0"/>
          <c:order val="2"/>
          <c:tx>
            <c:strRef>
              <c:f>'Figure 4 source data'!$D$4:$E$4</c:f>
              <c:strCache>
                <c:ptCount val="1"/>
                <c:pt idx="0">
                  <c:v>NoCell exp2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'[1]88475_2_data_set_2163147_qysbzm'!$E$7:$E$25</c:f>
                <c:numCache>
                  <c:formatCode>General</c:formatCode>
                  <c:ptCount val="19"/>
                  <c:pt idx="0">
                    <c:v>8236902.8371466585</c:v>
                  </c:pt>
                  <c:pt idx="1">
                    <c:v>9210894.6030999608</c:v>
                  </c:pt>
                  <c:pt idx="2">
                    <c:v>9115014.6871802509</c:v>
                  </c:pt>
                  <c:pt idx="3">
                    <c:v>3060503.8416921706</c:v>
                  </c:pt>
                  <c:pt idx="4">
                    <c:v>3028920.1772885118</c:v>
                  </c:pt>
                  <c:pt idx="5">
                    <c:v>9484576.3052069619</c:v>
                  </c:pt>
                  <c:pt idx="6">
                    <c:v>6565574.3522227639</c:v>
                  </c:pt>
                  <c:pt idx="7">
                    <c:v>7646329.9677796671</c:v>
                  </c:pt>
                  <c:pt idx="8">
                    <c:v>19855547.275196739</c:v>
                  </c:pt>
                  <c:pt idx="9">
                    <c:v>6036321.1020359201</c:v>
                  </c:pt>
                  <c:pt idx="10">
                    <c:v>5094958.3868241915</c:v>
                  </c:pt>
                  <c:pt idx="11">
                    <c:v>11695937.824219882</c:v>
                  </c:pt>
                  <c:pt idx="12">
                    <c:v>6352395.1390654352</c:v>
                  </c:pt>
                  <c:pt idx="13">
                    <c:v>8372850.8641477264</c:v>
                  </c:pt>
                  <c:pt idx="14">
                    <c:v>5116659.5158664631</c:v>
                  </c:pt>
                  <c:pt idx="15">
                    <c:v>4653377.9124825727</c:v>
                  </c:pt>
                  <c:pt idx="16">
                    <c:v>2242223.7384460415</c:v>
                  </c:pt>
                  <c:pt idx="17">
                    <c:v>6036268.7091192072</c:v>
                  </c:pt>
                  <c:pt idx="18">
                    <c:v>2906576.4248502622</c:v>
                  </c:pt>
                </c:numCache>
              </c:numRef>
            </c:plus>
            <c:minus>
              <c:numRef>
                <c:f>'[1]88475_2_data_set_2163147_qysbzm'!$E$7:$E$25</c:f>
                <c:numCache>
                  <c:formatCode>General</c:formatCode>
                  <c:ptCount val="19"/>
                  <c:pt idx="0">
                    <c:v>8236902.8371466585</c:v>
                  </c:pt>
                  <c:pt idx="1">
                    <c:v>9210894.6030999608</c:v>
                  </c:pt>
                  <c:pt idx="2">
                    <c:v>9115014.6871802509</c:v>
                  </c:pt>
                  <c:pt idx="3">
                    <c:v>3060503.8416921706</c:v>
                  </c:pt>
                  <c:pt idx="4">
                    <c:v>3028920.1772885118</c:v>
                  </c:pt>
                  <c:pt idx="5">
                    <c:v>9484576.3052069619</c:v>
                  </c:pt>
                  <c:pt idx="6">
                    <c:v>6565574.3522227639</c:v>
                  </c:pt>
                  <c:pt idx="7">
                    <c:v>7646329.9677796671</c:v>
                  </c:pt>
                  <c:pt idx="8">
                    <c:v>19855547.275196739</c:v>
                  </c:pt>
                  <c:pt idx="9">
                    <c:v>6036321.1020359201</c:v>
                  </c:pt>
                  <c:pt idx="10">
                    <c:v>5094958.3868241915</c:v>
                  </c:pt>
                  <c:pt idx="11">
                    <c:v>11695937.824219882</c:v>
                  </c:pt>
                  <c:pt idx="12">
                    <c:v>6352395.1390654352</c:v>
                  </c:pt>
                  <c:pt idx="13">
                    <c:v>8372850.8641477264</c:v>
                  </c:pt>
                  <c:pt idx="14">
                    <c:v>5116659.5158664631</c:v>
                  </c:pt>
                  <c:pt idx="15">
                    <c:v>4653377.9124825727</c:v>
                  </c:pt>
                  <c:pt idx="16">
                    <c:v>2242223.7384460415</c:v>
                  </c:pt>
                  <c:pt idx="17">
                    <c:v>6036268.7091192072</c:v>
                  </c:pt>
                  <c:pt idx="18">
                    <c:v>2906576.4248502622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errBars>
            <c:errDir val="x"/>
            <c:errBarType val="both"/>
            <c:errValType val="fixedVal"/>
            <c:noEndCap val="0"/>
            <c:val val="1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'Figure 4 source data'!$A$6:$A$24</c:f>
              <c:numCache>
                <c:formatCode>General</c:formatCode>
                <c:ptCount val="19"/>
                <c:pt idx="0">
                  <c:v>6</c:v>
                </c:pt>
                <c:pt idx="1">
                  <c:v>9</c:v>
                </c:pt>
                <c:pt idx="2">
                  <c:v>12</c:v>
                </c:pt>
                <c:pt idx="3">
                  <c:v>15</c:v>
                </c:pt>
                <c:pt idx="4">
                  <c:v>18</c:v>
                </c:pt>
                <c:pt idx="5">
                  <c:v>24</c:v>
                </c:pt>
                <c:pt idx="6">
                  <c:v>30</c:v>
                </c:pt>
                <c:pt idx="7">
                  <c:v>36</c:v>
                </c:pt>
                <c:pt idx="8">
                  <c:v>48</c:v>
                </c:pt>
                <c:pt idx="9">
                  <c:v>56</c:v>
                </c:pt>
                <c:pt idx="10">
                  <c:v>72</c:v>
                </c:pt>
                <c:pt idx="11">
                  <c:v>80</c:v>
                </c:pt>
                <c:pt idx="12">
                  <c:v>96</c:v>
                </c:pt>
                <c:pt idx="13">
                  <c:v>120</c:v>
                </c:pt>
                <c:pt idx="14">
                  <c:v>144</c:v>
                </c:pt>
                <c:pt idx="15">
                  <c:v>152</c:v>
                </c:pt>
                <c:pt idx="16">
                  <c:v>176</c:v>
                </c:pt>
                <c:pt idx="17">
                  <c:v>192</c:v>
                </c:pt>
                <c:pt idx="18">
                  <c:v>216</c:v>
                </c:pt>
              </c:numCache>
            </c:numRef>
          </c:xVal>
          <c:yVal>
            <c:numRef>
              <c:f>'Figure 4 source data'!$D$6:$D$24</c:f>
              <c:numCache>
                <c:formatCode>0.00E+00</c:formatCode>
                <c:ptCount val="19"/>
                <c:pt idx="0">
                  <c:v>59000000</c:v>
                </c:pt>
                <c:pt idx="1">
                  <c:v>63600000</c:v>
                </c:pt>
                <c:pt idx="2">
                  <c:v>64300000</c:v>
                </c:pt>
                <c:pt idx="3">
                  <c:v>45100000</c:v>
                </c:pt>
                <c:pt idx="4">
                  <c:v>55100000</c:v>
                </c:pt>
                <c:pt idx="5">
                  <c:v>49000000</c:v>
                </c:pt>
                <c:pt idx="6">
                  <c:v>71400000</c:v>
                </c:pt>
                <c:pt idx="7">
                  <c:v>74143061.741329864</c:v>
                </c:pt>
                <c:pt idx="8">
                  <c:v>53502499.06587071</c:v>
                </c:pt>
                <c:pt idx="9">
                  <c:v>56646180.97167401</c:v>
                </c:pt>
                <c:pt idx="10">
                  <c:v>28517067.76226313</c:v>
                </c:pt>
                <c:pt idx="11">
                  <c:v>39882853.152937651</c:v>
                </c:pt>
                <c:pt idx="12">
                  <c:v>31524367.120126169</c:v>
                </c:pt>
                <c:pt idx="13">
                  <c:v>30134080.762434851</c:v>
                </c:pt>
                <c:pt idx="14">
                  <c:v>26727157.703857679</c:v>
                </c:pt>
                <c:pt idx="15">
                  <c:v>19862333.511558447</c:v>
                </c:pt>
                <c:pt idx="16">
                  <c:v>27624908.700283423</c:v>
                </c:pt>
                <c:pt idx="17">
                  <c:v>17849330.174512375</c:v>
                </c:pt>
                <c:pt idx="18">
                  <c:v>17363019.292419661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FFD-4184-B48A-6797F433B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31629216"/>
        <c:axId val="931630464"/>
      </c:scatterChart>
      <c:valAx>
        <c:axId val="931629216"/>
        <c:scaling>
          <c:orientation val="minMax"/>
          <c:max val="22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="1"/>
                  <a:t>Time at 37</a:t>
                </a:r>
                <a:r>
                  <a:rPr lang="en-US" sz="1200" b="1" baseline="30000"/>
                  <a:t>o</a:t>
                </a:r>
                <a:r>
                  <a:rPr lang="en-US" sz="1200" b="1"/>
                  <a:t>C</a:t>
                </a:r>
              </a:p>
            </c:rich>
          </c:tx>
          <c:layout>
            <c:manualLayout>
              <c:xMode val="edge"/>
              <c:yMode val="edge"/>
              <c:x val="0.41601279126220403"/>
              <c:y val="0.9141255280478185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630464"/>
        <c:crosses val="autoZero"/>
        <c:crossBetween val="midCat"/>
        <c:majorUnit val="20"/>
      </c:valAx>
      <c:valAx>
        <c:axId val="931630464"/>
        <c:scaling>
          <c:logBase val="10"/>
          <c:orientation val="minMax"/>
          <c:max val="1000000000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effectLst/>
                  </a:rPr>
                  <a:t>HCV RNA copies/mL</a:t>
                </a:r>
                <a:endParaRPr lang="en-US" sz="1400">
                  <a:effectLst/>
                </a:endParaRPr>
              </a:p>
            </c:rich>
          </c:tx>
          <c:layout>
            <c:manualLayout>
              <c:xMode val="edge"/>
              <c:yMode val="edge"/>
              <c:x val="4.5478367388174677E-3"/>
              <c:y val="0.1687032253292947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E+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16292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3"/>
        <c:txPr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15957331121943552"/>
          <c:y val="0.62618309717128884"/>
          <c:w val="0.29599640991002402"/>
          <c:h val="0.16901546084523125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HCV Decline in the Presence</a:t>
            </a:r>
            <a:r>
              <a:rPr lang="en-US" sz="1600" baseline="0"/>
              <a:t> of Infected Cells</a:t>
            </a:r>
            <a:endParaRPr lang="en-US" sz="1600"/>
          </a:p>
        </c:rich>
      </c:tx>
      <c:layout>
        <c:manualLayout>
          <c:xMode val="edge"/>
          <c:yMode val="edge"/>
          <c:x val="0.25492580708410334"/>
          <c:y val="5.932666714853907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150401400781042"/>
          <c:y val="3.6809745625495341E-2"/>
          <c:w val="0.84588272061762526"/>
          <c:h val="0.8220274467121701"/>
        </c:manualLayout>
      </c:layout>
      <c:scatterChart>
        <c:scatterStyle val="lineMarker"/>
        <c:varyColors val="0"/>
        <c:ser>
          <c:idx val="0"/>
          <c:order val="0"/>
          <c:tx>
            <c:v>DCV Exp1</c:v>
          </c:tx>
          <c:spPr>
            <a:ln w="25400">
              <a:noFill/>
            </a:ln>
          </c:spPr>
          <c:marker>
            <c:symbol val="diamond"/>
            <c:size val="5"/>
            <c:spPr>
              <a:solidFill>
                <a:srgbClr val="7030A0"/>
              </a:solidFill>
              <a:ln>
                <a:solidFill>
                  <a:srgbClr val="7030A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4 source data'!$M$6:$M$22</c:f>
                <c:numCache>
                  <c:formatCode>General</c:formatCode>
                  <c:ptCount val="17"/>
                  <c:pt idx="0">
                    <c:v>1330000</c:v>
                  </c:pt>
                  <c:pt idx="2">
                    <c:v>982000</c:v>
                  </c:pt>
                  <c:pt idx="4">
                    <c:v>1010000</c:v>
                  </c:pt>
                  <c:pt idx="5">
                    <c:v>2310000</c:v>
                  </c:pt>
                  <c:pt idx="6">
                    <c:v>1190000</c:v>
                  </c:pt>
                  <c:pt idx="7">
                    <c:v>2230000</c:v>
                  </c:pt>
                  <c:pt idx="8">
                    <c:v>287000</c:v>
                  </c:pt>
                  <c:pt idx="9">
                    <c:v>1150000</c:v>
                  </c:pt>
                  <c:pt idx="10">
                    <c:v>0</c:v>
                  </c:pt>
                  <c:pt idx="11">
                    <c:v>420000</c:v>
                  </c:pt>
                  <c:pt idx="12">
                    <c:v>294000</c:v>
                  </c:pt>
                  <c:pt idx="13">
                    <c:v>124000</c:v>
                  </c:pt>
                  <c:pt idx="14">
                    <c:v>155000</c:v>
                  </c:pt>
                  <c:pt idx="15">
                    <c:v>8780</c:v>
                  </c:pt>
                  <c:pt idx="16">
                    <c:v>67800</c:v>
                  </c:pt>
                </c:numCache>
              </c:numRef>
            </c:plus>
            <c:minus>
              <c:numRef>
                <c:f>'Figure 4 source data'!$M$6:$M$22</c:f>
                <c:numCache>
                  <c:formatCode>General</c:formatCode>
                  <c:ptCount val="17"/>
                  <c:pt idx="0">
                    <c:v>1330000</c:v>
                  </c:pt>
                  <c:pt idx="2">
                    <c:v>982000</c:v>
                  </c:pt>
                  <c:pt idx="4">
                    <c:v>1010000</c:v>
                  </c:pt>
                  <c:pt idx="5">
                    <c:v>2310000</c:v>
                  </c:pt>
                  <c:pt idx="6">
                    <c:v>1190000</c:v>
                  </c:pt>
                  <c:pt idx="7">
                    <c:v>2230000</c:v>
                  </c:pt>
                  <c:pt idx="8">
                    <c:v>287000</c:v>
                  </c:pt>
                  <c:pt idx="9">
                    <c:v>1150000</c:v>
                  </c:pt>
                  <c:pt idx="10">
                    <c:v>0</c:v>
                  </c:pt>
                  <c:pt idx="11">
                    <c:v>420000</c:v>
                  </c:pt>
                  <c:pt idx="12">
                    <c:v>294000</c:v>
                  </c:pt>
                  <c:pt idx="13">
                    <c:v>124000</c:v>
                  </c:pt>
                  <c:pt idx="14">
                    <c:v>155000</c:v>
                  </c:pt>
                  <c:pt idx="15">
                    <c:v>8780</c:v>
                  </c:pt>
                  <c:pt idx="16">
                    <c:v>67800</c:v>
                  </c:pt>
                </c:numCache>
              </c:numRef>
            </c:minus>
            <c:spPr>
              <a:ln>
                <a:solidFill>
                  <a:srgbClr val="7030A0"/>
                </a:solidFill>
              </a:ln>
            </c:spPr>
          </c:errBars>
          <c:xVal>
            <c:numRef>
              <c:f>'Figure 4 source data'!$J$6:$J$22</c:f>
              <c:numCache>
                <c:formatCode>General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12</c:v>
                </c:pt>
                <c:pt idx="6">
                  <c:v>16</c:v>
                </c:pt>
                <c:pt idx="7">
                  <c:v>20</c:v>
                </c:pt>
                <c:pt idx="8">
                  <c:v>24</c:v>
                </c:pt>
                <c:pt idx="9">
                  <c:v>28</c:v>
                </c:pt>
                <c:pt idx="10">
                  <c:v>32</c:v>
                </c:pt>
                <c:pt idx="11">
                  <c:v>36</c:v>
                </c:pt>
                <c:pt idx="12">
                  <c:v>42</c:v>
                </c:pt>
                <c:pt idx="13">
                  <c:v>48</c:v>
                </c:pt>
                <c:pt idx="14">
                  <c:v>54</c:v>
                </c:pt>
                <c:pt idx="15">
                  <c:v>60</c:v>
                </c:pt>
                <c:pt idx="16">
                  <c:v>66</c:v>
                </c:pt>
              </c:numCache>
            </c:numRef>
          </c:xVal>
          <c:yVal>
            <c:numRef>
              <c:f>'Figure 4 source data'!$L$6:$L$22</c:f>
              <c:numCache>
                <c:formatCode>General</c:formatCode>
                <c:ptCount val="17"/>
                <c:pt idx="0" formatCode="0.00E+00">
                  <c:v>10000000</c:v>
                </c:pt>
                <c:pt idx="2" formatCode="0.00E+00">
                  <c:v>6860000</c:v>
                </c:pt>
                <c:pt idx="4" formatCode="0.00E+00">
                  <c:v>5900000</c:v>
                </c:pt>
                <c:pt idx="5" formatCode="0.00E+00">
                  <c:v>7330000</c:v>
                </c:pt>
                <c:pt idx="6" formatCode="0.00E+00">
                  <c:v>4970000</c:v>
                </c:pt>
                <c:pt idx="7" formatCode="0.00E+00">
                  <c:v>5410000</c:v>
                </c:pt>
                <c:pt idx="8" formatCode="0.00E+00">
                  <c:v>2740000</c:v>
                </c:pt>
                <c:pt idx="9" formatCode="0.00E+00">
                  <c:v>3410000</c:v>
                </c:pt>
                <c:pt idx="10" formatCode="0.00E+00">
                  <c:v>3090000</c:v>
                </c:pt>
                <c:pt idx="11" formatCode="0.00E+00">
                  <c:v>2320000</c:v>
                </c:pt>
                <c:pt idx="12" formatCode="0.00E+00">
                  <c:v>919000</c:v>
                </c:pt>
                <c:pt idx="13" formatCode="0.00E+00">
                  <c:v>595000</c:v>
                </c:pt>
                <c:pt idx="14" formatCode="0.00E+00">
                  <c:v>746000</c:v>
                </c:pt>
                <c:pt idx="15" formatCode="0.00E+00">
                  <c:v>255000</c:v>
                </c:pt>
                <c:pt idx="16" formatCode="0.00E+00">
                  <c:v>389000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069-42D8-B289-414365DB7609}"/>
            </c:ext>
          </c:extLst>
        </c:ser>
        <c:ser>
          <c:idx val="3"/>
          <c:order val="1"/>
          <c:tx>
            <c:v>DCV Exp2</c:v>
          </c:tx>
          <c:spPr>
            <a:ln w="25400">
              <a:noFill/>
            </a:ln>
          </c:spPr>
          <c:marker>
            <c:symbol val="circle"/>
            <c:size val="4"/>
            <c:spPr>
              <a:solidFill>
                <a:schemeClr val="tx1"/>
              </a:solidFill>
              <a:ln>
                <a:solidFill>
                  <a:sysClr val="windowText" lastClr="0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4 source data'!$O$6:$O$22</c:f>
                <c:numCache>
                  <c:formatCode>General</c:formatCode>
                  <c:ptCount val="17"/>
                  <c:pt idx="0">
                    <c:v>1955282.7739254085</c:v>
                  </c:pt>
                  <c:pt idx="1">
                    <c:v>2162711.6389993727</c:v>
                  </c:pt>
                  <c:pt idx="3">
                    <c:v>428259.6804196937</c:v>
                  </c:pt>
                  <c:pt idx="4">
                    <c:v>2243282.9014285989</c:v>
                  </c:pt>
                  <c:pt idx="5">
                    <c:v>5253188.7839991441</c:v>
                  </c:pt>
                  <c:pt idx="6">
                    <c:v>1160458.4923497627</c:v>
                  </c:pt>
                  <c:pt idx="7">
                    <c:v>542355.44444334402</c:v>
                  </c:pt>
                  <c:pt idx="9">
                    <c:v>904472.06159009063</c:v>
                  </c:pt>
                  <c:pt idx="10">
                    <c:v>2271.852663195722</c:v>
                  </c:pt>
                  <c:pt idx="11">
                    <c:v>431222.32511428377</c:v>
                  </c:pt>
                  <c:pt idx="12">
                    <c:v>752763.17611284205</c:v>
                  </c:pt>
                </c:numCache>
              </c:numRef>
            </c:plus>
            <c:minus>
              <c:numRef>
                <c:f>'Figure 4 source data'!$O$6:$O$22</c:f>
                <c:numCache>
                  <c:formatCode>General</c:formatCode>
                  <c:ptCount val="17"/>
                  <c:pt idx="0">
                    <c:v>1955282.7739254085</c:v>
                  </c:pt>
                  <c:pt idx="1">
                    <c:v>2162711.6389993727</c:v>
                  </c:pt>
                  <c:pt idx="3">
                    <c:v>428259.6804196937</c:v>
                  </c:pt>
                  <c:pt idx="4">
                    <c:v>2243282.9014285989</c:v>
                  </c:pt>
                  <c:pt idx="5">
                    <c:v>5253188.7839991441</c:v>
                  </c:pt>
                  <c:pt idx="6">
                    <c:v>1160458.4923497627</c:v>
                  </c:pt>
                  <c:pt idx="7">
                    <c:v>542355.44444334402</c:v>
                  </c:pt>
                  <c:pt idx="9">
                    <c:v>904472.06159009063</c:v>
                  </c:pt>
                  <c:pt idx="10">
                    <c:v>2271.852663195722</c:v>
                  </c:pt>
                  <c:pt idx="11">
                    <c:v>431222.32511428377</c:v>
                  </c:pt>
                  <c:pt idx="12">
                    <c:v>752763.17611284205</c:v>
                  </c:pt>
                </c:numCache>
              </c:numRef>
            </c:minus>
            <c:spPr>
              <a:ln>
                <a:solidFill>
                  <a:schemeClr val="tx1"/>
                </a:solidFill>
              </a:ln>
            </c:spPr>
          </c:errBars>
          <c:xVal>
            <c:numRef>
              <c:f>'Figure 4 source data'!$J$6:$J$22</c:f>
              <c:numCache>
                <c:formatCode>General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12</c:v>
                </c:pt>
                <c:pt idx="6">
                  <c:v>16</c:v>
                </c:pt>
                <c:pt idx="7">
                  <c:v>20</c:v>
                </c:pt>
                <c:pt idx="8">
                  <c:v>24</c:v>
                </c:pt>
                <c:pt idx="9">
                  <c:v>28</c:v>
                </c:pt>
                <c:pt idx="10">
                  <c:v>32</c:v>
                </c:pt>
                <c:pt idx="11">
                  <c:v>36</c:v>
                </c:pt>
                <c:pt idx="12">
                  <c:v>42</c:v>
                </c:pt>
                <c:pt idx="13">
                  <c:v>48</c:v>
                </c:pt>
                <c:pt idx="14">
                  <c:v>54</c:v>
                </c:pt>
                <c:pt idx="15">
                  <c:v>60</c:v>
                </c:pt>
                <c:pt idx="16">
                  <c:v>66</c:v>
                </c:pt>
              </c:numCache>
            </c:numRef>
          </c:xVal>
          <c:yVal>
            <c:numRef>
              <c:f>'Figure 4 source data'!$N$6:$N$22</c:f>
              <c:numCache>
                <c:formatCode>0.00E+00</c:formatCode>
                <c:ptCount val="17"/>
                <c:pt idx="0">
                  <c:v>10000000</c:v>
                </c:pt>
                <c:pt idx="1">
                  <c:v>12862219.472442294</c:v>
                </c:pt>
                <c:pt idx="3">
                  <c:v>7300451.5690358514</c:v>
                </c:pt>
                <c:pt idx="4">
                  <c:v>8593306.8388727158</c:v>
                </c:pt>
                <c:pt idx="5">
                  <c:v>8922276.3540190365</c:v>
                </c:pt>
                <c:pt idx="6">
                  <c:v>5199064.5952477725</c:v>
                </c:pt>
                <c:pt idx="7">
                  <c:v>3312065.2648309469</c:v>
                </c:pt>
                <c:pt idx="9">
                  <c:v>2385263.9853681247</c:v>
                </c:pt>
                <c:pt idx="10">
                  <c:v>666222.34195147711</c:v>
                </c:pt>
                <c:pt idx="11">
                  <c:v>1232176.5223981501</c:v>
                </c:pt>
                <c:pt idx="12">
                  <c:v>2263466.4576873947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069-42D8-B289-414365DB7609}"/>
            </c:ext>
          </c:extLst>
        </c:ser>
        <c:ser>
          <c:idx val="6"/>
          <c:order val="2"/>
          <c:tx>
            <c:v>DCV Exp3</c:v>
          </c:tx>
          <c:spPr>
            <a:ln w="25400">
              <a:noFill/>
            </a:ln>
          </c:spPr>
          <c:marker>
            <c:symbol val="triangle"/>
            <c:size val="5"/>
          </c:marker>
          <c:xVal>
            <c:numRef>
              <c:f>'Figure 4 source data'!$J$6:$J$22</c:f>
              <c:numCache>
                <c:formatCode>General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12</c:v>
                </c:pt>
                <c:pt idx="6">
                  <c:v>16</c:v>
                </c:pt>
                <c:pt idx="7">
                  <c:v>20</c:v>
                </c:pt>
                <c:pt idx="8">
                  <c:v>24</c:v>
                </c:pt>
                <c:pt idx="9">
                  <c:v>28</c:v>
                </c:pt>
                <c:pt idx="10">
                  <c:v>32</c:v>
                </c:pt>
                <c:pt idx="11">
                  <c:v>36</c:v>
                </c:pt>
                <c:pt idx="12">
                  <c:v>42</c:v>
                </c:pt>
                <c:pt idx="13">
                  <c:v>48</c:v>
                </c:pt>
                <c:pt idx="14">
                  <c:v>54</c:v>
                </c:pt>
                <c:pt idx="15">
                  <c:v>60</c:v>
                </c:pt>
                <c:pt idx="16">
                  <c:v>66</c:v>
                </c:pt>
              </c:numCache>
            </c:numRef>
          </c:xVal>
          <c:yVal>
            <c:numRef>
              <c:f>'Figure 4 source data'!$P$6:$P$22</c:f>
              <c:numCache>
                <c:formatCode>0.00E+00</c:formatCode>
                <c:ptCount val="17"/>
                <c:pt idx="0">
                  <c:v>10000000</c:v>
                </c:pt>
                <c:pt idx="1">
                  <c:v>13581727.137948977</c:v>
                </c:pt>
                <c:pt idx="2">
                  <c:v>11043562.290145172</c:v>
                </c:pt>
                <c:pt idx="4">
                  <c:v>4715889.7178589888</c:v>
                </c:pt>
                <c:pt idx="5">
                  <c:v>5596922.3120931303</c:v>
                </c:pt>
                <c:pt idx="6">
                  <c:v>5200466.281116141</c:v>
                </c:pt>
                <c:pt idx="7">
                  <c:v>6808648.0449613268</c:v>
                </c:pt>
                <c:pt idx="9">
                  <c:v>4433535.86814286</c:v>
                </c:pt>
                <c:pt idx="10">
                  <c:v>940820.0400625359</c:v>
                </c:pt>
                <c:pt idx="11">
                  <c:v>1085999.0896633524</c:v>
                </c:pt>
                <c:pt idx="12">
                  <c:v>1633396.8956508003</c:v>
                </c:pt>
                <c:pt idx="13">
                  <c:v>761922.18007400678</c:v>
                </c:pt>
                <c:pt idx="14">
                  <c:v>607358.82243779383</c:v>
                </c:pt>
                <c:pt idx="15">
                  <c:v>368659.83942683262</c:v>
                </c:pt>
                <c:pt idx="16">
                  <c:v>560949.04653059423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069-42D8-B289-414365DB7609}"/>
            </c:ext>
          </c:extLst>
        </c:ser>
        <c:ser>
          <c:idx val="1"/>
          <c:order val="3"/>
          <c:tx>
            <c:v>NG Exp1</c:v>
          </c:tx>
          <c:spPr>
            <a:ln w="19050">
              <a:noFill/>
            </a:ln>
          </c:spPr>
          <c:marker>
            <c:symbol val="square"/>
            <c:size val="4"/>
            <c:spPr>
              <a:solidFill>
                <a:srgbClr val="FFC000"/>
              </a:solidFill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4 source data'!$R$6:$R$22</c:f>
                <c:numCache>
                  <c:formatCode>General</c:formatCode>
                  <c:ptCount val="17"/>
                  <c:pt idx="0">
                    <c:v>1954637.8969995775</c:v>
                  </c:pt>
                  <c:pt idx="1">
                    <c:v>9278460.5792532377</c:v>
                  </c:pt>
                  <c:pt idx="2">
                    <c:v>3786604.2125366097</c:v>
                  </c:pt>
                  <c:pt idx="3">
                    <c:v>316678.0377718251</c:v>
                  </c:pt>
                  <c:pt idx="4">
                    <c:v>2336561.6517519145</c:v>
                  </c:pt>
                  <c:pt idx="5">
                    <c:v>1994243.9987648157</c:v>
                  </c:pt>
                  <c:pt idx="6">
                    <c:v>2590377.5653632795</c:v>
                  </c:pt>
                  <c:pt idx="7">
                    <c:v>185126.76853144442</c:v>
                  </c:pt>
                  <c:pt idx="9">
                    <c:v>1492353.0092710641</c:v>
                  </c:pt>
                  <c:pt idx="10">
                    <c:v>28794.103594880071</c:v>
                  </c:pt>
                  <c:pt idx="11">
                    <c:v>757087.33707184624</c:v>
                  </c:pt>
                  <c:pt idx="12">
                    <c:v>661986.08084741386</c:v>
                  </c:pt>
                </c:numCache>
              </c:numRef>
            </c:plus>
            <c:minus>
              <c:numRef>
                <c:f>'Figure 4 source data'!$R$6:$R$22</c:f>
                <c:numCache>
                  <c:formatCode>General</c:formatCode>
                  <c:ptCount val="17"/>
                  <c:pt idx="0">
                    <c:v>1954637.8969995775</c:v>
                  </c:pt>
                  <c:pt idx="1">
                    <c:v>9278460.5792532377</c:v>
                  </c:pt>
                  <c:pt idx="2">
                    <c:v>3786604.2125366097</c:v>
                  </c:pt>
                  <c:pt idx="3">
                    <c:v>316678.0377718251</c:v>
                  </c:pt>
                  <c:pt idx="4">
                    <c:v>2336561.6517519145</c:v>
                  </c:pt>
                  <c:pt idx="5">
                    <c:v>1994243.9987648157</c:v>
                  </c:pt>
                  <c:pt idx="6">
                    <c:v>2590377.5653632795</c:v>
                  </c:pt>
                  <c:pt idx="7">
                    <c:v>185126.76853144442</c:v>
                  </c:pt>
                  <c:pt idx="9">
                    <c:v>1492353.0092710641</c:v>
                  </c:pt>
                  <c:pt idx="10">
                    <c:v>28794.103594880071</c:v>
                  </c:pt>
                  <c:pt idx="11">
                    <c:v>757087.33707184624</c:v>
                  </c:pt>
                  <c:pt idx="12">
                    <c:v>661986.08084741386</c:v>
                  </c:pt>
                </c:numCache>
              </c:numRef>
            </c:minus>
          </c:errBars>
          <c:xVal>
            <c:numRef>
              <c:f>'Figure 4 source data'!$J$6:$J$22</c:f>
              <c:numCache>
                <c:formatCode>General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12</c:v>
                </c:pt>
                <c:pt idx="6">
                  <c:v>16</c:v>
                </c:pt>
                <c:pt idx="7">
                  <c:v>20</c:v>
                </c:pt>
                <c:pt idx="8">
                  <c:v>24</c:v>
                </c:pt>
                <c:pt idx="9">
                  <c:v>28</c:v>
                </c:pt>
                <c:pt idx="10">
                  <c:v>32</c:v>
                </c:pt>
                <c:pt idx="11">
                  <c:v>36</c:v>
                </c:pt>
                <c:pt idx="12">
                  <c:v>42</c:v>
                </c:pt>
                <c:pt idx="13">
                  <c:v>48</c:v>
                </c:pt>
                <c:pt idx="14">
                  <c:v>54</c:v>
                </c:pt>
                <c:pt idx="15">
                  <c:v>60</c:v>
                </c:pt>
                <c:pt idx="16">
                  <c:v>66</c:v>
                </c:pt>
              </c:numCache>
            </c:numRef>
          </c:xVal>
          <c:yVal>
            <c:numRef>
              <c:f>'Figure 4 source data'!$Q$6:$Q$22</c:f>
              <c:numCache>
                <c:formatCode>0.00E+00</c:formatCode>
                <c:ptCount val="17"/>
                <c:pt idx="0">
                  <c:v>10000000</c:v>
                </c:pt>
                <c:pt idx="1">
                  <c:v>16737939.321665265</c:v>
                </c:pt>
                <c:pt idx="2">
                  <c:v>16086862.926410973</c:v>
                </c:pt>
                <c:pt idx="3">
                  <c:v>7102507.9687827453</c:v>
                </c:pt>
                <c:pt idx="4">
                  <c:v>4987609.9934589537</c:v>
                </c:pt>
                <c:pt idx="5">
                  <c:v>7953868.8241992071</c:v>
                </c:pt>
                <c:pt idx="6">
                  <c:v>8277192.7526642466</c:v>
                </c:pt>
                <c:pt idx="7">
                  <c:v>2882109.6571925259</c:v>
                </c:pt>
                <c:pt idx="9">
                  <c:v>2664014.3516453537</c:v>
                </c:pt>
                <c:pt idx="10">
                  <c:v>1082723.1185645896</c:v>
                </c:pt>
                <c:pt idx="11">
                  <c:v>1558333.807103313</c:v>
                </c:pt>
                <c:pt idx="12">
                  <c:v>1824067.1479133319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069-42D8-B289-414365DB7609}"/>
            </c:ext>
          </c:extLst>
        </c:ser>
        <c:ser>
          <c:idx val="2"/>
          <c:order val="4"/>
          <c:tx>
            <c:v>NG Exp2</c:v>
          </c:tx>
          <c:spPr>
            <a:ln w="19050">
              <a:noFill/>
            </a:ln>
          </c:spPr>
          <c:marker>
            <c:symbol val="square"/>
            <c:size val="4"/>
            <c:spPr>
              <a:solidFill>
                <a:srgbClr val="C00000"/>
              </a:solidFill>
              <a:ln>
                <a:solidFill>
                  <a:srgbClr val="C00000"/>
                </a:solidFill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'Figure 4 source data'!$T$6:$T$22</c:f>
                <c:numCache>
                  <c:formatCode>General</c:formatCode>
                  <c:ptCount val="17"/>
                  <c:pt idx="0">
                    <c:v>1330000</c:v>
                  </c:pt>
                  <c:pt idx="2">
                    <c:v>1990000</c:v>
                  </c:pt>
                  <c:pt idx="4">
                    <c:v>570000</c:v>
                  </c:pt>
                  <c:pt idx="5">
                    <c:v>483000</c:v>
                  </c:pt>
                  <c:pt idx="6">
                    <c:v>43000</c:v>
                  </c:pt>
                  <c:pt idx="7">
                    <c:v>683000</c:v>
                  </c:pt>
                  <c:pt idx="8">
                    <c:v>0</c:v>
                  </c:pt>
                  <c:pt idx="9">
                    <c:v>300000</c:v>
                  </c:pt>
                  <c:pt idx="10">
                    <c:v>329000</c:v>
                  </c:pt>
                  <c:pt idx="11">
                    <c:v>553000</c:v>
                  </c:pt>
                  <c:pt idx="12">
                    <c:v>14600</c:v>
                  </c:pt>
                  <c:pt idx="13">
                    <c:v>194000</c:v>
                  </c:pt>
                  <c:pt idx="14">
                    <c:v>31300</c:v>
                  </c:pt>
                  <c:pt idx="15">
                    <c:v>65600</c:v>
                  </c:pt>
                  <c:pt idx="16">
                    <c:v>148000</c:v>
                  </c:pt>
                </c:numCache>
              </c:numRef>
            </c:plus>
            <c:minus>
              <c:numRef>
                <c:f>'Figure 4 source data'!$T$6:$T$22</c:f>
                <c:numCache>
                  <c:formatCode>General</c:formatCode>
                  <c:ptCount val="17"/>
                  <c:pt idx="0">
                    <c:v>1330000</c:v>
                  </c:pt>
                  <c:pt idx="2">
                    <c:v>1990000</c:v>
                  </c:pt>
                  <c:pt idx="4">
                    <c:v>570000</c:v>
                  </c:pt>
                  <c:pt idx="5">
                    <c:v>483000</c:v>
                  </c:pt>
                  <c:pt idx="6">
                    <c:v>43000</c:v>
                  </c:pt>
                  <c:pt idx="7">
                    <c:v>683000</c:v>
                  </c:pt>
                  <c:pt idx="8">
                    <c:v>0</c:v>
                  </c:pt>
                  <c:pt idx="9">
                    <c:v>300000</c:v>
                  </c:pt>
                  <c:pt idx="10">
                    <c:v>329000</c:v>
                  </c:pt>
                  <c:pt idx="11">
                    <c:v>553000</c:v>
                  </c:pt>
                  <c:pt idx="12">
                    <c:v>14600</c:v>
                  </c:pt>
                  <c:pt idx="13">
                    <c:v>194000</c:v>
                  </c:pt>
                  <c:pt idx="14">
                    <c:v>31300</c:v>
                  </c:pt>
                  <c:pt idx="15">
                    <c:v>65600</c:v>
                  </c:pt>
                  <c:pt idx="16">
                    <c:v>148000</c:v>
                  </c:pt>
                </c:numCache>
              </c:numRef>
            </c:minus>
          </c:errBars>
          <c:xVal>
            <c:numRef>
              <c:f>'Figure 4 source data'!$J$6:$J$22</c:f>
              <c:numCache>
                <c:formatCode>General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12</c:v>
                </c:pt>
                <c:pt idx="6">
                  <c:v>16</c:v>
                </c:pt>
                <c:pt idx="7">
                  <c:v>20</c:v>
                </c:pt>
                <c:pt idx="8">
                  <c:v>24</c:v>
                </c:pt>
                <c:pt idx="9">
                  <c:v>28</c:v>
                </c:pt>
                <c:pt idx="10">
                  <c:v>32</c:v>
                </c:pt>
                <c:pt idx="11">
                  <c:v>36</c:v>
                </c:pt>
                <c:pt idx="12">
                  <c:v>42</c:v>
                </c:pt>
                <c:pt idx="13">
                  <c:v>48</c:v>
                </c:pt>
                <c:pt idx="14">
                  <c:v>54</c:v>
                </c:pt>
                <c:pt idx="15">
                  <c:v>60</c:v>
                </c:pt>
                <c:pt idx="16">
                  <c:v>66</c:v>
                </c:pt>
              </c:numCache>
            </c:numRef>
          </c:xVal>
          <c:yVal>
            <c:numRef>
              <c:f>'Figure 4 source data'!$S$6:$S$22</c:f>
              <c:numCache>
                <c:formatCode>General</c:formatCode>
                <c:ptCount val="17"/>
                <c:pt idx="0" formatCode="0.00E+00">
                  <c:v>10000000</c:v>
                </c:pt>
                <c:pt idx="2" formatCode="0.00E+00">
                  <c:v>4870000</c:v>
                </c:pt>
                <c:pt idx="4" formatCode="0.00E+00">
                  <c:v>8440000</c:v>
                </c:pt>
                <c:pt idx="5" formatCode="0.00E+00">
                  <c:v>2210000</c:v>
                </c:pt>
                <c:pt idx="6" formatCode="0.00E+00">
                  <c:v>5350000</c:v>
                </c:pt>
                <c:pt idx="7" formatCode="0.00E+00">
                  <c:v>6310000</c:v>
                </c:pt>
                <c:pt idx="8" formatCode="0.00E+00">
                  <c:v>1900000</c:v>
                </c:pt>
                <c:pt idx="9" formatCode="0.00E+00">
                  <c:v>2110000</c:v>
                </c:pt>
                <c:pt idx="10" formatCode="0.00E+00">
                  <c:v>1440000</c:v>
                </c:pt>
                <c:pt idx="11" formatCode="0.00E+00">
                  <c:v>1540000</c:v>
                </c:pt>
                <c:pt idx="12" formatCode="0.00E+00">
                  <c:v>611000</c:v>
                </c:pt>
                <c:pt idx="13" formatCode="0.00E+00">
                  <c:v>1120000</c:v>
                </c:pt>
                <c:pt idx="14" formatCode="0.00E+00">
                  <c:v>341000</c:v>
                </c:pt>
                <c:pt idx="15" formatCode="0.00E+00">
                  <c:v>757000</c:v>
                </c:pt>
                <c:pt idx="16" formatCode="0.00E+00">
                  <c:v>607000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069-42D8-B289-414365DB7609}"/>
            </c:ext>
          </c:extLst>
        </c:ser>
        <c:ser>
          <c:idx val="4"/>
          <c:order val="5"/>
          <c:spPr>
            <a:ln w="19050">
              <a:noFill/>
            </a:ln>
          </c:spPr>
          <c:marker>
            <c:symbol val="dot"/>
            <c:size val="2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</c:marker>
          <c:trendline>
            <c:trendlineType val="exp"/>
            <c:dispRSqr val="0"/>
            <c:dispEq val="0"/>
          </c:trendline>
          <c:xVal>
            <c:numRef>
              <c:f>'[1]88475_2_data_set_2163147_qysbzm'!$J$7:$J$23</c:f>
              <c:numCache>
                <c:formatCode>General</c:formatCode>
                <c:ptCount val="17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9</c:v>
                </c:pt>
                <c:pt idx="5">
                  <c:v>12</c:v>
                </c:pt>
                <c:pt idx="6">
                  <c:v>16</c:v>
                </c:pt>
                <c:pt idx="7">
                  <c:v>20</c:v>
                </c:pt>
                <c:pt idx="8">
                  <c:v>24</c:v>
                </c:pt>
                <c:pt idx="9">
                  <c:v>28</c:v>
                </c:pt>
                <c:pt idx="10">
                  <c:v>32</c:v>
                </c:pt>
                <c:pt idx="11">
                  <c:v>36</c:v>
                </c:pt>
                <c:pt idx="12">
                  <c:v>42</c:v>
                </c:pt>
                <c:pt idx="13">
                  <c:v>48</c:v>
                </c:pt>
                <c:pt idx="14">
                  <c:v>54</c:v>
                </c:pt>
                <c:pt idx="15">
                  <c:v>60</c:v>
                </c:pt>
                <c:pt idx="16">
                  <c:v>66</c:v>
                </c:pt>
              </c:numCache>
            </c:numRef>
          </c:xVal>
          <c:yVal>
            <c:numRef>
              <c:f>'[1]88475_2_data_set_2163147_qysbzm'!$Z$7:$Z$23</c:f>
              <c:numCache>
                <c:formatCode>General</c:formatCode>
                <c:ptCount val="17"/>
                <c:pt idx="0">
                  <c:v>10000000</c:v>
                </c:pt>
                <c:pt idx="1">
                  <c:v>14393961.977352178</c:v>
                </c:pt>
                <c:pt idx="2">
                  <c:v>9715106.3041390367</c:v>
                </c:pt>
                <c:pt idx="3">
                  <c:v>7201479.7689092979</c:v>
                </c:pt>
                <c:pt idx="4">
                  <c:v>6527361.3100381317</c:v>
                </c:pt>
                <c:pt idx="5">
                  <c:v>6402613.4980622744</c:v>
                </c:pt>
                <c:pt idx="6">
                  <c:v>5799344.7258056318</c:v>
                </c:pt>
                <c:pt idx="7">
                  <c:v>4944564.5933969598</c:v>
                </c:pt>
                <c:pt idx="8">
                  <c:v>2320000</c:v>
                </c:pt>
                <c:pt idx="9">
                  <c:v>3000562.8410312678</c:v>
                </c:pt>
                <c:pt idx="10">
                  <c:v>1443953.1001157206</c:v>
                </c:pt>
                <c:pt idx="11">
                  <c:v>1547301.8838329632</c:v>
                </c:pt>
                <c:pt idx="12">
                  <c:v>1450186.1002503054</c:v>
                </c:pt>
                <c:pt idx="13">
                  <c:v>825640.72669133556</c:v>
                </c:pt>
                <c:pt idx="14">
                  <c:v>564786.27414593135</c:v>
                </c:pt>
                <c:pt idx="15">
                  <c:v>460219.94647561089</c:v>
                </c:pt>
                <c:pt idx="16">
                  <c:v>518983.01551019802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069-42D8-B289-414365DB7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09309352"/>
        <c:axId val="509310528"/>
      </c:scatterChart>
      <c:valAx>
        <c:axId val="509309352"/>
        <c:scaling>
          <c:orientation val="minMax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Time Post-Treatment</a:t>
                </a:r>
                <a:r>
                  <a:rPr lang="en-US" sz="1200" baseline="0"/>
                  <a:t> (Hours)</a:t>
                </a:r>
                <a:endParaRPr lang="en-US" sz="1200"/>
              </a:p>
            </c:rich>
          </c:tx>
          <c:layout>
            <c:manualLayout>
              <c:xMode val="edge"/>
              <c:yMode val="edge"/>
              <c:x val="0.39539669843012093"/>
              <c:y val="0.929054044617743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09310528"/>
        <c:crosses val="autoZero"/>
        <c:crossBetween val="midCat"/>
      </c:valAx>
      <c:valAx>
        <c:axId val="509310528"/>
        <c:scaling>
          <c:logBase val="10"/>
          <c:orientation val="minMax"/>
          <c:max val="100000000"/>
          <c:min val="10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HCV</a:t>
                </a:r>
                <a:r>
                  <a:rPr lang="en-US" sz="1400" baseline="0"/>
                  <a:t> RNA copies/mL</a:t>
                </a:r>
                <a:endParaRPr lang="en-US" sz="1400"/>
              </a:p>
            </c:rich>
          </c:tx>
          <c:overlay val="0"/>
        </c:title>
        <c:numFmt formatCode="0.E+00" sourceLinked="0"/>
        <c:majorTickMark val="out"/>
        <c:minorTickMark val="none"/>
        <c:tickLblPos val="nextTo"/>
        <c:crossAx val="509309352"/>
        <c:crosses val="autoZero"/>
        <c:crossBetween val="midCat"/>
      </c:valAx>
      <c:spPr>
        <a:solidFill>
          <a:schemeClr val="bg1"/>
        </a:solidFill>
      </c:spPr>
    </c:plotArea>
    <c:legend>
      <c:legendPos val="r"/>
      <c:legendEntry>
        <c:idx val="5"/>
        <c:txPr>
          <a:bodyPr/>
          <a:lstStyle/>
          <a:p>
            <a:pPr>
              <a:defRPr sz="1100">
                <a:solidFill>
                  <a:schemeClr val="bg1"/>
                </a:solidFill>
              </a:defRPr>
            </a:pPr>
            <a:endParaRPr lang="en-US"/>
          </a:p>
        </c:txPr>
      </c:legendEntry>
      <c:legendEntry>
        <c:idx val="6"/>
        <c:txPr>
          <a:bodyPr/>
          <a:lstStyle/>
          <a:p>
            <a:pPr>
              <a:defRPr sz="1100">
                <a:solidFill>
                  <a:schemeClr val="bg1"/>
                </a:solidFill>
              </a:defRPr>
            </a:pPr>
            <a:endParaRPr lang="en-US"/>
          </a:p>
        </c:txPr>
      </c:legendEntry>
      <c:layout>
        <c:manualLayout>
          <c:xMode val="edge"/>
          <c:yMode val="edge"/>
          <c:x val="0.15034590869734665"/>
          <c:y val="0.52121156735796248"/>
          <c:w val="0.24748021707216367"/>
          <c:h val="0.27624089842246224"/>
        </c:manualLayout>
      </c:layout>
      <c:overlay val="0"/>
      <c:spPr>
        <a:solidFill>
          <a:schemeClr val="bg1"/>
        </a:solidFill>
      </c:spPr>
      <c:txPr>
        <a:bodyPr/>
        <a:lstStyle/>
        <a:p>
          <a:pPr>
            <a:defRPr sz="11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14844</xdr:colOff>
      <xdr:row>24</xdr:row>
      <xdr:rowOff>168233</xdr:rowOff>
    </xdr:from>
    <xdr:to>
      <xdr:col>7</xdr:col>
      <xdr:colOff>44532</xdr:colOff>
      <xdr:row>42</xdr:row>
      <xdr:rowOff>6061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2DE8921-09A9-45AE-81FF-C1922E4B129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absoluteAnchor>
    <xdr:pos x="6674922" y="4586844"/>
    <xdr:ext cx="6217103" cy="3140527"/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67C73C2-99D4-4652-B9A9-B983E5E62CA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1816</xdr:colOff>
      <xdr:row>1</xdr:row>
      <xdr:rowOff>7256</xdr:rowOff>
    </xdr:from>
    <xdr:to>
      <xdr:col>14</xdr:col>
      <xdr:colOff>669471</xdr:colOff>
      <xdr:row>23</xdr:row>
      <xdr:rowOff>5443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5DBFF8-9C4B-480F-B495-34EFA9AF9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40516" y="502556"/>
          <a:ext cx="4341584" cy="415653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</xdr:row>
      <xdr:rowOff>10889</xdr:rowOff>
    </xdr:from>
    <xdr:to>
      <xdr:col>7</xdr:col>
      <xdr:colOff>0</xdr:colOff>
      <xdr:row>22</xdr:row>
      <xdr:rowOff>179614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1856C57-94FB-4D74-8844-05B3AA743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6189"/>
          <a:ext cx="4261757" cy="413656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uprichard_luc_edu/Documents/final%20eLIFE/figure%204%20data2_slu%2010.1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suprichard_luc_edu/Documents/final%20eLIFE/Copy%20of%20Data%20for%20revision_CJJ_sl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88475_2_data_set_2163147_qysbzm"/>
      <sheetName val="19a"/>
    </sheetNames>
    <sheetDataSet>
      <sheetData sheetId="0">
        <row r="7">
          <cell r="A7">
            <v>6</v>
          </cell>
          <cell r="C7">
            <v>13960199.147750866</v>
          </cell>
          <cell r="E7">
            <v>8236902.8371466585</v>
          </cell>
          <cell r="F7">
            <v>64462571.849649973</v>
          </cell>
          <cell r="J7">
            <v>0</v>
          </cell>
          <cell r="Z7">
            <v>10000000</v>
          </cell>
        </row>
        <row r="8">
          <cell r="A8">
            <v>9</v>
          </cell>
          <cell r="C8">
            <v>5678392.0688699316</v>
          </cell>
          <cell r="E8">
            <v>9210894.6030999608</v>
          </cell>
          <cell r="F8">
            <v>57938902.431729019</v>
          </cell>
          <cell r="J8">
            <v>2</v>
          </cell>
          <cell r="Z8">
            <v>14393961.977352178</v>
          </cell>
        </row>
        <row r="9">
          <cell r="A9">
            <v>12</v>
          </cell>
          <cell r="C9">
            <v>5797930.8190897722</v>
          </cell>
          <cell r="E9">
            <v>9115014.6871802509</v>
          </cell>
          <cell r="F9">
            <v>50983227.262500569</v>
          </cell>
          <cell r="J9">
            <v>4</v>
          </cell>
          <cell r="Z9">
            <v>9715106.3041390367</v>
          </cell>
        </row>
        <row r="10">
          <cell r="A10">
            <v>15</v>
          </cell>
          <cell r="C10">
            <v>10173170.375221778</v>
          </cell>
          <cell r="E10">
            <v>3060503.8416921706</v>
          </cell>
          <cell r="F10">
            <v>48220558.925871134</v>
          </cell>
          <cell r="J10">
            <v>6</v>
          </cell>
          <cell r="Z10">
            <v>7201479.7689092979</v>
          </cell>
        </row>
        <row r="11">
          <cell r="A11">
            <v>18</v>
          </cell>
          <cell r="C11">
            <v>8857556.5412435886</v>
          </cell>
          <cell r="E11">
            <v>3028920.1772885118</v>
          </cell>
          <cell r="F11">
            <v>66071685.644279599</v>
          </cell>
          <cell r="J11">
            <v>9</v>
          </cell>
          <cell r="Z11">
            <v>6527361.3100381317</v>
          </cell>
        </row>
        <row r="12">
          <cell r="A12">
            <v>24</v>
          </cell>
          <cell r="C12">
            <v>17307718.527241733</v>
          </cell>
          <cell r="E12">
            <v>9484576.3052069619</v>
          </cell>
          <cell r="F12">
            <v>50932471.368070915</v>
          </cell>
          <cell r="J12">
            <v>12</v>
          </cell>
          <cell r="Z12">
            <v>6402613.4980622744</v>
          </cell>
        </row>
        <row r="13">
          <cell r="A13">
            <v>30</v>
          </cell>
          <cell r="C13">
            <v>2753748.0403314875</v>
          </cell>
          <cell r="E13">
            <v>6565574.3522227639</v>
          </cell>
          <cell r="F13">
            <v>61212152.43515674</v>
          </cell>
          <cell r="J13">
            <v>16</v>
          </cell>
          <cell r="Z13">
            <v>5799344.7258056318</v>
          </cell>
        </row>
        <row r="14">
          <cell r="A14">
            <v>36</v>
          </cell>
          <cell r="C14">
            <v>10476928.090122728</v>
          </cell>
          <cell r="E14">
            <v>7646329.9677796671</v>
          </cell>
          <cell r="F14">
            <v>69208227.126896381</v>
          </cell>
          <cell r="J14">
            <v>20</v>
          </cell>
          <cell r="Z14">
            <v>4944564.5933969598</v>
          </cell>
        </row>
        <row r="15">
          <cell r="A15">
            <v>48</v>
          </cell>
          <cell r="C15">
            <v>5928242.1633409243</v>
          </cell>
          <cell r="E15">
            <v>19855547.275196739</v>
          </cell>
          <cell r="F15">
            <v>54836680.75085032</v>
          </cell>
          <cell r="J15">
            <v>24</v>
          </cell>
          <cell r="Z15">
            <v>2320000</v>
          </cell>
        </row>
        <row r="16">
          <cell r="A16">
            <v>56</v>
          </cell>
          <cell r="C16">
            <v>12329309.400315413</v>
          </cell>
          <cell r="E16">
            <v>6036321.1020359201</v>
          </cell>
          <cell r="F16">
            <v>55497632.222441941</v>
          </cell>
          <cell r="J16">
            <v>28</v>
          </cell>
          <cell r="Z16">
            <v>3000562.8410312678</v>
          </cell>
        </row>
        <row r="17">
          <cell r="A17">
            <v>72</v>
          </cell>
          <cell r="C17">
            <v>6750232.3062430974</v>
          </cell>
          <cell r="E17">
            <v>5094958.3868241915</v>
          </cell>
          <cell r="F17">
            <v>34074072.202228747</v>
          </cell>
          <cell r="J17">
            <v>32</v>
          </cell>
          <cell r="Z17">
            <v>1443953.1001157206</v>
          </cell>
        </row>
        <row r="18">
          <cell r="A18">
            <v>80</v>
          </cell>
          <cell r="E18">
            <v>11695937.824219882</v>
          </cell>
          <cell r="F18">
            <v>39882853.152937651</v>
          </cell>
          <cell r="J18">
            <v>36</v>
          </cell>
          <cell r="Z18">
            <v>1547301.8838329632</v>
          </cell>
        </row>
        <row r="19">
          <cell r="A19">
            <v>96</v>
          </cell>
          <cell r="E19">
            <v>6352395.1390654352</v>
          </cell>
          <cell r="F19">
            <v>31524367.120126169</v>
          </cell>
          <cell r="J19">
            <v>42</v>
          </cell>
          <cell r="Z19">
            <v>1450186.1002503054</v>
          </cell>
        </row>
        <row r="20">
          <cell r="A20">
            <v>120</v>
          </cell>
          <cell r="E20">
            <v>8372850.8641477264</v>
          </cell>
          <cell r="F20">
            <v>30134080.762434851</v>
          </cell>
          <cell r="J20">
            <v>48</v>
          </cell>
          <cell r="Z20">
            <v>825640.72669133556</v>
          </cell>
        </row>
        <row r="21">
          <cell r="A21">
            <v>144</v>
          </cell>
          <cell r="E21">
            <v>5116659.5158664631</v>
          </cell>
          <cell r="F21">
            <v>26727157.703857679</v>
          </cell>
          <cell r="J21">
            <v>54</v>
          </cell>
          <cell r="Z21">
            <v>564786.27414593135</v>
          </cell>
        </row>
        <row r="22">
          <cell r="A22">
            <v>152</v>
          </cell>
          <cell r="E22">
            <v>4653377.9124825727</v>
          </cell>
          <cell r="F22">
            <v>19862333.511558447</v>
          </cell>
          <cell r="J22">
            <v>60</v>
          </cell>
          <cell r="Z22">
            <v>460219.94647561089</v>
          </cell>
        </row>
        <row r="23">
          <cell r="A23">
            <v>176</v>
          </cell>
          <cell r="E23">
            <v>2242223.7384460415</v>
          </cell>
          <cell r="F23">
            <v>27624908.700283423</v>
          </cell>
          <cell r="J23">
            <v>66</v>
          </cell>
          <cell r="Z23">
            <v>518983.01551019802</v>
          </cell>
        </row>
        <row r="24">
          <cell r="A24">
            <v>192</v>
          </cell>
          <cell r="E24">
            <v>6036268.7091192072</v>
          </cell>
          <cell r="F24">
            <v>17849330.174512375</v>
          </cell>
        </row>
        <row r="25">
          <cell r="A25">
            <v>216</v>
          </cell>
          <cell r="E25">
            <v>2906576.4248502622</v>
          </cell>
          <cell r="F25">
            <v>17363019.292419661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claulating hlf life"/>
    </sheetNames>
    <sheetDataSet>
      <sheetData sheetId="0">
        <row r="7">
          <cell r="A7">
            <v>6</v>
          </cell>
          <cell r="D7">
            <v>64462571.849649973</v>
          </cell>
          <cell r="E7">
            <v>7725243.195212475</v>
          </cell>
        </row>
        <row r="8">
          <cell r="A8">
            <v>9</v>
          </cell>
          <cell r="D8">
            <v>57938902.431729019</v>
          </cell>
          <cell r="E8">
            <v>8006000.9589661648</v>
          </cell>
        </row>
        <row r="9">
          <cell r="A9">
            <v>12</v>
          </cell>
          <cell r="D9">
            <v>50983227.262500569</v>
          </cell>
          <cell r="E9">
            <v>18832760.61241198</v>
          </cell>
        </row>
        <row r="10">
          <cell r="A10">
            <v>15</v>
          </cell>
          <cell r="D10">
            <v>48220558.925871134</v>
          </cell>
          <cell r="E10">
            <v>4413136.7551513808</v>
          </cell>
        </row>
        <row r="11">
          <cell r="A11">
            <v>18</v>
          </cell>
          <cell r="D11">
            <v>66071685.644279599</v>
          </cell>
          <cell r="E11">
            <v>15516306.640234396</v>
          </cell>
        </row>
        <row r="12">
          <cell r="A12">
            <v>24</v>
          </cell>
          <cell r="D12">
            <v>50932471.368070915</v>
          </cell>
          <cell r="E12">
            <v>2732927.217623583</v>
          </cell>
        </row>
        <row r="13">
          <cell r="A13">
            <v>30</v>
          </cell>
          <cell r="D13">
            <v>61212152.43515674</v>
          </cell>
          <cell r="E13">
            <v>14407792.197591066</v>
          </cell>
        </row>
        <row r="14">
          <cell r="A14">
            <v>36</v>
          </cell>
          <cell r="D14">
            <v>69208227.126896381</v>
          </cell>
          <cell r="E14">
            <v>6978910.0398000237</v>
          </cell>
        </row>
        <row r="15">
          <cell r="A15">
            <v>48</v>
          </cell>
          <cell r="D15">
            <v>54836680.75085032</v>
          </cell>
          <cell r="E15">
            <v>1886817.8335679581</v>
          </cell>
        </row>
        <row r="16">
          <cell r="A16">
            <v>56</v>
          </cell>
          <cell r="D16">
            <v>55497632.222441941</v>
          </cell>
          <cell r="E16">
            <v>1624293.2182106464</v>
          </cell>
        </row>
        <row r="17">
          <cell r="A17">
            <v>72</v>
          </cell>
          <cell r="D17">
            <v>34074072.202228747</v>
          </cell>
          <cell r="E17">
            <v>7858791.0451668706</v>
          </cell>
        </row>
        <row r="18">
          <cell r="A18">
            <v>80</v>
          </cell>
          <cell r="D18">
            <v>39882853.152937651</v>
          </cell>
        </row>
        <row r="19">
          <cell r="A19">
            <v>96</v>
          </cell>
          <cell r="D19">
            <v>31524367.120126169</v>
          </cell>
        </row>
        <row r="20">
          <cell r="A20">
            <v>120</v>
          </cell>
          <cell r="D20">
            <v>30134080.762434851</v>
          </cell>
        </row>
        <row r="21">
          <cell r="A21">
            <v>144</v>
          </cell>
          <cell r="D21">
            <v>26727157.703857679</v>
          </cell>
        </row>
        <row r="22">
          <cell r="A22">
            <v>152</v>
          </cell>
          <cell r="D22">
            <v>19862333.511558447</v>
          </cell>
        </row>
        <row r="23">
          <cell r="A23">
            <v>176</v>
          </cell>
          <cell r="D23">
            <v>27624908.700283423</v>
          </cell>
        </row>
        <row r="24">
          <cell r="A24">
            <v>192</v>
          </cell>
          <cell r="D24">
            <v>17849330.174512375</v>
          </cell>
        </row>
        <row r="25">
          <cell r="A25">
            <v>216</v>
          </cell>
          <cell r="D25">
            <v>17363019.292419661</v>
          </cell>
        </row>
        <row r="100">
          <cell r="A100">
            <v>6</v>
          </cell>
          <cell r="E100">
            <v>62476434.774511367</v>
          </cell>
          <cell r="F100">
            <v>41017115.960229404</v>
          </cell>
          <cell r="G100">
            <v>95153315.872908726</v>
          </cell>
          <cell r="K100">
            <v>0</v>
          </cell>
          <cell r="O100">
            <v>11024162.360070581</v>
          </cell>
          <cell r="P100">
            <v>4826344.9498709766</v>
          </cell>
          <cell r="Q100">
            <v>25178474.47611722</v>
          </cell>
        </row>
        <row r="101">
          <cell r="A101">
            <v>9</v>
          </cell>
          <cell r="E101">
            <v>61318981.362589918</v>
          </cell>
          <cell r="F101">
            <v>40285412.955859162</v>
          </cell>
          <cell r="G101">
            <v>93343799.156637281</v>
          </cell>
          <cell r="K101">
            <v>2</v>
          </cell>
          <cell r="O101">
            <v>9912429.1761815809</v>
          </cell>
          <cell r="P101">
            <v>4346580.4914000798</v>
          </cell>
          <cell r="Q101">
            <v>22605414.156535372</v>
          </cell>
        </row>
        <row r="102">
          <cell r="A102">
            <v>12</v>
          </cell>
          <cell r="E102">
            <v>60188989.808170564</v>
          </cell>
          <cell r="F102">
            <v>39562806.299256533</v>
          </cell>
          <cell r="G102">
            <v>91568693.75558272</v>
          </cell>
          <cell r="K102">
            <v>4</v>
          </cell>
          <cell r="O102">
            <v>8913700.2050377317</v>
          </cell>
          <cell r="P102">
            <v>3914115.7506755879</v>
          </cell>
          <cell r="Q102">
            <v>20297331.86191532</v>
          </cell>
        </row>
        <row r="103">
          <cell r="A103">
            <v>15</v>
          </cell>
          <cell r="E103">
            <v>59073914.150204338</v>
          </cell>
          <cell r="F103">
            <v>38853161.16748023</v>
          </cell>
          <cell r="G103">
            <v>89827345.274788022</v>
          </cell>
          <cell r="K103">
            <v>6</v>
          </cell>
          <cell r="O103">
            <v>8014796.8702073703</v>
          </cell>
          <cell r="P103">
            <v>3524326.8096343018</v>
          </cell>
          <cell r="Q103">
            <v>18226734.448997147</v>
          </cell>
        </row>
        <row r="104">
          <cell r="A104">
            <v>18</v>
          </cell>
          <cell r="E104">
            <v>57985294.890834793</v>
          </cell>
          <cell r="F104">
            <v>38152429.63360963</v>
          </cell>
          <cell r="G104">
            <v>88119111.763828218</v>
          </cell>
          <cell r="K104">
            <v>9</v>
          </cell>
          <cell r="O104">
            <v>6833858.457999289</v>
          </cell>
          <cell r="P104">
            <v>3010148.5871249186</v>
          </cell>
          <cell r="Q104">
            <v>15514722.968733804</v>
          </cell>
        </row>
        <row r="105">
          <cell r="A105">
            <v>24</v>
          </cell>
          <cell r="E105">
            <v>55862283.688314319</v>
          </cell>
          <cell r="F105">
            <v>36788652.514368974</v>
          </cell>
          <cell r="G105">
            <v>84816444.249583483</v>
          </cell>
          <cell r="K105">
            <v>12</v>
          </cell>
          <cell r="O105">
            <v>5826925.1461091833</v>
          </cell>
          <cell r="P105">
            <v>2570471.7491323287</v>
          </cell>
          <cell r="Q105">
            <v>13210202.42500563</v>
          </cell>
        </row>
        <row r="106">
          <cell r="A106">
            <v>30</v>
          </cell>
          <cell r="E106">
            <v>53817002.133879848</v>
          </cell>
          <cell r="F106">
            <v>35470077.085268192</v>
          </cell>
          <cell r="G106">
            <v>81653888.479450956</v>
          </cell>
          <cell r="K106">
            <v>16</v>
          </cell>
          <cell r="O106">
            <v>4711420.4393194728</v>
          </cell>
          <cell r="P106">
            <v>2081501.3620983132</v>
          </cell>
          <cell r="Q106">
            <v>10665235.593651021</v>
          </cell>
        </row>
        <row r="107">
          <cell r="A107">
            <v>36</v>
          </cell>
          <cell r="E107">
            <v>51846604.317823127</v>
          </cell>
          <cell r="F107">
            <v>34195342.207684681</v>
          </cell>
          <cell r="G107">
            <v>78609255.113254249</v>
          </cell>
          <cell r="K107">
            <v>20</v>
          </cell>
          <cell r="O107">
            <v>3809467.6007395084</v>
          </cell>
          <cell r="P107">
            <v>1684703.2609517795</v>
          </cell>
          <cell r="Q107">
            <v>8614867.0892862678</v>
          </cell>
        </row>
        <row r="108">
          <cell r="A108">
            <v>48</v>
          </cell>
          <cell r="E108">
            <v>48119593.432432942</v>
          </cell>
          <cell r="F108">
            <v>31762598.253934208</v>
          </cell>
          <cell r="G108">
            <v>72900058.540262774</v>
          </cell>
          <cell r="K108">
            <v>24</v>
          </cell>
          <cell r="O108">
            <v>3080184.3282702602</v>
          </cell>
          <cell r="P108">
            <v>1362729.1842528549</v>
          </cell>
          <cell r="Q108">
            <v>6962157.7095110491</v>
          </cell>
        </row>
        <row r="109">
          <cell r="A109">
            <v>56</v>
          </cell>
          <cell r="E109">
            <v>45786507.059872791</v>
          </cell>
          <cell r="F109">
            <v>30231651.6080929</v>
          </cell>
          <cell r="G109">
            <v>69344680.731322467</v>
          </cell>
          <cell r="K109">
            <v>28</v>
          </cell>
          <cell r="O109">
            <v>2490514.8147945814</v>
          </cell>
          <cell r="P109">
            <v>1101848.7402799628</v>
          </cell>
          <cell r="Q109">
            <v>5629887.4004736375</v>
          </cell>
        </row>
        <row r="110">
          <cell r="A110">
            <v>72</v>
          </cell>
          <cell r="E110">
            <v>41450064.680886216</v>
          </cell>
          <cell r="F110">
            <v>27362937.233990628</v>
          </cell>
          <cell r="G110">
            <v>62789599.207039781</v>
          </cell>
          <cell r="K110">
            <v>32</v>
          </cell>
          <cell r="O110">
            <v>2013731.4464535697</v>
          </cell>
          <cell r="P110">
            <v>890376.77961151593</v>
          </cell>
          <cell r="Q110">
            <v>4554380.1582576055</v>
          </cell>
        </row>
        <row r="111">
          <cell r="A111">
            <v>80</v>
          </cell>
          <cell r="E111">
            <v>39440351.502729326</v>
          </cell>
          <cell r="F111">
            <v>26025828.324772097</v>
          </cell>
          <cell r="G111">
            <v>59769138.074972652</v>
          </cell>
          <cell r="K111">
            <v>36</v>
          </cell>
          <cell r="O111">
            <v>1628223.3353309566</v>
          </cell>
          <cell r="P111">
            <v>719131.85029829363</v>
          </cell>
          <cell r="Q111">
            <v>3686544.0303006847</v>
          </cell>
        </row>
        <row r="112">
          <cell r="A112">
            <v>96</v>
          </cell>
          <cell r="E112">
            <v>35704953.834702067</v>
          </cell>
          <cell r="F112">
            <v>23523253.488009106</v>
          </cell>
          <cell r="G112">
            <v>54200462.52255825</v>
          </cell>
          <cell r="K112">
            <v>42</v>
          </cell>
          <cell r="O112">
            <v>1183752.458080231</v>
          </cell>
          <cell r="P112">
            <v>521518.48571755009</v>
          </cell>
          <cell r="Q112">
            <v>2687172.2755476143</v>
          </cell>
        </row>
        <row r="113">
          <cell r="A113">
            <v>120</v>
          </cell>
          <cell r="E113">
            <v>30759209.398131531</v>
          </cell>
          <cell r="F113">
            <v>20175912.493108131</v>
          </cell>
          <cell r="G113">
            <v>46889297.074194886</v>
          </cell>
          <cell r="K113">
            <v>48</v>
          </cell>
          <cell r="O113">
            <v>860698.88914896373</v>
          </cell>
          <cell r="P113">
            <v>377754.57830675342</v>
          </cell>
          <cell r="Q113">
            <v>1961068.429938914</v>
          </cell>
        </row>
        <row r="114">
          <cell r="A114">
            <v>144</v>
          </cell>
          <cell r="E114">
            <v>26495885.109165024</v>
          </cell>
          <cell r="F114">
            <v>17270320.359349493</v>
          </cell>
          <cell r="G114">
            <v>40649618.137397029</v>
          </cell>
          <cell r="K114">
            <v>54</v>
          </cell>
          <cell r="O114">
            <v>625746.11454632971</v>
          </cell>
          <cell r="P114">
            <v>273320.39661638433</v>
          </cell>
          <cell r="Q114">
            <v>1432597.8035931045</v>
          </cell>
        </row>
        <row r="115">
          <cell r="A115">
            <v>152</v>
          </cell>
          <cell r="E115">
            <v>25211227.777969632</v>
          </cell>
          <cell r="F115">
            <v>16390295.830368774</v>
          </cell>
          <cell r="G115">
            <v>38775532.499689184</v>
          </cell>
          <cell r="K115">
            <v>60</v>
          </cell>
          <cell r="O115">
            <v>454930.52774471539</v>
          </cell>
          <cell r="P115">
            <v>197540.7161900514</v>
          </cell>
          <cell r="Q115">
            <v>1047796.5569806909</v>
          </cell>
        </row>
        <row r="116">
          <cell r="A116">
            <v>176</v>
          </cell>
          <cell r="E116">
            <v>21716871.393536225</v>
          </cell>
          <cell r="F116">
            <v>13992051.830933401</v>
          </cell>
          <cell r="G116">
            <v>33703087.219028465</v>
          </cell>
          <cell r="K116">
            <v>66</v>
          </cell>
          <cell r="O116">
            <v>330777.09549582971</v>
          </cell>
          <cell r="P116">
            <v>142614.43370959893</v>
          </cell>
          <cell r="Q116">
            <v>767197.84988560493</v>
          </cell>
        </row>
        <row r="117">
          <cell r="A117">
            <v>192</v>
          </cell>
          <cell r="E117">
            <v>19660065.415155262</v>
          </cell>
          <cell r="F117">
            <v>12578505.468587795</v>
          </cell>
          <cell r="G117">
            <v>30728465.563212804</v>
          </cell>
        </row>
        <row r="118">
          <cell r="A118">
            <v>216</v>
          </cell>
          <cell r="E118">
            <v>16936811.392764773</v>
          </cell>
          <cell r="F118">
            <v>10706911.227127666</v>
          </cell>
          <cell r="G118">
            <v>26788948.740284655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8"/>
  <sheetViews>
    <sheetView tabSelected="1" topLeftCell="A4" zoomScale="110" zoomScaleNormal="110" workbookViewId="0">
      <selection activeCell="V32" sqref="V32"/>
    </sheetView>
  </sheetViews>
  <sheetFormatPr defaultRowHeight="14.6" x14ac:dyDescent="0.4"/>
  <cols>
    <col min="2" max="2" width="11.07421875" style="1" customWidth="1"/>
    <col min="3" max="3" width="9.23046875" style="1"/>
    <col min="4" max="4" width="11.921875" style="1" customWidth="1"/>
    <col min="5" max="5" width="9.23046875" style="1"/>
    <col min="6" max="6" width="12.3046875" customWidth="1"/>
    <col min="7" max="7" width="13" customWidth="1"/>
    <col min="10" max="10" width="9.23046875" style="1"/>
    <col min="11" max="11" width="11.4609375" customWidth="1"/>
    <col min="12" max="12" width="9.15234375" customWidth="1"/>
    <col min="13" max="13" width="10.3046875" customWidth="1"/>
    <col min="14" max="14" width="9.84375" customWidth="1"/>
    <col min="15" max="15" width="9.3046875" customWidth="1"/>
    <col min="16" max="16" width="10.84375" style="2" customWidth="1"/>
    <col min="18" max="18" width="10.53515625" customWidth="1"/>
    <col min="19" max="19" width="10.15234375" style="2" customWidth="1"/>
    <col min="20" max="20" width="9.765625" style="2" customWidth="1"/>
    <col min="21" max="21" width="13" customWidth="1"/>
    <col min="22" max="22" width="14.07421875" customWidth="1"/>
  </cols>
  <sheetData>
    <row r="1" spans="1:22" s="74" customFormat="1" ht="18.45" x14ac:dyDescent="0.5">
      <c r="A1" s="74" t="s">
        <v>0</v>
      </c>
      <c r="B1" s="75"/>
      <c r="C1" s="75"/>
      <c r="D1" s="76"/>
      <c r="E1" s="75"/>
      <c r="J1" s="75" t="s">
        <v>1</v>
      </c>
      <c r="P1" s="77"/>
      <c r="S1" s="77"/>
      <c r="T1" s="77"/>
    </row>
    <row r="2" spans="1:22" ht="15" thickBot="1" x14ac:dyDescent="0.45"/>
    <row r="3" spans="1:22" ht="15" thickBot="1" x14ac:dyDescent="0.45">
      <c r="A3" s="16" t="s">
        <v>2</v>
      </c>
      <c r="B3" s="19" t="s">
        <v>5</v>
      </c>
      <c r="C3" s="20"/>
      <c r="D3" s="20"/>
      <c r="E3" s="20"/>
      <c r="F3" s="20"/>
      <c r="G3" s="21"/>
      <c r="J3" s="16" t="s">
        <v>2</v>
      </c>
      <c r="K3" s="19" t="s">
        <v>5</v>
      </c>
      <c r="L3" s="20"/>
      <c r="M3" s="20"/>
      <c r="N3" s="20"/>
      <c r="O3" s="20"/>
      <c r="P3" s="20"/>
      <c r="Q3" s="20"/>
      <c r="R3" s="20"/>
      <c r="S3" s="20"/>
      <c r="T3" s="20"/>
      <c r="U3" s="20"/>
      <c r="V3" s="21"/>
    </row>
    <row r="4" spans="1:22" ht="29.6" customHeight="1" x14ac:dyDescent="0.4">
      <c r="A4" s="17"/>
      <c r="B4" s="82" t="s">
        <v>6</v>
      </c>
      <c r="C4" s="24"/>
      <c r="D4" s="24" t="s">
        <v>7</v>
      </c>
      <c r="E4" s="24"/>
      <c r="F4" s="78" t="s">
        <v>24</v>
      </c>
      <c r="G4" s="79"/>
      <c r="J4" s="17"/>
      <c r="K4" s="22" t="s">
        <v>15</v>
      </c>
      <c r="L4" s="25" t="s">
        <v>16</v>
      </c>
      <c r="M4" s="26"/>
      <c r="N4" s="82" t="s">
        <v>13</v>
      </c>
      <c r="O4" s="83"/>
      <c r="P4" s="10" t="s">
        <v>8</v>
      </c>
      <c r="Q4" s="84" t="s">
        <v>9</v>
      </c>
      <c r="R4" s="24"/>
      <c r="S4" s="24" t="s">
        <v>10</v>
      </c>
      <c r="T4" s="24"/>
      <c r="U4" s="78" t="s">
        <v>25</v>
      </c>
      <c r="V4" s="79"/>
    </row>
    <row r="5" spans="1:22" ht="27.45" thickBot="1" x14ac:dyDescent="0.45">
      <c r="A5" s="18"/>
      <c r="B5" s="7" t="s">
        <v>14</v>
      </c>
      <c r="C5" s="8" t="s">
        <v>4</v>
      </c>
      <c r="D5" s="7" t="s">
        <v>14</v>
      </c>
      <c r="E5" s="8" t="s">
        <v>4</v>
      </c>
      <c r="F5" s="80" t="s">
        <v>3</v>
      </c>
      <c r="G5" s="81" t="s">
        <v>4</v>
      </c>
      <c r="J5" s="18"/>
      <c r="K5" s="23"/>
      <c r="L5" s="7" t="s">
        <v>12</v>
      </c>
      <c r="M5" s="9" t="s">
        <v>4</v>
      </c>
      <c r="N5" s="7" t="s">
        <v>12</v>
      </c>
      <c r="O5" s="9" t="s">
        <v>4</v>
      </c>
      <c r="P5" s="11" t="s">
        <v>11</v>
      </c>
      <c r="Q5" s="85" t="s">
        <v>12</v>
      </c>
      <c r="R5" s="8" t="s">
        <v>4</v>
      </c>
      <c r="S5" s="13" t="s">
        <v>12</v>
      </c>
      <c r="T5" s="8" t="s">
        <v>4</v>
      </c>
      <c r="U5" s="80" t="s">
        <v>3</v>
      </c>
      <c r="V5" s="81" t="s">
        <v>4</v>
      </c>
    </row>
    <row r="6" spans="1:22" x14ac:dyDescent="0.4">
      <c r="A6" s="86">
        <v>6</v>
      </c>
      <c r="B6" s="58">
        <v>69925143.699299946</v>
      </c>
      <c r="C6" s="58">
        <v>13960199.147750866</v>
      </c>
      <c r="D6" s="58">
        <v>59000000</v>
      </c>
      <c r="E6" s="58">
        <v>8236902.8371466585</v>
      </c>
      <c r="F6" s="87">
        <f t="shared" ref="F6:F16" si="0">AVERAGE(B6,D6)</f>
        <v>64462571.849649973</v>
      </c>
      <c r="G6" s="87">
        <f t="shared" ref="G6:G16" si="1">STDEV(B6,D6)</f>
        <v>7725243.195212475</v>
      </c>
      <c r="J6" s="32">
        <v>0</v>
      </c>
      <c r="K6" s="58">
        <v>10000000</v>
      </c>
      <c r="L6" s="58">
        <v>10000000</v>
      </c>
      <c r="M6" s="58">
        <v>1330000</v>
      </c>
      <c r="N6" s="58">
        <v>10000000</v>
      </c>
      <c r="O6" s="58">
        <v>1955282.7739254085</v>
      </c>
      <c r="P6" s="58">
        <v>10000000</v>
      </c>
      <c r="Q6" s="58">
        <v>10000000</v>
      </c>
      <c r="R6" s="58">
        <v>1954637.8969995775</v>
      </c>
      <c r="S6" s="58">
        <v>10000000</v>
      </c>
      <c r="T6" s="58">
        <v>1330000</v>
      </c>
      <c r="U6" s="87">
        <f>AVERAGE(N6,L6,P6,Q6,S6)</f>
        <v>10000000</v>
      </c>
      <c r="V6" s="87">
        <f t="shared" ref="V6:V22" si="2">STDEV(N6,L6,P6,Q6,S6)</f>
        <v>0</v>
      </c>
    </row>
    <row r="7" spans="1:22" x14ac:dyDescent="0.4">
      <c r="A7" s="88">
        <v>9</v>
      </c>
      <c r="B7" s="58">
        <v>52277804.863458045</v>
      </c>
      <c r="C7" s="58">
        <v>5678392.0688699316</v>
      </c>
      <c r="D7" s="89">
        <v>63600000</v>
      </c>
      <c r="E7" s="89">
        <v>9210894.6030999608</v>
      </c>
      <c r="F7" s="87">
        <f t="shared" si="0"/>
        <v>57938902.431729019</v>
      </c>
      <c r="G7" s="87">
        <f t="shared" si="1"/>
        <v>8006000.9589661648</v>
      </c>
      <c r="J7" s="32">
        <v>2</v>
      </c>
      <c r="K7" s="58">
        <v>10000000</v>
      </c>
      <c r="L7" s="73"/>
      <c r="M7" s="55"/>
      <c r="N7" s="58">
        <v>12862219.472442294</v>
      </c>
      <c r="O7" s="58">
        <v>2162711.6389993727</v>
      </c>
      <c r="P7" s="58">
        <v>13581727.137948977</v>
      </c>
      <c r="Q7" s="89">
        <v>16737939.321665265</v>
      </c>
      <c r="R7" s="89">
        <v>9278460.5792532377</v>
      </c>
      <c r="S7" s="57"/>
      <c r="T7" s="57"/>
      <c r="U7" s="87">
        <f>AVERAGE(N7,L7,P7,Q7,S7)</f>
        <v>14393961.977352178</v>
      </c>
      <c r="V7" s="87">
        <f t="shared" si="2"/>
        <v>2061575.8931386839</v>
      </c>
    </row>
    <row r="8" spans="1:22" x14ac:dyDescent="0.4">
      <c r="A8" s="88">
        <v>12</v>
      </c>
      <c r="B8" s="58">
        <v>37666454.525001146</v>
      </c>
      <c r="C8" s="58">
        <v>5797930.8190897722</v>
      </c>
      <c r="D8" s="89">
        <v>64300000</v>
      </c>
      <c r="E8" s="90">
        <v>42201982.866629988</v>
      </c>
      <c r="F8" s="87">
        <f t="shared" si="0"/>
        <v>50983227.262500569</v>
      </c>
      <c r="G8" s="87">
        <f t="shared" si="1"/>
        <v>18832760.61241198</v>
      </c>
      <c r="J8" s="32">
        <v>4</v>
      </c>
      <c r="K8" s="58">
        <v>10000000</v>
      </c>
      <c r="L8" s="58">
        <v>6860000</v>
      </c>
      <c r="M8" s="58">
        <v>982000</v>
      </c>
      <c r="N8" s="57"/>
      <c r="O8" s="57"/>
      <c r="P8" s="58">
        <v>11043562.290145172</v>
      </c>
      <c r="Q8" s="89">
        <v>16086862.926410973</v>
      </c>
      <c r="R8" s="89">
        <v>3786604.2125366097</v>
      </c>
      <c r="S8" s="58">
        <v>4870000</v>
      </c>
      <c r="T8" s="58">
        <v>1990000</v>
      </c>
      <c r="U8" s="87">
        <f t="shared" ref="U8:U22" si="3">AVERAGE(N8,L8,P8,Q8,S8)</f>
        <v>9715106.3041390367</v>
      </c>
      <c r="V8" s="87">
        <f t="shared" si="2"/>
        <v>4966244.8881277181</v>
      </c>
    </row>
    <row r="9" spans="1:22" x14ac:dyDescent="0.4">
      <c r="A9" s="88">
        <v>15</v>
      </c>
      <c r="B9" s="58">
        <v>51341117.851742275</v>
      </c>
      <c r="C9" s="58">
        <v>10173170.375221778</v>
      </c>
      <c r="D9" s="89">
        <v>45100000</v>
      </c>
      <c r="E9" s="90">
        <v>3060503.8416921706</v>
      </c>
      <c r="F9" s="87">
        <f t="shared" si="0"/>
        <v>48220558.925871134</v>
      </c>
      <c r="G9" s="87">
        <f t="shared" si="1"/>
        <v>4413136.7551513808</v>
      </c>
      <c r="J9" s="32">
        <v>6</v>
      </c>
      <c r="K9" s="58">
        <v>10000000</v>
      </c>
      <c r="L9" s="57"/>
      <c r="M9" s="57"/>
      <c r="N9" s="58">
        <v>7300451.5690358514</v>
      </c>
      <c r="O9" s="58">
        <v>428259.6804196937</v>
      </c>
      <c r="P9" s="57"/>
      <c r="Q9" s="58">
        <v>7102507.9687827453</v>
      </c>
      <c r="R9" s="58">
        <v>316678.0377718251</v>
      </c>
      <c r="S9" s="57"/>
      <c r="T9" s="57"/>
      <c r="U9" s="87">
        <f t="shared" si="3"/>
        <v>7201479.7689092979</v>
      </c>
      <c r="V9" s="87">
        <f t="shared" si="2"/>
        <v>139967.26203145055</v>
      </c>
    </row>
    <row r="10" spans="1:22" x14ac:dyDescent="0.4">
      <c r="A10" s="88">
        <v>18</v>
      </c>
      <c r="B10" s="58">
        <v>77043371.288559198</v>
      </c>
      <c r="C10" s="58">
        <v>8857556.5412435886</v>
      </c>
      <c r="D10" s="89">
        <v>55100000</v>
      </c>
      <c r="E10" s="89">
        <v>3028920.1772885118</v>
      </c>
      <c r="F10" s="87">
        <f t="shared" si="0"/>
        <v>66071685.644279599</v>
      </c>
      <c r="G10" s="87">
        <f t="shared" si="1"/>
        <v>15516306.640234396</v>
      </c>
      <c r="J10" s="32">
        <v>9</v>
      </c>
      <c r="K10" s="58">
        <v>10000000</v>
      </c>
      <c r="L10" s="58">
        <v>5900000</v>
      </c>
      <c r="M10" s="58">
        <v>1010000</v>
      </c>
      <c r="N10" s="58">
        <v>8593306.8388727158</v>
      </c>
      <c r="O10" s="58">
        <v>2243282.9014285989</v>
      </c>
      <c r="P10" s="58">
        <v>4715889.7178589888</v>
      </c>
      <c r="Q10" s="58">
        <v>4987609.9934589537</v>
      </c>
      <c r="R10" s="58">
        <v>2336561.6517519145</v>
      </c>
      <c r="S10" s="58">
        <v>8440000</v>
      </c>
      <c r="T10" s="58">
        <v>570000</v>
      </c>
      <c r="U10" s="87">
        <f t="shared" si="3"/>
        <v>6527361.3100381317</v>
      </c>
      <c r="V10" s="87">
        <f t="shared" si="2"/>
        <v>1868967.8532523494</v>
      </c>
    </row>
    <row r="11" spans="1:22" x14ac:dyDescent="0.4">
      <c r="A11" s="88">
        <v>24</v>
      </c>
      <c r="B11" s="58">
        <v>52864942.736141838</v>
      </c>
      <c r="C11" s="58">
        <v>17307718.527241733</v>
      </c>
      <c r="D11" s="89">
        <v>49000000</v>
      </c>
      <c r="E11" s="89">
        <v>9484576.3052069619</v>
      </c>
      <c r="F11" s="87">
        <f t="shared" si="0"/>
        <v>50932471.368070915</v>
      </c>
      <c r="G11" s="87">
        <f t="shared" si="1"/>
        <v>2732927.217623583</v>
      </c>
      <c r="J11" s="32">
        <v>12</v>
      </c>
      <c r="K11" s="58">
        <v>10000000</v>
      </c>
      <c r="L11" s="58">
        <v>7330000</v>
      </c>
      <c r="M11" s="58">
        <v>2310000</v>
      </c>
      <c r="N11" s="58">
        <v>8922276.3540190365</v>
      </c>
      <c r="O11" s="58">
        <v>5253188.7839991441</v>
      </c>
      <c r="P11" s="58">
        <v>5596922.3120931303</v>
      </c>
      <c r="Q11" s="58">
        <v>7953868.8241992071</v>
      </c>
      <c r="R11" s="58">
        <v>1994243.9987648157</v>
      </c>
      <c r="S11" s="58">
        <v>2210000</v>
      </c>
      <c r="T11" s="58">
        <v>483000</v>
      </c>
      <c r="U11" s="87">
        <f t="shared" si="3"/>
        <v>6402613.4980622744</v>
      </c>
      <c r="V11" s="87">
        <f t="shared" si="2"/>
        <v>2638289.5003114739</v>
      </c>
    </row>
    <row r="12" spans="1:22" x14ac:dyDescent="0.4">
      <c r="A12" s="88">
        <v>30</v>
      </c>
      <c r="B12" s="58">
        <v>51024304.87031348</v>
      </c>
      <c r="C12" s="58">
        <v>2753748.0403314875</v>
      </c>
      <c r="D12" s="89">
        <v>71400000</v>
      </c>
      <c r="E12" s="90">
        <v>29497933.782991063</v>
      </c>
      <c r="F12" s="87">
        <f t="shared" si="0"/>
        <v>61212152.43515674</v>
      </c>
      <c r="G12" s="87">
        <f t="shared" si="1"/>
        <v>14407792.197591066</v>
      </c>
      <c r="J12" s="32">
        <v>16</v>
      </c>
      <c r="K12" s="58">
        <v>10000000</v>
      </c>
      <c r="L12" s="58">
        <v>4970000</v>
      </c>
      <c r="M12" s="58">
        <v>1190000</v>
      </c>
      <c r="N12" s="58">
        <v>5199064.5952477725</v>
      </c>
      <c r="O12" s="58">
        <v>1160458.4923497627</v>
      </c>
      <c r="P12" s="58">
        <v>5200466.281116141</v>
      </c>
      <c r="Q12" s="58">
        <v>8277192.7526642466</v>
      </c>
      <c r="R12" s="58">
        <v>2590377.5653632795</v>
      </c>
      <c r="S12" s="58">
        <v>5350000</v>
      </c>
      <c r="T12" s="58">
        <v>43000</v>
      </c>
      <c r="U12" s="87">
        <f t="shared" si="3"/>
        <v>5799344.7258056318</v>
      </c>
      <c r="V12" s="87">
        <f t="shared" si="2"/>
        <v>1391801.5149164028</v>
      </c>
    </row>
    <row r="13" spans="1:22" x14ac:dyDescent="0.4">
      <c r="A13" s="88">
        <v>36</v>
      </c>
      <c r="B13" s="58">
        <v>64273392.512462914</v>
      </c>
      <c r="C13" s="58">
        <v>10476928.090122728</v>
      </c>
      <c r="D13" s="58">
        <v>74143061.741329864</v>
      </c>
      <c r="E13" s="58">
        <v>7646329.9677796671</v>
      </c>
      <c r="F13" s="87">
        <f t="shared" si="0"/>
        <v>69208227.126896381</v>
      </c>
      <c r="G13" s="87">
        <f t="shared" si="1"/>
        <v>6978910.0398000237</v>
      </c>
      <c r="J13" s="32">
        <v>20</v>
      </c>
      <c r="K13" s="58">
        <v>10000000</v>
      </c>
      <c r="L13" s="58">
        <v>5410000</v>
      </c>
      <c r="M13" s="58">
        <v>2230000</v>
      </c>
      <c r="N13" s="58">
        <v>3312065.2648309469</v>
      </c>
      <c r="O13" s="58">
        <v>542355.44444334402</v>
      </c>
      <c r="P13" s="58">
        <v>6808648.0449613268</v>
      </c>
      <c r="Q13" s="58">
        <v>2882109.6571925259</v>
      </c>
      <c r="R13" s="58">
        <v>185126.76853144442</v>
      </c>
      <c r="S13" s="58">
        <v>6310000</v>
      </c>
      <c r="T13" s="58">
        <v>683000</v>
      </c>
      <c r="U13" s="87">
        <f t="shared" si="3"/>
        <v>4944564.5933969598</v>
      </c>
      <c r="V13" s="87">
        <f t="shared" si="2"/>
        <v>1765971.793614184</v>
      </c>
    </row>
    <row r="14" spans="1:22" x14ac:dyDescent="0.4">
      <c r="A14" s="88">
        <v>48</v>
      </c>
      <c r="B14" s="58">
        <v>56170862.435829937</v>
      </c>
      <c r="C14" s="58">
        <v>5928242.1633409243</v>
      </c>
      <c r="D14" s="58">
        <v>53502499.06587071</v>
      </c>
      <c r="E14" s="58">
        <v>19855547.275196739</v>
      </c>
      <c r="F14" s="87">
        <f t="shared" si="0"/>
        <v>54836680.75085032</v>
      </c>
      <c r="G14" s="87">
        <f t="shared" si="1"/>
        <v>1886817.8335679581</v>
      </c>
      <c r="J14" s="32">
        <v>24</v>
      </c>
      <c r="K14" s="58">
        <v>10000000</v>
      </c>
      <c r="L14" s="58">
        <v>2740000</v>
      </c>
      <c r="M14" s="58">
        <v>287000</v>
      </c>
      <c r="N14" s="57"/>
      <c r="O14" s="57"/>
      <c r="P14" s="58"/>
      <c r="Q14" s="57"/>
      <c r="R14" s="15"/>
      <c r="S14" s="89">
        <v>1900000</v>
      </c>
      <c r="T14" s="58" t="s">
        <v>23</v>
      </c>
      <c r="U14" s="87">
        <f t="shared" si="3"/>
        <v>2320000</v>
      </c>
      <c r="V14" s="87">
        <f t="shared" si="2"/>
        <v>593969.69619669986</v>
      </c>
    </row>
    <row r="15" spans="1:22" x14ac:dyDescent="0.4">
      <c r="A15" s="86">
        <v>56</v>
      </c>
      <c r="B15" s="58">
        <v>54349083.473209873</v>
      </c>
      <c r="C15" s="58">
        <v>12329309.400315413</v>
      </c>
      <c r="D15" s="58">
        <v>56646180.97167401</v>
      </c>
      <c r="E15" s="58">
        <v>6036321.1020359201</v>
      </c>
      <c r="F15" s="87">
        <f t="shared" si="0"/>
        <v>55497632.222441941</v>
      </c>
      <c r="G15" s="87">
        <f t="shared" si="1"/>
        <v>1624293.2182106464</v>
      </c>
      <c r="J15" s="32">
        <v>28</v>
      </c>
      <c r="K15" s="58">
        <v>10000000</v>
      </c>
      <c r="L15" s="58">
        <v>3410000</v>
      </c>
      <c r="M15" s="58">
        <v>1150000</v>
      </c>
      <c r="N15" s="58">
        <v>2385263.9853681247</v>
      </c>
      <c r="O15" s="58">
        <v>904472.06159009063</v>
      </c>
      <c r="P15" s="58">
        <v>4433535.86814286</v>
      </c>
      <c r="Q15" s="58">
        <v>2664014.3516453537</v>
      </c>
      <c r="R15" s="58">
        <v>1492353.0092710641</v>
      </c>
      <c r="S15" s="58">
        <v>2110000</v>
      </c>
      <c r="T15" s="58">
        <v>300000</v>
      </c>
      <c r="U15" s="87">
        <f t="shared" si="3"/>
        <v>3000562.8410312678</v>
      </c>
      <c r="V15" s="87">
        <f t="shared" si="2"/>
        <v>936217.15227928478</v>
      </c>
    </row>
    <row r="16" spans="1:22" x14ac:dyDescent="0.4">
      <c r="A16" s="86">
        <v>72</v>
      </c>
      <c r="B16" s="58">
        <v>39631076.64219436</v>
      </c>
      <c r="C16" s="58">
        <v>6750232.3062430974</v>
      </c>
      <c r="D16" s="58">
        <v>28517067.76226313</v>
      </c>
      <c r="E16" s="58">
        <v>5094958.3868241915</v>
      </c>
      <c r="F16" s="87">
        <f t="shared" si="0"/>
        <v>34074072.202228747</v>
      </c>
      <c r="G16" s="87">
        <f t="shared" si="1"/>
        <v>7858791.0451668706</v>
      </c>
      <c r="J16" s="32">
        <v>32</v>
      </c>
      <c r="K16" s="58">
        <v>10000000</v>
      </c>
      <c r="L16" s="89">
        <v>3090000</v>
      </c>
      <c r="M16" s="58" t="s">
        <v>23</v>
      </c>
      <c r="N16" s="58">
        <v>666222.34195147711</v>
      </c>
      <c r="O16" s="58">
        <v>2271.852663195722</v>
      </c>
      <c r="P16" s="58">
        <v>940820.0400625359</v>
      </c>
      <c r="Q16" s="58">
        <v>1082723.1185645896</v>
      </c>
      <c r="R16" s="58">
        <v>28794.103594880071</v>
      </c>
      <c r="S16" s="58">
        <v>1440000</v>
      </c>
      <c r="T16" s="58">
        <v>329000</v>
      </c>
      <c r="U16" s="87">
        <f t="shared" si="3"/>
        <v>1443953.1001157206</v>
      </c>
      <c r="V16" s="87">
        <f t="shared" si="2"/>
        <v>961506.77734270447</v>
      </c>
    </row>
    <row r="17" spans="1:28" x14ac:dyDescent="0.4">
      <c r="A17" s="86">
        <v>80</v>
      </c>
      <c r="B17" s="57"/>
      <c r="C17" s="57"/>
      <c r="D17" s="58">
        <v>39882853.152937651</v>
      </c>
      <c r="E17" s="58">
        <v>11695937.824219882</v>
      </c>
      <c r="F17" s="87">
        <v>39882853.152937651</v>
      </c>
      <c r="G17" s="87">
        <v>11695937.824219882</v>
      </c>
      <c r="J17" s="32">
        <v>36</v>
      </c>
      <c r="K17" s="58">
        <v>10000000</v>
      </c>
      <c r="L17" s="58">
        <v>2320000</v>
      </c>
      <c r="M17" s="58">
        <v>420000</v>
      </c>
      <c r="N17" s="58">
        <v>1232176.5223981501</v>
      </c>
      <c r="O17" s="58">
        <v>431222.32511428377</v>
      </c>
      <c r="P17" s="58">
        <v>1085999.0896633524</v>
      </c>
      <c r="Q17" s="58">
        <v>1558333.807103313</v>
      </c>
      <c r="R17" s="58">
        <v>757087.33707184624</v>
      </c>
      <c r="S17" s="58">
        <v>1540000</v>
      </c>
      <c r="T17" s="58">
        <v>553000</v>
      </c>
      <c r="U17" s="87">
        <f t="shared" si="3"/>
        <v>1547301.8838329632</v>
      </c>
      <c r="V17" s="87">
        <f t="shared" si="2"/>
        <v>476797.03776731616</v>
      </c>
    </row>
    <row r="18" spans="1:28" x14ac:dyDescent="0.4">
      <c r="A18" s="86">
        <v>96</v>
      </c>
      <c r="B18" s="57"/>
      <c r="C18" s="57"/>
      <c r="D18" s="58">
        <v>31524367.120126169</v>
      </c>
      <c r="E18" s="58">
        <v>6352395.1390654352</v>
      </c>
      <c r="F18" s="87">
        <v>31524367.120126169</v>
      </c>
      <c r="G18" s="87">
        <v>6352395.1390654352</v>
      </c>
      <c r="J18" s="32">
        <v>42</v>
      </c>
      <c r="K18" s="58">
        <v>10000000</v>
      </c>
      <c r="L18" s="58">
        <v>919000</v>
      </c>
      <c r="M18" s="58">
        <v>294000</v>
      </c>
      <c r="N18" s="58">
        <v>2263466.4576873947</v>
      </c>
      <c r="O18" s="58">
        <v>752763.17611284205</v>
      </c>
      <c r="P18" s="58">
        <v>1633396.8956508003</v>
      </c>
      <c r="Q18" s="58">
        <v>1824067.1479133319</v>
      </c>
      <c r="R18" s="58">
        <v>661986.08084741386</v>
      </c>
      <c r="S18" s="58">
        <v>611000</v>
      </c>
      <c r="T18" s="58">
        <v>14600</v>
      </c>
      <c r="U18" s="87">
        <f t="shared" si="3"/>
        <v>1450186.1002503054</v>
      </c>
      <c r="V18" s="87">
        <f t="shared" si="2"/>
        <v>674753.68785548816</v>
      </c>
    </row>
    <row r="19" spans="1:28" x14ac:dyDescent="0.4">
      <c r="A19" s="86">
        <v>120</v>
      </c>
      <c r="B19" s="57"/>
      <c r="C19" s="57"/>
      <c r="D19" s="58">
        <v>30134080.762434851</v>
      </c>
      <c r="E19" s="58">
        <v>8372850.8641477264</v>
      </c>
      <c r="F19" s="87">
        <v>30134080.762434851</v>
      </c>
      <c r="G19" s="87">
        <v>8372850.8641477264</v>
      </c>
      <c r="J19" s="32">
        <v>48</v>
      </c>
      <c r="K19" s="58">
        <v>10000000</v>
      </c>
      <c r="L19" s="58">
        <v>595000</v>
      </c>
      <c r="M19" s="58">
        <v>124000</v>
      </c>
      <c r="N19" s="58"/>
      <c r="O19" s="58"/>
      <c r="P19" s="58">
        <v>761922.18007400678</v>
      </c>
      <c r="Q19" s="15"/>
      <c r="R19" s="15"/>
      <c r="S19" s="58">
        <v>1120000</v>
      </c>
      <c r="T19" s="58">
        <v>194000</v>
      </c>
      <c r="U19" s="87">
        <f t="shared" si="3"/>
        <v>825640.72669133556</v>
      </c>
      <c r="V19" s="87">
        <f t="shared" si="2"/>
        <v>268237.37600727536</v>
      </c>
    </row>
    <row r="20" spans="1:28" x14ac:dyDescent="0.4">
      <c r="A20" s="86">
        <v>144</v>
      </c>
      <c r="B20" s="57"/>
      <c r="C20" s="57"/>
      <c r="D20" s="58">
        <v>26727157.703857679</v>
      </c>
      <c r="E20" s="58">
        <v>5116659.5158664631</v>
      </c>
      <c r="F20" s="87">
        <v>26727157.703857679</v>
      </c>
      <c r="G20" s="87">
        <v>5116659.5158664631</v>
      </c>
      <c r="J20" s="32">
        <v>54</v>
      </c>
      <c r="K20" s="58">
        <v>10000000</v>
      </c>
      <c r="L20" s="58">
        <v>746000</v>
      </c>
      <c r="M20" s="58">
        <v>155000</v>
      </c>
      <c r="N20" s="58"/>
      <c r="O20" s="58"/>
      <c r="P20" s="58">
        <v>607358.82243779383</v>
      </c>
      <c r="Q20" s="15"/>
      <c r="R20" s="15"/>
      <c r="S20" s="58">
        <v>341000</v>
      </c>
      <c r="T20" s="58">
        <v>31300</v>
      </c>
      <c r="U20" s="87">
        <f t="shared" si="3"/>
        <v>564786.27414593135</v>
      </c>
      <c r="V20" s="87">
        <f t="shared" si="2"/>
        <v>205828.97366757476</v>
      </c>
    </row>
    <row r="21" spans="1:28" x14ac:dyDescent="0.4">
      <c r="A21" s="86">
        <v>152</v>
      </c>
      <c r="B21" s="57"/>
      <c r="C21" s="57"/>
      <c r="D21" s="58">
        <v>19862333.511558447</v>
      </c>
      <c r="E21" s="58">
        <v>4653377.9124825727</v>
      </c>
      <c r="F21" s="87">
        <v>19862333.511558447</v>
      </c>
      <c r="G21" s="87">
        <v>4653377.9124825727</v>
      </c>
      <c r="J21" s="32">
        <v>60</v>
      </c>
      <c r="K21" s="58">
        <v>10000000</v>
      </c>
      <c r="L21" s="58">
        <v>255000</v>
      </c>
      <c r="M21" s="58">
        <v>8780</v>
      </c>
      <c r="N21" s="58"/>
      <c r="O21" s="58"/>
      <c r="P21" s="58">
        <v>368659.83942683262</v>
      </c>
      <c r="Q21" s="15"/>
      <c r="R21" s="15"/>
      <c r="S21" s="58">
        <v>757000</v>
      </c>
      <c r="T21" s="58">
        <v>65600</v>
      </c>
      <c r="U21" s="87">
        <f t="shared" si="3"/>
        <v>460219.94647561089</v>
      </c>
      <c r="V21" s="87">
        <f t="shared" si="2"/>
        <v>263226.97411566274</v>
      </c>
    </row>
    <row r="22" spans="1:28" x14ac:dyDescent="0.4">
      <c r="A22" s="86">
        <v>176</v>
      </c>
      <c r="B22" s="57"/>
      <c r="C22" s="57"/>
      <c r="D22" s="58">
        <v>27624908.700283423</v>
      </c>
      <c r="E22" s="58">
        <v>2242223.7384460415</v>
      </c>
      <c r="F22" s="87">
        <v>27624908.700283423</v>
      </c>
      <c r="G22" s="87">
        <v>2242223.7384460415</v>
      </c>
      <c r="J22" s="32">
        <v>66</v>
      </c>
      <c r="K22" s="58">
        <v>10000000</v>
      </c>
      <c r="L22" s="58">
        <v>389000</v>
      </c>
      <c r="M22" s="58">
        <v>67800</v>
      </c>
      <c r="N22" s="58"/>
      <c r="O22" s="58"/>
      <c r="P22" s="58">
        <v>560949.04653059423</v>
      </c>
      <c r="Q22" s="15"/>
      <c r="R22" s="15"/>
      <c r="S22" s="58">
        <v>607000</v>
      </c>
      <c r="T22" s="58">
        <v>148000</v>
      </c>
      <c r="U22" s="87">
        <f t="shared" si="3"/>
        <v>518983.01551019802</v>
      </c>
      <c r="V22" s="87">
        <f t="shared" si="2"/>
        <v>114899.35082368253</v>
      </c>
    </row>
    <row r="23" spans="1:28" x14ac:dyDescent="0.4">
      <c r="A23" s="86">
        <v>192</v>
      </c>
      <c r="B23" s="57"/>
      <c r="C23" s="57"/>
      <c r="D23" s="58">
        <v>17849330.174512375</v>
      </c>
      <c r="E23" s="58">
        <v>6036268.7091192072</v>
      </c>
      <c r="F23" s="87">
        <v>17849330.174512375</v>
      </c>
      <c r="G23" s="87">
        <v>6036268.7091192072</v>
      </c>
      <c r="P23" s="12"/>
    </row>
    <row r="24" spans="1:28" x14ac:dyDescent="0.4">
      <c r="A24" s="86">
        <v>216</v>
      </c>
      <c r="B24" s="57"/>
      <c r="C24" s="57"/>
      <c r="D24" s="58">
        <v>17363019.292419661</v>
      </c>
      <c r="E24" s="58">
        <v>2906576.4248502622</v>
      </c>
      <c r="F24" s="87">
        <v>17363019.292419661</v>
      </c>
      <c r="G24" s="87">
        <v>2906576.4248502622</v>
      </c>
      <c r="S24"/>
      <c r="T24"/>
      <c r="W24" s="15"/>
      <c r="X24" s="15"/>
      <c r="Y24" s="15"/>
      <c r="Z24" s="15"/>
      <c r="AA24" s="15"/>
    </row>
    <row r="25" spans="1:28" x14ac:dyDescent="0.4">
      <c r="A25" s="73"/>
      <c r="B25" s="32"/>
      <c r="C25" s="32"/>
      <c r="D25" s="32"/>
      <c r="E25" s="32"/>
      <c r="F25" s="73"/>
      <c r="G25" s="73"/>
      <c r="S25"/>
      <c r="T25"/>
      <c r="W25" s="15"/>
      <c r="X25" s="15"/>
      <c r="Y25" s="15"/>
      <c r="Z25" s="15"/>
      <c r="AA25" s="15"/>
    </row>
    <row r="26" spans="1:28" s="2" customFormat="1" x14ac:dyDescent="0.4">
      <c r="B26" s="3"/>
      <c r="C26" s="3"/>
      <c r="D26" s="3"/>
      <c r="E26" s="3"/>
      <c r="J26" s="3"/>
      <c r="S26"/>
      <c r="T26"/>
      <c r="U26"/>
      <c r="V26"/>
    </row>
    <row r="27" spans="1:28" s="2" customFormat="1" x14ac:dyDescent="0.4">
      <c r="B27" s="3"/>
      <c r="C27" s="3"/>
      <c r="D27" s="3"/>
      <c r="E27" s="3"/>
      <c r="J27" s="3"/>
      <c r="S27"/>
      <c r="T27"/>
      <c r="U27"/>
      <c r="V27"/>
      <c r="W27"/>
      <c r="X27"/>
      <c r="Y27"/>
      <c r="Z27"/>
      <c r="AA27"/>
    </row>
    <row r="28" spans="1:28" s="2" customFormat="1" x14ac:dyDescent="0.4">
      <c r="B28" s="3"/>
      <c r="C28" s="3"/>
      <c r="D28" s="3"/>
      <c r="E28" s="3"/>
      <c r="J28" s="3"/>
      <c r="S28"/>
      <c r="T28"/>
      <c r="U28"/>
      <c r="V28"/>
      <c r="W28"/>
      <c r="X28"/>
      <c r="Y28"/>
      <c r="Z28"/>
      <c r="AA28"/>
    </row>
    <row r="29" spans="1:28" s="2" customFormat="1" x14ac:dyDescent="0.4">
      <c r="B29" s="3"/>
      <c r="C29" s="3"/>
      <c r="D29" s="3"/>
      <c r="E29" s="3"/>
      <c r="J29" s="3"/>
      <c r="T29" s="14"/>
      <c r="U29" s="14"/>
      <c r="V29" s="14"/>
      <c r="W29" s="14"/>
      <c r="X29" s="15"/>
      <c r="Y29" s="15"/>
      <c r="Z29" s="15"/>
      <c r="AA29" s="15"/>
      <c r="AB29" s="15"/>
    </row>
    <row r="30" spans="1:28" s="2" customFormat="1" x14ac:dyDescent="0.4">
      <c r="B30" s="3"/>
      <c r="C30" s="3"/>
      <c r="D30" s="3"/>
      <c r="E30" s="3"/>
      <c r="J30" s="3"/>
    </row>
    <row r="31" spans="1:28" s="2" customFormat="1" x14ac:dyDescent="0.4">
      <c r="B31" s="3"/>
      <c r="C31" s="3"/>
      <c r="D31" s="3"/>
      <c r="E31" s="3"/>
      <c r="J31" s="3"/>
    </row>
    <row r="32" spans="1:28" s="2" customFormat="1" x14ac:dyDescent="0.4">
      <c r="B32" s="3"/>
      <c r="C32" s="3"/>
      <c r="D32" s="3"/>
      <c r="E32" s="3"/>
      <c r="J32" s="3"/>
    </row>
    <row r="33" spans="2:16" s="2" customFormat="1" ht="18.45" x14ac:dyDescent="0.5">
      <c r="B33" s="3"/>
      <c r="C33" s="3"/>
      <c r="D33" s="3"/>
      <c r="E33" s="3"/>
      <c r="J33" s="3"/>
      <c r="P33" s="4"/>
    </row>
    <row r="34" spans="2:16" s="2" customFormat="1" x14ac:dyDescent="0.4">
      <c r="B34" s="3"/>
      <c r="C34" s="3"/>
      <c r="D34" s="3"/>
      <c r="E34" s="3"/>
      <c r="J34" s="3"/>
    </row>
    <row r="35" spans="2:16" s="2" customFormat="1" x14ac:dyDescent="0.4">
      <c r="B35" s="3"/>
      <c r="C35" s="3"/>
      <c r="D35" s="3"/>
      <c r="E35" s="3"/>
      <c r="J35" s="3"/>
    </row>
    <row r="36" spans="2:16" s="2" customFormat="1" x14ac:dyDescent="0.4">
      <c r="B36" s="3"/>
      <c r="C36" s="3"/>
      <c r="D36" s="3"/>
      <c r="E36" s="3"/>
      <c r="J36" s="3"/>
    </row>
    <row r="37" spans="2:16" s="2" customFormat="1" x14ac:dyDescent="0.4">
      <c r="B37" s="3"/>
      <c r="C37" s="3"/>
      <c r="D37" s="3"/>
      <c r="E37" s="3"/>
      <c r="J37" s="3"/>
    </row>
    <row r="38" spans="2:16" s="2" customFormat="1" x14ac:dyDescent="0.4">
      <c r="B38" s="3"/>
      <c r="C38" s="3"/>
      <c r="D38" s="3"/>
      <c r="E38" s="3"/>
      <c r="J38" s="3"/>
    </row>
    <row r="39" spans="2:16" s="2" customFormat="1" x14ac:dyDescent="0.4">
      <c r="B39" s="3"/>
      <c r="C39" s="3"/>
      <c r="D39" s="3"/>
      <c r="E39" s="3"/>
      <c r="J39" s="3"/>
    </row>
    <row r="40" spans="2:16" s="2" customFormat="1" x14ac:dyDescent="0.4">
      <c r="B40" s="3"/>
      <c r="C40" s="3"/>
      <c r="D40" s="3"/>
      <c r="E40" s="3"/>
      <c r="J40" s="3"/>
    </row>
    <row r="41" spans="2:16" s="2" customFormat="1" x14ac:dyDescent="0.4">
      <c r="B41" s="3"/>
      <c r="C41" s="3"/>
      <c r="D41" s="3"/>
      <c r="E41" s="3"/>
      <c r="J41" s="3"/>
    </row>
    <row r="42" spans="2:16" s="2" customFormat="1" x14ac:dyDescent="0.4">
      <c r="B42" s="3"/>
      <c r="C42" s="3"/>
      <c r="D42" s="3"/>
      <c r="E42" s="3"/>
      <c r="J42" s="3"/>
    </row>
    <row r="43" spans="2:16" s="2" customFormat="1" x14ac:dyDescent="0.4">
      <c r="B43" s="3"/>
      <c r="C43" s="3"/>
      <c r="D43" s="3"/>
      <c r="E43" s="3"/>
      <c r="J43" s="3"/>
    </row>
    <row r="44" spans="2:16" s="2" customFormat="1" x14ac:dyDescent="0.4">
      <c r="B44" s="3"/>
      <c r="C44" s="3"/>
      <c r="D44" s="3"/>
      <c r="E44" s="3"/>
      <c r="J44" s="3"/>
    </row>
    <row r="45" spans="2:16" s="2" customFormat="1" ht="15.9" x14ac:dyDescent="0.45">
      <c r="B45" s="3"/>
      <c r="C45" s="3"/>
      <c r="D45" s="5"/>
      <c r="E45" s="3"/>
      <c r="J45" s="3"/>
    </row>
    <row r="46" spans="2:16" s="2" customFormat="1" x14ac:dyDescent="0.4">
      <c r="B46" s="3"/>
      <c r="C46" s="3"/>
      <c r="D46" s="3"/>
      <c r="E46" s="3"/>
      <c r="J46" s="3"/>
    </row>
    <row r="47" spans="2:16" s="2" customFormat="1" x14ac:dyDescent="0.4">
      <c r="B47" s="3"/>
      <c r="C47" s="3"/>
      <c r="D47" s="3"/>
      <c r="E47" s="3"/>
      <c r="J47" s="3"/>
    </row>
    <row r="48" spans="2:16" s="2" customFormat="1" x14ac:dyDescent="0.4">
      <c r="B48" s="6"/>
      <c r="C48" s="3"/>
      <c r="D48" s="3"/>
      <c r="E48" s="3"/>
      <c r="J48" s="3"/>
    </row>
  </sheetData>
  <mergeCells count="13">
    <mergeCell ref="A3:A5"/>
    <mergeCell ref="J3:J5"/>
    <mergeCell ref="U4:V4"/>
    <mergeCell ref="K3:V3"/>
    <mergeCell ref="K4:K5"/>
    <mergeCell ref="S4:T4"/>
    <mergeCell ref="Q4:R4"/>
    <mergeCell ref="B4:C4"/>
    <mergeCell ref="D4:E4"/>
    <mergeCell ref="F4:G4"/>
    <mergeCell ref="B3:G3"/>
    <mergeCell ref="N4:O4"/>
    <mergeCell ref="L4:M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6316F-B3AF-49A2-881A-623B04CF2B53}">
  <dimension ref="A1:O46"/>
  <sheetViews>
    <sheetView workbookViewId="0">
      <selection activeCell="O47" sqref="O47"/>
    </sheetView>
  </sheetViews>
  <sheetFormatPr defaultRowHeight="14.6" x14ac:dyDescent="0.4"/>
  <cols>
    <col min="1" max="1" width="7.921875" customWidth="1"/>
    <col min="2" max="2" width="9.3046875" style="1" customWidth="1"/>
    <col min="3" max="3" width="7.3828125" style="1" customWidth="1"/>
    <col min="4" max="4" width="7.69140625" customWidth="1"/>
    <col min="5" max="5" width="10.4609375" customWidth="1"/>
    <col min="6" max="6" width="8.69140625" customWidth="1"/>
    <col min="7" max="7" width="8.765625" customWidth="1"/>
    <col min="8" max="8" width="8.15234375" style="2" customWidth="1"/>
    <col min="9" max="9" width="8.3046875" style="1" customWidth="1"/>
    <col min="10" max="10" width="8.84375" customWidth="1"/>
    <col min="11" max="11" width="9.07421875" customWidth="1"/>
    <col min="12" max="12" width="7.3046875" customWidth="1"/>
    <col min="14" max="14" width="9.15234375" customWidth="1"/>
    <col min="15" max="15" width="9.53515625" customWidth="1"/>
    <col min="16" max="16" width="21" customWidth="1"/>
    <col min="23" max="23" width="11.15234375" bestFit="1" customWidth="1"/>
  </cols>
  <sheetData>
    <row r="1" spans="1:15" ht="39" customHeight="1" thickBot="1" x14ac:dyDescent="0.8">
      <c r="A1" s="29" t="s">
        <v>0</v>
      </c>
      <c r="B1" s="27"/>
      <c r="C1" s="56" t="s">
        <v>22</v>
      </c>
      <c r="D1" s="56"/>
      <c r="E1" s="56"/>
      <c r="F1" s="39">
        <f>LN(2)/0.00621576493636</f>
        <v>111.51438119953384</v>
      </c>
      <c r="G1" s="28"/>
      <c r="H1" s="15"/>
      <c r="I1" s="30" t="s">
        <v>1</v>
      </c>
      <c r="J1" s="72"/>
      <c r="K1" s="71" t="s">
        <v>22</v>
      </c>
      <c r="L1" s="71"/>
      <c r="M1" s="71"/>
      <c r="N1" s="40">
        <f>LN(2)/0.05312720528333</f>
        <v>13.04693474583045</v>
      </c>
      <c r="O1" s="31"/>
    </row>
    <row r="2" spans="1:15" ht="21" customHeight="1" x14ac:dyDescent="0.4"/>
    <row r="23" spans="1:15" ht="15" thickBot="1" x14ac:dyDescent="0.45">
      <c r="A23" s="1"/>
      <c r="D23" s="1"/>
      <c r="E23" s="1"/>
      <c r="F23" s="1"/>
      <c r="G23" s="1"/>
      <c r="H23" s="1"/>
      <c r="I23"/>
    </row>
    <row r="24" spans="1:15" x14ac:dyDescent="0.4">
      <c r="A24" s="33" t="s">
        <v>2</v>
      </c>
      <c r="B24" s="34" t="s">
        <v>17</v>
      </c>
      <c r="C24" s="35"/>
      <c r="D24" s="36"/>
      <c r="E24" s="34" t="s">
        <v>18</v>
      </c>
      <c r="F24" s="35"/>
      <c r="G24" s="37"/>
      <c r="H24" s="1"/>
      <c r="I24" s="41" t="s">
        <v>2</v>
      </c>
      <c r="J24" s="42" t="s">
        <v>17</v>
      </c>
      <c r="K24" s="42"/>
      <c r="L24" s="42"/>
      <c r="M24" s="42" t="s">
        <v>18</v>
      </c>
      <c r="N24" s="42"/>
      <c r="O24" s="43"/>
    </row>
    <row r="25" spans="1:15" s="54" customFormat="1" ht="29.6" thickBot="1" x14ac:dyDescent="0.45">
      <c r="A25" s="38"/>
      <c r="B25" s="45" t="s">
        <v>19</v>
      </c>
      <c r="C25" s="46" t="s">
        <v>20</v>
      </c>
      <c r="D25" s="47" t="s">
        <v>21</v>
      </c>
      <c r="E25" s="48" t="s">
        <v>19</v>
      </c>
      <c r="F25" s="49" t="s">
        <v>20</v>
      </c>
      <c r="G25" s="50" t="s">
        <v>21</v>
      </c>
      <c r="H25" s="51"/>
      <c r="I25" s="44"/>
      <c r="J25" s="52" t="s">
        <v>19</v>
      </c>
      <c r="K25" s="52" t="s">
        <v>20</v>
      </c>
      <c r="L25" s="52" t="s">
        <v>21</v>
      </c>
      <c r="M25" s="52" t="s">
        <v>19</v>
      </c>
      <c r="N25" s="52" t="s">
        <v>20</v>
      </c>
      <c r="O25" s="53" t="s">
        <v>21</v>
      </c>
    </row>
    <row r="26" spans="1:15" x14ac:dyDescent="0.4">
      <c r="A26" s="63">
        <v>6</v>
      </c>
      <c r="B26" s="61">
        <v>17.950299999999999</v>
      </c>
      <c r="C26" s="61">
        <v>17.529499999999999</v>
      </c>
      <c r="D26" s="61">
        <v>18.370999999999999</v>
      </c>
      <c r="E26" s="59">
        <f>EXP(B26)</f>
        <v>62476434.774511367</v>
      </c>
      <c r="F26" s="59">
        <f>EXP(C26)</f>
        <v>41017115.960229404</v>
      </c>
      <c r="G26" s="64">
        <f>EXP(D26)</f>
        <v>95153315.872908726</v>
      </c>
      <c r="H26" s="1"/>
      <c r="I26" s="63">
        <v>0</v>
      </c>
      <c r="J26" s="61">
        <v>16.215599999999998</v>
      </c>
      <c r="K26" s="61">
        <v>15.3896</v>
      </c>
      <c r="L26" s="61">
        <v>17.041499999999999</v>
      </c>
      <c r="M26" s="59">
        <f>EXP(J26)</f>
        <v>11024162.360070581</v>
      </c>
      <c r="N26" s="59">
        <f>EXP(K26)</f>
        <v>4826344.9498709766</v>
      </c>
      <c r="O26" s="64">
        <f>EXP(L26)</f>
        <v>25178474.47611722</v>
      </c>
    </row>
    <row r="27" spans="1:15" x14ac:dyDescent="0.4">
      <c r="A27" s="65">
        <v>9</v>
      </c>
      <c r="B27" s="62">
        <v>17.9316</v>
      </c>
      <c r="C27" s="62">
        <v>17.511500000000002</v>
      </c>
      <c r="D27" s="62">
        <v>18.351800000000001</v>
      </c>
      <c r="E27" s="60">
        <f t="shared" ref="E27:G42" si="0">EXP(B27)</f>
        <v>61318981.362589918</v>
      </c>
      <c r="F27" s="60">
        <f t="shared" si="0"/>
        <v>40285412.955859162</v>
      </c>
      <c r="G27" s="66">
        <f t="shared" si="0"/>
        <v>93343799.156637281</v>
      </c>
      <c r="H27" s="1"/>
      <c r="I27" s="65">
        <v>2</v>
      </c>
      <c r="J27" s="62">
        <v>16.109300000000001</v>
      </c>
      <c r="K27" s="62">
        <v>15.2849</v>
      </c>
      <c r="L27" s="62">
        <v>16.933700000000002</v>
      </c>
      <c r="M27" s="60">
        <f t="shared" ref="M27:O42" si="1">EXP(J27)</f>
        <v>9912429.1761815809</v>
      </c>
      <c r="N27" s="60">
        <f t="shared" si="1"/>
        <v>4346580.4914000798</v>
      </c>
      <c r="O27" s="66">
        <f t="shared" si="1"/>
        <v>22605414.156535372</v>
      </c>
    </row>
    <row r="28" spans="1:15" x14ac:dyDescent="0.4">
      <c r="A28" s="65">
        <v>12</v>
      </c>
      <c r="B28" s="62">
        <v>17.913</v>
      </c>
      <c r="C28" s="62">
        <v>17.493400000000001</v>
      </c>
      <c r="D28" s="62">
        <v>18.332599999999999</v>
      </c>
      <c r="E28" s="60">
        <f t="shared" si="0"/>
        <v>60188989.808170564</v>
      </c>
      <c r="F28" s="60">
        <f t="shared" si="0"/>
        <v>39562806.299256533</v>
      </c>
      <c r="G28" s="66">
        <f t="shared" si="0"/>
        <v>91568693.75558272</v>
      </c>
      <c r="H28" s="1"/>
      <c r="I28" s="65">
        <v>4</v>
      </c>
      <c r="J28" s="62">
        <v>16.0031</v>
      </c>
      <c r="K28" s="62">
        <v>15.180099999999999</v>
      </c>
      <c r="L28" s="62">
        <v>16.826000000000001</v>
      </c>
      <c r="M28" s="60">
        <f t="shared" si="1"/>
        <v>8913700.2050377317</v>
      </c>
      <c r="N28" s="60">
        <f t="shared" si="1"/>
        <v>3914115.7506755879</v>
      </c>
      <c r="O28" s="66">
        <f t="shared" si="1"/>
        <v>20297331.86191532</v>
      </c>
    </row>
    <row r="29" spans="1:15" x14ac:dyDescent="0.4">
      <c r="A29" s="65">
        <v>15</v>
      </c>
      <c r="B29" s="62">
        <v>17.894300000000001</v>
      </c>
      <c r="C29" s="62">
        <v>17.475300000000001</v>
      </c>
      <c r="D29" s="62">
        <v>18.313400000000001</v>
      </c>
      <c r="E29" s="60">
        <f t="shared" si="0"/>
        <v>59073914.150204338</v>
      </c>
      <c r="F29" s="60">
        <f t="shared" si="0"/>
        <v>38853161.16748023</v>
      </c>
      <c r="G29" s="66">
        <f t="shared" si="0"/>
        <v>89827345.274788022</v>
      </c>
      <c r="H29" s="1"/>
      <c r="I29" s="65">
        <v>6</v>
      </c>
      <c r="J29" s="62">
        <v>15.896800000000001</v>
      </c>
      <c r="K29" s="62">
        <v>15.075200000000001</v>
      </c>
      <c r="L29" s="62">
        <v>16.718399999999999</v>
      </c>
      <c r="M29" s="60">
        <f t="shared" si="1"/>
        <v>8014796.8702073703</v>
      </c>
      <c r="N29" s="60">
        <f t="shared" si="1"/>
        <v>3524326.8096343018</v>
      </c>
      <c r="O29" s="66">
        <f t="shared" si="1"/>
        <v>18226734.448997147</v>
      </c>
    </row>
    <row r="30" spans="1:15" x14ac:dyDescent="0.4">
      <c r="A30" s="65">
        <v>18</v>
      </c>
      <c r="B30" s="62">
        <v>17.875699999999998</v>
      </c>
      <c r="C30" s="62">
        <v>17.457100000000001</v>
      </c>
      <c r="D30" s="62">
        <v>18.2942</v>
      </c>
      <c r="E30" s="60">
        <f t="shared" si="0"/>
        <v>57985294.890834793</v>
      </c>
      <c r="F30" s="60">
        <f t="shared" si="0"/>
        <v>38152429.63360963</v>
      </c>
      <c r="G30" s="66">
        <f t="shared" si="0"/>
        <v>88119111.763828218</v>
      </c>
      <c r="H30" s="1"/>
      <c r="I30" s="65">
        <v>9</v>
      </c>
      <c r="J30" s="62">
        <v>15.737399999999999</v>
      </c>
      <c r="K30" s="62">
        <v>14.9175</v>
      </c>
      <c r="L30" s="62">
        <v>16.557300000000001</v>
      </c>
      <c r="M30" s="60">
        <f t="shared" si="1"/>
        <v>6833858.457999289</v>
      </c>
      <c r="N30" s="60">
        <f t="shared" si="1"/>
        <v>3010148.5871249186</v>
      </c>
      <c r="O30" s="66">
        <f t="shared" si="1"/>
        <v>15514722.968733804</v>
      </c>
    </row>
    <row r="31" spans="1:15" x14ac:dyDescent="0.4">
      <c r="A31" s="65">
        <v>24</v>
      </c>
      <c r="B31" s="62">
        <v>17.8384</v>
      </c>
      <c r="C31" s="62">
        <v>17.4207</v>
      </c>
      <c r="D31" s="62">
        <v>18.256</v>
      </c>
      <c r="E31" s="60">
        <f t="shared" si="0"/>
        <v>55862283.688314319</v>
      </c>
      <c r="F31" s="60">
        <f t="shared" si="0"/>
        <v>36788652.514368974</v>
      </c>
      <c r="G31" s="66">
        <f t="shared" si="0"/>
        <v>84816444.249583483</v>
      </c>
      <c r="H31" s="1"/>
      <c r="I31" s="65">
        <v>12</v>
      </c>
      <c r="J31" s="62">
        <v>15.577999999999999</v>
      </c>
      <c r="K31" s="62">
        <v>14.759600000000001</v>
      </c>
      <c r="L31" s="62">
        <v>16.3965</v>
      </c>
      <c r="M31" s="60">
        <f t="shared" si="1"/>
        <v>5826925.1461091833</v>
      </c>
      <c r="N31" s="60">
        <f t="shared" si="1"/>
        <v>2570471.7491323287</v>
      </c>
      <c r="O31" s="66">
        <f t="shared" si="1"/>
        <v>13210202.42500563</v>
      </c>
    </row>
    <row r="32" spans="1:15" x14ac:dyDescent="0.4">
      <c r="A32" s="65">
        <v>30</v>
      </c>
      <c r="B32" s="62">
        <v>17.801100000000002</v>
      </c>
      <c r="C32" s="62">
        <v>17.3842</v>
      </c>
      <c r="D32" s="62">
        <v>18.218</v>
      </c>
      <c r="E32" s="60">
        <f t="shared" si="0"/>
        <v>53817002.133879848</v>
      </c>
      <c r="F32" s="60">
        <f t="shared" si="0"/>
        <v>35470077.085268192</v>
      </c>
      <c r="G32" s="66">
        <f t="shared" si="0"/>
        <v>81653888.479450956</v>
      </c>
      <c r="H32" s="1"/>
      <c r="I32" s="65">
        <v>16</v>
      </c>
      <c r="J32" s="62">
        <v>15.365500000000001</v>
      </c>
      <c r="K32" s="62">
        <v>14.5486</v>
      </c>
      <c r="L32" s="62">
        <v>16.182500000000001</v>
      </c>
      <c r="M32" s="60">
        <f t="shared" si="1"/>
        <v>4711420.4393194728</v>
      </c>
      <c r="N32" s="60">
        <f t="shared" si="1"/>
        <v>2081501.3620983132</v>
      </c>
      <c r="O32" s="66">
        <f t="shared" si="1"/>
        <v>10665235.593651021</v>
      </c>
    </row>
    <row r="33" spans="1:15" x14ac:dyDescent="0.4">
      <c r="A33" s="65">
        <v>36</v>
      </c>
      <c r="B33" s="62">
        <v>17.7638</v>
      </c>
      <c r="C33" s="62">
        <v>17.3476</v>
      </c>
      <c r="D33" s="62">
        <v>18.18</v>
      </c>
      <c r="E33" s="60">
        <f t="shared" si="0"/>
        <v>51846604.317823127</v>
      </c>
      <c r="F33" s="60">
        <f t="shared" si="0"/>
        <v>34195342.207684681</v>
      </c>
      <c r="G33" s="66">
        <f t="shared" si="0"/>
        <v>78609255.113254249</v>
      </c>
      <c r="H33" s="1"/>
      <c r="I33" s="65">
        <v>20</v>
      </c>
      <c r="J33" s="62">
        <v>15.153</v>
      </c>
      <c r="K33" s="62">
        <v>14.3371</v>
      </c>
      <c r="L33" s="62">
        <v>15.968999999999999</v>
      </c>
      <c r="M33" s="60">
        <f t="shared" si="1"/>
        <v>3809467.6007395084</v>
      </c>
      <c r="N33" s="60">
        <f t="shared" si="1"/>
        <v>1684703.2609517795</v>
      </c>
      <c r="O33" s="66">
        <f t="shared" si="1"/>
        <v>8614867.0892862678</v>
      </c>
    </row>
    <row r="34" spans="1:15" x14ac:dyDescent="0.4">
      <c r="A34" s="65">
        <v>48</v>
      </c>
      <c r="B34" s="62">
        <v>17.6892</v>
      </c>
      <c r="C34" s="62">
        <v>17.273800000000001</v>
      </c>
      <c r="D34" s="62">
        <v>18.104600000000001</v>
      </c>
      <c r="E34" s="60">
        <f t="shared" si="0"/>
        <v>48119593.432432942</v>
      </c>
      <c r="F34" s="60">
        <f t="shared" si="0"/>
        <v>31762598.253934208</v>
      </c>
      <c r="G34" s="66">
        <f t="shared" si="0"/>
        <v>72900058.540262774</v>
      </c>
      <c r="H34" s="1"/>
      <c r="I34" s="65">
        <v>24</v>
      </c>
      <c r="J34" s="62">
        <v>14.9405</v>
      </c>
      <c r="K34" s="62">
        <v>14.125</v>
      </c>
      <c r="L34" s="62">
        <v>15.756</v>
      </c>
      <c r="M34" s="60">
        <f t="shared" si="1"/>
        <v>3080184.3282702602</v>
      </c>
      <c r="N34" s="60">
        <f t="shared" si="1"/>
        <v>1362729.1842528549</v>
      </c>
      <c r="O34" s="66">
        <f t="shared" si="1"/>
        <v>6962157.7095110491</v>
      </c>
    </row>
    <row r="35" spans="1:15" x14ac:dyDescent="0.4">
      <c r="A35" s="65">
        <v>56</v>
      </c>
      <c r="B35" s="62">
        <v>17.639500000000002</v>
      </c>
      <c r="C35" s="62">
        <v>17.224399999999999</v>
      </c>
      <c r="D35" s="62">
        <v>18.054600000000001</v>
      </c>
      <c r="E35" s="60">
        <f t="shared" si="0"/>
        <v>45786507.059872791</v>
      </c>
      <c r="F35" s="60">
        <f t="shared" si="0"/>
        <v>30231651.6080929</v>
      </c>
      <c r="G35" s="66">
        <f t="shared" si="0"/>
        <v>69344680.731322467</v>
      </c>
      <c r="H35" s="1"/>
      <c r="I35" s="65">
        <v>28</v>
      </c>
      <c r="J35" s="62">
        <v>14.728</v>
      </c>
      <c r="K35" s="62">
        <v>13.9125</v>
      </c>
      <c r="L35" s="62">
        <v>15.5436</v>
      </c>
      <c r="M35" s="60">
        <f t="shared" si="1"/>
        <v>2490514.8147945814</v>
      </c>
      <c r="N35" s="60">
        <f t="shared" si="1"/>
        <v>1101848.7402799628</v>
      </c>
      <c r="O35" s="66">
        <f t="shared" si="1"/>
        <v>5629887.4004736375</v>
      </c>
    </row>
    <row r="36" spans="1:15" x14ac:dyDescent="0.4">
      <c r="A36" s="65">
        <v>72</v>
      </c>
      <c r="B36" s="62">
        <v>17.54</v>
      </c>
      <c r="C36" s="62">
        <v>17.124700000000001</v>
      </c>
      <c r="D36" s="62">
        <v>17.955300000000001</v>
      </c>
      <c r="E36" s="60">
        <f t="shared" si="0"/>
        <v>41450064.680886216</v>
      </c>
      <c r="F36" s="60">
        <f t="shared" si="0"/>
        <v>27362937.233990628</v>
      </c>
      <c r="G36" s="66">
        <f t="shared" si="0"/>
        <v>62789599.207039781</v>
      </c>
      <c r="H36" s="1"/>
      <c r="I36" s="65">
        <v>32</v>
      </c>
      <c r="J36" s="62">
        <v>14.515499999999999</v>
      </c>
      <c r="K36" s="62">
        <v>13.699400000000001</v>
      </c>
      <c r="L36" s="62">
        <v>15.3316</v>
      </c>
      <c r="M36" s="60">
        <f t="shared" si="1"/>
        <v>2013731.4464535697</v>
      </c>
      <c r="N36" s="60">
        <f t="shared" si="1"/>
        <v>890376.77961151593</v>
      </c>
      <c r="O36" s="66">
        <f t="shared" si="1"/>
        <v>4554380.1582576055</v>
      </c>
    </row>
    <row r="37" spans="1:15" x14ac:dyDescent="0.4">
      <c r="A37" s="65">
        <v>80</v>
      </c>
      <c r="B37" s="62">
        <v>17.490300000000001</v>
      </c>
      <c r="C37" s="62">
        <v>17.0746</v>
      </c>
      <c r="D37" s="62">
        <v>17.905999999999999</v>
      </c>
      <c r="E37" s="60">
        <f t="shared" si="0"/>
        <v>39440351.502729326</v>
      </c>
      <c r="F37" s="60">
        <f t="shared" si="0"/>
        <v>26025828.324772097</v>
      </c>
      <c r="G37" s="66">
        <f t="shared" si="0"/>
        <v>59769138.074972652</v>
      </c>
      <c r="H37" s="1"/>
      <c r="I37" s="65">
        <v>36</v>
      </c>
      <c r="J37" s="62">
        <v>14.303000000000001</v>
      </c>
      <c r="K37" s="62">
        <v>13.485799999999999</v>
      </c>
      <c r="L37" s="62">
        <v>15.120200000000001</v>
      </c>
      <c r="M37" s="60">
        <f t="shared" si="1"/>
        <v>1628223.3353309566</v>
      </c>
      <c r="N37" s="60">
        <f t="shared" si="1"/>
        <v>719131.85029829363</v>
      </c>
      <c r="O37" s="66">
        <f t="shared" si="1"/>
        <v>3686544.0303006847</v>
      </c>
    </row>
    <row r="38" spans="1:15" x14ac:dyDescent="0.4">
      <c r="A38" s="65">
        <v>96</v>
      </c>
      <c r="B38" s="62">
        <v>17.390799999999999</v>
      </c>
      <c r="C38" s="62">
        <v>16.973500000000001</v>
      </c>
      <c r="D38" s="62">
        <v>17.808199999999999</v>
      </c>
      <c r="E38" s="60">
        <f t="shared" si="0"/>
        <v>35704953.834702067</v>
      </c>
      <c r="F38" s="60">
        <f t="shared" si="0"/>
        <v>23523253.488009106</v>
      </c>
      <c r="G38" s="66">
        <f t="shared" si="0"/>
        <v>54200462.52255825</v>
      </c>
      <c r="H38" s="1"/>
      <c r="I38" s="65">
        <v>42</v>
      </c>
      <c r="J38" s="62">
        <v>13.9842</v>
      </c>
      <c r="K38" s="62">
        <v>13.1645</v>
      </c>
      <c r="L38" s="62">
        <v>14.804</v>
      </c>
      <c r="M38" s="60">
        <f t="shared" si="1"/>
        <v>1183752.458080231</v>
      </c>
      <c r="N38" s="60">
        <f t="shared" si="1"/>
        <v>521518.48571755009</v>
      </c>
      <c r="O38" s="66">
        <f t="shared" si="1"/>
        <v>2687172.2755476143</v>
      </c>
    </row>
    <row r="39" spans="1:15" x14ac:dyDescent="0.4">
      <c r="A39" s="65">
        <v>120</v>
      </c>
      <c r="B39" s="62">
        <v>17.241700000000002</v>
      </c>
      <c r="C39" s="62">
        <v>16.82</v>
      </c>
      <c r="D39" s="62">
        <v>17.6633</v>
      </c>
      <c r="E39" s="60">
        <f t="shared" si="0"/>
        <v>30759209.398131531</v>
      </c>
      <c r="F39" s="60">
        <f t="shared" si="0"/>
        <v>20175912.493108131</v>
      </c>
      <c r="G39" s="66">
        <f t="shared" si="0"/>
        <v>46889297.074194886</v>
      </c>
      <c r="H39" s="1"/>
      <c r="I39" s="65">
        <v>48</v>
      </c>
      <c r="J39" s="62">
        <v>13.6655</v>
      </c>
      <c r="K39" s="62">
        <v>12.842000000000001</v>
      </c>
      <c r="L39" s="62">
        <v>14.489000000000001</v>
      </c>
      <c r="M39" s="60">
        <f t="shared" si="1"/>
        <v>860698.88914896373</v>
      </c>
      <c r="N39" s="60">
        <f t="shared" si="1"/>
        <v>377754.57830675342</v>
      </c>
      <c r="O39" s="66">
        <f t="shared" si="1"/>
        <v>1961068.429938914</v>
      </c>
    </row>
    <row r="40" spans="1:15" x14ac:dyDescent="0.4">
      <c r="A40" s="65">
        <v>144</v>
      </c>
      <c r="B40" s="62">
        <v>17.092500000000001</v>
      </c>
      <c r="C40" s="62">
        <v>16.6645</v>
      </c>
      <c r="D40" s="62">
        <v>17.520499999999998</v>
      </c>
      <c r="E40" s="60">
        <f t="shared" si="0"/>
        <v>26495885.109165024</v>
      </c>
      <c r="F40" s="60">
        <f t="shared" si="0"/>
        <v>17270320.359349493</v>
      </c>
      <c r="G40" s="66">
        <f t="shared" si="0"/>
        <v>40649618.137397029</v>
      </c>
      <c r="H40" s="1"/>
      <c r="I40" s="65">
        <v>54</v>
      </c>
      <c r="J40" s="62">
        <v>13.3467</v>
      </c>
      <c r="K40" s="62">
        <v>12.5184</v>
      </c>
      <c r="L40" s="62">
        <v>14.175000000000001</v>
      </c>
      <c r="M40" s="60">
        <f t="shared" si="1"/>
        <v>625746.11454632971</v>
      </c>
      <c r="N40" s="60">
        <f t="shared" si="1"/>
        <v>273320.39661638433</v>
      </c>
      <c r="O40" s="66">
        <f t="shared" si="1"/>
        <v>1432597.8035931045</v>
      </c>
    </row>
    <row r="41" spans="1:15" x14ac:dyDescent="0.4">
      <c r="A41" s="65">
        <v>152</v>
      </c>
      <c r="B41" s="62">
        <v>17.0428</v>
      </c>
      <c r="C41" s="62">
        <v>16.612200000000001</v>
      </c>
      <c r="D41" s="62">
        <v>17.473299999999998</v>
      </c>
      <c r="E41" s="60">
        <f t="shared" si="0"/>
        <v>25211227.777969632</v>
      </c>
      <c r="F41" s="60">
        <f t="shared" si="0"/>
        <v>16390295.830368774</v>
      </c>
      <c r="G41" s="66">
        <f t="shared" si="0"/>
        <v>38775532.499689184</v>
      </c>
      <c r="H41" s="1"/>
      <c r="I41" s="65">
        <v>60</v>
      </c>
      <c r="J41" s="62">
        <v>13.027900000000001</v>
      </c>
      <c r="K41" s="62">
        <v>12.1937</v>
      </c>
      <c r="L41" s="62">
        <v>13.8622</v>
      </c>
      <c r="M41" s="60">
        <f t="shared" si="1"/>
        <v>454930.52774471539</v>
      </c>
      <c r="N41" s="60">
        <f t="shared" si="1"/>
        <v>197540.7161900514</v>
      </c>
      <c r="O41" s="66">
        <f t="shared" si="1"/>
        <v>1047796.5569806909</v>
      </c>
    </row>
    <row r="42" spans="1:15" ht="15" thickBot="1" x14ac:dyDescent="0.45">
      <c r="A42" s="65">
        <v>176</v>
      </c>
      <c r="B42" s="62">
        <v>16.893599999999999</v>
      </c>
      <c r="C42" s="62">
        <v>16.454000000000001</v>
      </c>
      <c r="D42" s="62">
        <v>17.333100000000002</v>
      </c>
      <c r="E42" s="60">
        <f t="shared" si="0"/>
        <v>21716871.393536225</v>
      </c>
      <c r="F42" s="60">
        <f t="shared" si="0"/>
        <v>13992051.830933401</v>
      </c>
      <c r="G42" s="66">
        <f t="shared" si="0"/>
        <v>33703087.219028465</v>
      </c>
      <c r="H42" s="1"/>
      <c r="I42" s="67">
        <v>66</v>
      </c>
      <c r="J42" s="68">
        <v>12.709199999999999</v>
      </c>
      <c r="K42" s="68">
        <v>11.867900000000001</v>
      </c>
      <c r="L42" s="68">
        <v>13.5505</v>
      </c>
      <c r="M42" s="69">
        <f t="shared" si="1"/>
        <v>330777.09549582971</v>
      </c>
      <c r="N42" s="69">
        <f t="shared" si="1"/>
        <v>142614.43370959893</v>
      </c>
      <c r="O42" s="70">
        <f t="shared" si="1"/>
        <v>767197.84988560493</v>
      </c>
    </row>
    <row r="43" spans="1:15" x14ac:dyDescent="0.4">
      <c r="A43" s="65">
        <v>192</v>
      </c>
      <c r="B43" s="62">
        <v>16.7941</v>
      </c>
      <c r="C43" s="62">
        <v>16.3475</v>
      </c>
      <c r="D43" s="62">
        <v>17.2407</v>
      </c>
      <c r="E43" s="60">
        <f t="shared" ref="E43:G44" si="2">EXP(B43)</f>
        <v>19660065.415155262</v>
      </c>
      <c r="F43" s="60">
        <f t="shared" si="2"/>
        <v>12578505.468587795</v>
      </c>
      <c r="G43" s="66">
        <f t="shared" si="2"/>
        <v>30728465.563212804</v>
      </c>
      <c r="H43" s="1"/>
      <c r="J43" s="1"/>
      <c r="K43" s="1"/>
      <c r="L43" s="1"/>
      <c r="M43" s="1"/>
      <c r="N43" s="1"/>
      <c r="O43" s="1"/>
    </row>
    <row r="44" spans="1:15" ht="15" thickBot="1" x14ac:dyDescent="0.45">
      <c r="A44" s="67">
        <v>216</v>
      </c>
      <c r="B44" s="68">
        <v>16.645</v>
      </c>
      <c r="C44" s="68">
        <v>16.186399999999999</v>
      </c>
      <c r="D44" s="68">
        <v>17.1035</v>
      </c>
      <c r="E44" s="69">
        <f t="shared" si="2"/>
        <v>16936811.392764773</v>
      </c>
      <c r="F44" s="69">
        <f t="shared" si="2"/>
        <v>10706911.227127666</v>
      </c>
      <c r="G44" s="70">
        <f t="shared" si="2"/>
        <v>26788948.740284655</v>
      </c>
      <c r="H44" s="1"/>
      <c r="I44"/>
    </row>
    <row r="45" spans="1:15" x14ac:dyDescent="0.4">
      <c r="A45" s="1"/>
      <c r="D45" s="1"/>
      <c r="E45" s="1"/>
      <c r="F45" s="1"/>
      <c r="G45" s="1"/>
      <c r="H45" s="1"/>
      <c r="I45"/>
    </row>
    <row r="46" spans="1:15" x14ac:dyDescent="0.4">
      <c r="H46" s="1"/>
      <c r="I46"/>
    </row>
  </sheetData>
  <mergeCells count="8">
    <mergeCell ref="I24:I25"/>
    <mergeCell ref="C1:E1"/>
    <mergeCell ref="K1:M1"/>
    <mergeCell ref="B24:D24"/>
    <mergeCell ref="J24:L24"/>
    <mergeCell ref="E24:G24"/>
    <mergeCell ref="A24:A25"/>
    <mergeCell ref="M24:O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 source data</vt:lpstr>
      <vt:lpstr>half-life calculations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susan uprichard</cp:lastModifiedBy>
  <dcterms:created xsi:type="dcterms:W3CDTF">2021-09-03T05:54:54Z</dcterms:created>
  <dcterms:modified xsi:type="dcterms:W3CDTF">2021-10-13T03:13:54Z</dcterms:modified>
</cp:coreProperties>
</file>