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ph8/Google Drive (ph8@sanger.ac.uk)/Sanger/hgN/paper_draft/co-authors_170320/for_subm_080920/eLife_031220/revision_jan21/tables_080321/"/>
    </mc:Choice>
  </mc:AlternateContent>
  <xr:revisionPtr revIDLastSave="0" documentId="8_{158C19D5-5B1B-8547-9875-9AE0C6B950D7}" xr6:coauthVersionLast="36" xr6:coauthVersionMax="36" xr10:uidLastSave="{00000000-0000-0000-0000-000000000000}"/>
  <bookViews>
    <workbookView xWindow="480" yWindow="960" windowWidth="25040" windowHeight="14500" xr2:uid="{D7DA716C-0E79-7243-BFFC-638C33D2715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 l="1"/>
  <c r="D44" i="1"/>
  <c r="D43" i="1"/>
  <c r="F42" i="1"/>
  <c r="D42" i="1"/>
  <c r="F41" i="1"/>
  <c r="D39" i="1"/>
  <c r="D38" i="1"/>
  <c r="D37" i="1"/>
  <c r="F37" i="1" s="1"/>
  <c r="D36" i="1"/>
  <c r="F36" i="1" s="1"/>
  <c r="F35" i="1"/>
  <c r="D35" i="1"/>
  <c r="F34" i="1"/>
  <c r="D34" i="1"/>
  <c r="F33" i="1"/>
  <c r="D33" i="1"/>
  <c r="F32" i="1"/>
  <c r="D32" i="1"/>
  <c r="F31" i="1"/>
  <c r="D31" i="1"/>
  <c r="F30" i="1"/>
  <c r="D30" i="1"/>
  <c r="F28" i="1"/>
  <c r="D28" i="1"/>
  <c r="F27" i="1"/>
  <c r="D27" i="1"/>
  <c r="F26" i="1"/>
  <c r="D26" i="1"/>
  <c r="F25" i="1"/>
  <c r="D25" i="1"/>
  <c r="F24" i="1"/>
  <c r="D24" i="1"/>
  <c r="F23" i="1"/>
  <c r="D23" i="1"/>
  <c r="F21" i="1"/>
  <c r="D21" i="1"/>
  <c r="F20" i="1"/>
  <c r="D20" i="1"/>
  <c r="F19" i="1"/>
  <c r="D19" i="1"/>
  <c r="F18" i="1"/>
  <c r="D18" i="1"/>
  <c r="F17" i="1"/>
  <c r="D17" i="1"/>
  <c r="D15" i="1"/>
  <c r="D14" i="1"/>
  <c r="D13" i="1"/>
  <c r="D12" i="1"/>
  <c r="F12" i="1" s="1"/>
  <c r="D11" i="1"/>
  <c r="F11" i="1" s="1"/>
  <c r="D10" i="1"/>
  <c r="F10" i="1" s="1"/>
  <c r="D9" i="1"/>
  <c r="F9" i="1" s="1"/>
  <c r="F8" i="1"/>
  <c r="D8" i="1"/>
</calcChain>
</file>

<file path=xl/sharedStrings.xml><?xml version="1.0" encoding="utf-8"?>
<sst xmlns="http://schemas.openxmlformats.org/spreadsheetml/2006/main" count="59" uniqueCount="52">
  <si>
    <t>Supplementary file 15. Population frequencies of R1a1a1b1a1a-M458 Y lineage and expected proportion of cases with the complex rearrangement r2/r3 inversion + secondary rearrangement among men with sperm counts &lt;10 mill/ejaculate</t>
  </si>
  <si>
    <t>Population prevalence by Underhill et al 2015</t>
  </si>
  <si>
    <t xml:space="preserve">Subjects with sperm counts &lt;10 million per ejaculate carrying R1a1a1b1a1a-M458 Y chromosome with r2/r3 inversion + secondary deletions(s) </t>
  </si>
  <si>
    <t>R1a1a1b1a1a-M458</t>
  </si>
  <si>
    <t>Population</t>
  </si>
  <si>
    <t>Sample size (n)</t>
  </si>
  <si>
    <t>Carriers (n)</t>
  </si>
  <si>
    <t>Frequency (%)</t>
  </si>
  <si>
    <r>
      <rPr>
        <b/>
        <sz val="12"/>
        <color theme="1"/>
        <rFont val="Calibri"/>
        <family val="2"/>
        <scheme val="minor"/>
      </rPr>
      <t>This study:</t>
    </r>
    <r>
      <rPr>
        <sz val="12"/>
        <color theme="1"/>
        <rFont val="Calibri"/>
        <family val="2"/>
        <scheme val="minor"/>
      </rPr>
      <t xml:space="preserve"> study subjects with sperm counts &lt;10 million per ejaculate</t>
    </r>
  </si>
  <si>
    <r>
      <t xml:space="preserve">Estimated or expected proportion of this recurrent </t>
    </r>
    <r>
      <rPr>
        <i/>
        <sz val="12"/>
        <color theme="1"/>
        <rFont val="Calibri"/>
        <family val="2"/>
        <scheme val="minor"/>
      </rPr>
      <t>AZFc</t>
    </r>
    <r>
      <rPr>
        <sz val="12"/>
        <color theme="1"/>
        <rFont val="Calibri"/>
        <family val="2"/>
        <scheme val="minor"/>
      </rPr>
      <t xml:space="preserve"> rearrangement</t>
    </r>
  </si>
  <si>
    <t>Northern/Western Europe</t>
  </si>
  <si>
    <t>Estonia</t>
  </si>
  <si>
    <t>9 patients of 524 analyzed</t>
  </si>
  <si>
    <t>Germany</t>
  </si>
  <si>
    <t>South Sweden</t>
  </si>
  <si>
    <t>Netherlands</t>
  </si>
  <si>
    <t>Denmark</t>
  </si>
  <si>
    <t>The British Isles</t>
  </si>
  <si>
    <t>n.a.</t>
  </si>
  <si>
    <t>Norway</t>
  </si>
  <si>
    <t xml:space="preserve">Switzerland </t>
  </si>
  <si>
    <t>Eastern European Slavic countries, including population minorities</t>
  </si>
  <si>
    <t>Belorussians</t>
  </si>
  <si>
    <t>Fenno-Ugric  populations in NE Russia</t>
  </si>
  <si>
    <t xml:space="preserve">Ukrainians </t>
  </si>
  <si>
    <t>Russians</t>
  </si>
  <si>
    <t>Volga-Uralic populations (Maris, Komis, Udmurts, Chuvash, Tatars)</t>
  </si>
  <si>
    <t>Central Europe</t>
  </si>
  <si>
    <t>Czechs</t>
  </si>
  <si>
    <t>Poland</t>
  </si>
  <si>
    <t>Slovakia</t>
  </si>
  <si>
    <t>Austria</t>
  </si>
  <si>
    <t>Hungary</t>
  </si>
  <si>
    <t>Slovenia</t>
  </si>
  <si>
    <t xml:space="preserve">Southern Europe </t>
  </si>
  <si>
    <t>Croatia</t>
  </si>
  <si>
    <t>Bulgaria</t>
  </si>
  <si>
    <t>Romania</t>
  </si>
  <si>
    <t>North Macedonia</t>
  </si>
  <si>
    <t>Serbia</t>
  </si>
  <si>
    <t>Greece, including Crete</t>
  </si>
  <si>
    <t>Roma groups (Croatia, Serbia, Slovakia, Hungary)</t>
  </si>
  <si>
    <t>Bosnia-Herzegovina</t>
  </si>
  <si>
    <t>Andalusian Spain</t>
  </si>
  <si>
    <t>Italy</t>
  </si>
  <si>
    <t>Other Eurasian regions</t>
  </si>
  <si>
    <t>Caucasus</t>
  </si>
  <si>
    <t>Turkey</t>
  </si>
  <si>
    <t>Jews (Ashkenazi, non-Ashkenazi, India, Caucasus)</t>
  </si>
  <si>
    <t>South- and Central Asia (Pakistan, India, Nepal, Afganistan, Turkmenia, Kazakhstan, Kyrgyzstan,  Mongolia, Altaians, Tuvas, Khakassians)</t>
  </si>
  <si>
    <t>Other Near/Middel East populations (Druze, Bedouins, Egypt, Qatar, United Arab Emirates, Oman, Iran)</t>
  </si>
  <si>
    <t>Reference: Underhill PA, Poznik GD, Rootsi S, Järve M, Lin AA, Wang J, Passarelli B, Kanbar J, Myres NM, King RJ, Di Cristofaro J, Sahakyan H, Behar DM, Kushniarevich A, Sarac J, Saric T, Rudan P, Pathak AK, Chaubey G, Grugni V, Semino O, Yepiskoposyan L, Bahmanimehr A, Farjadian S, Balanovsky O, Khusnutdinova EK, Herrera RJ, Chiaroni J, Bustamante CD, Quake SR, Kivisild T, Villems R. The phylogenetic and geographic structure of Y-chromosome haplogroup R1a. Eur J Hum Genet. 2015 Jan;23(1):124-31.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</si>
</sst>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b/>
      <i/>
      <sz val="12"/>
      <color theme="1"/>
      <name val="Calibri"/>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49">
    <xf numFmtId="0" fontId="0" fillId="0" borderId="0" xfId="0"/>
    <xf numFmtId="0" fontId="2" fillId="0" borderId="0" xfId="0" applyFont="1" applyAlignment="1"/>
    <xf numFmtId="0" fontId="3" fillId="0" borderId="0" xfId="0" applyFont="1" applyBorder="1"/>
    <xf numFmtId="164" fontId="3" fillId="0" borderId="0" xfId="0" applyNumberFormat="1" applyFont="1" applyBorder="1"/>
    <xf numFmtId="0" fontId="3" fillId="0" borderId="0" xfId="0" applyFont="1"/>
    <xf numFmtId="165" fontId="3" fillId="0" borderId="0" xfId="0" applyNumberFormat="1" applyFont="1" applyAlignment="1">
      <alignment horizontal="center"/>
    </xf>
    <xf numFmtId="0" fontId="4" fillId="0" borderId="0" xfId="0" applyFont="1" applyAlignment="1">
      <alignment wrapText="1"/>
    </xf>
    <xf numFmtId="0" fontId="0" fillId="0" borderId="0" xfId="0" applyBorder="1"/>
    <xf numFmtId="164" fontId="0" fillId="0" borderId="0" xfId="0" applyNumberFormat="1" applyBorder="1"/>
    <xf numFmtId="165" fontId="0" fillId="0" borderId="0" xfId="0" applyNumberFormat="1" applyFont="1" applyAlignment="1">
      <alignment horizontal="center"/>
    </xf>
    <xf numFmtId="0" fontId="1" fillId="0" borderId="1" xfId="0" applyFont="1" applyBorder="1"/>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wrapText="1"/>
    </xf>
    <xf numFmtId="0" fontId="1" fillId="0" borderId="1" xfId="0" applyFont="1" applyBorder="1" applyAlignment="1">
      <alignment horizontal="center" wrapText="1"/>
    </xf>
    <xf numFmtId="0" fontId="0" fillId="0" borderId="0" xfId="0" applyBorder="1" applyAlignment="1">
      <alignment wrapText="1"/>
    </xf>
    <xf numFmtId="0" fontId="0" fillId="0" borderId="4" xfId="0" applyBorder="1"/>
    <xf numFmtId="0" fontId="1" fillId="0" borderId="4" xfId="0" applyFont="1" applyBorder="1"/>
    <xf numFmtId="164" fontId="0" fillId="0" borderId="5" xfId="0" applyNumberFormat="1" applyBorder="1"/>
    <xf numFmtId="0" fontId="0" fillId="0" borderId="6" xfId="0" applyFont="1" applyFill="1" applyBorder="1"/>
    <xf numFmtId="0" fontId="0" fillId="0" borderId="4" xfId="0" applyFont="1" applyBorder="1" applyAlignment="1">
      <alignment horizontal="center"/>
    </xf>
    <xf numFmtId="0" fontId="0" fillId="0" borderId="0" xfId="0" applyAlignment="1">
      <alignment wrapText="1"/>
    </xf>
    <xf numFmtId="0" fontId="0" fillId="0" borderId="4" xfId="0" applyBorder="1" applyAlignment="1">
      <alignment horizontal="center" wrapText="1"/>
    </xf>
    <xf numFmtId="164" fontId="0" fillId="0" borderId="5" xfId="0" applyNumberFormat="1" applyBorder="1" applyAlignment="1">
      <alignment horizontal="center" wrapText="1"/>
    </xf>
    <xf numFmtId="0" fontId="0" fillId="0" borderId="6" xfId="0" applyFont="1" applyBorder="1" applyAlignment="1">
      <alignment horizontal="center" wrapText="1"/>
    </xf>
    <xf numFmtId="165" fontId="0" fillId="0" borderId="4" xfId="0" applyNumberFormat="1" applyFont="1" applyBorder="1" applyAlignment="1">
      <alignment horizontal="center" wrapText="1"/>
    </xf>
    <xf numFmtId="0" fontId="1" fillId="0" borderId="1" xfId="0" applyFont="1" applyBorder="1" applyAlignment="1">
      <alignment wrapText="1"/>
    </xf>
    <xf numFmtId="0" fontId="0" fillId="0" borderId="1" xfId="0" applyBorder="1"/>
    <xf numFmtId="164" fontId="0" fillId="0" borderId="2" xfId="0" applyNumberFormat="1" applyBorder="1"/>
    <xf numFmtId="0" fontId="2" fillId="2" borderId="7" xfId="0" applyFont="1" applyFill="1" applyBorder="1" applyAlignment="1">
      <alignment wrapText="1"/>
    </xf>
    <xf numFmtId="0" fontId="2" fillId="2" borderId="8" xfId="0" applyFont="1" applyFill="1" applyBorder="1"/>
    <xf numFmtId="165" fontId="2" fillId="2" borderId="9" xfId="0" applyNumberFormat="1" applyFont="1" applyFill="1" applyBorder="1"/>
    <xf numFmtId="0" fontId="2" fillId="2" borderId="8" xfId="0" applyFont="1" applyFill="1" applyBorder="1" applyAlignment="1">
      <alignment horizontal="center"/>
    </xf>
    <xf numFmtId="165" fontId="3" fillId="2" borderId="10" xfId="0" applyNumberFormat="1" applyFont="1" applyFill="1" applyBorder="1" applyAlignment="1">
      <alignment horizontal="center"/>
    </xf>
    <xf numFmtId="165" fontId="0" fillId="0" borderId="11" xfId="0" applyNumberFormat="1" applyBorder="1"/>
    <xf numFmtId="0" fontId="0" fillId="0" borderId="6" xfId="0" applyBorder="1"/>
    <xf numFmtId="165" fontId="0" fillId="0" borderId="4" xfId="0" applyNumberFormat="1" applyFont="1" applyBorder="1" applyAlignment="1">
      <alignment horizontal="center"/>
    </xf>
    <xf numFmtId="0" fontId="5" fillId="0" borderId="1" xfId="0" applyFont="1" applyBorder="1" applyAlignment="1">
      <alignment wrapText="1"/>
    </xf>
    <xf numFmtId="0" fontId="0" fillId="0" borderId="0" xfId="0" applyFill="1" applyBorder="1" applyAlignment="1">
      <alignment wrapText="1"/>
    </xf>
    <xf numFmtId="0" fontId="0" fillId="0" borderId="0" xfId="0" applyFill="1" applyBorder="1"/>
    <xf numFmtId="165" fontId="0" fillId="0" borderId="11" xfId="0" applyNumberFormat="1" applyFill="1" applyBorder="1"/>
    <xf numFmtId="0" fontId="0" fillId="0" borderId="4" xfId="0" applyFill="1" applyBorder="1" applyAlignment="1">
      <alignment wrapText="1"/>
    </xf>
    <xf numFmtId="0" fontId="0" fillId="0" borderId="4" xfId="0" applyFill="1" applyBorder="1"/>
    <xf numFmtId="165" fontId="0" fillId="0" borderId="5" xfId="0" applyNumberFormat="1" applyFill="1" applyBorder="1"/>
    <xf numFmtId="0" fontId="0" fillId="0" borderId="4" xfId="0" applyBorder="1" applyAlignment="1">
      <alignment wrapText="1"/>
    </xf>
    <xf numFmtId="0" fontId="1" fillId="0" borderId="0" xfId="0" applyFont="1" applyFill="1" applyAlignment="1">
      <alignment wrapText="1"/>
    </xf>
    <xf numFmtId="0" fontId="0" fillId="0" borderId="0" xfId="0" applyFill="1" applyAlignment="1">
      <alignment wrapText="1"/>
    </xf>
    <xf numFmtId="0" fontId="0" fillId="0" borderId="0" xfId="0" applyFont="1" applyFill="1" applyAlignment="1">
      <alignment wrapText="1"/>
    </xf>
    <xf numFmtId="0" fontId="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AA8C-AC0A-3E42-93C9-413E8E1402F2}">
  <dimension ref="A1:F66"/>
  <sheetViews>
    <sheetView tabSelected="1" workbookViewId="0">
      <selection sqref="A1:XFD1048576"/>
    </sheetView>
  </sheetViews>
  <sheetFormatPr baseColWidth="10" defaultRowHeight="16" x14ac:dyDescent="0.2"/>
  <cols>
    <col min="1" max="1" width="48.83203125" style="21" customWidth="1"/>
    <col min="2" max="3" width="15.6640625" style="7" customWidth="1"/>
    <col min="4" max="4" width="15.6640625" style="8" customWidth="1"/>
    <col min="5" max="5" width="29.83203125" customWidth="1"/>
    <col min="6" max="6" width="32" style="9" customWidth="1"/>
  </cols>
  <sheetData>
    <row r="1" spans="1:6" ht="19" x14ac:dyDescent="0.25">
      <c r="A1" s="1" t="s">
        <v>0</v>
      </c>
      <c r="B1" s="2"/>
      <c r="C1" s="2"/>
      <c r="D1" s="3"/>
      <c r="E1" s="4"/>
      <c r="F1" s="5"/>
    </row>
    <row r="3" spans="1:6" x14ac:dyDescent="0.2">
      <c r="A3" s="6"/>
    </row>
    <row r="4" spans="1:6" ht="47" customHeight="1" x14ac:dyDescent="0.2">
      <c r="A4" s="10"/>
      <c r="B4" s="11" t="s">
        <v>1</v>
      </c>
      <c r="C4" s="11"/>
      <c r="D4" s="12"/>
      <c r="E4" s="13" t="s">
        <v>2</v>
      </c>
      <c r="F4" s="14"/>
    </row>
    <row r="5" spans="1:6" x14ac:dyDescent="0.2">
      <c r="A5" s="15"/>
      <c r="B5" s="16"/>
      <c r="C5" s="17" t="s">
        <v>3</v>
      </c>
      <c r="D5" s="18"/>
      <c r="E5" s="19"/>
      <c r="F5" s="20"/>
    </row>
    <row r="6" spans="1:6" ht="51" x14ac:dyDescent="0.2">
      <c r="A6" s="21" t="s">
        <v>4</v>
      </c>
      <c r="B6" s="22" t="s">
        <v>5</v>
      </c>
      <c r="C6" s="22" t="s">
        <v>6</v>
      </c>
      <c r="D6" s="23" t="s">
        <v>7</v>
      </c>
      <c r="E6" s="24" t="s">
        <v>8</v>
      </c>
      <c r="F6" s="25" t="s">
        <v>9</v>
      </c>
    </row>
    <row r="7" spans="1:6" ht="18" thickBot="1" x14ac:dyDescent="0.25">
      <c r="A7" s="26" t="s">
        <v>10</v>
      </c>
      <c r="B7" s="27"/>
      <c r="C7" s="27"/>
      <c r="D7" s="28"/>
      <c r="E7" s="7"/>
    </row>
    <row r="8" spans="1:6" ht="21" thickBot="1" x14ac:dyDescent="0.3">
      <c r="A8" s="29" t="s">
        <v>11</v>
      </c>
      <c r="B8" s="30">
        <v>236</v>
      </c>
      <c r="C8" s="30">
        <v>12</v>
      </c>
      <c r="D8" s="31">
        <f t="shared" ref="D8:D15" si="0">C8/B8</f>
        <v>5.0847457627118647E-2</v>
      </c>
      <c r="E8" s="32" t="s">
        <v>12</v>
      </c>
      <c r="F8" s="33">
        <f>9/524</f>
        <v>1.717557251908397E-2</v>
      </c>
    </row>
    <row r="9" spans="1:6" ht="17" x14ac:dyDescent="0.2">
      <c r="A9" s="15" t="s">
        <v>13</v>
      </c>
      <c r="B9" s="7">
        <v>322</v>
      </c>
      <c r="C9" s="7">
        <v>15</v>
      </c>
      <c r="D9" s="34">
        <f t="shared" si="0"/>
        <v>4.6583850931677016E-2</v>
      </c>
      <c r="E9" s="7"/>
      <c r="F9" s="9">
        <f>D9/0.051*0.017</f>
        <v>1.5527950310559008E-2</v>
      </c>
    </row>
    <row r="10" spans="1:6" ht="17" x14ac:dyDescent="0.2">
      <c r="A10" s="15" t="s">
        <v>14</v>
      </c>
      <c r="B10" s="7">
        <v>141</v>
      </c>
      <c r="C10" s="7">
        <v>3</v>
      </c>
      <c r="D10" s="34">
        <f t="shared" si="0"/>
        <v>2.1276595744680851E-2</v>
      </c>
      <c r="E10" s="7"/>
      <c r="F10" s="9">
        <f>D10/0.051*0.017</f>
        <v>7.0921985815602844E-3</v>
      </c>
    </row>
    <row r="11" spans="1:6" ht="17" x14ac:dyDescent="0.2">
      <c r="A11" s="15" t="s">
        <v>15</v>
      </c>
      <c r="B11" s="7">
        <v>87</v>
      </c>
      <c r="C11" s="7">
        <v>1</v>
      </c>
      <c r="D11" s="34">
        <f t="shared" si="0"/>
        <v>1.1494252873563218E-2</v>
      </c>
      <c r="E11" s="7"/>
      <c r="F11" s="9">
        <f>D11/0.051*0.017</f>
        <v>3.831417624521073E-3</v>
      </c>
    </row>
    <row r="12" spans="1:6" ht="17" x14ac:dyDescent="0.2">
      <c r="A12" s="15" t="s">
        <v>16</v>
      </c>
      <c r="B12" s="7">
        <v>112</v>
      </c>
      <c r="C12" s="7">
        <v>1</v>
      </c>
      <c r="D12" s="34">
        <f t="shared" si="0"/>
        <v>8.9285714285714281E-3</v>
      </c>
      <c r="E12" s="7"/>
      <c r="F12" s="9">
        <f>D12/0.051*0.017</f>
        <v>2.976190476190476E-3</v>
      </c>
    </row>
    <row r="13" spans="1:6" ht="17" x14ac:dyDescent="0.2">
      <c r="A13" s="15" t="s">
        <v>17</v>
      </c>
      <c r="B13" s="7">
        <v>259</v>
      </c>
      <c r="C13" s="7">
        <v>0</v>
      </c>
      <c r="D13" s="34">
        <f t="shared" si="0"/>
        <v>0</v>
      </c>
      <c r="E13" s="7"/>
      <c r="F13" s="9" t="s">
        <v>18</v>
      </c>
    </row>
    <row r="14" spans="1:6" ht="17" x14ac:dyDescent="0.2">
      <c r="A14" s="15" t="s">
        <v>19</v>
      </c>
      <c r="B14" s="7">
        <v>118</v>
      </c>
      <c r="C14" s="7">
        <v>0</v>
      </c>
      <c r="D14" s="34">
        <f t="shared" si="0"/>
        <v>0</v>
      </c>
      <c r="E14" s="7"/>
      <c r="F14" s="9" t="s">
        <v>18</v>
      </c>
    </row>
    <row r="15" spans="1:6" ht="17" x14ac:dyDescent="0.2">
      <c r="A15" s="15" t="s">
        <v>20</v>
      </c>
      <c r="B15" s="7">
        <v>75</v>
      </c>
      <c r="C15" s="7">
        <v>0</v>
      </c>
      <c r="D15" s="34">
        <f t="shared" si="0"/>
        <v>0</v>
      </c>
      <c r="E15" s="35"/>
      <c r="F15" s="36" t="s">
        <v>18</v>
      </c>
    </row>
    <row r="16" spans="1:6" ht="34" x14ac:dyDescent="0.2">
      <c r="A16" s="37" t="s">
        <v>21</v>
      </c>
      <c r="B16" s="27"/>
      <c r="C16" s="27"/>
      <c r="D16" s="28"/>
      <c r="E16" s="7"/>
    </row>
    <row r="17" spans="1:6" ht="17" x14ac:dyDescent="0.2">
      <c r="A17" s="38" t="s">
        <v>22</v>
      </c>
      <c r="B17" s="39">
        <v>364</v>
      </c>
      <c r="C17" s="39">
        <v>56</v>
      </c>
      <c r="D17" s="40">
        <f>C17/B17</f>
        <v>0.15384615384615385</v>
      </c>
      <c r="E17" s="7"/>
      <c r="F17" s="9">
        <f>D17/0.051*0.017</f>
        <v>5.1282051282051294E-2</v>
      </c>
    </row>
    <row r="18" spans="1:6" ht="17" x14ac:dyDescent="0.2">
      <c r="A18" s="38" t="s">
        <v>23</v>
      </c>
      <c r="B18" s="39">
        <v>179</v>
      </c>
      <c r="C18" s="39">
        <v>25</v>
      </c>
      <c r="D18" s="40">
        <f>C18/B18</f>
        <v>0.13966480446927373</v>
      </c>
      <c r="E18" s="7"/>
      <c r="F18" s="9">
        <f>D18/0.051*0.017</f>
        <v>4.6554934823091247E-2</v>
      </c>
    </row>
    <row r="19" spans="1:6" ht="17" x14ac:dyDescent="0.2">
      <c r="A19" s="38" t="s">
        <v>24</v>
      </c>
      <c r="B19" s="39">
        <v>498</v>
      </c>
      <c r="C19" s="39">
        <v>67</v>
      </c>
      <c r="D19" s="40">
        <f>C19/B19</f>
        <v>0.13453815261044177</v>
      </c>
      <c r="E19" s="7"/>
      <c r="F19" s="9">
        <f>D19/0.051*0.017</f>
        <v>4.4846050870147265E-2</v>
      </c>
    </row>
    <row r="20" spans="1:6" ht="17" x14ac:dyDescent="0.2">
      <c r="A20" s="38" t="s">
        <v>25</v>
      </c>
      <c r="B20" s="39">
        <v>433</v>
      </c>
      <c r="C20" s="39">
        <v>54</v>
      </c>
      <c r="D20" s="40">
        <f>C20/B20</f>
        <v>0.12471131639722864</v>
      </c>
      <c r="E20" s="7"/>
      <c r="F20" s="9">
        <f>D20/0.051*0.017</f>
        <v>4.1570438799076216E-2</v>
      </c>
    </row>
    <row r="21" spans="1:6" ht="34" x14ac:dyDescent="0.2">
      <c r="A21" s="41" t="s">
        <v>26</v>
      </c>
      <c r="B21" s="42">
        <v>439</v>
      </c>
      <c r="C21" s="42">
        <v>6</v>
      </c>
      <c r="D21" s="43">
        <f>C21/B21</f>
        <v>1.366742596810934E-2</v>
      </c>
      <c r="E21" s="35"/>
      <c r="F21" s="36">
        <f>D21/0.051*0.017</f>
        <v>4.5558086560364471E-3</v>
      </c>
    </row>
    <row r="22" spans="1:6" ht="17" x14ac:dyDescent="0.2">
      <c r="A22" s="26" t="s">
        <v>27</v>
      </c>
      <c r="B22" s="27"/>
      <c r="C22" s="27"/>
      <c r="D22" s="28"/>
      <c r="E22" s="7"/>
    </row>
    <row r="23" spans="1:6" ht="17" x14ac:dyDescent="0.2">
      <c r="A23" s="15" t="s">
        <v>28</v>
      </c>
      <c r="B23" s="7">
        <v>88</v>
      </c>
      <c r="C23" s="7">
        <v>23</v>
      </c>
      <c r="D23" s="40">
        <f t="shared" ref="D23:D28" si="1">C23/B23</f>
        <v>0.26136363636363635</v>
      </c>
      <c r="E23" s="7"/>
      <c r="F23" s="9">
        <f t="shared" ref="F23:F28" si="2">D23/0.051*0.017</f>
        <v>8.7121212121212127E-2</v>
      </c>
    </row>
    <row r="24" spans="1:6" ht="17" x14ac:dyDescent="0.2">
      <c r="A24" s="15" t="s">
        <v>29</v>
      </c>
      <c r="B24" s="7">
        <v>202</v>
      </c>
      <c r="C24" s="7">
        <v>51</v>
      </c>
      <c r="D24" s="40">
        <f t="shared" si="1"/>
        <v>0.25247524752475248</v>
      </c>
      <c r="E24" s="7"/>
      <c r="F24" s="9">
        <f t="shared" si="2"/>
        <v>8.4158415841584164E-2</v>
      </c>
    </row>
    <row r="25" spans="1:6" ht="17" x14ac:dyDescent="0.2">
      <c r="A25" s="15" t="s">
        <v>30</v>
      </c>
      <c r="B25" s="7">
        <v>257</v>
      </c>
      <c r="C25" s="7">
        <v>55</v>
      </c>
      <c r="D25" s="40">
        <f t="shared" si="1"/>
        <v>0.2140077821011673</v>
      </c>
      <c r="E25" s="7"/>
      <c r="F25" s="9">
        <f t="shared" si="2"/>
        <v>7.1335927367055782E-2</v>
      </c>
    </row>
    <row r="26" spans="1:6" ht="17" x14ac:dyDescent="0.2">
      <c r="A26" s="15" t="s">
        <v>31</v>
      </c>
      <c r="B26" s="7">
        <v>19</v>
      </c>
      <c r="C26" s="7">
        <v>1</v>
      </c>
      <c r="D26" s="34">
        <f t="shared" si="1"/>
        <v>5.2631578947368418E-2</v>
      </c>
      <c r="E26" s="7"/>
      <c r="F26" s="9">
        <f t="shared" si="2"/>
        <v>1.754385964912281E-2</v>
      </c>
    </row>
    <row r="27" spans="1:6" ht="17" x14ac:dyDescent="0.2">
      <c r="A27" s="15" t="s">
        <v>32</v>
      </c>
      <c r="B27" s="7">
        <v>113</v>
      </c>
      <c r="C27" s="7">
        <v>5</v>
      </c>
      <c r="D27" s="40">
        <f t="shared" si="1"/>
        <v>4.4247787610619468E-2</v>
      </c>
      <c r="E27" s="7"/>
      <c r="F27" s="9">
        <f t="shared" si="2"/>
        <v>1.474926253687316E-2</v>
      </c>
    </row>
    <row r="28" spans="1:6" ht="17" x14ac:dyDescent="0.2">
      <c r="A28" s="44" t="s">
        <v>33</v>
      </c>
      <c r="B28" s="16">
        <v>180</v>
      </c>
      <c r="C28" s="16">
        <v>4</v>
      </c>
      <c r="D28" s="43">
        <f t="shared" si="1"/>
        <v>2.2222222222222223E-2</v>
      </c>
      <c r="E28" s="35"/>
      <c r="F28" s="36">
        <f t="shared" si="2"/>
        <v>7.4074074074074086E-3</v>
      </c>
    </row>
    <row r="29" spans="1:6" ht="17" x14ac:dyDescent="0.2">
      <c r="A29" s="37" t="s">
        <v>34</v>
      </c>
      <c r="B29" s="27"/>
      <c r="C29" s="27"/>
      <c r="D29" s="28"/>
      <c r="E29" s="7"/>
    </row>
    <row r="30" spans="1:6" ht="17" x14ac:dyDescent="0.2">
      <c r="A30" s="15" t="s">
        <v>35</v>
      </c>
      <c r="B30" s="7">
        <v>108</v>
      </c>
      <c r="C30" s="7">
        <v>21</v>
      </c>
      <c r="D30" s="40">
        <f>C30/B30</f>
        <v>0.19444444444444445</v>
      </c>
      <c r="E30" s="7"/>
      <c r="F30" s="9">
        <f t="shared" ref="F30:F37" si="3">D30/0.051*0.017</f>
        <v>6.4814814814814825E-2</v>
      </c>
    </row>
    <row r="31" spans="1:6" ht="17" x14ac:dyDescent="0.2">
      <c r="A31" s="15" t="s">
        <v>36</v>
      </c>
      <c r="B31" s="7">
        <v>808</v>
      </c>
      <c r="C31" s="7">
        <v>60</v>
      </c>
      <c r="D31" s="40">
        <f>C31/B31</f>
        <v>7.4257425742574254E-2</v>
      </c>
      <c r="E31" s="7"/>
      <c r="F31" s="9">
        <f t="shared" si="3"/>
        <v>2.4752475247524754E-2</v>
      </c>
    </row>
    <row r="32" spans="1:6" ht="17" x14ac:dyDescent="0.2">
      <c r="A32" s="15" t="s">
        <v>37</v>
      </c>
      <c r="B32" s="7">
        <v>335</v>
      </c>
      <c r="C32" s="7">
        <v>18</v>
      </c>
      <c r="D32" s="40">
        <f t="shared" ref="D32" si="4">C32/B32</f>
        <v>5.3731343283582089E-2</v>
      </c>
      <c r="E32" s="7"/>
      <c r="F32" s="9">
        <f t="shared" si="3"/>
        <v>1.7910447761194034E-2</v>
      </c>
    </row>
    <row r="33" spans="1:6" ht="17" x14ac:dyDescent="0.2">
      <c r="A33" s="15" t="s">
        <v>38</v>
      </c>
      <c r="B33" s="7">
        <v>79</v>
      </c>
      <c r="C33" s="7">
        <v>3</v>
      </c>
      <c r="D33" s="40">
        <f>C33/B33</f>
        <v>3.7974683544303799E-2</v>
      </c>
      <c r="E33" s="7"/>
      <c r="F33" s="9">
        <f t="shared" si="3"/>
        <v>1.2658227848101267E-2</v>
      </c>
    </row>
    <row r="34" spans="1:6" ht="17" x14ac:dyDescent="0.2">
      <c r="A34" s="15" t="s">
        <v>39</v>
      </c>
      <c r="B34" s="7">
        <v>113</v>
      </c>
      <c r="C34" s="7">
        <v>4</v>
      </c>
      <c r="D34" s="40">
        <f>C34/B34</f>
        <v>3.5398230088495575E-2</v>
      </c>
      <c r="E34" s="7"/>
      <c r="F34" s="9">
        <f t="shared" si="3"/>
        <v>1.1799410029498525E-2</v>
      </c>
    </row>
    <row r="35" spans="1:6" ht="17" x14ac:dyDescent="0.2">
      <c r="A35" s="15" t="s">
        <v>40</v>
      </c>
      <c r="B35" s="7">
        <v>532</v>
      </c>
      <c r="C35" s="7">
        <v>14</v>
      </c>
      <c r="D35" s="40">
        <f>C35/B35</f>
        <v>2.6315789473684209E-2</v>
      </c>
      <c r="E35" s="7"/>
      <c r="F35" s="9">
        <f t="shared" si="3"/>
        <v>8.7719298245614048E-3</v>
      </c>
    </row>
    <row r="36" spans="1:6" ht="17" x14ac:dyDescent="0.2">
      <c r="A36" s="38" t="s">
        <v>41</v>
      </c>
      <c r="B36" s="39">
        <v>360</v>
      </c>
      <c r="C36" s="39">
        <v>8</v>
      </c>
      <c r="D36" s="40">
        <f>C36/B36</f>
        <v>2.2222222222222223E-2</v>
      </c>
      <c r="E36" s="7"/>
      <c r="F36" s="9">
        <f t="shared" si="3"/>
        <v>7.4074074074074086E-3</v>
      </c>
    </row>
    <row r="37" spans="1:6" ht="17" x14ac:dyDescent="0.2">
      <c r="A37" s="15" t="s">
        <v>42</v>
      </c>
      <c r="B37" s="7">
        <v>219</v>
      </c>
      <c r="C37" s="7">
        <v>4</v>
      </c>
      <c r="D37" s="40">
        <f>C37/B37</f>
        <v>1.8264840182648401E-2</v>
      </c>
      <c r="E37" s="7"/>
      <c r="F37" s="9">
        <f t="shared" si="3"/>
        <v>6.0882800608828011E-3</v>
      </c>
    </row>
    <row r="38" spans="1:6" ht="17" x14ac:dyDescent="0.2">
      <c r="A38" s="15" t="s">
        <v>43</v>
      </c>
      <c r="B38" s="7">
        <v>29</v>
      </c>
      <c r="C38" s="7">
        <v>0</v>
      </c>
      <c r="D38" s="40">
        <f t="shared" ref="D38:D39" si="5">C38/B38</f>
        <v>0</v>
      </c>
      <c r="E38" s="7"/>
      <c r="F38" s="9" t="s">
        <v>18</v>
      </c>
    </row>
    <row r="39" spans="1:6" ht="17" x14ac:dyDescent="0.2">
      <c r="A39" s="44" t="s">
        <v>44</v>
      </c>
      <c r="B39" s="16">
        <v>287</v>
      </c>
      <c r="C39" s="16">
        <v>0</v>
      </c>
      <c r="D39" s="43">
        <f t="shared" si="5"/>
        <v>0</v>
      </c>
      <c r="E39" s="35"/>
      <c r="F39" s="36" t="s">
        <v>18</v>
      </c>
    </row>
    <row r="40" spans="1:6" ht="17" x14ac:dyDescent="0.2">
      <c r="A40" s="45" t="s">
        <v>45</v>
      </c>
      <c r="B40" s="39"/>
      <c r="C40" s="39"/>
      <c r="D40" s="40"/>
      <c r="E40" s="7"/>
    </row>
    <row r="41" spans="1:6" ht="17" x14ac:dyDescent="0.2">
      <c r="A41" s="46" t="s">
        <v>46</v>
      </c>
      <c r="B41" s="39">
        <v>2164</v>
      </c>
      <c r="C41" s="39">
        <v>23</v>
      </c>
      <c r="D41" s="40">
        <v>1.0628465804066543E-2</v>
      </c>
      <c r="E41" s="7"/>
      <c r="F41" s="9">
        <f>D41/0.051*0.017</f>
        <v>3.5428219346888483E-3</v>
      </c>
    </row>
    <row r="42" spans="1:6" ht="17" x14ac:dyDescent="0.2">
      <c r="A42" s="46" t="s">
        <v>47</v>
      </c>
      <c r="B42" s="39">
        <v>645</v>
      </c>
      <c r="C42" s="39">
        <v>3</v>
      </c>
      <c r="D42" s="40">
        <f>C42/B42</f>
        <v>4.6511627906976744E-3</v>
      </c>
      <c r="E42" s="7"/>
      <c r="F42" s="9">
        <f>D42/0.051*0.017</f>
        <v>1.550387596899225E-3</v>
      </c>
    </row>
    <row r="43" spans="1:6" ht="17" x14ac:dyDescent="0.2">
      <c r="A43" s="46" t="s">
        <v>48</v>
      </c>
      <c r="B43" s="39">
        <v>1405</v>
      </c>
      <c r="C43" s="39">
        <v>2</v>
      </c>
      <c r="D43" s="40">
        <f>C43/B43</f>
        <v>1.4234875444839859E-3</v>
      </c>
      <c r="E43" s="7"/>
      <c r="F43" s="9" t="s">
        <v>18</v>
      </c>
    </row>
    <row r="44" spans="1:6" ht="51" x14ac:dyDescent="0.2">
      <c r="A44" s="47" t="s">
        <v>49</v>
      </c>
      <c r="B44" s="39">
        <v>2340</v>
      </c>
      <c r="C44" s="39">
        <v>2</v>
      </c>
      <c r="D44" s="40">
        <f>C44/B44</f>
        <v>8.547008547008547E-4</v>
      </c>
      <c r="E44" s="7"/>
      <c r="F44" s="9" t="s">
        <v>18</v>
      </c>
    </row>
    <row r="45" spans="1:6" ht="34" x14ac:dyDescent="0.2">
      <c r="A45" s="41" t="s">
        <v>50</v>
      </c>
      <c r="B45" s="42">
        <v>2698</v>
      </c>
      <c r="C45" s="42">
        <v>0</v>
      </c>
      <c r="D45" s="43">
        <f>C45/B45</f>
        <v>0</v>
      </c>
      <c r="E45" s="16"/>
      <c r="F45" s="36" t="s">
        <v>18</v>
      </c>
    </row>
    <row r="46" spans="1:6" x14ac:dyDescent="0.2">
      <c r="A46" s="48" t="s">
        <v>51</v>
      </c>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sheetData>
  <mergeCells count="2">
    <mergeCell ref="B4:D4"/>
    <mergeCell ref="E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2021-03-08T12:07:58Z</dcterms:created>
  <dcterms:modified xsi:type="dcterms:W3CDTF">2021-03-08T12:08:11Z</dcterms:modified>
</cp:coreProperties>
</file>