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197121/Documents/LRPPRC manuscript /November 2022/Source files/"/>
    </mc:Choice>
  </mc:AlternateContent>
  <xr:revisionPtr revIDLastSave="0" documentId="13_ncr:1_{C225859A-AFAD-EE4D-86AD-C5DF8F4C76C4}" xr6:coauthVersionLast="47" xr6:coauthVersionMax="47" xr10:uidLastSave="{00000000-0000-0000-0000-000000000000}"/>
  <bookViews>
    <workbookView xWindow="520" yWindow="780" windowWidth="26520" windowHeight="17260" firstSheet="2" activeTab="7" xr2:uid="{00000000-000D-0000-FFFF-FFFF00000000}"/>
  </bookViews>
  <sheets>
    <sheet name="Figure 4a and Fig 7e" sheetId="16" r:id="rId1"/>
    <sheet name="Figure 4b- mt-nd4" sheetId="22" r:id="rId2"/>
    <sheet name="Figure 4b- mt-cyb" sheetId="20" r:id="rId3"/>
    <sheet name="Figure 4b- mt-co1" sheetId="18" r:id="rId4"/>
    <sheet name="Figure 4b- mt-atp6" sheetId="19" r:id="rId5"/>
    <sheet name="Figure 4b- mt-atp8" sheetId="21" r:id="rId6"/>
    <sheet name="Figure 4c" sheetId="17" r:id="rId7"/>
    <sheet name="Figure 4- figure supplement 1" sheetId="2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24" l="1"/>
  <c r="K10" i="24"/>
  <c r="L10" i="24" s="1"/>
  <c r="K11" i="24"/>
  <c r="K12" i="24"/>
  <c r="L12" i="24" s="1"/>
  <c r="K13" i="24"/>
  <c r="L13" i="24" s="1"/>
  <c r="K20" i="24"/>
  <c r="L20" i="24" s="1"/>
  <c r="K21" i="24"/>
  <c r="L21" i="24" s="1"/>
  <c r="K22" i="24"/>
  <c r="L22" i="24" s="1"/>
  <c r="K23" i="24"/>
  <c r="L23" i="24" s="1"/>
  <c r="K30" i="24"/>
  <c r="L30" i="24" s="1"/>
  <c r="K7" i="24"/>
  <c r="L7" i="24" s="1"/>
  <c r="J8" i="24"/>
  <c r="J9" i="24"/>
  <c r="K9" i="24" s="1"/>
  <c r="L9" i="24" s="1"/>
  <c r="J10" i="24"/>
  <c r="J11" i="24"/>
  <c r="J12" i="24"/>
  <c r="J13" i="24"/>
  <c r="J14" i="24"/>
  <c r="J15" i="24"/>
  <c r="J16" i="24"/>
  <c r="K16" i="24" s="1"/>
  <c r="L16" i="24" s="1"/>
  <c r="J17" i="24"/>
  <c r="K17" i="24" s="1"/>
  <c r="L17" i="24" s="1"/>
  <c r="J18" i="24"/>
  <c r="K18" i="24" s="1"/>
  <c r="L18" i="24" s="1"/>
  <c r="J19" i="24"/>
  <c r="K19" i="24" s="1"/>
  <c r="L19" i="24" s="1"/>
  <c r="J20" i="24"/>
  <c r="J21" i="24"/>
  <c r="J22" i="24"/>
  <c r="J23" i="24"/>
  <c r="J24" i="24"/>
  <c r="J25" i="24"/>
  <c r="J26" i="24"/>
  <c r="K26" i="24" s="1"/>
  <c r="L26" i="24" s="1"/>
  <c r="J27" i="24"/>
  <c r="K27" i="24" s="1"/>
  <c r="L27" i="24" s="1"/>
  <c r="J28" i="24"/>
  <c r="K28" i="24" s="1"/>
  <c r="L28" i="24" s="1"/>
  <c r="J29" i="24"/>
  <c r="K29" i="24" s="1"/>
  <c r="L29" i="24" s="1"/>
  <c r="J30" i="24"/>
  <c r="J7" i="24"/>
  <c r="F8" i="24"/>
  <c r="K8" i="24" s="1"/>
  <c r="L8" i="24" s="1"/>
  <c r="F9" i="24"/>
  <c r="F10" i="24"/>
  <c r="F11" i="24"/>
  <c r="F12" i="24"/>
  <c r="F13" i="24"/>
  <c r="F14" i="24"/>
  <c r="K14" i="24" s="1"/>
  <c r="L14" i="24" s="1"/>
  <c r="F15" i="24"/>
  <c r="K15" i="24" s="1"/>
  <c r="L15" i="24" s="1"/>
  <c r="F16" i="24"/>
  <c r="F17" i="24"/>
  <c r="F18" i="24"/>
  <c r="F19" i="24"/>
  <c r="F20" i="24"/>
  <c r="F21" i="24"/>
  <c r="F22" i="24"/>
  <c r="F23" i="24"/>
  <c r="F24" i="24"/>
  <c r="K24" i="24" s="1"/>
  <c r="L24" i="24" s="1"/>
  <c r="F25" i="24"/>
  <c r="K25" i="24" s="1"/>
  <c r="L25" i="24" s="1"/>
  <c r="F26" i="24"/>
  <c r="F27" i="24"/>
  <c r="F28" i="24"/>
  <c r="F29" i="24"/>
  <c r="F30" i="24"/>
  <c r="F7" i="24"/>
  <c r="T17" i="21"/>
  <c r="S17" i="21"/>
  <c r="R17" i="21"/>
  <c r="Q17" i="21"/>
  <c r="P17" i="21"/>
  <c r="T16" i="21"/>
  <c r="S16" i="21"/>
  <c r="R16" i="21"/>
  <c r="Q16" i="21"/>
  <c r="P16" i="21"/>
  <c r="U7" i="21"/>
  <c r="U6" i="21"/>
  <c r="L8" i="21"/>
  <c r="L10" i="21"/>
  <c r="L11" i="21"/>
  <c r="L13" i="21"/>
  <c r="L14" i="21"/>
  <c r="L16" i="21"/>
  <c r="L17" i="21"/>
  <c r="L19" i="21"/>
  <c r="L20" i="21"/>
  <c r="L7" i="21"/>
  <c r="K8" i="21"/>
  <c r="K10" i="21"/>
  <c r="K11" i="21"/>
  <c r="K13" i="21"/>
  <c r="K14" i="21"/>
  <c r="K16" i="21"/>
  <c r="K17" i="21"/>
  <c r="K19" i="21"/>
  <c r="K20" i="21"/>
  <c r="K7" i="21"/>
  <c r="J8" i="21"/>
  <c r="J10" i="21"/>
  <c r="J11" i="21"/>
  <c r="J13" i="21"/>
  <c r="J14" i="21"/>
  <c r="J16" i="21"/>
  <c r="J17" i="21"/>
  <c r="J19" i="21"/>
  <c r="J20" i="21"/>
  <c r="J7" i="21"/>
  <c r="F10" i="21"/>
  <c r="F8" i="21"/>
  <c r="F11" i="21"/>
  <c r="F13" i="21"/>
  <c r="F14" i="21"/>
  <c r="F16" i="21"/>
  <c r="F17" i="21"/>
  <c r="F19" i="21"/>
  <c r="F20" i="21"/>
  <c r="F7" i="21"/>
  <c r="T15" i="19" l="1"/>
  <c r="S15" i="19"/>
  <c r="R15" i="19"/>
  <c r="Q15" i="19"/>
  <c r="P15" i="19"/>
  <c r="T14" i="19"/>
  <c r="S14" i="19"/>
  <c r="R14" i="19"/>
  <c r="Q14" i="19"/>
  <c r="P14" i="19"/>
  <c r="U7" i="19"/>
  <c r="U6" i="19"/>
  <c r="L16" i="19"/>
  <c r="L8" i="19"/>
  <c r="L10" i="19"/>
  <c r="L11" i="19"/>
  <c r="L13" i="19"/>
  <c r="L14" i="19"/>
  <c r="L17" i="19"/>
  <c r="L19" i="19"/>
  <c r="L20" i="19"/>
  <c r="L7" i="19"/>
  <c r="K8" i="19"/>
  <c r="K10" i="19"/>
  <c r="K11" i="19"/>
  <c r="K13" i="19"/>
  <c r="K14" i="19"/>
  <c r="K16" i="19"/>
  <c r="K17" i="19"/>
  <c r="K19" i="19"/>
  <c r="K20" i="19"/>
  <c r="K7" i="19"/>
  <c r="J8" i="19"/>
  <c r="J10" i="19"/>
  <c r="J11" i="19"/>
  <c r="J13" i="19"/>
  <c r="J14" i="19"/>
  <c r="J16" i="19"/>
  <c r="J17" i="19"/>
  <c r="J19" i="19"/>
  <c r="J20" i="19"/>
  <c r="J7" i="19"/>
  <c r="F8" i="19"/>
  <c r="F10" i="19"/>
  <c r="F11" i="19"/>
  <c r="F13" i="19"/>
  <c r="F14" i="19"/>
  <c r="F16" i="19"/>
  <c r="F17" i="19"/>
  <c r="F19" i="19"/>
  <c r="F20" i="19"/>
  <c r="F7" i="19"/>
  <c r="S14" i="18"/>
  <c r="R14" i="18"/>
  <c r="Q14" i="18"/>
  <c r="P14" i="18"/>
  <c r="S13" i="18"/>
  <c r="R13" i="18"/>
  <c r="Q13" i="18"/>
  <c r="P13" i="18"/>
  <c r="T7" i="18"/>
  <c r="T6" i="18"/>
  <c r="J8" i="18" l="1"/>
  <c r="J10" i="18"/>
  <c r="J11" i="18"/>
  <c r="J13" i="18"/>
  <c r="J14" i="18"/>
  <c r="J16" i="18"/>
  <c r="J17" i="18"/>
  <c r="J7" i="18"/>
  <c r="F8" i="18"/>
  <c r="F10" i="18"/>
  <c r="K10" i="18" s="1"/>
  <c r="L10" i="18" s="1"/>
  <c r="F11" i="18"/>
  <c r="K11" i="18" s="1"/>
  <c r="L11" i="18" s="1"/>
  <c r="F13" i="18"/>
  <c r="F14" i="18"/>
  <c r="F16" i="18"/>
  <c r="F17" i="18"/>
  <c r="F7" i="18"/>
  <c r="T19" i="20"/>
  <c r="S19" i="20"/>
  <c r="R19" i="20"/>
  <c r="Q19" i="20"/>
  <c r="P19" i="20"/>
  <c r="T18" i="20"/>
  <c r="S18" i="20"/>
  <c r="R18" i="20"/>
  <c r="Q18" i="20"/>
  <c r="P18" i="20"/>
  <c r="U7" i="20"/>
  <c r="U6" i="20"/>
  <c r="J8" i="20"/>
  <c r="J10" i="20"/>
  <c r="J11" i="20"/>
  <c r="J13" i="20"/>
  <c r="J14" i="20"/>
  <c r="J16" i="20"/>
  <c r="J17" i="20"/>
  <c r="J19" i="20"/>
  <c r="J20" i="20"/>
  <c r="J7" i="20"/>
  <c r="F8" i="20"/>
  <c r="K8" i="20" s="1"/>
  <c r="L8" i="20" s="1"/>
  <c r="F10" i="20"/>
  <c r="K10" i="20" s="1"/>
  <c r="L10" i="20" s="1"/>
  <c r="F11" i="20"/>
  <c r="F13" i="20"/>
  <c r="K13" i="20" s="1"/>
  <c r="L13" i="20" s="1"/>
  <c r="F14" i="20"/>
  <c r="F16" i="20"/>
  <c r="K16" i="20" s="1"/>
  <c r="L16" i="20" s="1"/>
  <c r="F17" i="20"/>
  <c r="K17" i="20" s="1"/>
  <c r="L17" i="20" s="1"/>
  <c r="F19" i="20"/>
  <c r="F20" i="20"/>
  <c r="K20" i="20" s="1"/>
  <c r="L20" i="20" s="1"/>
  <c r="F7" i="20"/>
  <c r="K7" i="20" s="1"/>
  <c r="L7" i="20" s="1"/>
  <c r="T19" i="22"/>
  <c r="S19" i="22"/>
  <c r="R19" i="22"/>
  <c r="Q19" i="22"/>
  <c r="P19" i="22"/>
  <c r="T18" i="22"/>
  <c r="S18" i="22"/>
  <c r="R18" i="22"/>
  <c r="Q18" i="22"/>
  <c r="U6" i="22"/>
  <c r="P18" i="22"/>
  <c r="J8" i="22"/>
  <c r="J10" i="22"/>
  <c r="J11" i="22"/>
  <c r="J13" i="22"/>
  <c r="J14" i="22"/>
  <c r="J16" i="22"/>
  <c r="J17" i="22"/>
  <c r="J19" i="22"/>
  <c r="J20" i="22"/>
  <c r="J7" i="22"/>
  <c r="F8" i="22"/>
  <c r="F10" i="22"/>
  <c r="F11" i="22"/>
  <c r="F13" i="22"/>
  <c r="F14" i="22"/>
  <c r="F16" i="22"/>
  <c r="F17" i="22"/>
  <c r="K17" i="22" s="1"/>
  <c r="L17" i="22" s="1"/>
  <c r="F19" i="22"/>
  <c r="F20" i="22"/>
  <c r="F7" i="22"/>
  <c r="K7" i="22" s="1"/>
  <c r="L7" i="22" s="1"/>
  <c r="U7" i="22"/>
  <c r="K13" i="18" l="1"/>
  <c r="L13" i="18" s="1"/>
  <c r="K7" i="18"/>
  <c r="L7" i="18" s="1"/>
  <c r="K16" i="18"/>
  <c r="L16" i="18" s="1"/>
  <c r="K8" i="18"/>
  <c r="L8" i="18" s="1"/>
  <c r="K14" i="18"/>
  <c r="L14" i="18" s="1"/>
  <c r="K17" i="18"/>
  <c r="L17" i="18" s="1"/>
  <c r="K19" i="20"/>
  <c r="L19" i="20" s="1"/>
  <c r="K14" i="20"/>
  <c r="L14" i="20" s="1"/>
  <c r="K11" i="20"/>
  <c r="L11" i="20" s="1"/>
  <c r="K20" i="22"/>
  <c r="L20" i="22" s="1"/>
  <c r="K19" i="22"/>
  <c r="L19" i="22" s="1"/>
  <c r="K16" i="22"/>
  <c r="L16" i="22" s="1"/>
  <c r="K14" i="22"/>
  <c r="L14" i="22" s="1"/>
  <c r="K11" i="22"/>
  <c r="L11" i="22" s="1"/>
  <c r="K8" i="22"/>
  <c r="L8" i="22" s="1"/>
  <c r="K13" i="22" l="1"/>
  <c r="L13" i="22" s="1"/>
  <c r="K10" i="22"/>
  <c r="L10" i="22" s="1"/>
  <c r="E7" i="17" l="1"/>
  <c r="D7" i="17"/>
  <c r="E6" i="17"/>
  <c r="D6" i="17"/>
  <c r="E5" i="17"/>
  <c r="D5" i="17"/>
</calcChain>
</file>

<file path=xl/sharedStrings.xml><?xml version="1.0" encoding="utf-8"?>
<sst xmlns="http://schemas.openxmlformats.org/spreadsheetml/2006/main" count="449" uniqueCount="103">
  <si>
    <t>dCq</t>
  </si>
  <si>
    <t>Cq (Technical repicate 1)</t>
  </si>
  <si>
    <t>Cq (Technical repicate 2)</t>
  </si>
  <si>
    <t>Cq (Technical repicate 3)</t>
  </si>
  <si>
    <t>2^(-dCq)</t>
  </si>
  <si>
    <t>Genotype</t>
  </si>
  <si>
    <t>Relative expression</t>
  </si>
  <si>
    <t>Average Cq</t>
  </si>
  <si>
    <t>Number of embryos</t>
  </si>
  <si>
    <r>
      <t>lrpprc</t>
    </r>
    <r>
      <rPr>
        <b/>
        <i/>
        <vertAlign val="superscript"/>
        <sz val="11"/>
        <color rgb="FFFF0000"/>
        <rFont val="Arial"/>
        <family val="2"/>
      </rPr>
      <t>+/+</t>
    </r>
  </si>
  <si>
    <r>
      <t>lrpprc</t>
    </r>
    <r>
      <rPr>
        <b/>
        <i/>
        <vertAlign val="superscript"/>
        <sz val="11"/>
        <color rgb="FFFF0000"/>
        <rFont val="Arial"/>
        <family val="2"/>
      </rPr>
      <t>GBT0235/GBT0235</t>
    </r>
  </si>
  <si>
    <t>Days (dpf)</t>
  </si>
  <si>
    <r>
      <t>lrpprc</t>
    </r>
    <r>
      <rPr>
        <b/>
        <i/>
        <vertAlign val="superscript"/>
        <sz val="11"/>
        <color rgb="FFFF0000"/>
        <rFont val="Arial"/>
        <family val="2"/>
      </rPr>
      <t>GBT0235/+</t>
    </r>
  </si>
  <si>
    <t>Value representated as survived embryos (survival percentage)</t>
  </si>
  <si>
    <t>lrpprc+/+</t>
  </si>
  <si>
    <t>lrpprcGBT0235/GBT0235</t>
  </si>
  <si>
    <t xml:space="preserve">Lactate (µmol/ml) (normalized per larvae) </t>
  </si>
  <si>
    <t xml:space="preserve"> Cq; quantification cycle, d; delta,  N/A; not applicable </t>
  </si>
  <si>
    <r>
      <t xml:space="preserve">lrpprc </t>
    </r>
    <r>
      <rPr>
        <sz val="8"/>
        <color theme="1"/>
        <rFont val="Arial"/>
        <family val="2"/>
      </rPr>
      <t>GBT0235/GBT0235</t>
    </r>
  </si>
  <si>
    <t>NA</t>
  </si>
  <si>
    <r>
      <t xml:space="preserve">Source data analysing relative expression of </t>
    </r>
    <r>
      <rPr>
        <i/>
        <sz val="10"/>
        <color theme="1"/>
        <rFont val="Arial"/>
        <family val="2"/>
      </rPr>
      <t xml:space="preserve">mt-co1 </t>
    </r>
    <r>
      <rPr>
        <sz val="10"/>
        <color theme="1"/>
        <rFont val="Arial"/>
        <family val="2"/>
      </rPr>
      <t>mRNA in 6 dpf lrpprc homozygous larvae</t>
    </r>
  </si>
  <si>
    <r>
      <t xml:space="preserve">lrpprc </t>
    </r>
    <r>
      <rPr>
        <sz val="10"/>
        <color theme="1"/>
        <rFont val="Arial"/>
        <family val="2"/>
      </rPr>
      <t>GBT0235/GBT0235</t>
    </r>
  </si>
  <si>
    <t>Average</t>
  </si>
  <si>
    <t>100 (20/20)</t>
  </si>
  <si>
    <t>100 (19/19)</t>
  </si>
  <si>
    <t>100 (25/25)</t>
  </si>
  <si>
    <t>100 (14/14)</t>
  </si>
  <si>
    <t>92 (23/25)</t>
  </si>
  <si>
    <r>
      <t>Tg(fabp10:Cre)/lrpprc</t>
    </r>
    <r>
      <rPr>
        <b/>
        <i/>
        <vertAlign val="superscript"/>
        <sz val="11"/>
        <color rgb="FFFF0000"/>
        <rFont val="Arial"/>
        <family val="2"/>
      </rPr>
      <t xml:space="preserve">GBT0235/GBT0235 </t>
    </r>
    <r>
      <rPr>
        <b/>
        <i/>
        <sz val="11"/>
        <color rgb="FFFF0000"/>
        <rFont val="Arial"/>
        <family val="2"/>
      </rPr>
      <t>&amp; Tg(fabp10:Cre)/lrpprc</t>
    </r>
    <r>
      <rPr>
        <b/>
        <i/>
        <vertAlign val="superscript"/>
        <sz val="11"/>
        <color rgb="FFFF0000"/>
        <rFont val="Arial"/>
        <family val="2"/>
      </rPr>
      <t>GBT0235/+</t>
    </r>
  </si>
  <si>
    <t>Clutch 1</t>
  </si>
  <si>
    <t>Clutch 2</t>
  </si>
  <si>
    <t>Clutch 3</t>
  </si>
  <si>
    <r>
      <t>Tg(fabp10:Cre)/lrpprc</t>
    </r>
    <r>
      <rPr>
        <b/>
        <i/>
        <vertAlign val="superscript"/>
        <sz val="11"/>
        <color rgb="FFFF0000"/>
        <rFont val="Arial"/>
        <family val="2"/>
      </rPr>
      <t>+/+</t>
    </r>
  </si>
  <si>
    <t>0 (0/14)</t>
  </si>
  <si>
    <t>95 (19/20)</t>
  </si>
  <si>
    <t>100 (40/40)</t>
  </si>
  <si>
    <t>97 (39/40)</t>
  </si>
  <si>
    <t>95 (38/40)</t>
  </si>
  <si>
    <t>100 (15/15)</t>
  </si>
  <si>
    <t>67 (10/15)</t>
  </si>
  <si>
    <t>27 (4/15)</t>
  </si>
  <si>
    <t>20 (3/15)</t>
  </si>
  <si>
    <t>0 (0/15)</t>
  </si>
  <si>
    <t>100 (30/30)</t>
  </si>
  <si>
    <t>97 (29/30)</t>
  </si>
  <si>
    <t>93 (28/30</t>
  </si>
  <si>
    <t>90 (27/30)</t>
  </si>
  <si>
    <t>70 (21/30)</t>
  </si>
  <si>
    <t>70 (21/30</t>
  </si>
  <si>
    <t>Survival percentge across different genotypes</t>
  </si>
  <si>
    <t>Clutch 4</t>
  </si>
  <si>
    <t>Clutch 5</t>
  </si>
  <si>
    <t>95 (18/19)</t>
  </si>
  <si>
    <t>92 (11/12)</t>
  </si>
  <si>
    <t>100 (12/12)</t>
  </si>
  <si>
    <t>100 (10/10)</t>
  </si>
  <si>
    <t>100 (31/31)</t>
  </si>
  <si>
    <t>97 (30/31)</t>
  </si>
  <si>
    <t>90 (28/31)</t>
  </si>
  <si>
    <t>100 (17/17)</t>
  </si>
  <si>
    <t>76 (13/17)</t>
  </si>
  <si>
    <t>47 (8/17)</t>
  </si>
  <si>
    <t>0 (0/17)</t>
  </si>
  <si>
    <t>100 (6/6)</t>
  </si>
  <si>
    <t>83 (5/6)</t>
  </si>
  <si>
    <t>0 (0/6)</t>
  </si>
  <si>
    <t>17 (1/6)</t>
  </si>
  <si>
    <t>100 (9/9)</t>
  </si>
  <si>
    <t>89 (8/9)</t>
  </si>
  <si>
    <t>56 (5/9)</t>
  </si>
  <si>
    <t>44 (4/9)</t>
  </si>
  <si>
    <t>0 (0/9)</t>
  </si>
  <si>
    <t>100 (46/46)</t>
  </si>
  <si>
    <t>98 (45/46)</t>
  </si>
  <si>
    <t>89 (41/46)</t>
  </si>
  <si>
    <t>100 (21/21)</t>
  </si>
  <si>
    <t>95 (20/21)</t>
  </si>
  <si>
    <t>100 (11/11)</t>
  </si>
  <si>
    <t>Figure 4 - Source Data 1</t>
  </si>
  <si>
    <r>
      <t xml:space="preserve">Source data analysing relative expression of </t>
    </r>
    <r>
      <rPr>
        <i/>
        <sz val="10"/>
        <color theme="1"/>
        <rFont val="Arial"/>
        <family val="2"/>
      </rPr>
      <t xml:space="preserve">mt-atp6 </t>
    </r>
    <r>
      <rPr>
        <sz val="10"/>
        <color theme="1"/>
        <rFont val="Arial"/>
        <family val="2"/>
      </rPr>
      <t>mRNA in 6 dpf lrpprc homozygous larvae</t>
    </r>
  </si>
  <si>
    <r>
      <t xml:space="preserve">lrpprc </t>
    </r>
    <r>
      <rPr>
        <sz val="10"/>
        <color theme="1"/>
        <rFont val="Arial"/>
        <family val="2"/>
      </rPr>
      <t>GBT0235/GBT0235</t>
    </r>
  </si>
  <si>
    <r>
      <t xml:space="preserve">Source data analysing relative expression of </t>
    </r>
    <r>
      <rPr>
        <i/>
        <sz val="10"/>
        <color theme="1"/>
        <rFont val="Arial"/>
        <family val="2"/>
      </rPr>
      <t xml:space="preserve">mt-cyb </t>
    </r>
    <r>
      <rPr>
        <sz val="10"/>
        <color theme="1"/>
        <rFont val="Arial"/>
        <family val="2"/>
      </rPr>
      <t>mRNA in 6 dpf lrpprc homozygous larvae</t>
    </r>
  </si>
  <si>
    <t>mt-co1 (test)</t>
  </si>
  <si>
    <t>eef1a1l1 (ref)</t>
  </si>
  <si>
    <t>mt-atp6 (test)</t>
  </si>
  <si>
    <t>mt-cyb (test)</t>
  </si>
  <si>
    <t>lrpprc GBT0235/GBT0235</t>
  </si>
  <si>
    <t>mt-nd4 (test)</t>
  </si>
  <si>
    <t>Figure 4-  figure supplement 1 - Source Data 1</t>
  </si>
  <si>
    <t>mt-nd1 (test)</t>
  </si>
  <si>
    <t>polg (ref)</t>
  </si>
  <si>
    <t>Source data analysing mtDNA copy number in 6 dpf lrpprc homozygous larvae</t>
  </si>
  <si>
    <t xml:space="preserve">Lactate (µmol/ml) </t>
  </si>
  <si>
    <t>Figure 4C: Lactate analysis</t>
  </si>
  <si>
    <t>Figure 4a and Figure 7e</t>
  </si>
  <si>
    <r>
      <t xml:space="preserve">lrpprc </t>
    </r>
    <r>
      <rPr>
        <sz val="10"/>
        <color theme="1"/>
        <rFont val="Arial"/>
        <family val="2"/>
      </rPr>
      <t>GBT0235/GBT0235</t>
    </r>
  </si>
  <si>
    <t>Biological Replicate</t>
  </si>
  <si>
    <r>
      <t xml:space="preserve">Source data analysing relative expression of </t>
    </r>
    <r>
      <rPr>
        <i/>
        <sz val="10"/>
        <color theme="1"/>
        <rFont val="Arial"/>
        <family val="2"/>
      </rPr>
      <t xml:space="preserve">mt-nd4 </t>
    </r>
    <r>
      <rPr>
        <sz val="10"/>
        <color theme="1"/>
        <rFont val="Arial"/>
        <family val="2"/>
      </rPr>
      <t>mRNA in 6 dpf lrpprc homozygous larvae</t>
    </r>
  </si>
  <si>
    <t>Relative Expression</t>
  </si>
  <si>
    <t>mt-atp8 (test)</t>
  </si>
  <si>
    <r>
      <t xml:space="preserve">Source data analysing relative expression of </t>
    </r>
    <r>
      <rPr>
        <i/>
        <sz val="10"/>
        <color theme="1"/>
        <rFont val="Arial"/>
        <family val="2"/>
      </rPr>
      <t xml:space="preserve">mt-atp8 </t>
    </r>
    <r>
      <rPr>
        <sz val="10"/>
        <color theme="1"/>
        <rFont val="Arial"/>
        <family val="2"/>
      </rPr>
      <t>mRNA in 6 dpf lrpprc homozygous larvae</t>
    </r>
  </si>
  <si>
    <t>Larvae</t>
  </si>
  <si>
    <t>delta Cq (test-ref)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</si>
</sst>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"/>
    <numFmt numFmtId="165" formatCode="###0.00;\-###0.00"/>
    <numFmt numFmtId="166" formatCode="0.0000"/>
    <numFmt numFmtId="167" formatCode="0.00000"/>
  </numFmts>
  <fonts count="18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vertAlign val="superscript"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gency FB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7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4" fillId="0" borderId="1" xfId="2" applyFont="1" applyBorder="1"/>
    <xf numFmtId="0" fontId="1" fillId="0" borderId="0" xfId="2"/>
    <xf numFmtId="0" fontId="6" fillId="0" borderId="0" xfId="2" applyFont="1"/>
    <xf numFmtId="0" fontId="1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10" fillId="0" borderId="0" xfId="2" applyFont="1" applyAlignment="1">
      <alignment horizontal="center"/>
    </xf>
    <xf numFmtId="0" fontId="4" fillId="0" borderId="0" xfId="2" applyFont="1"/>
    <xf numFmtId="0" fontId="13" fillId="0" borderId="1" xfId="2" applyFont="1" applyBorder="1" applyAlignment="1">
      <alignment horizontal="center" wrapText="1"/>
    </xf>
    <xf numFmtId="2" fontId="13" fillId="0" borderId="1" xfId="2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165" fontId="1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165" fontId="15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166" fontId="0" fillId="0" borderId="0" xfId="0" applyNumberFormat="1"/>
    <xf numFmtId="166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/>
    <xf numFmtId="166" fontId="0" fillId="0" borderId="0" xfId="0" applyNumberFormat="1" applyAlignment="1">
      <alignment horizontal="center" vertical="center"/>
    </xf>
    <xf numFmtId="164" fontId="0" fillId="0" borderId="0" xfId="0" applyNumberFormat="1"/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5" fontId="1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0" xfId="0" applyNumberFormat="1"/>
    <xf numFmtId="167" fontId="0" fillId="0" borderId="1" xfId="0" applyNumberFormat="1" applyBorder="1"/>
    <xf numFmtId="165" fontId="0" fillId="0" borderId="1" xfId="0" applyNumberFormat="1" applyBorder="1"/>
    <xf numFmtId="0" fontId="7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7" fontId="0" fillId="0" borderId="6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2" xr:uid="{75422070-4EB0-BE4A-8EB6-5AC3252563C2}"/>
    <cellStyle name="Normal 3" xfId="1" xr:uid="{5196800A-E53F-8C44-8F54-E38D08EB1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13A5-E472-9841-991E-E08B6F9E7E4E}">
  <dimension ref="A1:AD29"/>
  <sheetViews>
    <sheetView zoomScale="88" workbookViewId="0">
      <selection activeCell="G17" sqref="G17"/>
    </sheetView>
  </sheetViews>
  <sheetFormatPr baseColWidth="10" defaultRowHeight="13" x14ac:dyDescent="0.15"/>
  <sheetData>
    <row r="1" spans="1:30" ht="14" x14ac:dyDescent="0.15">
      <c r="A1" s="39" t="s">
        <v>94</v>
      </c>
    </row>
    <row r="2" spans="1:30" ht="14" x14ac:dyDescent="0.15">
      <c r="A2" s="54" t="s">
        <v>49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3" spans="1:30" ht="44" customHeight="1" x14ac:dyDescent="0.15">
      <c r="A3" s="6" t="s">
        <v>11</v>
      </c>
      <c r="B3" s="55" t="s">
        <v>9</v>
      </c>
      <c r="C3" s="56"/>
      <c r="D3" s="56"/>
      <c r="E3" s="56"/>
      <c r="F3" s="57"/>
      <c r="G3" s="31"/>
      <c r="H3" s="55" t="s">
        <v>12</v>
      </c>
      <c r="I3" s="56"/>
      <c r="J3" s="56"/>
      <c r="K3" s="56"/>
      <c r="L3" s="57"/>
      <c r="M3" s="31"/>
      <c r="N3" s="55" t="s">
        <v>10</v>
      </c>
      <c r="O3" s="56"/>
      <c r="P3" s="56"/>
      <c r="Q3" s="56"/>
      <c r="R3" s="57"/>
      <c r="S3" s="31"/>
      <c r="T3" s="58" t="s">
        <v>28</v>
      </c>
      <c r="U3" s="59"/>
      <c r="V3" s="59"/>
      <c r="W3" s="59"/>
      <c r="X3" s="60"/>
      <c r="Y3" s="3"/>
      <c r="Z3" s="61" t="s">
        <v>32</v>
      </c>
      <c r="AA3" s="62"/>
      <c r="AB3" s="62"/>
      <c r="AC3" s="62"/>
      <c r="AD3" s="63"/>
    </row>
    <row r="4" spans="1:30" ht="14" x14ac:dyDescent="0.15">
      <c r="A4" s="7"/>
      <c r="B4" s="32" t="s">
        <v>29</v>
      </c>
      <c r="C4" s="32" t="s">
        <v>30</v>
      </c>
      <c r="D4" s="32" t="s">
        <v>31</v>
      </c>
      <c r="E4" s="32" t="s">
        <v>50</v>
      </c>
      <c r="F4" s="34" t="s">
        <v>51</v>
      </c>
      <c r="G4" s="19"/>
      <c r="H4" s="32" t="s">
        <v>29</v>
      </c>
      <c r="I4" s="32" t="s">
        <v>30</v>
      </c>
      <c r="J4" s="32" t="s">
        <v>31</v>
      </c>
      <c r="K4" s="32" t="s">
        <v>50</v>
      </c>
      <c r="L4" s="34" t="s">
        <v>51</v>
      </c>
      <c r="M4" s="19"/>
      <c r="N4" s="32" t="s">
        <v>29</v>
      </c>
      <c r="O4" s="32" t="s">
        <v>30</v>
      </c>
      <c r="P4" s="32" t="s">
        <v>31</v>
      </c>
      <c r="Q4" s="32" t="s">
        <v>50</v>
      </c>
      <c r="R4" s="35" t="s">
        <v>51</v>
      </c>
      <c r="S4" s="19"/>
      <c r="T4" s="34" t="s">
        <v>29</v>
      </c>
      <c r="U4" s="34" t="s">
        <v>30</v>
      </c>
      <c r="V4" s="34" t="s">
        <v>31</v>
      </c>
      <c r="W4" s="32" t="s">
        <v>50</v>
      </c>
      <c r="X4" s="35" t="s">
        <v>51</v>
      </c>
      <c r="Y4" s="19"/>
      <c r="Z4" s="32" t="s">
        <v>29</v>
      </c>
      <c r="AA4" s="32" t="s">
        <v>30</v>
      </c>
      <c r="AB4" s="32" t="s">
        <v>31</v>
      </c>
      <c r="AC4" s="32" t="s">
        <v>50</v>
      </c>
      <c r="AD4" s="6" t="s">
        <v>51</v>
      </c>
    </row>
    <row r="5" spans="1:30" ht="14" x14ac:dyDescent="0.15">
      <c r="A5" s="8">
        <v>6</v>
      </c>
      <c r="B5" s="8" t="s">
        <v>23</v>
      </c>
      <c r="C5" s="8" t="s">
        <v>38</v>
      </c>
      <c r="D5" s="8" t="s">
        <v>24</v>
      </c>
      <c r="E5" s="8" t="s">
        <v>54</v>
      </c>
      <c r="F5" s="8" t="s">
        <v>55</v>
      </c>
      <c r="G5" s="22"/>
      <c r="H5" s="8" t="s">
        <v>25</v>
      </c>
      <c r="I5" s="8" t="s">
        <v>38</v>
      </c>
      <c r="J5" s="8" t="s">
        <v>56</v>
      </c>
      <c r="K5" s="8" t="s">
        <v>54</v>
      </c>
      <c r="L5" s="8" t="s">
        <v>59</v>
      </c>
      <c r="M5" s="22"/>
      <c r="N5" s="8" t="s">
        <v>26</v>
      </c>
      <c r="O5" s="8" t="s">
        <v>38</v>
      </c>
      <c r="P5" s="8" t="s">
        <v>59</v>
      </c>
      <c r="Q5" s="8" t="s">
        <v>63</v>
      </c>
      <c r="R5" s="8" t="s">
        <v>67</v>
      </c>
      <c r="S5" s="22"/>
      <c r="T5" s="33" t="s">
        <v>35</v>
      </c>
      <c r="U5" s="33" t="s">
        <v>43</v>
      </c>
      <c r="V5" s="33" t="s">
        <v>72</v>
      </c>
      <c r="W5" s="33" t="s">
        <v>75</v>
      </c>
      <c r="X5" s="33" t="s">
        <v>43</v>
      </c>
      <c r="Z5" s="8" t="s">
        <v>23</v>
      </c>
      <c r="AA5" s="8" t="s">
        <v>38</v>
      </c>
      <c r="AB5" s="8" t="s">
        <v>77</v>
      </c>
      <c r="AC5" s="8" t="s">
        <v>63</v>
      </c>
      <c r="AD5" s="8" t="s">
        <v>67</v>
      </c>
    </row>
    <row r="6" spans="1:30" ht="14" x14ac:dyDescent="0.15">
      <c r="A6" s="8">
        <v>7</v>
      </c>
      <c r="B6" s="8" t="s">
        <v>23</v>
      </c>
      <c r="C6" s="8" t="s">
        <v>38</v>
      </c>
      <c r="D6" s="8" t="s">
        <v>52</v>
      </c>
      <c r="E6" s="8" t="s">
        <v>54</v>
      </c>
      <c r="F6" s="8" t="s">
        <v>55</v>
      </c>
      <c r="G6" s="22"/>
      <c r="H6" s="8" t="s">
        <v>25</v>
      </c>
      <c r="I6" s="8" t="s">
        <v>38</v>
      </c>
      <c r="J6" s="8" t="s">
        <v>56</v>
      </c>
      <c r="K6" s="8" t="s">
        <v>54</v>
      </c>
      <c r="L6" s="8" t="s">
        <v>59</v>
      </c>
      <c r="M6" s="22"/>
      <c r="N6" s="8" t="s">
        <v>26</v>
      </c>
      <c r="O6" s="8" t="s">
        <v>38</v>
      </c>
      <c r="P6" s="8" t="s">
        <v>59</v>
      </c>
      <c r="Q6" s="8" t="s">
        <v>64</v>
      </c>
      <c r="R6" s="8" t="s">
        <v>67</v>
      </c>
      <c r="S6" s="22"/>
      <c r="T6" s="33" t="s">
        <v>35</v>
      </c>
      <c r="U6" s="33" t="s">
        <v>44</v>
      </c>
      <c r="V6" s="33" t="s">
        <v>72</v>
      </c>
      <c r="W6" s="33" t="s">
        <v>75</v>
      </c>
      <c r="X6" s="33" t="s">
        <v>43</v>
      </c>
      <c r="Z6" s="8" t="s">
        <v>23</v>
      </c>
      <c r="AA6" s="8" t="s">
        <v>38</v>
      </c>
      <c r="AB6" s="8" t="s">
        <v>77</v>
      </c>
      <c r="AC6" s="8" t="s">
        <v>63</v>
      </c>
      <c r="AD6" s="8" t="s">
        <v>67</v>
      </c>
    </row>
    <row r="7" spans="1:30" ht="14" x14ac:dyDescent="0.15">
      <c r="A7" s="8">
        <v>8</v>
      </c>
      <c r="B7" s="8" t="s">
        <v>23</v>
      </c>
      <c r="C7" s="8" t="s">
        <v>38</v>
      </c>
      <c r="D7" s="8" t="s">
        <v>52</v>
      </c>
      <c r="E7" s="8" t="s">
        <v>54</v>
      </c>
      <c r="F7" s="8" t="s">
        <v>55</v>
      </c>
      <c r="G7" s="22"/>
      <c r="H7" s="8" t="s">
        <v>25</v>
      </c>
      <c r="I7" s="8" t="s">
        <v>38</v>
      </c>
      <c r="J7" s="8" t="s">
        <v>57</v>
      </c>
      <c r="K7" s="8" t="s">
        <v>54</v>
      </c>
      <c r="L7" s="8" t="s">
        <v>59</v>
      </c>
      <c r="M7" s="22"/>
      <c r="N7" s="8" t="s">
        <v>26</v>
      </c>
      <c r="O7" s="8" t="s">
        <v>39</v>
      </c>
      <c r="P7" s="8" t="s">
        <v>60</v>
      </c>
      <c r="Q7" s="8" t="s">
        <v>64</v>
      </c>
      <c r="R7" s="8" t="s">
        <v>68</v>
      </c>
      <c r="S7" s="22"/>
      <c r="T7" s="33" t="s">
        <v>35</v>
      </c>
      <c r="U7" s="33" t="s">
        <v>44</v>
      </c>
      <c r="V7" s="33" t="s">
        <v>73</v>
      </c>
      <c r="W7" s="33" t="s">
        <v>76</v>
      </c>
      <c r="X7" s="33" t="s">
        <v>44</v>
      </c>
      <c r="Z7" s="8" t="s">
        <v>23</v>
      </c>
      <c r="AA7" s="8" t="s">
        <v>38</v>
      </c>
      <c r="AB7" s="8" t="s">
        <v>77</v>
      </c>
      <c r="AC7" s="8" t="s">
        <v>63</v>
      </c>
      <c r="AD7" s="8" t="s">
        <v>67</v>
      </c>
    </row>
    <row r="8" spans="1:30" ht="14" x14ac:dyDescent="0.15">
      <c r="A8" s="8">
        <v>9</v>
      </c>
      <c r="B8" s="8" t="s">
        <v>23</v>
      </c>
      <c r="C8" s="8" t="s">
        <v>38</v>
      </c>
      <c r="D8" s="8" t="s">
        <v>52</v>
      </c>
      <c r="E8" s="8" t="s">
        <v>54</v>
      </c>
      <c r="F8" s="8" t="s">
        <v>55</v>
      </c>
      <c r="G8" s="22"/>
      <c r="H8" s="8" t="s">
        <v>25</v>
      </c>
      <c r="I8" s="8" t="s">
        <v>38</v>
      </c>
      <c r="J8" s="8" t="s">
        <v>57</v>
      </c>
      <c r="K8" s="8" t="s">
        <v>54</v>
      </c>
      <c r="L8" s="8" t="s">
        <v>59</v>
      </c>
      <c r="M8" s="22"/>
      <c r="N8" s="8" t="s">
        <v>26</v>
      </c>
      <c r="O8" s="8" t="s">
        <v>40</v>
      </c>
      <c r="P8" s="8" t="s">
        <v>60</v>
      </c>
      <c r="Q8" s="8" t="s">
        <v>66</v>
      </c>
      <c r="R8" s="8" t="s">
        <v>69</v>
      </c>
      <c r="S8" s="22"/>
      <c r="T8" s="33" t="s">
        <v>35</v>
      </c>
      <c r="U8" s="33" t="s">
        <v>45</v>
      </c>
      <c r="V8" s="33" t="s">
        <v>73</v>
      </c>
      <c r="W8" s="33" t="s">
        <v>76</v>
      </c>
      <c r="X8" s="33" t="s">
        <v>44</v>
      </c>
      <c r="Z8" s="8" t="s">
        <v>23</v>
      </c>
      <c r="AA8" s="8" t="s">
        <v>38</v>
      </c>
      <c r="AB8" s="8" t="s">
        <v>77</v>
      </c>
      <c r="AC8" s="8" t="s">
        <v>63</v>
      </c>
      <c r="AD8" s="8" t="s">
        <v>67</v>
      </c>
    </row>
    <row r="9" spans="1:30" ht="14" x14ac:dyDescent="0.15">
      <c r="A9" s="8">
        <v>10</v>
      </c>
      <c r="B9" s="8" t="s">
        <v>23</v>
      </c>
      <c r="C9" s="8" t="s">
        <v>38</v>
      </c>
      <c r="D9" s="8" t="s">
        <v>52</v>
      </c>
      <c r="E9" s="8" t="s">
        <v>54</v>
      </c>
      <c r="F9" s="8" t="s">
        <v>55</v>
      </c>
      <c r="G9" s="22"/>
      <c r="H9" s="8" t="s">
        <v>27</v>
      </c>
      <c r="I9" s="8" t="s">
        <v>38</v>
      </c>
      <c r="J9" s="8" t="s">
        <v>57</v>
      </c>
      <c r="K9" s="8" t="s">
        <v>54</v>
      </c>
      <c r="L9" s="8" t="s">
        <v>59</v>
      </c>
      <c r="M9" s="22"/>
      <c r="N9" s="8" t="s">
        <v>33</v>
      </c>
      <c r="O9" s="8" t="s">
        <v>41</v>
      </c>
      <c r="P9" s="8" t="s">
        <v>61</v>
      </c>
      <c r="Q9" s="8" t="s">
        <v>66</v>
      </c>
      <c r="R9" s="8" t="s">
        <v>70</v>
      </c>
      <c r="S9" s="22"/>
      <c r="T9" s="33" t="s">
        <v>36</v>
      </c>
      <c r="U9" s="33" t="s">
        <v>46</v>
      </c>
      <c r="V9" s="33" t="s">
        <v>73</v>
      </c>
      <c r="W9" s="33" t="s">
        <v>76</v>
      </c>
      <c r="X9" s="33" t="s">
        <v>45</v>
      </c>
      <c r="Z9" s="8" t="s">
        <v>23</v>
      </c>
      <c r="AA9" s="8" t="s">
        <v>38</v>
      </c>
      <c r="AB9" s="8" t="s">
        <v>77</v>
      </c>
      <c r="AC9" s="8" t="s">
        <v>63</v>
      </c>
      <c r="AD9" s="8" t="s">
        <v>67</v>
      </c>
    </row>
    <row r="10" spans="1:30" ht="14" x14ac:dyDescent="0.15">
      <c r="A10" s="8">
        <v>11</v>
      </c>
      <c r="B10" s="8" t="s">
        <v>23</v>
      </c>
      <c r="C10" s="8" t="s">
        <v>38</v>
      </c>
      <c r="D10" s="8" t="s">
        <v>52</v>
      </c>
      <c r="E10" s="8" t="s">
        <v>53</v>
      </c>
      <c r="F10" s="8" t="s">
        <v>55</v>
      </c>
      <c r="G10" s="22"/>
      <c r="H10" s="8" t="s">
        <v>27</v>
      </c>
      <c r="I10" s="8" t="s">
        <v>38</v>
      </c>
      <c r="J10" s="8" t="s">
        <v>58</v>
      </c>
      <c r="K10" s="8" t="s">
        <v>54</v>
      </c>
      <c r="L10" s="8" t="s">
        <v>59</v>
      </c>
      <c r="M10" s="22"/>
      <c r="N10" s="8" t="s">
        <v>33</v>
      </c>
      <c r="O10" s="8" t="s">
        <v>42</v>
      </c>
      <c r="P10" s="8" t="s">
        <v>62</v>
      </c>
      <c r="Q10" s="8" t="s">
        <v>65</v>
      </c>
      <c r="R10" s="8" t="s">
        <v>71</v>
      </c>
      <c r="S10" s="22"/>
      <c r="T10" s="33" t="s">
        <v>37</v>
      </c>
      <c r="U10" s="33" t="s">
        <v>47</v>
      </c>
      <c r="V10" s="33" t="s">
        <v>74</v>
      </c>
      <c r="W10" s="33" t="s">
        <v>76</v>
      </c>
      <c r="X10" s="33" t="s">
        <v>46</v>
      </c>
      <c r="Z10" s="8" t="s">
        <v>23</v>
      </c>
      <c r="AA10" s="8" t="s">
        <v>38</v>
      </c>
      <c r="AB10" s="8" t="s">
        <v>77</v>
      </c>
      <c r="AC10" s="8" t="s">
        <v>64</v>
      </c>
      <c r="AD10" s="8" t="s">
        <v>67</v>
      </c>
    </row>
    <row r="11" spans="1:30" ht="14" x14ac:dyDescent="0.15">
      <c r="A11" s="8">
        <v>12</v>
      </c>
      <c r="B11" s="8" t="s">
        <v>23</v>
      </c>
      <c r="C11" s="8" t="s">
        <v>38</v>
      </c>
      <c r="D11" s="8" t="s">
        <v>52</v>
      </c>
      <c r="E11" s="8" t="s">
        <v>53</v>
      </c>
      <c r="F11" s="8" t="s">
        <v>55</v>
      </c>
      <c r="G11" s="22"/>
      <c r="H11" s="8" t="s">
        <v>27</v>
      </c>
      <c r="I11" s="8" t="s">
        <v>38</v>
      </c>
      <c r="J11" s="8" t="s">
        <v>58</v>
      </c>
      <c r="K11" s="8" t="s">
        <v>54</v>
      </c>
      <c r="L11" s="8" t="s">
        <v>59</v>
      </c>
      <c r="M11" s="22"/>
      <c r="N11" s="8" t="s">
        <v>33</v>
      </c>
      <c r="O11" s="8" t="s">
        <v>42</v>
      </c>
      <c r="P11" s="8" t="s">
        <v>62</v>
      </c>
      <c r="Q11" s="8" t="s">
        <v>65</v>
      </c>
      <c r="R11" s="8" t="s">
        <v>71</v>
      </c>
      <c r="S11" s="22"/>
      <c r="T11" s="33" t="s">
        <v>37</v>
      </c>
      <c r="U11" s="33" t="s">
        <v>48</v>
      </c>
      <c r="V11" s="33" t="s">
        <v>74</v>
      </c>
      <c r="W11" s="33" t="s">
        <v>76</v>
      </c>
      <c r="X11" s="33" t="s">
        <v>47</v>
      </c>
      <c r="Z11" s="8" t="s">
        <v>34</v>
      </c>
      <c r="AA11" s="8" t="s">
        <v>38</v>
      </c>
      <c r="AB11" s="8" t="s">
        <v>77</v>
      </c>
      <c r="AC11" s="8" t="s">
        <v>64</v>
      </c>
      <c r="AD11" s="8" t="s">
        <v>67</v>
      </c>
    </row>
    <row r="12" spans="1:30" ht="16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30" ht="16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30" ht="16" x14ac:dyDescent="0.2">
      <c r="A14" s="10"/>
      <c r="B14" s="10"/>
      <c r="C14" s="10"/>
      <c r="D14" s="10"/>
      <c r="E14" s="10"/>
      <c r="F14" s="10"/>
      <c r="G14" s="10"/>
      <c r="H14" s="10"/>
      <c r="I14" s="9"/>
      <c r="J14" s="9"/>
      <c r="K14" s="10"/>
      <c r="L14" s="10"/>
      <c r="M14" s="9"/>
      <c r="N14" s="9"/>
      <c r="O14" s="9"/>
      <c r="P14" s="9"/>
      <c r="Q14" s="9"/>
      <c r="R14" s="9"/>
      <c r="S14" s="9"/>
    </row>
    <row r="17" spans="1:19" ht="14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4" x14ac:dyDescent="0.1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 ht="14" x14ac:dyDescent="0.15">
      <c r="A19" s="21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14" x14ac:dyDescent="0.1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ht="14" x14ac:dyDescent="0.1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ht="14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ht="14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ht="14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ht="14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ht="14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ht="16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6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6" x14ac:dyDescent="0.2">
      <c r="A29" s="10" t="s">
        <v>13</v>
      </c>
      <c r="B29" s="10"/>
      <c r="C29" s="10"/>
      <c r="D29" s="10"/>
      <c r="E29" s="10"/>
      <c r="F29" s="10"/>
      <c r="G29" s="10"/>
      <c r="H29" s="10"/>
      <c r="I29" s="9"/>
      <c r="J29" s="9"/>
      <c r="K29" s="10"/>
      <c r="L29" s="10"/>
      <c r="M29" s="9"/>
      <c r="N29" s="9"/>
      <c r="O29" s="9"/>
      <c r="P29" s="9"/>
      <c r="Q29" s="9"/>
      <c r="R29" s="9"/>
      <c r="S29" s="9"/>
    </row>
  </sheetData>
  <mergeCells count="6">
    <mergeCell ref="A2:AD2"/>
    <mergeCell ref="B3:F3"/>
    <mergeCell ref="H3:L3"/>
    <mergeCell ref="N3:R3"/>
    <mergeCell ref="T3:X3"/>
    <mergeCell ref="Z3:AD3"/>
  </mergeCells>
  <phoneticPr fontId="16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A791-CF8F-0D42-BEAC-B307E0D286D6}">
  <dimension ref="A1:W20"/>
  <sheetViews>
    <sheetView topLeftCell="I1" zoomScale="118" zoomScaleNormal="100" workbookViewId="0">
      <selection activeCell="O7" sqref="O7"/>
    </sheetView>
  </sheetViews>
  <sheetFormatPr baseColWidth="10" defaultColWidth="9.1640625" defaultRowHeight="13" x14ac:dyDescent="0.15"/>
  <cols>
    <col min="2" max="2" width="17.1640625" customWidth="1"/>
    <col min="3" max="3" width="12.33203125" bestFit="1" customWidth="1"/>
    <col min="4" max="5" width="12.33203125" customWidth="1"/>
    <col min="6" max="6" width="9.33203125" style="40" bestFit="1" customWidth="1"/>
    <col min="7" max="9" width="12.33203125" customWidth="1"/>
    <col min="10" max="10" width="8.83203125" style="40" customWidth="1"/>
    <col min="11" max="11" width="8" style="40" customWidth="1"/>
    <col min="12" max="12" width="12.6640625" bestFit="1" customWidth="1"/>
    <col min="13" max="13" width="3.1640625" customWidth="1"/>
    <col min="14" max="14" width="26.5" bestFit="1" customWidth="1"/>
    <col min="15" max="18" width="13.33203125" bestFit="1" customWidth="1"/>
    <col min="20" max="20" width="10.83203125" customWidth="1"/>
    <col min="21" max="21" width="14.1640625" customWidth="1"/>
    <col min="22" max="22" width="7.1640625" customWidth="1"/>
    <col min="23" max="23" width="8.33203125" customWidth="1"/>
  </cols>
  <sheetData>
    <row r="1" spans="1:23" x14ac:dyDescent="0.15">
      <c r="A1" s="1" t="s">
        <v>78</v>
      </c>
      <c r="B1" s="1"/>
    </row>
    <row r="2" spans="1:23" x14ac:dyDescent="0.15">
      <c r="A2" t="s">
        <v>97</v>
      </c>
    </row>
    <row r="3" spans="1:23" x14ac:dyDescent="0.15">
      <c r="A3" t="s">
        <v>17</v>
      </c>
      <c r="O3" s="67" t="s">
        <v>5</v>
      </c>
      <c r="P3" s="67" t="s">
        <v>4</v>
      </c>
      <c r="Q3" s="67"/>
      <c r="R3" s="67"/>
      <c r="S3" s="67"/>
      <c r="T3" s="67"/>
      <c r="U3" s="3"/>
    </row>
    <row r="4" spans="1:23" x14ac:dyDescent="0.15">
      <c r="O4" s="67"/>
      <c r="P4" s="67" t="s">
        <v>96</v>
      </c>
      <c r="Q4" s="67"/>
      <c r="R4" s="67"/>
      <c r="S4" s="67"/>
      <c r="T4" s="67"/>
      <c r="U4" s="3"/>
    </row>
    <row r="5" spans="1:23" ht="14" customHeight="1" x14ac:dyDescent="0.15">
      <c r="A5" s="64" t="s">
        <v>96</v>
      </c>
      <c r="B5" s="64" t="s">
        <v>5</v>
      </c>
      <c r="C5" s="65" t="s">
        <v>87</v>
      </c>
      <c r="D5" s="65"/>
      <c r="E5" s="65"/>
      <c r="F5" s="65"/>
      <c r="G5" s="65" t="s">
        <v>83</v>
      </c>
      <c r="H5" s="65"/>
      <c r="I5" s="65"/>
      <c r="J5" s="65"/>
      <c r="K5" s="43"/>
      <c r="L5" s="3"/>
      <c r="O5" s="67"/>
      <c r="P5" s="3">
        <v>1</v>
      </c>
      <c r="Q5" s="3">
        <v>2</v>
      </c>
      <c r="R5" s="3">
        <v>3</v>
      </c>
      <c r="S5" s="3">
        <v>4</v>
      </c>
      <c r="T5" s="3">
        <v>5</v>
      </c>
      <c r="U5" s="3" t="s">
        <v>22</v>
      </c>
    </row>
    <row r="6" spans="1:23" ht="28" x14ac:dyDescent="0.15">
      <c r="A6" s="64"/>
      <c r="B6" s="64"/>
      <c r="C6" s="4" t="s">
        <v>1</v>
      </c>
      <c r="D6" s="4" t="s">
        <v>2</v>
      </c>
      <c r="E6" s="4" t="s">
        <v>3</v>
      </c>
      <c r="F6" s="41" t="s">
        <v>7</v>
      </c>
      <c r="G6" s="4" t="s">
        <v>1</v>
      </c>
      <c r="H6" s="4" t="s">
        <v>2</v>
      </c>
      <c r="I6" s="4" t="s">
        <v>3</v>
      </c>
      <c r="J6" s="41" t="s">
        <v>7</v>
      </c>
      <c r="K6" s="43" t="s">
        <v>0</v>
      </c>
      <c r="L6" s="3" t="s">
        <v>4</v>
      </c>
      <c r="O6" s="17" t="s">
        <v>14</v>
      </c>
      <c r="P6" s="5">
        <v>0.75460708294533785</v>
      </c>
      <c r="Q6" s="5">
        <v>0.76913342516983874</v>
      </c>
      <c r="R6" s="5">
        <v>1.2920244382355628</v>
      </c>
      <c r="S6" s="3">
        <v>0.66762727260172783</v>
      </c>
      <c r="T6" s="3">
        <v>0.803873237611342</v>
      </c>
      <c r="U6" s="5">
        <f>AVERAGE(P6:T6)</f>
        <v>0.85745309131276193</v>
      </c>
      <c r="W6" s="45"/>
    </row>
    <row r="7" spans="1:23" ht="26" x14ac:dyDescent="0.15">
      <c r="A7" s="66">
        <v>1</v>
      </c>
      <c r="B7" s="17" t="s">
        <v>14</v>
      </c>
      <c r="C7" s="28">
        <v>20.412135677316499</v>
      </c>
      <c r="D7" s="28">
        <v>20.5544749336851</v>
      </c>
      <c r="E7" s="28">
        <v>20.538884128097202</v>
      </c>
      <c r="F7" s="42">
        <f>AVERAGE(C7:E7)</f>
        <v>20.501831579699601</v>
      </c>
      <c r="G7" s="28">
        <v>20.0692532527728</v>
      </c>
      <c r="H7" s="28">
        <v>20.103733009590599</v>
      </c>
      <c r="I7" s="28">
        <v>20.1139011172808</v>
      </c>
      <c r="J7" s="42">
        <f>AVERAGE(G7:I7)</f>
        <v>20.095629126548065</v>
      </c>
      <c r="K7" s="42">
        <f>F7-J7</f>
        <v>0.40620245315153625</v>
      </c>
      <c r="L7" s="29">
        <f>POWER(2,-K7)</f>
        <v>0.75460708294533785</v>
      </c>
      <c r="M7" s="2"/>
      <c r="O7" s="17" t="s">
        <v>18</v>
      </c>
      <c r="P7" s="3">
        <v>0.53732292494243139</v>
      </c>
      <c r="Q7" s="3">
        <v>0.31624930839567023</v>
      </c>
      <c r="R7" s="3">
        <v>0.68544697030353985</v>
      </c>
      <c r="S7" s="3">
        <v>0.35655762616648995</v>
      </c>
      <c r="T7" s="3">
        <v>0.51580325453375808</v>
      </c>
      <c r="U7" s="3">
        <f>AVERAGE(P7:T7)</f>
        <v>0.48227601686837784</v>
      </c>
    </row>
    <row r="8" spans="1:23" ht="28" x14ac:dyDescent="0.15">
      <c r="A8" s="66"/>
      <c r="B8" s="17" t="s">
        <v>21</v>
      </c>
      <c r="C8" s="28">
        <v>20.600142076236601</v>
      </c>
      <c r="D8" s="28">
        <v>20.799361160539199</v>
      </c>
      <c r="E8" s="28">
        <v>20.825953611560202</v>
      </c>
      <c r="F8" s="42">
        <f t="shared" ref="F8:F20" si="0">AVERAGE(C8:E8)</f>
        <v>20.741818949445335</v>
      </c>
      <c r="G8" s="28">
        <v>19.858475558773701</v>
      </c>
      <c r="H8" s="28">
        <v>19.859270338683402</v>
      </c>
      <c r="I8" s="28">
        <v>19.819294842525</v>
      </c>
      <c r="J8" s="42">
        <f>AVERAGE(G8:I8)</f>
        <v>19.845680246660702</v>
      </c>
      <c r="K8" s="42">
        <f t="shared" ref="K8" si="1">F8-J8</f>
        <v>0.89613870278463281</v>
      </c>
      <c r="L8" s="29">
        <f t="shared" ref="L8:L20" si="2">POWER(2,-K8)</f>
        <v>0.53732292494243139</v>
      </c>
      <c r="M8" s="2"/>
      <c r="N8" s="1"/>
    </row>
    <row r="9" spans="1:23" x14ac:dyDescent="0.15">
      <c r="C9" s="30"/>
      <c r="D9" s="30"/>
      <c r="E9" s="30"/>
      <c r="F9" s="42"/>
      <c r="G9" s="30"/>
      <c r="H9" s="30"/>
      <c r="I9" s="30"/>
      <c r="J9" s="42"/>
      <c r="K9" s="44"/>
      <c r="L9" s="29"/>
    </row>
    <row r="10" spans="1:23" ht="14" x14ac:dyDescent="0.15">
      <c r="A10" s="66">
        <v>2</v>
      </c>
      <c r="B10" s="17" t="s">
        <v>14</v>
      </c>
      <c r="C10" s="28">
        <v>19.1223724158274</v>
      </c>
      <c r="D10" s="28">
        <v>19.214986485269002</v>
      </c>
      <c r="E10" s="28">
        <v>19.3250811101803</v>
      </c>
      <c r="F10" s="42">
        <f t="shared" si="0"/>
        <v>19.220813337092235</v>
      </c>
      <c r="G10" s="28">
        <v>18.7486832108907</v>
      </c>
      <c r="H10" s="28">
        <v>18.777836048770801</v>
      </c>
      <c r="I10" s="28">
        <v>18.999838139799198</v>
      </c>
      <c r="J10" s="42">
        <f t="shared" ref="J10:J20" si="3">AVERAGE(G10:I10)</f>
        <v>18.842119133153563</v>
      </c>
      <c r="K10" s="42">
        <f t="shared" ref="K10:K11" si="4">F10-J10</f>
        <v>0.37869420393867159</v>
      </c>
      <c r="L10" s="29">
        <f t="shared" si="2"/>
        <v>0.76913342516983874</v>
      </c>
    </row>
    <row r="11" spans="1:23" ht="28" x14ac:dyDescent="0.15">
      <c r="A11" s="66"/>
      <c r="B11" s="17" t="s">
        <v>21</v>
      </c>
      <c r="C11" s="28">
        <v>20.8016136406649</v>
      </c>
      <c r="D11" s="28">
        <v>20.901536933702602</v>
      </c>
      <c r="E11" s="28">
        <v>20.930934636923102</v>
      </c>
      <c r="F11" s="42">
        <f t="shared" si="0"/>
        <v>20.878028403763533</v>
      </c>
      <c r="G11" s="28">
        <v>19.2452385392303</v>
      </c>
      <c r="H11" s="28">
        <v>19.098891830079701</v>
      </c>
      <c r="I11" s="28">
        <v>19.307357531677901</v>
      </c>
      <c r="J11" s="42">
        <f t="shared" si="3"/>
        <v>19.217162633662635</v>
      </c>
      <c r="K11" s="42">
        <f t="shared" si="4"/>
        <v>1.660865770100898</v>
      </c>
      <c r="L11" s="29">
        <f t="shared" si="2"/>
        <v>0.31624930839567023</v>
      </c>
    </row>
    <row r="12" spans="1:23" x14ac:dyDescent="0.15">
      <c r="C12" s="30"/>
      <c r="D12" s="30"/>
      <c r="E12" s="30"/>
      <c r="F12" s="42"/>
      <c r="G12" s="30"/>
      <c r="H12" s="30"/>
      <c r="I12" s="30"/>
      <c r="J12" s="42"/>
      <c r="K12" s="44"/>
      <c r="L12" s="29"/>
    </row>
    <row r="13" spans="1:23" ht="14" x14ac:dyDescent="0.15">
      <c r="A13" s="66">
        <v>3</v>
      </c>
      <c r="B13" s="17" t="s">
        <v>14</v>
      </c>
      <c r="C13" s="28">
        <v>20.870872322040999</v>
      </c>
      <c r="D13" s="28">
        <v>21.0409723349274</v>
      </c>
      <c r="E13" s="28">
        <v>20.926544884435899</v>
      </c>
      <c r="F13" s="42">
        <f t="shared" si="0"/>
        <v>20.946129847134767</v>
      </c>
      <c r="G13" s="28">
        <v>21.355431865997001</v>
      </c>
      <c r="H13" s="28">
        <v>21.250919413517298</v>
      </c>
      <c r="I13" s="28">
        <v>21.340938337127501</v>
      </c>
      <c r="J13" s="42">
        <f t="shared" si="3"/>
        <v>21.315763205547267</v>
      </c>
      <c r="K13" s="42">
        <f t="shared" ref="K13:K14" si="5">F13-J13</f>
        <v>-0.3696333584125</v>
      </c>
      <c r="L13" s="29">
        <f t="shared" si="2"/>
        <v>1.2920244382355628</v>
      </c>
    </row>
    <row r="14" spans="1:23" ht="28" x14ac:dyDescent="0.15">
      <c r="A14" s="66"/>
      <c r="B14" s="17" t="s">
        <v>95</v>
      </c>
      <c r="C14" s="28">
        <v>20.8865562664114</v>
      </c>
      <c r="D14" s="28">
        <v>20.9811647689334</v>
      </c>
      <c r="E14" s="28" t="s">
        <v>19</v>
      </c>
      <c r="F14" s="42">
        <f t="shared" si="0"/>
        <v>20.9338605176724</v>
      </c>
      <c r="G14" s="28">
        <v>20.376524540146001</v>
      </c>
      <c r="H14" s="28">
        <v>20.408607535418401</v>
      </c>
      <c r="I14" s="28">
        <v>20.381800360872202</v>
      </c>
      <c r="J14" s="42">
        <f t="shared" si="3"/>
        <v>20.388977478812205</v>
      </c>
      <c r="K14" s="42">
        <f t="shared" si="5"/>
        <v>0.54488303886019551</v>
      </c>
      <c r="L14" s="29">
        <f t="shared" si="2"/>
        <v>0.68544697030353985</v>
      </c>
    </row>
    <row r="15" spans="1:23" x14ac:dyDescent="0.15">
      <c r="C15" s="30"/>
      <c r="D15" s="30"/>
      <c r="E15" s="30"/>
      <c r="F15" s="42"/>
      <c r="G15" s="30"/>
      <c r="H15" s="30"/>
      <c r="I15" s="30"/>
      <c r="J15" s="42"/>
      <c r="K15" s="44"/>
      <c r="L15" s="29"/>
      <c r="O15" s="66" t="s">
        <v>5</v>
      </c>
      <c r="P15" s="67" t="s">
        <v>6</v>
      </c>
      <c r="Q15" s="67"/>
      <c r="R15" s="67"/>
      <c r="S15" s="67"/>
      <c r="T15" s="67"/>
    </row>
    <row r="16" spans="1:23" ht="14" x14ac:dyDescent="0.15">
      <c r="A16" s="66">
        <v>4</v>
      </c>
      <c r="B16" s="17" t="s">
        <v>14</v>
      </c>
      <c r="C16" s="28">
        <v>19.825454210210399</v>
      </c>
      <c r="D16" s="28">
        <v>19.7095711598826</v>
      </c>
      <c r="E16" s="28">
        <v>19.599723243033999</v>
      </c>
      <c r="F16" s="42">
        <f t="shared" si="0"/>
        <v>19.711582871042332</v>
      </c>
      <c r="G16" s="28">
        <v>19.113582780827301</v>
      </c>
      <c r="H16" s="28">
        <v>19.254377438191099</v>
      </c>
      <c r="I16" s="28">
        <v>19.018132779615801</v>
      </c>
      <c r="J16" s="42">
        <f t="shared" si="3"/>
        <v>19.128697666211398</v>
      </c>
      <c r="K16" s="42">
        <f t="shared" ref="K16:K20" si="6">F16-J16</f>
        <v>0.58288520483093365</v>
      </c>
      <c r="L16" s="29">
        <f t="shared" si="2"/>
        <v>0.66762727260172783</v>
      </c>
      <c r="O16" s="66"/>
      <c r="P16" s="67" t="s">
        <v>96</v>
      </c>
      <c r="Q16" s="67"/>
      <c r="R16" s="67"/>
      <c r="S16" s="67"/>
      <c r="T16" s="67"/>
    </row>
    <row r="17" spans="1:20" ht="28" x14ac:dyDescent="0.15">
      <c r="A17" s="66"/>
      <c r="B17" s="17" t="s">
        <v>21</v>
      </c>
      <c r="C17" s="28">
        <v>21.600618412309998</v>
      </c>
      <c r="D17" s="28">
        <v>21.692058510079001</v>
      </c>
      <c r="E17" s="28">
        <v>21.764247444535801</v>
      </c>
      <c r="F17" s="42">
        <f t="shared" si="0"/>
        <v>21.685641455641601</v>
      </c>
      <c r="G17" s="28">
        <v>20.281809616588301</v>
      </c>
      <c r="H17" s="28">
        <v>20.148804144204</v>
      </c>
      <c r="I17" s="28">
        <v>20.162932104908801</v>
      </c>
      <c r="J17" s="42">
        <f t="shared" si="3"/>
        <v>20.197848621900366</v>
      </c>
      <c r="K17" s="42">
        <f t="shared" si="6"/>
        <v>1.4877928337412349</v>
      </c>
      <c r="L17" s="29">
        <f t="shared" si="2"/>
        <v>0.35655762616648995</v>
      </c>
      <c r="O17" s="66"/>
      <c r="P17" s="3">
        <v>1</v>
      </c>
      <c r="Q17" s="3">
        <v>2</v>
      </c>
      <c r="R17" s="3">
        <v>3</v>
      </c>
      <c r="S17" s="3">
        <v>4</v>
      </c>
      <c r="T17" s="3">
        <v>5</v>
      </c>
    </row>
    <row r="18" spans="1:20" ht="14" x14ac:dyDescent="0.15">
      <c r="C18" s="37"/>
      <c r="D18" s="37"/>
      <c r="E18" s="37"/>
      <c r="F18" s="42"/>
      <c r="G18" s="37"/>
      <c r="H18" s="37"/>
      <c r="I18" s="37"/>
      <c r="J18" s="42"/>
      <c r="K18" s="42"/>
      <c r="L18" s="29"/>
      <c r="O18" s="17" t="s">
        <v>14</v>
      </c>
      <c r="P18" s="3">
        <f>P6/U6</f>
        <v>0.88005640260743978</v>
      </c>
      <c r="Q18" s="3">
        <f>Q6/U6</f>
        <v>0.89699767014927234</v>
      </c>
      <c r="R18" s="3">
        <f>R6/U6</f>
        <v>1.5068164676594396</v>
      </c>
      <c r="S18" s="3">
        <f>S6/U6</f>
        <v>0.77861667228884734</v>
      </c>
      <c r="T18" s="3">
        <f>T6/U6</f>
        <v>0.93751278729500043</v>
      </c>
    </row>
    <row r="19" spans="1:20" ht="26" x14ac:dyDescent="0.15">
      <c r="A19" s="66">
        <v>5</v>
      </c>
      <c r="B19" s="17" t="s">
        <v>14</v>
      </c>
      <c r="C19" s="28">
        <v>22.245372780048601</v>
      </c>
      <c r="D19" s="28">
        <v>22.306323690903401</v>
      </c>
      <c r="E19" s="28">
        <v>22.288406370396402</v>
      </c>
      <c r="F19" s="42">
        <f t="shared" si="0"/>
        <v>22.280034280449467</v>
      </c>
      <c r="G19" s="28">
        <v>22.040358719294701</v>
      </c>
      <c r="H19" s="28">
        <v>21.9163577440697</v>
      </c>
      <c r="I19" s="28">
        <v>21.938506157654601</v>
      </c>
      <c r="J19" s="42">
        <f t="shared" si="3"/>
        <v>21.965074207006335</v>
      </c>
      <c r="K19" s="42">
        <f t="shared" si="6"/>
        <v>0.31496007344313171</v>
      </c>
      <c r="L19" s="29">
        <f t="shared" si="2"/>
        <v>0.803873237611342</v>
      </c>
      <c r="O19" s="17" t="s">
        <v>18</v>
      </c>
      <c r="P19" s="3">
        <f>P7/U6</f>
        <v>0.62664993617293885</v>
      </c>
      <c r="Q19" s="3">
        <f>Q7/U6</f>
        <v>0.3688240343404583</v>
      </c>
      <c r="R19" s="3">
        <f>R7/U6</f>
        <v>0.79939879772795452</v>
      </c>
      <c r="S19" s="3">
        <f>S7/U6</f>
        <v>0.41583339051305968</v>
      </c>
      <c r="T19" s="3">
        <f>T7/U6</f>
        <v>0.60155273770610884</v>
      </c>
    </row>
    <row r="20" spans="1:20" ht="28" x14ac:dyDescent="0.15">
      <c r="A20" s="66"/>
      <c r="B20" s="17" t="s">
        <v>21</v>
      </c>
      <c r="C20" s="28">
        <v>23.332796305984399</v>
      </c>
      <c r="D20" s="28">
        <v>23.346215272674598</v>
      </c>
      <c r="E20" s="28">
        <v>23.3324904181077</v>
      </c>
      <c r="F20" s="42">
        <f t="shared" si="0"/>
        <v>23.337167332255564</v>
      </c>
      <c r="G20" s="28">
        <v>22.385664267246401</v>
      </c>
      <c r="H20" s="28">
        <v>22.305185347482301</v>
      </c>
      <c r="I20" s="28">
        <v>22.455330725510098</v>
      </c>
      <c r="J20" s="42">
        <f t="shared" si="3"/>
        <v>22.382060113412933</v>
      </c>
      <c r="K20" s="42">
        <f t="shared" si="6"/>
        <v>0.95510721884263106</v>
      </c>
      <c r="L20" s="29">
        <f t="shared" si="2"/>
        <v>0.51580325453375808</v>
      </c>
    </row>
  </sheetData>
  <mergeCells count="15">
    <mergeCell ref="A19:A20"/>
    <mergeCell ref="A7:A8"/>
    <mergeCell ref="A10:A11"/>
    <mergeCell ref="A13:A14"/>
    <mergeCell ref="A5:A6"/>
    <mergeCell ref="B5:B6"/>
    <mergeCell ref="C5:F5"/>
    <mergeCell ref="G5:J5"/>
    <mergeCell ref="A16:A17"/>
    <mergeCell ref="P16:T16"/>
    <mergeCell ref="O15:O17"/>
    <mergeCell ref="P15:T15"/>
    <mergeCell ref="O3:O5"/>
    <mergeCell ref="P3:T3"/>
    <mergeCell ref="P4:T4"/>
  </mergeCells>
  <pageMargins left="0.7" right="0.7" top="0.75" bottom="0.75" header="0.3" footer="0.3"/>
  <pageSetup scale="72" orientation="landscape" verticalDpi="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55BD-0A69-334D-AC78-D4E7AC37A88E}">
  <dimension ref="A1:U20"/>
  <sheetViews>
    <sheetView topLeftCell="E1" zoomScale="112" zoomScaleNormal="100" workbookViewId="0">
      <selection activeCell="O21" sqref="O21"/>
    </sheetView>
  </sheetViews>
  <sheetFormatPr baseColWidth="10" defaultColWidth="9.1640625" defaultRowHeight="13" x14ac:dyDescent="0.15"/>
  <cols>
    <col min="2" max="2" width="17.1640625" customWidth="1"/>
    <col min="3" max="3" width="12.33203125" bestFit="1" customWidth="1"/>
    <col min="4" max="5" width="12.33203125" customWidth="1"/>
    <col min="6" max="6" width="9.33203125" style="40" bestFit="1" customWidth="1"/>
    <col min="7" max="9" width="12.33203125" customWidth="1"/>
    <col min="10" max="10" width="9.33203125" style="40" bestFit="1" customWidth="1"/>
    <col min="11" max="11" width="6.5" style="40" customWidth="1"/>
    <col min="12" max="12" width="12.6640625" bestFit="1" customWidth="1"/>
    <col min="13" max="13" width="3.1640625" customWidth="1"/>
    <col min="14" max="14" width="26.5" bestFit="1" customWidth="1"/>
    <col min="15" max="18" width="13.33203125" bestFit="1" customWidth="1"/>
    <col min="19" max="19" width="12.83203125" customWidth="1"/>
    <col min="20" max="20" width="10.83203125" customWidth="1"/>
    <col min="21" max="21" width="14.1640625" customWidth="1"/>
    <col min="22" max="22" width="7.1640625" customWidth="1"/>
  </cols>
  <sheetData>
    <row r="1" spans="1:21" x14ac:dyDescent="0.15">
      <c r="A1" s="1" t="s">
        <v>78</v>
      </c>
      <c r="B1" s="1"/>
    </row>
    <row r="2" spans="1:21" x14ac:dyDescent="0.15">
      <c r="A2" t="s">
        <v>81</v>
      </c>
    </row>
    <row r="3" spans="1:21" x14ac:dyDescent="0.15">
      <c r="A3" t="s">
        <v>17</v>
      </c>
      <c r="O3" s="67" t="s">
        <v>5</v>
      </c>
      <c r="P3" s="67" t="s">
        <v>4</v>
      </c>
      <c r="Q3" s="67"/>
      <c r="R3" s="67"/>
      <c r="S3" s="67"/>
      <c r="T3" s="67"/>
      <c r="U3" s="3"/>
    </row>
    <row r="4" spans="1:21" x14ac:dyDescent="0.15">
      <c r="O4" s="67"/>
      <c r="P4" s="67" t="s">
        <v>96</v>
      </c>
      <c r="Q4" s="67"/>
      <c r="R4" s="67"/>
      <c r="S4" s="67"/>
      <c r="T4" s="67"/>
      <c r="U4" s="3"/>
    </row>
    <row r="5" spans="1:21" ht="14" customHeight="1" x14ac:dyDescent="0.15">
      <c r="A5" s="64" t="s">
        <v>96</v>
      </c>
      <c r="B5" s="64" t="s">
        <v>5</v>
      </c>
      <c r="C5" s="65" t="s">
        <v>85</v>
      </c>
      <c r="D5" s="65"/>
      <c r="E5" s="65"/>
      <c r="F5" s="65"/>
      <c r="G5" s="65" t="s">
        <v>83</v>
      </c>
      <c r="H5" s="65"/>
      <c r="I5" s="65"/>
      <c r="J5" s="65"/>
      <c r="K5" s="43"/>
      <c r="L5" s="3"/>
      <c r="O5" s="67"/>
      <c r="P5" s="3">
        <v>1</v>
      </c>
      <c r="Q5" s="3">
        <v>2</v>
      </c>
      <c r="R5" s="3">
        <v>3</v>
      </c>
      <c r="S5" s="3">
        <v>4</v>
      </c>
      <c r="T5" s="3">
        <v>5</v>
      </c>
      <c r="U5" s="3" t="s">
        <v>22</v>
      </c>
    </row>
    <row r="6" spans="1:21" ht="28" x14ac:dyDescent="0.15">
      <c r="A6" s="64"/>
      <c r="B6" s="64"/>
      <c r="C6" s="4" t="s">
        <v>1</v>
      </c>
      <c r="D6" s="4" t="s">
        <v>2</v>
      </c>
      <c r="E6" s="4" t="s">
        <v>3</v>
      </c>
      <c r="F6" s="41" t="s">
        <v>7</v>
      </c>
      <c r="G6" s="4" t="s">
        <v>1</v>
      </c>
      <c r="H6" s="4" t="s">
        <v>2</v>
      </c>
      <c r="I6" s="4" t="s">
        <v>3</v>
      </c>
      <c r="J6" s="41" t="s">
        <v>7</v>
      </c>
      <c r="K6" s="43" t="s">
        <v>0</v>
      </c>
      <c r="L6" s="3" t="s">
        <v>4</v>
      </c>
      <c r="O6" s="17" t="s">
        <v>14</v>
      </c>
      <c r="P6" s="5">
        <v>0.98047903937978109</v>
      </c>
      <c r="Q6" s="5">
        <v>0.82128227965435829</v>
      </c>
      <c r="R6" s="5">
        <v>0.85299850394329313</v>
      </c>
      <c r="S6" s="3">
        <v>0.72115628985532476</v>
      </c>
      <c r="T6" s="3">
        <v>1.0515020664820465</v>
      </c>
      <c r="U6" s="5">
        <f>AVERAGE(P6:T6)</f>
        <v>0.88548363586296086</v>
      </c>
    </row>
    <row r="7" spans="1:21" ht="26" x14ac:dyDescent="0.15">
      <c r="A7" s="66">
        <v>1</v>
      </c>
      <c r="B7" s="17" t="s">
        <v>14</v>
      </c>
      <c r="C7" s="28">
        <v>20.153722984000101</v>
      </c>
      <c r="D7" s="28">
        <v>20.178331929941798</v>
      </c>
      <c r="E7" s="28">
        <v>20.040156383658999</v>
      </c>
      <c r="F7" s="42">
        <f>AVERAGE(C7:E7)</f>
        <v>20.124070432533632</v>
      </c>
      <c r="G7" s="28">
        <v>20.0692532527728</v>
      </c>
      <c r="H7" s="28">
        <v>20.103733009590599</v>
      </c>
      <c r="I7" s="28">
        <v>20.1139011172808</v>
      </c>
      <c r="J7" s="42">
        <f>AVERAGE(G7:I7)</f>
        <v>20.095629126548065</v>
      </c>
      <c r="K7" s="42">
        <f>F7-J7</f>
        <v>2.8441305985566601E-2</v>
      </c>
      <c r="L7" s="29">
        <f>POWER(2,-K7)</f>
        <v>0.98047903937978109</v>
      </c>
      <c r="M7" s="2"/>
      <c r="O7" s="17" t="s">
        <v>18</v>
      </c>
      <c r="P7" s="3">
        <v>0.10924676272510478</v>
      </c>
      <c r="Q7" s="3">
        <v>7.2146303080147536E-2</v>
      </c>
      <c r="R7" s="3">
        <v>8.8883566191773039E-2</v>
      </c>
      <c r="S7" s="3">
        <v>6.5221499573403743E-2</v>
      </c>
      <c r="T7" s="3">
        <v>9.9537655398893365E-2</v>
      </c>
      <c r="U7" s="3">
        <f>AVERAGE(P7:T7)</f>
        <v>8.7007157393864484E-2</v>
      </c>
    </row>
    <row r="8" spans="1:21" ht="28" x14ac:dyDescent="0.15">
      <c r="A8" s="66"/>
      <c r="B8" s="17" t="s">
        <v>80</v>
      </c>
      <c r="C8" s="28">
        <v>23.266411109114099</v>
      </c>
      <c r="D8" s="28">
        <v>23.011756074341999</v>
      </c>
      <c r="E8" s="28">
        <v>22.841886252892898</v>
      </c>
      <c r="F8" s="42">
        <f t="shared" ref="F8:F20" si="0">AVERAGE(C8:E8)</f>
        <v>23.040017812116332</v>
      </c>
      <c r="G8" s="28">
        <v>19.858475558773701</v>
      </c>
      <c r="H8" s="28">
        <v>19.859270338683402</v>
      </c>
      <c r="I8" s="28">
        <v>19.819294842525</v>
      </c>
      <c r="J8" s="42">
        <f t="shared" ref="J8:J20" si="1">AVERAGE(G8:I8)</f>
        <v>19.845680246660702</v>
      </c>
      <c r="K8" s="42">
        <f t="shared" ref="K8:K20" si="2">F8-J8</f>
        <v>3.1943375654556299</v>
      </c>
      <c r="L8" s="29">
        <f t="shared" ref="L8:L20" si="3">POWER(2,-K8)</f>
        <v>0.10924676272510478</v>
      </c>
      <c r="M8" s="2"/>
      <c r="N8" s="1"/>
    </row>
    <row r="9" spans="1:21" x14ac:dyDescent="0.15">
      <c r="C9" s="30"/>
      <c r="D9" s="30"/>
      <c r="E9" s="30"/>
      <c r="F9" s="42"/>
      <c r="G9" s="30"/>
      <c r="H9" s="30"/>
      <c r="I9" s="30"/>
      <c r="J9" s="42"/>
      <c r="K9" s="42"/>
      <c r="L9" s="29"/>
    </row>
    <row r="10" spans="1:21" ht="14" x14ac:dyDescent="0.15">
      <c r="A10" s="66">
        <v>2</v>
      </c>
      <c r="B10" s="17" t="s">
        <v>14</v>
      </c>
      <c r="C10" s="28">
        <v>19.304263548380298</v>
      </c>
      <c r="D10" s="28">
        <v>19.1108174555124</v>
      </c>
      <c r="E10" s="28">
        <v>18.963426169652799</v>
      </c>
      <c r="F10" s="42">
        <f t="shared" si="0"/>
        <v>19.126169057848497</v>
      </c>
      <c r="G10" s="28">
        <v>18.7486832108907</v>
      </c>
      <c r="H10" s="28">
        <v>18.777836048770801</v>
      </c>
      <c r="I10" s="28">
        <v>18.999838139799198</v>
      </c>
      <c r="J10" s="42">
        <f t="shared" si="1"/>
        <v>18.842119133153563</v>
      </c>
      <c r="K10" s="42">
        <f t="shared" si="2"/>
        <v>0.28404992469493351</v>
      </c>
      <c r="L10" s="29">
        <f t="shared" si="3"/>
        <v>0.82128227965435829</v>
      </c>
    </row>
    <row r="11" spans="1:21" ht="28" x14ac:dyDescent="0.15">
      <c r="A11" s="66"/>
      <c r="B11" s="17" t="s">
        <v>80</v>
      </c>
      <c r="C11" s="28">
        <v>23.049373184174101</v>
      </c>
      <c r="D11" s="28">
        <v>23.059519788313001</v>
      </c>
      <c r="E11" s="28">
        <v>22.921387087670801</v>
      </c>
      <c r="F11" s="42">
        <f t="shared" si="0"/>
        <v>23.010093353385969</v>
      </c>
      <c r="G11" s="28">
        <v>19.2452385392303</v>
      </c>
      <c r="H11" s="28">
        <v>19.098891830079701</v>
      </c>
      <c r="I11" s="28">
        <v>19.307357531677901</v>
      </c>
      <c r="J11" s="42">
        <f t="shared" si="1"/>
        <v>19.217162633662635</v>
      </c>
      <c r="K11" s="42">
        <f t="shared" si="2"/>
        <v>3.7929307197233335</v>
      </c>
      <c r="L11" s="29">
        <f t="shared" si="3"/>
        <v>7.2146303080147536E-2</v>
      </c>
    </row>
    <row r="12" spans="1:21" x14ac:dyDescent="0.15">
      <c r="C12" s="30"/>
      <c r="D12" s="30"/>
      <c r="E12" s="30"/>
      <c r="F12" s="42"/>
      <c r="G12" s="30"/>
      <c r="H12" s="30"/>
      <c r="I12" s="30"/>
      <c r="J12" s="42"/>
      <c r="K12" s="42"/>
      <c r="L12" s="29"/>
    </row>
    <row r="13" spans="1:21" ht="14" x14ac:dyDescent="0.15">
      <c r="A13" s="66">
        <v>3</v>
      </c>
      <c r="B13" s="17" t="s">
        <v>14</v>
      </c>
      <c r="C13" s="28">
        <v>21.7314171256523</v>
      </c>
      <c r="D13" s="28">
        <v>21.543445824502399</v>
      </c>
      <c r="E13" s="28">
        <v>21.360581317452201</v>
      </c>
      <c r="F13" s="42">
        <f t="shared" si="0"/>
        <v>21.5451480892023</v>
      </c>
      <c r="G13" s="28">
        <v>21.355431865997001</v>
      </c>
      <c r="H13" s="28">
        <v>21.250919413517298</v>
      </c>
      <c r="I13" s="28">
        <v>21.340938337127501</v>
      </c>
      <c r="J13" s="42">
        <f t="shared" si="1"/>
        <v>21.315763205547267</v>
      </c>
      <c r="K13" s="42">
        <f t="shared" si="2"/>
        <v>0.22938488365503318</v>
      </c>
      <c r="L13" s="29">
        <f t="shared" si="3"/>
        <v>0.85299850394329313</v>
      </c>
    </row>
    <row r="14" spans="1:21" ht="28" x14ac:dyDescent="0.15">
      <c r="A14" s="66"/>
      <c r="B14" s="17" t="s">
        <v>80</v>
      </c>
      <c r="C14" s="28">
        <v>23.7927640777033</v>
      </c>
      <c r="D14" s="28">
        <v>24.036658907752599</v>
      </c>
      <c r="E14" s="28">
        <v>23.813327914949301</v>
      </c>
      <c r="F14" s="42">
        <f t="shared" si="0"/>
        <v>23.880916966801735</v>
      </c>
      <c r="G14" s="28">
        <v>20.376524540146001</v>
      </c>
      <c r="H14" s="28">
        <v>20.408607535418401</v>
      </c>
      <c r="I14" s="28">
        <v>20.381800360872202</v>
      </c>
      <c r="J14" s="42">
        <f t="shared" si="1"/>
        <v>20.388977478812205</v>
      </c>
      <c r="K14" s="42">
        <f t="shared" si="2"/>
        <v>3.49193948798953</v>
      </c>
      <c r="L14" s="29">
        <f t="shared" si="3"/>
        <v>8.8883566191773039E-2</v>
      </c>
    </row>
    <row r="15" spans="1:21" x14ac:dyDescent="0.15">
      <c r="C15" s="30"/>
      <c r="D15" s="30"/>
      <c r="E15" s="30"/>
      <c r="F15" s="42"/>
      <c r="G15" s="30"/>
      <c r="H15" s="30"/>
      <c r="I15" s="30"/>
      <c r="J15" s="42"/>
      <c r="K15" s="42"/>
      <c r="L15" s="29"/>
      <c r="O15" s="66" t="s">
        <v>5</v>
      </c>
      <c r="P15" s="67" t="s">
        <v>6</v>
      </c>
      <c r="Q15" s="67"/>
      <c r="R15" s="67"/>
      <c r="S15" s="67"/>
      <c r="T15" s="67"/>
    </row>
    <row r="16" spans="1:21" ht="14" x14ac:dyDescent="0.15">
      <c r="A16" s="66">
        <v>7</v>
      </c>
      <c r="B16" s="17" t="s">
        <v>14</v>
      </c>
      <c r="C16" s="28">
        <v>19.637986616296399</v>
      </c>
      <c r="D16" s="28">
        <v>19.617813736037299</v>
      </c>
      <c r="E16" s="28">
        <v>19.5451410631144</v>
      </c>
      <c r="F16" s="42">
        <f t="shared" si="0"/>
        <v>19.600313805149366</v>
      </c>
      <c r="G16" s="28">
        <v>19.113582780827301</v>
      </c>
      <c r="H16" s="28">
        <v>19.254377438191099</v>
      </c>
      <c r="I16" s="28">
        <v>19.018132779615801</v>
      </c>
      <c r="J16" s="42">
        <f t="shared" si="1"/>
        <v>19.128697666211398</v>
      </c>
      <c r="K16" s="42">
        <f t="shared" si="2"/>
        <v>0.47161613893796783</v>
      </c>
      <c r="L16" s="29">
        <f t="shared" si="3"/>
        <v>0.72115628985532476</v>
      </c>
      <c r="O16" s="66"/>
      <c r="P16" s="67" t="s">
        <v>96</v>
      </c>
      <c r="Q16" s="67"/>
      <c r="R16" s="67"/>
      <c r="S16" s="67"/>
      <c r="T16" s="67"/>
    </row>
    <row r="17" spans="1:20" ht="28" x14ac:dyDescent="0.15">
      <c r="A17" s="66"/>
      <c r="B17" s="17" t="s">
        <v>80</v>
      </c>
      <c r="C17" s="28">
        <v>24.152479309539601</v>
      </c>
      <c r="D17" s="28">
        <v>24.185155790535799</v>
      </c>
      <c r="E17" s="28">
        <v>24.071436499168101</v>
      </c>
      <c r="F17" s="42">
        <f t="shared" si="0"/>
        <v>24.136357199747835</v>
      </c>
      <c r="G17" s="28">
        <v>20.281809616588301</v>
      </c>
      <c r="H17" s="28">
        <v>20.148804144204</v>
      </c>
      <c r="I17" s="28">
        <v>20.162932104908801</v>
      </c>
      <c r="J17" s="42">
        <f t="shared" si="1"/>
        <v>20.197848621900366</v>
      </c>
      <c r="K17" s="42">
        <f t="shared" si="2"/>
        <v>3.9385085778474682</v>
      </c>
      <c r="L17" s="29">
        <f t="shared" si="3"/>
        <v>6.5221499573403743E-2</v>
      </c>
      <c r="O17" s="66"/>
      <c r="P17" s="3">
        <v>1</v>
      </c>
      <c r="Q17" s="3">
        <v>2</v>
      </c>
      <c r="R17" s="3">
        <v>3</v>
      </c>
      <c r="S17" s="3">
        <v>4</v>
      </c>
      <c r="T17" s="3">
        <v>5</v>
      </c>
    </row>
    <row r="18" spans="1:20" ht="14" x14ac:dyDescent="0.15">
      <c r="C18" s="37"/>
      <c r="D18" s="37"/>
      <c r="E18" s="37"/>
      <c r="F18" s="42"/>
      <c r="G18" s="37"/>
      <c r="H18" s="37"/>
      <c r="I18" s="37"/>
      <c r="J18" s="42"/>
      <c r="K18" s="42"/>
      <c r="L18" s="29"/>
      <c r="O18" s="17" t="s">
        <v>14</v>
      </c>
      <c r="P18" s="3">
        <f>P6/U6</f>
        <v>1.1072808120550315</v>
      </c>
      <c r="Q18" s="3">
        <f>Q6/U6</f>
        <v>0.92749571690725352</v>
      </c>
      <c r="R18" s="3">
        <f>R6/U6</f>
        <v>0.96331368463064948</v>
      </c>
      <c r="S18" s="3">
        <f>S6/U6</f>
        <v>0.8144207985871037</v>
      </c>
      <c r="T18" s="3">
        <f>T6/U6</f>
        <v>1.1874889878199613</v>
      </c>
    </row>
    <row r="19" spans="1:20" ht="26" x14ac:dyDescent="0.15">
      <c r="A19" s="66">
        <v>8</v>
      </c>
      <c r="B19" s="17" t="s">
        <v>14</v>
      </c>
      <c r="C19" s="28">
        <v>21.9227265409742</v>
      </c>
      <c r="D19" s="28">
        <v>21.803711972714598</v>
      </c>
      <c r="E19" s="28">
        <v>21.951429051270999</v>
      </c>
      <c r="F19" s="42">
        <f t="shared" si="0"/>
        <v>21.892622521653266</v>
      </c>
      <c r="G19" s="28">
        <v>22.040358719294701</v>
      </c>
      <c r="H19" s="28">
        <v>21.9163577440697</v>
      </c>
      <c r="I19" s="28">
        <v>21.938506157654601</v>
      </c>
      <c r="J19" s="42">
        <f t="shared" si="1"/>
        <v>21.965074207006335</v>
      </c>
      <c r="K19" s="42">
        <f t="shared" si="2"/>
        <v>-7.245168535306945E-2</v>
      </c>
      <c r="L19" s="29">
        <f t="shared" si="3"/>
        <v>1.0515020664820465</v>
      </c>
      <c r="O19" s="17" t="s">
        <v>18</v>
      </c>
      <c r="P19" s="3">
        <f>P7/U6</f>
        <v>0.12337524749244719</v>
      </c>
      <c r="Q19" s="3">
        <f>Q7/U6</f>
        <v>8.1476720921935863E-2</v>
      </c>
      <c r="R19" s="3">
        <f>R7/U6</f>
        <v>0.10037855313401729</v>
      </c>
      <c r="S19" s="3">
        <f>S7/U6</f>
        <v>7.365635787254407E-2</v>
      </c>
      <c r="T19" s="3">
        <f>T7/U6</f>
        <v>0.11241049678110371</v>
      </c>
    </row>
    <row r="20" spans="1:20" ht="28" x14ac:dyDescent="0.15">
      <c r="A20" s="66"/>
      <c r="B20" s="17" t="s">
        <v>80</v>
      </c>
      <c r="C20" s="28">
        <v>25.812949023975499</v>
      </c>
      <c r="D20" s="28">
        <v>25.645901953816999</v>
      </c>
      <c r="E20" s="28">
        <v>25.6731707172063</v>
      </c>
      <c r="F20" s="42">
        <f t="shared" si="0"/>
        <v>25.710673898332931</v>
      </c>
      <c r="G20" s="28">
        <v>22.385664267246401</v>
      </c>
      <c r="H20" s="28">
        <v>22.305185347482301</v>
      </c>
      <c r="I20" s="28">
        <v>22.455330725510098</v>
      </c>
      <c r="J20" s="42">
        <f t="shared" si="1"/>
        <v>22.382060113412933</v>
      </c>
      <c r="K20" s="42">
        <f t="shared" si="2"/>
        <v>3.3286137849199982</v>
      </c>
      <c r="L20" s="29">
        <f t="shared" si="3"/>
        <v>9.9537655398893365E-2</v>
      </c>
    </row>
  </sheetData>
  <mergeCells count="15">
    <mergeCell ref="A19:A20"/>
    <mergeCell ref="A7:A8"/>
    <mergeCell ref="A10:A11"/>
    <mergeCell ref="A13:A14"/>
    <mergeCell ref="A5:A6"/>
    <mergeCell ref="B5:B6"/>
    <mergeCell ref="C5:F5"/>
    <mergeCell ref="G5:J5"/>
    <mergeCell ref="A16:A17"/>
    <mergeCell ref="P16:T16"/>
    <mergeCell ref="O15:O17"/>
    <mergeCell ref="P15:T15"/>
    <mergeCell ref="O3:O5"/>
    <mergeCell ref="P3:T3"/>
    <mergeCell ref="P4:T4"/>
  </mergeCells>
  <pageMargins left="0.7" right="0.7" top="0.75" bottom="0.75" header="0.3" footer="0.3"/>
  <pageSetup scale="72" orientation="landscape" verticalDpi="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33FD-955E-E244-95A0-4B2C7E0ACDCA}">
  <dimension ref="A1:T17"/>
  <sheetViews>
    <sheetView zoomScaleNormal="100" workbookViewId="0">
      <selection activeCell="B16" sqref="B16"/>
    </sheetView>
  </sheetViews>
  <sheetFormatPr baseColWidth="10" defaultColWidth="9.1640625" defaultRowHeight="13" x14ac:dyDescent="0.15"/>
  <cols>
    <col min="2" max="2" width="17.1640625" customWidth="1"/>
    <col min="3" max="3" width="12.33203125" bestFit="1" customWidth="1"/>
    <col min="4" max="5" width="12.33203125" customWidth="1"/>
    <col min="6" max="6" width="9.33203125" style="26" bestFit="1" customWidth="1"/>
    <col min="7" max="9" width="12.33203125" customWidth="1"/>
    <col min="10" max="10" width="9.33203125" style="26" bestFit="1" customWidth="1"/>
    <col min="11" max="11" width="9.6640625" style="26" customWidth="1"/>
    <col min="12" max="12" width="12.6640625" bestFit="1" customWidth="1"/>
    <col min="13" max="13" width="3.1640625" customWidth="1"/>
    <col min="14" max="14" width="11.5" customWidth="1"/>
    <col min="15" max="17" width="13.33203125" bestFit="1" customWidth="1"/>
    <col min="18" max="18" width="11.33203125" customWidth="1"/>
    <col min="19" max="19" width="10.33203125" customWidth="1"/>
    <col min="20" max="20" width="17.5" customWidth="1"/>
    <col min="21" max="21" width="9.6640625" customWidth="1"/>
  </cols>
  <sheetData>
    <row r="1" spans="1:20" x14ac:dyDescent="0.15">
      <c r="A1" s="1" t="s">
        <v>78</v>
      </c>
      <c r="B1" s="1"/>
    </row>
    <row r="2" spans="1:20" x14ac:dyDescent="0.15">
      <c r="A2" t="s">
        <v>20</v>
      </c>
    </row>
    <row r="3" spans="1:20" x14ac:dyDescent="0.15">
      <c r="A3" t="s">
        <v>17</v>
      </c>
      <c r="O3" s="67" t="s">
        <v>5</v>
      </c>
      <c r="P3" s="67" t="s">
        <v>4</v>
      </c>
      <c r="Q3" s="67"/>
      <c r="R3" s="67"/>
      <c r="S3" s="67"/>
      <c r="T3" s="3"/>
    </row>
    <row r="4" spans="1:20" x14ac:dyDescent="0.15">
      <c r="O4" s="67"/>
      <c r="P4" s="67" t="s">
        <v>96</v>
      </c>
      <c r="Q4" s="67"/>
      <c r="R4" s="67"/>
      <c r="S4" s="67"/>
      <c r="T4" s="3"/>
    </row>
    <row r="5" spans="1:20" ht="14" customHeight="1" x14ac:dyDescent="0.15">
      <c r="A5" s="64" t="s">
        <v>96</v>
      </c>
      <c r="B5" s="64" t="s">
        <v>5</v>
      </c>
      <c r="C5" s="65" t="s">
        <v>82</v>
      </c>
      <c r="D5" s="65"/>
      <c r="E5" s="65"/>
      <c r="F5" s="65"/>
      <c r="G5" s="65" t="s">
        <v>83</v>
      </c>
      <c r="H5" s="65"/>
      <c r="I5" s="65"/>
      <c r="J5" s="65"/>
      <c r="K5" s="27"/>
      <c r="L5" s="3"/>
      <c r="O5" s="67"/>
      <c r="P5" s="3">
        <v>1</v>
      </c>
      <c r="Q5" s="3">
        <v>2</v>
      </c>
      <c r="R5" s="3">
        <v>3</v>
      </c>
      <c r="S5" s="3">
        <v>4</v>
      </c>
      <c r="T5" s="3" t="s">
        <v>22</v>
      </c>
    </row>
    <row r="6" spans="1:20" ht="28" x14ac:dyDescent="0.15">
      <c r="A6" s="64"/>
      <c r="B6" s="64"/>
      <c r="C6" s="4" t="s">
        <v>1</v>
      </c>
      <c r="D6" s="4" t="s">
        <v>2</v>
      </c>
      <c r="E6" s="4" t="s">
        <v>3</v>
      </c>
      <c r="F6" s="38" t="s">
        <v>7</v>
      </c>
      <c r="G6" s="4" t="s">
        <v>1</v>
      </c>
      <c r="H6" s="4" t="s">
        <v>2</v>
      </c>
      <c r="I6" s="4" t="s">
        <v>3</v>
      </c>
      <c r="J6" s="38" t="s">
        <v>7</v>
      </c>
      <c r="K6" s="27" t="s">
        <v>0</v>
      </c>
      <c r="L6" s="3" t="s">
        <v>4</v>
      </c>
      <c r="O6" s="17" t="s">
        <v>14</v>
      </c>
      <c r="P6" s="5">
        <v>1.4688259295965529</v>
      </c>
      <c r="Q6" s="5">
        <v>1.2621557929545069</v>
      </c>
      <c r="R6" s="3">
        <v>1.2299723413450592</v>
      </c>
      <c r="S6" s="3">
        <v>2.2378723567487588</v>
      </c>
      <c r="T6" s="5">
        <f>AVERAGE(P6:S6)</f>
        <v>1.5497066051612194</v>
      </c>
    </row>
    <row r="7" spans="1:20" ht="26" x14ac:dyDescent="0.15">
      <c r="A7" s="66">
        <v>1</v>
      </c>
      <c r="B7" s="17" t="s">
        <v>14</v>
      </c>
      <c r="C7" s="28">
        <v>19.6189419444942</v>
      </c>
      <c r="D7" s="28">
        <v>19.541605100523501</v>
      </c>
      <c r="E7" s="28">
        <v>19.462350037457099</v>
      </c>
      <c r="F7" s="42">
        <f>AVERAGE(C7:E7)</f>
        <v>19.540965694158267</v>
      </c>
      <c r="G7" s="28">
        <v>20.0692532527728</v>
      </c>
      <c r="H7" s="28">
        <v>20.103733009590599</v>
      </c>
      <c r="I7" s="28">
        <v>20.1139011172808</v>
      </c>
      <c r="J7" s="42">
        <f>AVERAGE(G7:I7)</f>
        <v>20.095629126548065</v>
      </c>
      <c r="K7" s="42">
        <f t="shared" ref="K7:K8" si="0">F7-J7</f>
        <v>-0.55466343238979832</v>
      </c>
      <c r="L7" s="29">
        <f>POWER(2,-K7)</f>
        <v>1.4688259295965529</v>
      </c>
      <c r="M7" s="2"/>
      <c r="O7" s="17" t="s">
        <v>18</v>
      </c>
      <c r="P7" s="3">
        <v>1.067879565432414</v>
      </c>
      <c r="Q7" s="3">
        <v>0.58202911942338997</v>
      </c>
      <c r="R7" s="3">
        <v>0.54522977894396207</v>
      </c>
      <c r="S7" s="3">
        <v>0.89778245945033397</v>
      </c>
      <c r="T7" s="3">
        <f>AVERAGE(P7:S7)</f>
        <v>0.77323023081252507</v>
      </c>
    </row>
    <row r="8" spans="1:20" ht="28" x14ac:dyDescent="0.15">
      <c r="A8" s="66"/>
      <c r="B8" s="17" t="s">
        <v>21</v>
      </c>
      <c r="C8" s="28">
        <v>19.852111463431299</v>
      </c>
      <c r="D8" s="28">
        <v>19.736774368110499</v>
      </c>
      <c r="E8" s="28">
        <v>19.663908057674998</v>
      </c>
      <c r="F8" s="42">
        <f t="shared" ref="F8:F17" si="1">AVERAGE(C8:E8)</f>
        <v>19.7509312964056</v>
      </c>
      <c r="G8" s="28">
        <v>19.858475558773701</v>
      </c>
      <c r="H8" s="28">
        <v>19.859270338683402</v>
      </c>
      <c r="I8" s="28">
        <v>19.819294842525</v>
      </c>
      <c r="J8" s="42">
        <f t="shared" ref="J8:J17" si="2">AVERAGE(G8:I8)</f>
        <v>19.845680246660702</v>
      </c>
      <c r="K8" s="42">
        <f t="shared" si="0"/>
        <v>-9.4748950255102216E-2</v>
      </c>
      <c r="L8" s="29">
        <f t="shared" ref="L8:L17" si="3">POWER(2,-K8)</f>
        <v>1.067879565432414</v>
      </c>
      <c r="M8" s="2"/>
      <c r="N8" s="1"/>
    </row>
    <row r="9" spans="1:20" x14ac:dyDescent="0.15">
      <c r="C9" s="30"/>
      <c r="D9" s="30"/>
      <c r="E9" s="30"/>
      <c r="F9" s="42"/>
      <c r="G9" s="30"/>
      <c r="H9" s="30"/>
      <c r="I9" s="30"/>
      <c r="J9" s="42"/>
      <c r="K9" s="44"/>
      <c r="L9" s="29"/>
    </row>
    <row r="10" spans="1:20" ht="14" x14ac:dyDescent="0.15">
      <c r="A10" s="68">
        <v>2</v>
      </c>
      <c r="B10" s="17" t="s">
        <v>14</v>
      </c>
      <c r="C10" s="28">
        <v>18.594492630216202</v>
      </c>
      <c r="D10" s="28">
        <v>18.551725287181501</v>
      </c>
      <c r="E10" s="28">
        <v>18.372469485212498</v>
      </c>
      <c r="F10" s="42">
        <f t="shared" si="1"/>
        <v>18.506229134203402</v>
      </c>
      <c r="G10" s="28">
        <v>18.7486832108907</v>
      </c>
      <c r="H10" s="28">
        <v>18.777836048770801</v>
      </c>
      <c r="I10" s="28">
        <v>18.999838139799198</v>
      </c>
      <c r="J10" s="42">
        <f t="shared" si="2"/>
        <v>18.842119133153563</v>
      </c>
      <c r="K10" s="42">
        <f t="shared" ref="K10:K11" si="4">F10-J10</f>
        <v>-0.33588999895016158</v>
      </c>
      <c r="L10" s="29">
        <f t="shared" si="3"/>
        <v>1.2621557929545069</v>
      </c>
      <c r="O10" s="67" t="s">
        <v>5</v>
      </c>
      <c r="P10" s="67" t="s">
        <v>4</v>
      </c>
      <c r="Q10" s="67"/>
      <c r="R10" s="67"/>
      <c r="S10" s="67"/>
    </row>
    <row r="11" spans="1:20" ht="28" x14ac:dyDescent="0.15">
      <c r="A11" s="69"/>
      <c r="B11" s="17" t="s">
        <v>21</v>
      </c>
      <c r="C11" s="28">
        <v>20.046163373991799</v>
      </c>
      <c r="D11" s="28">
        <v>19.895574905951399</v>
      </c>
      <c r="E11" s="28">
        <v>20.0522599030237</v>
      </c>
      <c r="F11" s="42">
        <f t="shared" si="1"/>
        <v>19.997999394322296</v>
      </c>
      <c r="G11" s="28">
        <v>19.2452385392303</v>
      </c>
      <c r="H11" s="28">
        <v>19.098891830079701</v>
      </c>
      <c r="I11" s="28">
        <v>19.307357531677901</v>
      </c>
      <c r="J11" s="42">
        <f t="shared" si="2"/>
        <v>19.217162633662635</v>
      </c>
      <c r="K11" s="42">
        <f t="shared" si="4"/>
        <v>0.78083676065966046</v>
      </c>
      <c r="L11" s="29">
        <f t="shared" si="3"/>
        <v>0.58202911942338997</v>
      </c>
      <c r="O11" s="67"/>
      <c r="P11" s="66" t="s">
        <v>96</v>
      </c>
      <c r="Q11" s="66"/>
      <c r="R11" s="66"/>
      <c r="S11" s="66"/>
    </row>
    <row r="12" spans="1:20" x14ac:dyDescent="0.15">
      <c r="C12" s="30"/>
      <c r="D12" s="30"/>
      <c r="E12" s="30"/>
      <c r="F12" s="42"/>
      <c r="G12" s="30"/>
      <c r="H12" s="30"/>
      <c r="I12" s="30"/>
      <c r="J12" s="42"/>
      <c r="K12" s="44"/>
      <c r="L12" s="29"/>
      <c r="O12" s="67"/>
      <c r="P12" s="3">
        <v>1</v>
      </c>
      <c r="Q12" s="3">
        <v>2</v>
      </c>
      <c r="R12" s="3">
        <v>3</v>
      </c>
      <c r="S12" s="3">
        <v>4</v>
      </c>
    </row>
    <row r="13" spans="1:20" ht="14" x14ac:dyDescent="0.15">
      <c r="A13" s="66">
        <v>3</v>
      </c>
      <c r="B13" s="17" t="s">
        <v>14</v>
      </c>
      <c r="C13" s="28">
        <v>18.895268702347</v>
      </c>
      <c r="D13" s="28">
        <v>18.946045711975</v>
      </c>
      <c r="E13" s="28">
        <v>18.6489009631137</v>
      </c>
      <c r="F13" s="42">
        <f t="shared" si="1"/>
        <v>18.830071792478567</v>
      </c>
      <c r="G13" s="28">
        <v>19.113582780827301</v>
      </c>
      <c r="H13" s="28">
        <v>19.254377438191099</v>
      </c>
      <c r="I13" s="28">
        <v>19.018132779615801</v>
      </c>
      <c r="J13" s="42">
        <f t="shared" si="2"/>
        <v>19.128697666211398</v>
      </c>
      <c r="K13" s="46">
        <f>F13-J13</f>
        <v>-0.29862587373283134</v>
      </c>
      <c r="L13" s="29">
        <f t="shared" si="3"/>
        <v>1.2299723413450592</v>
      </c>
      <c r="O13" s="17" t="s">
        <v>14</v>
      </c>
      <c r="P13" s="5">
        <f>P6/T6</f>
        <v>0.94780903992065502</v>
      </c>
      <c r="Q13" s="5">
        <f>Q6/T6</f>
        <v>0.81444822442581122</v>
      </c>
      <c r="R13" s="3">
        <f>R6/T6</f>
        <v>0.79368077625061317</v>
      </c>
      <c r="S13" s="3">
        <f>S6/T6</f>
        <v>1.4440619594029207</v>
      </c>
      <c r="T13" s="45"/>
    </row>
    <row r="14" spans="1:20" ht="28" x14ac:dyDescent="0.15">
      <c r="A14" s="66"/>
      <c r="B14" s="17" t="s">
        <v>21</v>
      </c>
      <c r="C14" s="28">
        <v>21.086886635198901</v>
      </c>
      <c r="D14" s="28">
        <v>21.090316681280498</v>
      </c>
      <c r="E14" s="28">
        <v>21.041533752948599</v>
      </c>
      <c r="F14" s="42">
        <f t="shared" si="1"/>
        <v>21.072912356475999</v>
      </c>
      <c r="G14" s="28">
        <v>20.281809616588301</v>
      </c>
      <c r="H14" s="28">
        <v>20.148804144204</v>
      </c>
      <c r="I14" s="28">
        <v>20.162932104908801</v>
      </c>
      <c r="J14" s="42">
        <f t="shared" si="2"/>
        <v>20.197848621900366</v>
      </c>
      <c r="K14" s="46">
        <f>F14-J14</f>
        <v>0.87506373457563313</v>
      </c>
      <c r="L14" s="29">
        <f t="shared" si="3"/>
        <v>0.54522977894396207</v>
      </c>
      <c r="O14" s="17" t="s">
        <v>18</v>
      </c>
      <c r="P14" s="3">
        <f>P7/T6</f>
        <v>0.68908499316960725</v>
      </c>
      <c r="Q14" s="3">
        <f>Q7/T6</f>
        <v>0.3755737489180026</v>
      </c>
      <c r="R14" s="3">
        <f>R7/T6</f>
        <v>0.35182774412143686</v>
      </c>
      <c r="S14" s="3">
        <f>S7/T6</f>
        <v>0.57932414849386005</v>
      </c>
    </row>
    <row r="15" spans="1:20" x14ac:dyDescent="0.15">
      <c r="C15" s="37"/>
      <c r="D15" s="37"/>
      <c r="E15" s="37"/>
      <c r="F15" s="42"/>
      <c r="G15" s="37"/>
      <c r="H15" s="37"/>
      <c r="I15" s="37"/>
      <c r="J15" s="42"/>
      <c r="K15" s="47"/>
      <c r="L15" s="29"/>
    </row>
    <row r="16" spans="1:20" ht="14" x14ac:dyDescent="0.15">
      <c r="A16" s="66">
        <v>4</v>
      </c>
      <c r="B16" s="17" t="s">
        <v>14</v>
      </c>
      <c r="C16" s="28">
        <v>21.005727886338899</v>
      </c>
      <c r="D16" s="28">
        <v>20.838059786888699</v>
      </c>
      <c r="E16" s="28">
        <v>20.565051696137001</v>
      </c>
      <c r="F16" s="42">
        <f t="shared" si="1"/>
        <v>20.802946456454865</v>
      </c>
      <c r="G16" s="28">
        <v>22.040358719294701</v>
      </c>
      <c r="H16" s="28">
        <v>21.9163577440697</v>
      </c>
      <c r="I16" s="28">
        <v>21.938506157654601</v>
      </c>
      <c r="J16" s="42">
        <f t="shared" si="2"/>
        <v>21.965074207006335</v>
      </c>
      <c r="K16" s="46">
        <f>F16-J16</f>
        <v>-1.1621277505514698</v>
      </c>
      <c r="L16" s="29">
        <f t="shared" si="3"/>
        <v>2.2378723567487588</v>
      </c>
    </row>
    <row r="17" spans="1:12" ht="28" x14ac:dyDescent="0.15">
      <c r="A17" s="66"/>
      <c r="B17" s="17" t="s">
        <v>21</v>
      </c>
      <c r="C17" s="28">
        <v>22.5866185768954</v>
      </c>
      <c r="D17" s="28">
        <v>22.519251809004601</v>
      </c>
      <c r="E17" s="28">
        <v>22.506996509979501</v>
      </c>
      <c r="F17" s="42">
        <f t="shared" si="1"/>
        <v>22.537622298626502</v>
      </c>
      <c r="G17" s="28">
        <v>22.385664267246401</v>
      </c>
      <c r="H17" s="28">
        <v>22.305185347482301</v>
      </c>
      <c r="I17" s="28">
        <v>22.455330725510098</v>
      </c>
      <c r="J17" s="42">
        <f t="shared" si="2"/>
        <v>22.382060113412933</v>
      </c>
      <c r="K17" s="46">
        <f>F17-J17</f>
        <v>0.15556218521356868</v>
      </c>
      <c r="L17" s="29">
        <f t="shared" si="3"/>
        <v>0.89778245945033397</v>
      </c>
    </row>
  </sheetData>
  <mergeCells count="14">
    <mergeCell ref="A16:A17"/>
    <mergeCell ref="A7:A8"/>
    <mergeCell ref="A10:A11"/>
    <mergeCell ref="A5:A6"/>
    <mergeCell ref="B5:B6"/>
    <mergeCell ref="C5:F5"/>
    <mergeCell ref="G5:J5"/>
    <mergeCell ref="A13:A14"/>
    <mergeCell ref="P11:S11"/>
    <mergeCell ref="O10:O12"/>
    <mergeCell ref="P10:S10"/>
    <mergeCell ref="O3:O5"/>
    <mergeCell ref="P3:S3"/>
    <mergeCell ref="P4:S4"/>
  </mergeCells>
  <pageMargins left="0.7" right="0.7" top="0.75" bottom="0.75" header="0.3" footer="0.3"/>
  <pageSetup scale="72" orientation="landscape" verticalDpi="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1AFB-1DCE-C745-9573-AA407D1A55DE}">
  <dimension ref="A1:U20"/>
  <sheetViews>
    <sheetView zoomScaleNormal="100" workbookViewId="0">
      <selection activeCell="O14" sqref="O14"/>
    </sheetView>
  </sheetViews>
  <sheetFormatPr baseColWidth="10" defaultColWidth="9.1640625" defaultRowHeight="13" x14ac:dyDescent="0.15"/>
  <cols>
    <col min="2" max="2" width="17.1640625" customWidth="1"/>
    <col min="3" max="3" width="12.33203125" bestFit="1" customWidth="1"/>
    <col min="4" max="5" width="12.33203125" customWidth="1"/>
    <col min="6" max="6" width="9.33203125" style="26" bestFit="1" customWidth="1"/>
    <col min="7" max="9" width="12.33203125" customWidth="1"/>
    <col min="10" max="10" width="9.33203125" style="26" bestFit="1" customWidth="1"/>
    <col min="11" max="11" width="9.33203125" style="26" customWidth="1"/>
    <col min="12" max="12" width="12.6640625" bestFit="1" customWidth="1"/>
    <col min="13" max="13" width="3.1640625" customWidth="1"/>
    <col min="14" max="14" width="26.5" bestFit="1" customWidth="1"/>
    <col min="15" max="18" width="13.33203125" bestFit="1" customWidth="1"/>
    <col min="19" max="19" width="12" customWidth="1"/>
    <col min="20" max="20" width="10.83203125" customWidth="1"/>
    <col min="21" max="21" width="14" customWidth="1"/>
    <col min="22" max="22" width="7.1640625" customWidth="1"/>
  </cols>
  <sheetData>
    <row r="1" spans="1:21" x14ac:dyDescent="0.15">
      <c r="A1" s="1" t="s">
        <v>78</v>
      </c>
      <c r="B1" s="1"/>
    </row>
    <row r="2" spans="1:21" x14ac:dyDescent="0.15">
      <c r="A2" t="s">
        <v>79</v>
      </c>
    </row>
    <row r="3" spans="1:21" x14ac:dyDescent="0.15">
      <c r="A3" t="s">
        <v>17</v>
      </c>
      <c r="O3" s="67" t="s">
        <v>5</v>
      </c>
      <c r="P3" s="67" t="s">
        <v>4</v>
      </c>
      <c r="Q3" s="67"/>
      <c r="R3" s="67"/>
      <c r="S3" s="67"/>
      <c r="T3" s="67"/>
      <c r="U3" s="3"/>
    </row>
    <row r="4" spans="1:21" x14ac:dyDescent="0.15">
      <c r="O4" s="67"/>
      <c r="P4" s="67" t="s">
        <v>96</v>
      </c>
      <c r="Q4" s="67"/>
      <c r="R4" s="67"/>
      <c r="S4" s="67"/>
      <c r="T4" s="67"/>
      <c r="U4" s="3"/>
    </row>
    <row r="5" spans="1:21" ht="14" customHeight="1" x14ac:dyDescent="0.15">
      <c r="A5" s="64" t="s">
        <v>96</v>
      </c>
      <c r="B5" s="64" t="s">
        <v>5</v>
      </c>
      <c r="C5" s="65" t="s">
        <v>84</v>
      </c>
      <c r="D5" s="65"/>
      <c r="E5" s="65"/>
      <c r="F5" s="65"/>
      <c r="G5" s="65" t="s">
        <v>83</v>
      </c>
      <c r="H5" s="65"/>
      <c r="I5" s="65"/>
      <c r="J5" s="65"/>
      <c r="K5" s="27"/>
      <c r="L5" s="3"/>
      <c r="O5" s="67"/>
      <c r="P5" s="3">
        <v>1</v>
      </c>
      <c r="Q5" s="3">
        <v>2</v>
      </c>
      <c r="R5" s="3">
        <v>3</v>
      </c>
      <c r="S5" s="3">
        <v>4</v>
      </c>
      <c r="T5" s="3">
        <v>5</v>
      </c>
      <c r="U5" s="3" t="s">
        <v>22</v>
      </c>
    </row>
    <row r="6" spans="1:21" ht="28" x14ac:dyDescent="0.15">
      <c r="A6" s="64"/>
      <c r="B6" s="64"/>
      <c r="C6" s="4" t="s">
        <v>1</v>
      </c>
      <c r="D6" s="4" t="s">
        <v>2</v>
      </c>
      <c r="E6" s="4" t="s">
        <v>3</v>
      </c>
      <c r="F6" s="38" t="s">
        <v>7</v>
      </c>
      <c r="G6" s="4" t="s">
        <v>1</v>
      </c>
      <c r="H6" s="4" t="s">
        <v>2</v>
      </c>
      <c r="I6" s="4" t="s">
        <v>3</v>
      </c>
      <c r="J6" s="38" t="s">
        <v>7</v>
      </c>
      <c r="K6" s="27" t="s">
        <v>0</v>
      </c>
      <c r="L6" s="3" t="s">
        <v>4</v>
      </c>
      <c r="O6" s="17" t="s">
        <v>14</v>
      </c>
      <c r="P6" s="5">
        <v>1.6173827580275617</v>
      </c>
      <c r="Q6" s="5">
        <v>1.6268558429053146</v>
      </c>
      <c r="R6" s="5">
        <v>1.9051806477424638</v>
      </c>
      <c r="S6" s="3">
        <v>1.475558998342303</v>
      </c>
      <c r="T6" s="3">
        <v>2.2268474667293767</v>
      </c>
      <c r="U6" s="5">
        <f>AVERAGE(P6:T6)</f>
        <v>1.7703651427494038</v>
      </c>
    </row>
    <row r="7" spans="1:21" ht="26" x14ac:dyDescent="0.15">
      <c r="A7" s="66">
        <v>1</v>
      </c>
      <c r="B7" s="17" t="s">
        <v>14</v>
      </c>
      <c r="C7" s="36">
        <v>19.404996984365798</v>
      </c>
      <c r="D7" s="36">
        <v>19.444786511999901</v>
      </c>
      <c r="E7" s="36">
        <v>19.356120472515599</v>
      </c>
      <c r="F7" s="42">
        <f>AVERAGE(C7:E7)</f>
        <v>19.401967989627099</v>
      </c>
      <c r="G7" s="28">
        <v>20.0692532527728</v>
      </c>
      <c r="H7" s="28">
        <v>20.103733009590599</v>
      </c>
      <c r="I7" s="28">
        <v>20.1139011172808</v>
      </c>
      <c r="J7" s="42">
        <f>AVERAGE(G7:I7)</f>
        <v>20.095629126548065</v>
      </c>
      <c r="K7" s="42">
        <f>F7-J7</f>
        <v>-0.69366113692096576</v>
      </c>
      <c r="L7" s="29">
        <f>POWER(2,-K7)</f>
        <v>1.6173827580275617</v>
      </c>
      <c r="M7" s="2"/>
      <c r="O7" s="17" t="s">
        <v>18</v>
      </c>
      <c r="P7" s="3">
        <v>0.79003563232624219</v>
      </c>
      <c r="Q7" s="3">
        <v>0.75015035079659587</v>
      </c>
      <c r="R7" s="3">
        <v>0.84536298575990121</v>
      </c>
      <c r="S7" s="3">
        <v>0.8176482620145259</v>
      </c>
      <c r="T7" s="3">
        <v>1.0794135973909285</v>
      </c>
      <c r="U7" s="3">
        <f>AVERAGE(P7:T7)</f>
        <v>0.85652216565763872</v>
      </c>
    </row>
    <row r="8" spans="1:21" ht="28" x14ac:dyDescent="0.15">
      <c r="A8" s="66"/>
      <c r="B8" s="17" t="s">
        <v>80</v>
      </c>
      <c r="C8" s="36">
        <v>20.247110593046202</v>
      </c>
      <c r="D8" s="36">
        <v>20.194557481088999</v>
      </c>
      <c r="E8" s="36">
        <v>20.115403780179999</v>
      </c>
      <c r="F8" s="42">
        <f t="shared" ref="F8:F20" si="0">AVERAGE(C8:E8)</f>
        <v>20.185690618105067</v>
      </c>
      <c r="G8" s="28">
        <v>19.858475558773701</v>
      </c>
      <c r="H8" s="28">
        <v>19.859270338683402</v>
      </c>
      <c r="I8" s="28">
        <v>19.819294842525</v>
      </c>
      <c r="J8" s="42">
        <f t="shared" ref="J8:J20" si="1">AVERAGE(G8:I8)</f>
        <v>19.845680246660702</v>
      </c>
      <c r="K8" s="42">
        <f t="shared" ref="K8:K20" si="2">F8-J8</f>
        <v>0.34001037144436452</v>
      </c>
      <c r="L8" s="29">
        <f t="shared" ref="L8:L20" si="3">POWER(2,-K8)</f>
        <v>0.79003563232624219</v>
      </c>
      <c r="M8" s="2"/>
      <c r="N8" s="1"/>
    </row>
    <row r="9" spans="1:21" x14ac:dyDescent="0.15">
      <c r="C9" s="30"/>
      <c r="D9" s="30"/>
      <c r="E9" s="30"/>
      <c r="F9" s="42"/>
      <c r="G9" s="30"/>
      <c r="H9" s="30"/>
      <c r="I9" s="30"/>
      <c r="J9" s="42"/>
      <c r="K9" s="42"/>
      <c r="L9" s="29"/>
    </row>
    <row r="10" spans="1:21" ht="14" x14ac:dyDescent="0.15">
      <c r="A10" s="66">
        <v>2</v>
      </c>
      <c r="B10" s="17" t="s">
        <v>14</v>
      </c>
      <c r="C10" s="36">
        <v>18.179890098951802</v>
      </c>
      <c r="D10" s="36">
        <v>18.154918402866901</v>
      </c>
      <c r="E10" s="36">
        <v>18.085289642963001</v>
      </c>
      <c r="F10" s="42">
        <f t="shared" si="0"/>
        <v>18.140032714927234</v>
      </c>
      <c r="G10" s="28">
        <v>18.7486832108907</v>
      </c>
      <c r="H10" s="28">
        <v>18.777836048770801</v>
      </c>
      <c r="I10" s="28">
        <v>18.999838139799198</v>
      </c>
      <c r="J10" s="42">
        <f t="shared" si="1"/>
        <v>18.842119133153563</v>
      </c>
      <c r="K10" s="42">
        <f t="shared" si="2"/>
        <v>-0.70208641822632956</v>
      </c>
      <c r="L10" s="29">
        <f t="shared" si="3"/>
        <v>1.6268558429053146</v>
      </c>
    </row>
    <row r="11" spans="1:21" ht="28" x14ac:dyDescent="0.15">
      <c r="A11" s="66"/>
      <c r="B11" s="17" t="s">
        <v>80</v>
      </c>
      <c r="C11" s="36">
        <v>19.6216080852247</v>
      </c>
      <c r="D11" s="36">
        <v>19.7501857683935</v>
      </c>
      <c r="E11" s="36">
        <v>19.5239389907671</v>
      </c>
      <c r="F11" s="42">
        <f t="shared" si="0"/>
        <v>19.631910948128432</v>
      </c>
      <c r="G11" s="28">
        <v>19.2452385392303</v>
      </c>
      <c r="H11" s="28">
        <v>19.098891830079701</v>
      </c>
      <c r="I11" s="28">
        <v>19.307357531677901</v>
      </c>
      <c r="J11" s="42">
        <f t="shared" si="1"/>
        <v>19.217162633662635</v>
      </c>
      <c r="K11" s="42">
        <f t="shared" si="2"/>
        <v>0.41474831446579685</v>
      </c>
      <c r="L11" s="29">
        <f t="shared" si="3"/>
        <v>0.75015035079659587</v>
      </c>
      <c r="O11" s="67" t="s">
        <v>5</v>
      </c>
      <c r="P11" s="67" t="s">
        <v>98</v>
      </c>
      <c r="Q11" s="67"/>
      <c r="R11" s="67"/>
      <c r="S11" s="67"/>
      <c r="T11" s="67"/>
    </row>
    <row r="12" spans="1:21" x14ac:dyDescent="0.15">
      <c r="C12" s="30"/>
      <c r="D12" s="30"/>
      <c r="E12" s="30"/>
      <c r="F12" s="42"/>
      <c r="G12" s="30"/>
      <c r="H12" s="30"/>
      <c r="I12" s="30"/>
      <c r="J12" s="42"/>
      <c r="K12" s="42"/>
      <c r="L12" s="29"/>
      <c r="O12" s="67"/>
      <c r="P12" s="67" t="s">
        <v>96</v>
      </c>
      <c r="Q12" s="67"/>
      <c r="R12" s="67"/>
      <c r="S12" s="67"/>
      <c r="T12" s="67"/>
    </row>
    <row r="13" spans="1:21" ht="14" x14ac:dyDescent="0.15">
      <c r="A13" s="66">
        <v>3</v>
      </c>
      <c r="B13" s="17" t="s">
        <v>14</v>
      </c>
      <c r="C13" s="36">
        <v>20.426414273115299</v>
      </c>
      <c r="D13" s="36">
        <v>20.380631521932099</v>
      </c>
      <c r="E13" s="36">
        <v>20.350460423326901</v>
      </c>
      <c r="F13" s="42">
        <f t="shared" si="0"/>
        <v>20.385835406124766</v>
      </c>
      <c r="G13" s="28">
        <v>21.355431865997001</v>
      </c>
      <c r="H13" s="28">
        <v>21.250919413517298</v>
      </c>
      <c r="I13" s="28">
        <v>21.340938337127501</v>
      </c>
      <c r="J13" s="42">
        <f t="shared" si="1"/>
        <v>21.315763205547267</v>
      </c>
      <c r="K13" s="42">
        <f t="shared" si="2"/>
        <v>-0.92992779942250081</v>
      </c>
      <c r="L13" s="29">
        <f t="shared" si="3"/>
        <v>1.9051806477424638</v>
      </c>
      <c r="O13" s="67"/>
      <c r="P13" s="3">
        <v>1</v>
      </c>
      <c r="Q13" s="3">
        <v>2</v>
      </c>
      <c r="R13" s="3">
        <v>3</v>
      </c>
      <c r="S13" s="3">
        <v>4</v>
      </c>
      <c r="T13" s="3">
        <v>5</v>
      </c>
    </row>
    <row r="14" spans="1:21" ht="28" x14ac:dyDescent="0.15">
      <c r="A14" s="66"/>
      <c r="B14" s="17" t="s">
        <v>80</v>
      </c>
      <c r="C14" s="36">
        <v>20.657612121640302</v>
      </c>
      <c r="D14" s="36">
        <v>20.6730181197006</v>
      </c>
      <c r="E14" s="36">
        <v>20.563373643821599</v>
      </c>
      <c r="F14" s="42">
        <f t="shared" si="0"/>
        <v>20.631334628387499</v>
      </c>
      <c r="G14" s="28">
        <v>20.376524540146001</v>
      </c>
      <c r="H14" s="28">
        <v>20.408607535418401</v>
      </c>
      <c r="I14" s="28">
        <v>20.381800360872202</v>
      </c>
      <c r="J14" s="42">
        <f t="shared" si="1"/>
        <v>20.388977478812205</v>
      </c>
      <c r="K14" s="42">
        <f t="shared" si="2"/>
        <v>0.24235714957529453</v>
      </c>
      <c r="L14" s="29">
        <f t="shared" si="3"/>
        <v>0.84536298575990121</v>
      </c>
      <c r="O14" s="17" t="s">
        <v>14</v>
      </c>
      <c r="P14" s="5">
        <f>P6/U6</f>
        <v>0.91358710074676563</v>
      </c>
      <c r="Q14" s="5">
        <f>Q6/U6</f>
        <v>0.91893802223126853</v>
      </c>
      <c r="R14" s="5">
        <f>R6/U6</f>
        <v>1.076151242327156</v>
      </c>
      <c r="S14" s="3">
        <f>S6/U6</f>
        <v>0.83347720914270684</v>
      </c>
      <c r="T14" s="3">
        <f>T6/U6</f>
        <v>1.2578464255521034</v>
      </c>
      <c r="U14" s="45"/>
    </row>
    <row r="15" spans="1:21" ht="26" x14ac:dyDescent="0.15">
      <c r="F15" s="42"/>
      <c r="J15" s="42"/>
      <c r="K15" s="42"/>
      <c r="L15" s="29"/>
      <c r="O15" s="17" t="s">
        <v>18</v>
      </c>
      <c r="P15" s="3">
        <f>P7/U6</f>
        <v>0.44625575439160814</v>
      </c>
      <c r="Q15" s="3">
        <f>Q7/U6</f>
        <v>0.4237263447424191</v>
      </c>
      <c r="R15" s="3">
        <f>R7/U6</f>
        <v>0.47750769903153412</v>
      </c>
      <c r="S15" s="3">
        <f>S7/U6</f>
        <v>0.46185289253080625</v>
      </c>
      <c r="T15" s="3">
        <f>T7/U6</f>
        <v>0.60971240978828967</v>
      </c>
    </row>
    <row r="16" spans="1:21" ht="14" x14ac:dyDescent="0.15">
      <c r="A16" s="66">
        <v>4</v>
      </c>
      <c r="B16" s="17" t="s">
        <v>14</v>
      </c>
      <c r="C16" s="36">
        <v>18.5217386965465</v>
      </c>
      <c r="D16" s="36">
        <v>18.640420678575399</v>
      </c>
      <c r="E16" s="36">
        <v>18.540148804786</v>
      </c>
      <c r="F16" s="42">
        <f t="shared" si="0"/>
        <v>18.5674360599693</v>
      </c>
      <c r="G16" s="36">
        <v>19.113582780827301</v>
      </c>
      <c r="H16" s="36">
        <v>19.254377438191099</v>
      </c>
      <c r="I16" s="36">
        <v>19.018132779615801</v>
      </c>
      <c r="J16" s="42">
        <f t="shared" si="1"/>
        <v>19.128697666211398</v>
      </c>
      <c r="K16" s="42">
        <f t="shared" si="2"/>
        <v>-0.56126160624209831</v>
      </c>
      <c r="L16" s="29">
        <f>POWER(2,-K16)</f>
        <v>1.475558998342303</v>
      </c>
    </row>
    <row r="17" spans="1:12" ht="28" x14ac:dyDescent="0.15">
      <c r="A17" s="66"/>
      <c r="B17" s="17" t="s">
        <v>80</v>
      </c>
      <c r="C17" s="36">
        <v>20.588383293709501</v>
      </c>
      <c r="D17" s="36">
        <v>20.428066337376102</v>
      </c>
      <c r="E17" s="36">
        <v>20.4484394559619</v>
      </c>
      <c r="F17" s="42">
        <f t="shared" si="0"/>
        <v>20.488296362349171</v>
      </c>
      <c r="G17" s="36">
        <v>20.281809616588301</v>
      </c>
      <c r="H17" s="36">
        <v>20.148804144204</v>
      </c>
      <c r="I17" s="36">
        <v>20.162932104908801</v>
      </c>
      <c r="J17" s="42">
        <f t="shared" si="1"/>
        <v>20.197848621900366</v>
      </c>
      <c r="K17" s="42">
        <f t="shared" si="2"/>
        <v>0.29044774044880484</v>
      </c>
      <c r="L17" s="29">
        <f t="shared" si="3"/>
        <v>0.8176482620145259</v>
      </c>
    </row>
    <row r="18" spans="1:12" x14ac:dyDescent="0.15">
      <c r="F18" s="42"/>
      <c r="J18" s="42"/>
      <c r="K18" s="42"/>
      <c r="L18" s="29"/>
    </row>
    <row r="19" spans="1:12" ht="14" x14ac:dyDescent="0.15">
      <c r="A19" s="66">
        <v>5</v>
      </c>
      <c r="B19" s="17" t="s">
        <v>14</v>
      </c>
      <c r="C19" s="36">
        <v>20.808792600302599</v>
      </c>
      <c r="D19" s="36">
        <v>20.8667192442866</v>
      </c>
      <c r="E19" s="36">
        <v>20.754702554495001</v>
      </c>
      <c r="F19" s="42">
        <f t="shared" si="0"/>
        <v>20.810071466361396</v>
      </c>
      <c r="G19" s="36">
        <v>22.040358719294701</v>
      </c>
      <c r="H19" s="36">
        <v>21.9163577440697</v>
      </c>
      <c r="I19" s="36">
        <v>21.938506157654601</v>
      </c>
      <c r="J19" s="42">
        <f t="shared" si="1"/>
        <v>21.965074207006335</v>
      </c>
      <c r="K19" s="42">
        <f t="shared" si="2"/>
        <v>-1.1550027406449388</v>
      </c>
      <c r="L19" s="29">
        <f t="shared" si="3"/>
        <v>2.2268474667293767</v>
      </c>
    </row>
    <row r="20" spans="1:12" ht="28" x14ac:dyDescent="0.15">
      <c r="A20" s="66"/>
      <c r="B20" s="17" t="s">
        <v>80</v>
      </c>
      <c r="C20" s="36">
        <v>22.3778864773595</v>
      </c>
      <c r="D20" s="36">
        <v>22.2088202328172</v>
      </c>
      <c r="E20" s="36">
        <v>22.228730331489299</v>
      </c>
      <c r="F20" s="42">
        <f t="shared" si="0"/>
        <v>22.271812347221999</v>
      </c>
      <c r="G20" s="36">
        <v>22.385664267246401</v>
      </c>
      <c r="H20" s="36">
        <v>22.305185347482301</v>
      </c>
      <c r="I20" s="36">
        <v>22.455330725510098</v>
      </c>
      <c r="J20" s="42">
        <f t="shared" si="1"/>
        <v>22.382060113412933</v>
      </c>
      <c r="K20" s="42">
        <f t="shared" si="2"/>
        <v>-0.11024776619093402</v>
      </c>
      <c r="L20" s="29">
        <f t="shared" si="3"/>
        <v>1.0794135973909285</v>
      </c>
    </row>
  </sheetData>
  <mergeCells count="15">
    <mergeCell ref="A16:A17"/>
    <mergeCell ref="A19:A20"/>
    <mergeCell ref="O3:O5"/>
    <mergeCell ref="P3:T3"/>
    <mergeCell ref="P4:T4"/>
    <mergeCell ref="A5:A6"/>
    <mergeCell ref="B5:B6"/>
    <mergeCell ref="C5:F5"/>
    <mergeCell ref="G5:J5"/>
    <mergeCell ref="A7:A8"/>
    <mergeCell ref="A10:A11"/>
    <mergeCell ref="A13:A14"/>
    <mergeCell ref="O11:O13"/>
    <mergeCell ref="P11:T11"/>
    <mergeCell ref="P12:T12"/>
  </mergeCells>
  <pageMargins left="0.7" right="0.7" top="0.75" bottom="0.75" header="0.3" footer="0.3"/>
  <pageSetup scale="72" orientation="landscape" verticalDpi="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6C8B-DFC3-CA4E-81F4-E1275E750628}">
  <dimension ref="A1:U25"/>
  <sheetViews>
    <sheetView zoomScale="110" zoomScaleNormal="100" workbookViewId="0">
      <selection activeCell="L6" sqref="L6"/>
    </sheetView>
  </sheetViews>
  <sheetFormatPr baseColWidth="10" defaultColWidth="9.1640625" defaultRowHeight="13" x14ac:dyDescent="0.15"/>
  <cols>
    <col min="2" max="2" width="17.1640625" customWidth="1"/>
    <col min="3" max="3" width="12.33203125" bestFit="1" customWidth="1"/>
    <col min="4" max="5" width="12.33203125" customWidth="1"/>
    <col min="6" max="6" width="9.33203125" style="26" bestFit="1" customWidth="1"/>
    <col min="7" max="9" width="12.33203125" customWidth="1"/>
    <col min="10" max="10" width="9.33203125" style="26" bestFit="1" customWidth="1"/>
    <col min="11" max="11" width="6.5" style="26" customWidth="1"/>
    <col min="12" max="12" width="12.6640625" bestFit="1" customWidth="1"/>
    <col min="13" max="13" width="3.1640625" customWidth="1"/>
    <col min="14" max="14" width="26.5" bestFit="1" customWidth="1"/>
    <col min="15" max="18" width="13.33203125" bestFit="1" customWidth="1"/>
    <col min="20" max="20" width="10.83203125" customWidth="1"/>
    <col min="21" max="21" width="19" customWidth="1"/>
    <col min="22" max="22" width="7.1640625" customWidth="1"/>
  </cols>
  <sheetData>
    <row r="1" spans="1:21" x14ac:dyDescent="0.15">
      <c r="A1" s="1" t="s">
        <v>78</v>
      </c>
      <c r="B1" s="1"/>
    </row>
    <row r="2" spans="1:21" x14ac:dyDescent="0.15">
      <c r="A2" t="s">
        <v>100</v>
      </c>
    </row>
    <row r="3" spans="1:21" x14ac:dyDescent="0.15">
      <c r="A3" t="s">
        <v>17</v>
      </c>
      <c r="O3" s="67" t="s">
        <v>5</v>
      </c>
      <c r="P3" s="67" t="s">
        <v>4</v>
      </c>
      <c r="Q3" s="67"/>
      <c r="R3" s="67"/>
      <c r="S3" s="67"/>
      <c r="T3" s="67"/>
      <c r="U3" s="3"/>
    </row>
    <row r="4" spans="1:21" x14ac:dyDescent="0.15">
      <c r="O4" s="67"/>
      <c r="P4" s="67" t="s">
        <v>96</v>
      </c>
      <c r="Q4" s="67"/>
      <c r="R4" s="67"/>
      <c r="S4" s="67"/>
      <c r="T4" s="67"/>
      <c r="U4" s="3"/>
    </row>
    <row r="5" spans="1:21" ht="14" customHeight="1" x14ac:dyDescent="0.15">
      <c r="A5" s="66" t="s">
        <v>96</v>
      </c>
      <c r="B5" s="64" t="s">
        <v>5</v>
      </c>
      <c r="C5" s="65" t="s">
        <v>99</v>
      </c>
      <c r="D5" s="65"/>
      <c r="E5" s="65"/>
      <c r="F5" s="65"/>
      <c r="G5" s="70" t="s">
        <v>83</v>
      </c>
      <c r="H5" s="71"/>
      <c r="I5" s="71"/>
      <c r="J5" s="72"/>
      <c r="K5" s="27"/>
      <c r="L5" s="3"/>
      <c r="O5" s="67"/>
      <c r="P5" s="3">
        <v>1</v>
      </c>
      <c r="Q5" s="3">
        <v>2</v>
      </c>
      <c r="R5" s="3">
        <v>3</v>
      </c>
      <c r="S5" s="3">
        <v>4</v>
      </c>
      <c r="T5" s="3">
        <v>5</v>
      </c>
      <c r="U5" s="3" t="s">
        <v>22</v>
      </c>
    </row>
    <row r="6" spans="1:21" ht="28" x14ac:dyDescent="0.15">
      <c r="A6" s="66"/>
      <c r="B6" s="64"/>
      <c r="C6" s="4" t="s">
        <v>1</v>
      </c>
      <c r="D6" s="4" t="s">
        <v>2</v>
      </c>
      <c r="E6" s="4" t="s">
        <v>3</v>
      </c>
      <c r="F6" s="38" t="s">
        <v>7</v>
      </c>
      <c r="G6" s="4" t="s">
        <v>1</v>
      </c>
      <c r="H6" s="4" t="s">
        <v>2</v>
      </c>
      <c r="I6" s="4" t="s">
        <v>3</v>
      </c>
      <c r="J6" s="38" t="s">
        <v>7</v>
      </c>
      <c r="K6" s="27" t="s">
        <v>0</v>
      </c>
      <c r="L6" s="3" t="s">
        <v>4</v>
      </c>
      <c r="O6" s="17" t="s">
        <v>14</v>
      </c>
      <c r="P6" s="5">
        <v>1.3113594656985299</v>
      </c>
      <c r="Q6" s="5">
        <v>1.5458623460712679</v>
      </c>
      <c r="R6" s="5">
        <v>1.7733284822293518</v>
      </c>
      <c r="S6" s="3">
        <v>1.6304894682785318</v>
      </c>
      <c r="T6" s="3">
        <v>2.5203875959962292</v>
      </c>
      <c r="U6" s="5">
        <f>AVERAGE(P6:T6)</f>
        <v>1.7562854716547822</v>
      </c>
    </row>
    <row r="7" spans="1:21" ht="26" x14ac:dyDescent="0.15">
      <c r="A7" s="66">
        <v>1</v>
      </c>
      <c r="B7" s="17" t="s">
        <v>14</v>
      </c>
      <c r="C7" s="28">
        <v>19.7080261860158</v>
      </c>
      <c r="D7" s="28">
        <v>19.753300658705399</v>
      </c>
      <c r="E7" s="28">
        <v>19.652370914638201</v>
      </c>
      <c r="F7" s="42">
        <f>AVERAGE(C7:E7)</f>
        <v>19.704565919786464</v>
      </c>
      <c r="G7" s="28">
        <v>20.0692532527728</v>
      </c>
      <c r="H7" s="28">
        <v>20.103733009590599</v>
      </c>
      <c r="I7" s="28">
        <v>20.1139011172808</v>
      </c>
      <c r="J7" s="42">
        <f>AVERAGE(G7:I7)</f>
        <v>20.095629126548065</v>
      </c>
      <c r="K7" s="42">
        <f>F7-J7</f>
        <v>-0.39106320676160067</v>
      </c>
      <c r="L7" s="29">
        <f>POWER(2,-K7)</f>
        <v>1.3113594656985299</v>
      </c>
      <c r="M7" s="2"/>
      <c r="O7" s="17" t="s">
        <v>18</v>
      </c>
      <c r="P7" s="3">
        <v>0.78118144560653469</v>
      </c>
      <c r="Q7" s="3">
        <v>0.69759013736164732</v>
      </c>
      <c r="R7" s="3">
        <v>0.82369286574071265</v>
      </c>
      <c r="S7" s="3">
        <v>0.82675043203260046</v>
      </c>
      <c r="T7" s="3">
        <v>1.190744636359049</v>
      </c>
      <c r="U7" s="3">
        <f>AVERAGE(P7:T7)</f>
        <v>0.8639919034201089</v>
      </c>
    </row>
    <row r="8" spans="1:21" ht="28" x14ac:dyDescent="0.15">
      <c r="A8" s="66"/>
      <c r="B8" s="17" t="s">
        <v>86</v>
      </c>
      <c r="C8" s="28">
        <v>20.204702155174701</v>
      </c>
      <c r="D8" s="28">
        <v>20.226739597992999</v>
      </c>
      <c r="E8" s="28">
        <v>20.174410221994901</v>
      </c>
      <c r="F8" s="42">
        <f t="shared" ref="F8:F20" si="0">AVERAGE(C8:E8)</f>
        <v>20.201950658387535</v>
      </c>
      <c r="G8" s="28">
        <v>19.858475558773701</v>
      </c>
      <c r="H8" s="28">
        <v>19.859270338683402</v>
      </c>
      <c r="I8" s="28">
        <v>19.819294842525</v>
      </c>
      <c r="J8" s="42">
        <f t="shared" ref="J8:J20" si="1">AVERAGE(G8:I8)</f>
        <v>19.845680246660702</v>
      </c>
      <c r="K8" s="42">
        <f t="shared" ref="K8:K20" si="2">F8-J8</f>
        <v>0.35627041172683249</v>
      </c>
      <c r="L8" s="29">
        <f t="shared" ref="L8:L20" si="3">POWER(2,-K8)</f>
        <v>0.78118144560653469</v>
      </c>
      <c r="M8" s="2"/>
      <c r="N8" s="1"/>
    </row>
    <row r="9" spans="1:21" x14ac:dyDescent="0.15">
      <c r="B9" s="30"/>
      <c r="C9" s="30"/>
      <c r="D9" s="30"/>
      <c r="E9" s="30"/>
      <c r="F9" s="42"/>
      <c r="G9" s="30"/>
      <c r="H9" s="30"/>
      <c r="I9" s="30"/>
      <c r="J9" s="42"/>
      <c r="K9" s="42"/>
      <c r="L9" s="29"/>
    </row>
    <row r="10" spans="1:21" ht="14" x14ac:dyDescent="0.15">
      <c r="A10" s="66">
        <v>2</v>
      </c>
      <c r="B10" s="17" t="s">
        <v>14</v>
      </c>
      <c r="C10" s="28">
        <v>18.340330009163601</v>
      </c>
      <c r="D10" s="28">
        <v>18.170491663819501</v>
      </c>
      <c r="E10" s="28">
        <v>18.1303001531953</v>
      </c>
      <c r="F10" s="42">
        <f>AVERAGE(C10:E10)</f>
        <v>18.2137072753928</v>
      </c>
      <c r="G10" s="28">
        <v>18.7486832108907</v>
      </c>
      <c r="H10" s="28">
        <v>18.777836048770801</v>
      </c>
      <c r="I10" s="28">
        <v>18.999838139799198</v>
      </c>
      <c r="J10" s="42">
        <f t="shared" si="1"/>
        <v>18.842119133153563</v>
      </c>
      <c r="K10" s="42">
        <f t="shared" si="2"/>
        <v>-0.62841185776076358</v>
      </c>
      <c r="L10" s="29">
        <f t="shared" si="3"/>
        <v>1.5458623460712679</v>
      </c>
    </row>
    <row r="11" spans="1:21" ht="28" x14ac:dyDescent="0.15">
      <c r="A11" s="66"/>
      <c r="B11" s="17" t="s">
        <v>86</v>
      </c>
      <c r="C11" s="28">
        <v>19.746537065036399</v>
      </c>
      <c r="D11" s="28">
        <v>19.818956072782498</v>
      </c>
      <c r="E11" s="28">
        <v>19.6446401181977</v>
      </c>
      <c r="F11" s="42">
        <f t="shared" si="0"/>
        <v>19.736711085338865</v>
      </c>
      <c r="G11" s="28">
        <v>19.2452385392303</v>
      </c>
      <c r="H11" s="28">
        <v>19.098891830079701</v>
      </c>
      <c r="I11" s="28">
        <v>19.307357531677901</v>
      </c>
      <c r="J11" s="42">
        <f t="shared" si="1"/>
        <v>19.217162633662635</v>
      </c>
      <c r="K11" s="42">
        <f t="shared" si="2"/>
        <v>0.51954845167622921</v>
      </c>
      <c r="L11" s="29">
        <f t="shared" si="3"/>
        <v>0.69759013736164732</v>
      </c>
    </row>
    <row r="12" spans="1:21" x14ac:dyDescent="0.15">
      <c r="B12" s="30"/>
      <c r="C12" s="30"/>
      <c r="D12" s="30"/>
      <c r="E12" s="30"/>
      <c r="F12" s="42"/>
      <c r="G12" s="30"/>
      <c r="H12" s="30"/>
      <c r="I12" s="30"/>
      <c r="J12" s="42"/>
      <c r="K12" s="42"/>
      <c r="L12" s="29"/>
    </row>
    <row r="13" spans="1:21" ht="14" x14ac:dyDescent="0.15">
      <c r="A13" s="66">
        <v>3</v>
      </c>
      <c r="B13" s="17" t="s">
        <v>14</v>
      </c>
      <c r="C13" s="28">
        <v>20.5800747660493</v>
      </c>
      <c r="D13" s="28">
        <v>20.486931614178701</v>
      </c>
      <c r="E13" s="28">
        <v>20.4009038412586</v>
      </c>
      <c r="F13" s="42">
        <f t="shared" si="0"/>
        <v>20.4893034071622</v>
      </c>
      <c r="G13" s="28">
        <v>21.355431865997001</v>
      </c>
      <c r="H13" s="28">
        <v>21.250919413517298</v>
      </c>
      <c r="I13" s="28">
        <v>21.340938337127501</v>
      </c>
      <c r="J13" s="42">
        <f t="shared" si="1"/>
        <v>21.315763205547267</v>
      </c>
      <c r="K13" s="42">
        <f t="shared" si="2"/>
        <v>-0.82645979838506634</v>
      </c>
      <c r="L13" s="29">
        <f t="shared" si="3"/>
        <v>1.7733284822293518</v>
      </c>
      <c r="O13" s="67" t="s">
        <v>5</v>
      </c>
      <c r="P13" s="67" t="s">
        <v>4</v>
      </c>
      <c r="Q13" s="67"/>
      <c r="R13" s="67"/>
      <c r="S13" s="67"/>
      <c r="T13" s="67"/>
    </row>
    <row r="14" spans="1:21" ht="28" x14ac:dyDescent="0.15">
      <c r="A14" s="66"/>
      <c r="B14" s="17" t="s">
        <v>86</v>
      </c>
      <c r="C14" s="28">
        <v>20.6369545380287</v>
      </c>
      <c r="D14" s="28">
        <v>20.7430395241973</v>
      </c>
      <c r="E14" s="28">
        <v>20.626403179437599</v>
      </c>
      <c r="F14" s="42">
        <f t="shared" si="0"/>
        <v>20.668799080554535</v>
      </c>
      <c r="G14" s="28">
        <v>20.376524540146001</v>
      </c>
      <c r="H14" s="28">
        <v>20.408607535418401</v>
      </c>
      <c r="I14" s="28">
        <v>20.381800360872202</v>
      </c>
      <c r="J14" s="42">
        <f t="shared" si="1"/>
        <v>20.388977478812205</v>
      </c>
      <c r="K14" s="42">
        <f t="shared" si="2"/>
        <v>0.27982160174233073</v>
      </c>
      <c r="L14" s="29">
        <f t="shared" si="3"/>
        <v>0.82369286574071265</v>
      </c>
      <c r="O14" s="67"/>
      <c r="P14" s="67" t="s">
        <v>96</v>
      </c>
      <c r="Q14" s="67"/>
      <c r="R14" s="67"/>
      <c r="S14" s="67"/>
      <c r="T14" s="67"/>
    </row>
    <row r="15" spans="1:21" x14ac:dyDescent="0.15">
      <c r="B15" s="30"/>
      <c r="C15" s="30"/>
      <c r="D15" s="30"/>
      <c r="E15" s="30"/>
      <c r="F15" s="42"/>
      <c r="G15" s="30"/>
      <c r="H15" s="30"/>
      <c r="I15" s="30"/>
      <c r="J15" s="42"/>
      <c r="K15" s="42"/>
      <c r="L15" s="29"/>
      <c r="O15" s="67"/>
      <c r="P15" s="3">
        <v>1</v>
      </c>
      <c r="Q15" s="3">
        <v>2</v>
      </c>
      <c r="R15" s="3">
        <v>3</v>
      </c>
      <c r="S15" s="3">
        <v>4</v>
      </c>
      <c r="T15" s="3">
        <v>5</v>
      </c>
    </row>
    <row r="16" spans="1:21" ht="14" x14ac:dyDescent="0.15">
      <c r="A16" s="66">
        <v>7</v>
      </c>
      <c r="B16" s="17" t="s">
        <v>14</v>
      </c>
      <c r="C16" s="28">
        <v>18.405179398624401</v>
      </c>
      <c r="D16" s="28">
        <v>18.3843718010889</v>
      </c>
      <c r="E16" s="28">
        <v>18.480626431708501</v>
      </c>
      <c r="F16" s="42">
        <f t="shared" si="0"/>
        <v>18.423392543807267</v>
      </c>
      <c r="G16" s="28">
        <v>19.113582780827301</v>
      </c>
      <c r="H16" s="28">
        <v>19.254377438191099</v>
      </c>
      <c r="I16" s="28">
        <v>19.018132779615801</v>
      </c>
      <c r="J16" s="42">
        <f t="shared" si="1"/>
        <v>19.128697666211398</v>
      </c>
      <c r="K16" s="42">
        <f t="shared" si="2"/>
        <v>-0.70530512240413046</v>
      </c>
      <c r="L16" s="29">
        <f t="shared" si="3"/>
        <v>1.6304894682785318</v>
      </c>
      <c r="O16" s="17" t="s">
        <v>14</v>
      </c>
      <c r="P16" s="5">
        <f>P6/U6</f>
        <v>0.74666646559625616</v>
      </c>
      <c r="Q16" s="5">
        <f>Q6/U6</f>
        <v>0.8801885405421862</v>
      </c>
      <c r="R16" s="5">
        <f>R6/U6</f>
        <v>1.0097040093137659</v>
      </c>
      <c r="S16" s="3">
        <f>S6/U6</f>
        <v>0.92837382908045996</v>
      </c>
      <c r="T16" s="3">
        <f>T6/U6</f>
        <v>1.4350671554673315</v>
      </c>
      <c r="U16" s="45"/>
    </row>
    <row r="17" spans="1:20" ht="28" x14ac:dyDescent="0.15">
      <c r="A17" s="66"/>
      <c r="B17" s="17" t="s">
        <v>86</v>
      </c>
      <c r="C17" s="28">
        <v>20.411351562683802</v>
      </c>
      <c r="D17" s="28">
        <v>20.504778682937999</v>
      </c>
      <c r="E17" s="28">
        <v>20.5008442217766</v>
      </c>
      <c r="F17" s="42">
        <f t="shared" si="0"/>
        <v>20.472324822466135</v>
      </c>
      <c r="G17" s="28">
        <v>20.281809616588301</v>
      </c>
      <c r="H17" s="28">
        <v>20.148804144204</v>
      </c>
      <c r="I17" s="28">
        <v>20.162932104908801</v>
      </c>
      <c r="J17" s="42">
        <f t="shared" si="1"/>
        <v>20.197848621900366</v>
      </c>
      <c r="K17" s="42">
        <f t="shared" si="2"/>
        <v>0.27447620056576838</v>
      </c>
      <c r="L17" s="29">
        <f t="shared" si="3"/>
        <v>0.82675043203260046</v>
      </c>
      <c r="O17" s="17" t="s">
        <v>18</v>
      </c>
      <c r="P17" s="3">
        <f>P7/U6</f>
        <v>0.44479183948979606</v>
      </c>
      <c r="Q17" s="3">
        <f>Q7/U6</f>
        <v>0.39719632634914065</v>
      </c>
      <c r="R17" s="3">
        <f>R7/U6</f>
        <v>0.46899714142976112</v>
      </c>
      <c r="S17" s="3">
        <f>S7/U6</f>
        <v>0.47073806928074824</v>
      </c>
      <c r="T17" s="3">
        <f>T7/U6</f>
        <v>0.67799036977577609</v>
      </c>
    </row>
    <row r="18" spans="1:20" x14ac:dyDescent="0.15">
      <c r="B18" s="30"/>
      <c r="C18" s="30"/>
      <c r="D18" s="30"/>
      <c r="E18" s="30"/>
      <c r="F18" s="42"/>
      <c r="G18" s="30"/>
      <c r="H18" s="30"/>
      <c r="I18" s="30"/>
      <c r="J18" s="42"/>
      <c r="K18" s="42"/>
      <c r="L18" s="29"/>
    </row>
    <row r="19" spans="1:20" ht="14" x14ac:dyDescent="0.15">
      <c r="A19" s="66">
        <v>8</v>
      </c>
      <c r="B19" s="17" t="s">
        <v>14</v>
      </c>
      <c r="C19" s="28">
        <v>20.5893594745691</v>
      </c>
      <c r="D19" s="28">
        <v>20.575593915819201</v>
      </c>
      <c r="E19" s="28">
        <v>20.729332386809102</v>
      </c>
      <c r="F19" s="42">
        <f t="shared" si="0"/>
        <v>20.631428592399136</v>
      </c>
      <c r="G19" s="28">
        <v>22.040358719294701</v>
      </c>
      <c r="H19" s="28">
        <v>21.9163577440697</v>
      </c>
      <c r="I19" s="28">
        <v>21.938506157654601</v>
      </c>
      <c r="J19" s="42">
        <f t="shared" si="1"/>
        <v>21.965074207006335</v>
      </c>
      <c r="K19" s="42">
        <f t="shared" si="2"/>
        <v>-1.3336456146071995</v>
      </c>
      <c r="L19" s="29">
        <f t="shared" si="3"/>
        <v>2.5203875959962292</v>
      </c>
    </row>
    <row r="20" spans="1:20" ht="28" x14ac:dyDescent="0.15">
      <c r="A20" s="66"/>
      <c r="B20" s="17" t="s">
        <v>86</v>
      </c>
      <c r="C20" s="28">
        <v>22.112925026060999</v>
      </c>
      <c r="D20" s="28">
        <v>22.059847464007198</v>
      </c>
      <c r="E20" s="28">
        <v>22.217815699632201</v>
      </c>
      <c r="F20" s="42">
        <f t="shared" si="0"/>
        <v>22.130196063233466</v>
      </c>
      <c r="G20" s="28">
        <v>22.385664267246401</v>
      </c>
      <c r="H20" s="28">
        <v>22.305185347482301</v>
      </c>
      <c r="I20" s="28">
        <v>22.455330725510098</v>
      </c>
      <c r="J20" s="42">
        <f t="shared" si="1"/>
        <v>22.382060113412933</v>
      </c>
      <c r="K20" s="42">
        <f t="shared" si="2"/>
        <v>-0.25186405017946711</v>
      </c>
      <c r="L20" s="29">
        <f t="shared" si="3"/>
        <v>1.190744636359049</v>
      </c>
    </row>
    <row r="25" spans="1:20" x14ac:dyDescent="0.15">
      <c r="Q25" s="45"/>
    </row>
  </sheetData>
  <mergeCells count="15">
    <mergeCell ref="A16:A17"/>
    <mergeCell ref="A19:A20"/>
    <mergeCell ref="O3:O5"/>
    <mergeCell ref="P3:T3"/>
    <mergeCell ref="P4:T4"/>
    <mergeCell ref="A5:A6"/>
    <mergeCell ref="B5:B6"/>
    <mergeCell ref="C5:F5"/>
    <mergeCell ref="G5:J5"/>
    <mergeCell ref="A7:A8"/>
    <mergeCell ref="A10:A11"/>
    <mergeCell ref="A13:A14"/>
    <mergeCell ref="O13:O15"/>
    <mergeCell ref="P13:T13"/>
    <mergeCell ref="P14:T14"/>
  </mergeCells>
  <pageMargins left="0.7" right="0.7" top="0.75" bottom="0.75" header="0.3" footer="0.3"/>
  <pageSetup scale="72" orientation="landscape" verticalDpi="0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64F3-4A11-6248-B77B-2435AB3EB0AC}">
  <dimension ref="A1:E8"/>
  <sheetViews>
    <sheetView workbookViewId="0">
      <selection activeCell="C4" sqref="C4"/>
    </sheetView>
  </sheetViews>
  <sheetFormatPr baseColWidth="10" defaultRowHeight="13" x14ac:dyDescent="0.2"/>
  <cols>
    <col min="1" max="1" width="17.5" style="13" customWidth="1"/>
    <col min="2" max="2" width="10.83203125" style="13"/>
    <col min="3" max="3" width="26.6640625" style="13" customWidth="1"/>
    <col min="4" max="4" width="20.83203125" style="13" customWidth="1"/>
    <col min="5" max="5" width="30.6640625" style="13" customWidth="1"/>
    <col min="6" max="16384" width="10.83203125" style="13"/>
  </cols>
  <sheetData>
    <row r="1" spans="1:5" ht="29" x14ac:dyDescent="0.2">
      <c r="A1" s="11" t="s">
        <v>93</v>
      </c>
      <c r="B1" s="14"/>
      <c r="C1" s="14"/>
      <c r="D1" s="14"/>
      <c r="E1" s="14"/>
    </row>
    <row r="2" spans="1:5" ht="14" x14ac:dyDescent="0.2">
      <c r="A2" s="14"/>
      <c r="B2" s="14"/>
      <c r="C2" s="14"/>
      <c r="D2" s="14"/>
      <c r="E2" s="14"/>
    </row>
    <row r="3" spans="1:5" ht="28" customHeight="1" x14ac:dyDescent="0.2">
      <c r="A3" s="73" t="s">
        <v>8</v>
      </c>
      <c r="B3" s="73" t="s">
        <v>92</v>
      </c>
      <c r="C3" s="73"/>
      <c r="D3" s="73" t="s">
        <v>16</v>
      </c>
      <c r="E3" s="73"/>
    </row>
    <row r="4" spans="1:5" ht="14" x14ac:dyDescent="0.2">
      <c r="A4" s="73"/>
      <c r="B4" s="12" t="s">
        <v>14</v>
      </c>
      <c r="C4" s="12" t="s">
        <v>15</v>
      </c>
      <c r="D4" s="12" t="s">
        <v>14</v>
      </c>
      <c r="E4" s="12" t="s">
        <v>15</v>
      </c>
    </row>
    <row r="5" spans="1:5" ht="14" x14ac:dyDescent="0.2">
      <c r="A5" s="23">
        <v>25</v>
      </c>
      <c r="B5" s="23">
        <v>48.000900000000001</v>
      </c>
      <c r="C5" s="23">
        <v>188.96809999999999</v>
      </c>
      <c r="D5" s="24">
        <f>B5/25</f>
        <v>1.9200360000000001</v>
      </c>
      <c r="E5" s="24">
        <f>C5/25</f>
        <v>7.5587239999999998</v>
      </c>
    </row>
    <row r="6" spans="1:5" ht="14" x14ac:dyDescent="0.2">
      <c r="A6" s="23">
        <v>25</v>
      </c>
      <c r="B6" s="23">
        <v>33.014499999999998</v>
      </c>
      <c r="C6" s="23">
        <v>105.9468</v>
      </c>
      <c r="D6" s="24">
        <f>B6/25</f>
        <v>1.3205799999999999</v>
      </c>
      <c r="E6" s="24">
        <f>C6/25</f>
        <v>4.2378719999999994</v>
      </c>
    </row>
    <row r="7" spans="1:5" ht="14" x14ac:dyDescent="0.2">
      <c r="A7" s="23">
        <v>15</v>
      </c>
      <c r="B7" s="25">
        <v>20.828700000000001</v>
      </c>
      <c r="C7" s="25">
        <v>100.60129999999999</v>
      </c>
      <c r="D7" s="24">
        <f>B7/15</f>
        <v>1.3885800000000001</v>
      </c>
      <c r="E7" s="24">
        <f>C7/15</f>
        <v>6.7067533333333333</v>
      </c>
    </row>
    <row r="8" spans="1:5" x14ac:dyDescent="0.2">
      <c r="A8" s="15"/>
      <c r="B8" s="15"/>
      <c r="C8" s="15"/>
      <c r="D8" s="16"/>
      <c r="E8" s="16"/>
    </row>
  </sheetData>
  <mergeCells count="3">
    <mergeCell ref="A3:A4"/>
    <mergeCell ref="B3:C3"/>
    <mergeCell ref="D3:E3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05C0-6383-D249-97E3-F3319A1144A8}">
  <dimension ref="A1:L36"/>
  <sheetViews>
    <sheetView tabSelected="1" zoomScale="110" zoomScaleNormal="100" workbookViewId="0">
      <selection activeCell="H3" sqref="H3"/>
    </sheetView>
  </sheetViews>
  <sheetFormatPr baseColWidth="10" defaultColWidth="9.1640625" defaultRowHeight="13" x14ac:dyDescent="0.15"/>
  <cols>
    <col min="2" max="2" width="19.6640625" customWidth="1"/>
    <col min="3" max="3" width="12.33203125" bestFit="1" customWidth="1"/>
    <col min="4" max="9" width="12.33203125" customWidth="1"/>
    <col min="10" max="10" width="11.5" customWidth="1"/>
    <col min="11" max="11" width="14.5" style="51" customWidth="1"/>
    <col min="12" max="12" width="13.6640625" customWidth="1"/>
  </cols>
  <sheetData>
    <row r="1" spans="1:12" x14ac:dyDescent="0.15">
      <c r="A1" s="1" t="s">
        <v>88</v>
      </c>
      <c r="B1" s="1"/>
    </row>
    <row r="2" spans="1:12" x14ac:dyDescent="0.15">
      <c r="A2" t="s">
        <v>91</v>
      </c>
    </row>
    <row r="3" spans="1:12" x14ac:dyDescent="0.15">
      <c r="A3" t="s">
        <v>17</v>
      </c>
    </row>
    <row r="5" spans="1:12" ht="14" customHeight="1" x14ac:dyDescent="0.15">
      <c r="A5" s="68" t="s">
        <v>101</v>
      </c>
      <c r="B5" s="74" t="s">
        <v>5</v>
      </c>
      <c r="C5" s="76" t="s">
        <v>89</v>
      </c>
      <c r="D5" s="76"/>
      <c r="E5" s="76"/>
      <c r="F5" s="76"/>
      <c r="G5" s="76" t="s">
        <v>90</v>
      </c>
      <c r="H5" s="76"/>
      <c r="I5" s="76"/>
      <c r="J5" s="76"/>
      <c r="K5" s="77" t="s">
        <v>102</v>
      </c>
      <c r="L5" s="79" t="s">
        <v>4</v>
      </c>
    </row>
    <row r="6" spans="1:12" ht="28" x14ac:dyDescent="0.15">
      <c r="A6" s="69"/>
      <c r="B6" s="75"/>
      <c r="C6" s="17" t="s">
        <v>1</v>
      </c>
      <c r="D6" s="17" t="s">
        <v>2</v>
      </c>
      <c r="E6" s="17" t="s">
        <v>3</v>
      </c>
      <c r="F6" s="17" t="s">
        <v>7</v>
      </c>
      <c r="G6" s="17" t="s">
        <v>1</v>
      </c>
      <c r="H6" s="17" t="s">
        <v>2</v>
      </c>
      <c r="I6" s="17" t="s">
        <v>3</v>
      </c>
      <c r="J6" s="17" t="s">
        <v>7</v>
      </c>
      <c r="K6" s="78"/>
      <c r="L6" s="80"/>
    </row>
    <row r="7" spans="1:12" ht="14" x14ac:dyDescent="0.15">
      <c r="A7" s="50">
        <v>1</v>
      </c>
      <c r="B7" s="17" t="s">
        <v>14</v>
      </c>
      <c r="C7" s="28" t="s">
        <v>19</v>
      </c>
      <c r="D7" s="28">
        <v>17.618703670213499</v>
      </c>
      <c r="E7" s="28">
        <v>17.631420816274499</v>
      </c>
      <c r="F7" s="28">
        <f>AVERAGE(C7:E7)</f>
        <v>17.625062243243999</v>
      </c>
      <c r="G7" s="28">
        <v>22.855431262947</v>
      </c>
      <c r="H7" s="28">
        <v>23.0174073080304</v>
      </c>
      <c r="I7" s="28">
        <v>22.8792836373302</v>
      </c>
      <c r="J7" s="53">
        <f>AVERAGE(G7:I7)</f>
        <v>22.917374069435866</v>
      </c>
      <c r="K7" s="52">
        <f>F7-J7</f>
        <v>-5.2923118261918667</v>
      </c>
      <c r="L7" s="3">
        <f>POWER(2,-K7)</f>
        <v>39.187233626844801</v>
      </c>
    </row>
    <row r="8" spans="1:12" ht="14" x14ac:dyDescent="0.15">
      <c r="A8" s="50">
        <v>2</v>
      </c>
      <c r="B8" s="17" t="s">
        <v>14</v>
      </c>
      <c r="C8" s="28">
        <v>19.050014721091301</v>
      </c>
      <c r="D8" s="28">
        <v>19.0296195397124</v>
      </c>
      <c r="E8" s="28">
        <v>18.997745148266599</v>
      </c>
      <c r="F8" s="28">
        <f t="shared" ref="F8:F30" si="0">AVERAGE(C8:E8)</f>
        <v>19.025793136356768</v>
      </c>
      <c r="G8" s="28">
        <v>24.013695486263199</v>
      </c>
      <c r="H8" s="28">
        <v>23.782177261192199</v>
      </c>
      <c r="I8" s="28">
        <v>23.792674871638098</v>
      </c>
      <c r="J8" s="53">
        <f t="shared" ref="J8:J30" si="1">AVERAGE(G8:I8)</f>
        <v>23.862849206364501</v>
      </c>
      <c r="K8" s="52">
        <f t="shared" ref="K8:K30" si="2">F8-J8</f>
        <v>-4.8370560700077334</v>
      </c>
      <c r="L8" s="3">
        <f t="shared" ref="L8:L30" si="3">POWER(2,-K8)</f>
        <v>28.58241810274416</v>
      </c>
    </row>
    <row r="9" spans="1:12" ht="14" x14ac:dyDescent="0.15">
      <c r="A9" s="50">
        <v>3</v>
      </c>
      <c r="B9" s="17" t="s">
        <v>14</v>
      </c>
      <c r="C9" s="28">
        <v>19.546986818178802</v>
      </c>
      <c r="D9" s="28">
        <v>19.3804330035987</v>
      </c>
      <c r="E9" s="28">
        <v>19.541876197545701</v>
      </c>
      <c r="F9" s="28">
        <f t="shared" si="0"/>
        <v>19.489765339774404</v>
      </c>
      <c r="G9" s="28">
        <v>24.240259275735099</v>
      </c>
      <c r="H9" s="28">
        <v>24.274322245615</v>
      </c>
      <c r="I9" s="28">
        <v>24.113255118821499</v>
      </c>
      <c r="J9" s="53">
        <f t="shared" si="1"/>
        <v>24.209278880057198</v>
      </c>
      <c r="K9" s="52">
        <f t="shared" si="2"/>
        <v>-4.7195135402827937</v>
      </c>
      <c r="L9" s="3">
        <f t="shared" si="3"/>
        <v>26.34602748558077</v>
      </c>
    </row>
    <row r="10" spans="1:12" ht="14" x14ac:dyDescent="0.15">
      <c r="A10" s="50">
        <v>4</v>
      </c>
      <c r="B10" s="17" t="s">
        <v>14</v>
      </c>
      <c r="C10" s="28">
        <v>18.4011104470537</v>
      </c>
      <c r="D10" s="28">
        <v>18.2033984506329</v>
      </c>
      <c r="E10" s="28">
        <v>18.063390795944699</v>
      </c>
      <c r="F10" s="28">
        <f t="shared" si="0"/>
        <v>18.222633231210434</v>
      </c>
      <c r="G10" s="28">
        <v>24.293091040070099</v>
      </c>
      <c r="H10" s="28">
        <v>24.374696564833201</v>
      </c>
      <c r="I10" s="28">
        <v>24.249220854894901</v>
      </c>
      <c r="J10" s="53">
        <f t="shared" si="1"/>
        <v>24.305669486599399</v>
      </c>
      <c r="K10" s="52">
        <f t="shared" si="2"/>
        <v>-6.083036255388965</v>
      </c>
      <c r="L10" s="3">
        <f t="shared" si="3"/>
        <v>67.791677024942388</v>
      </c>
    </row>
    <row r="11" spans="1:12" ht="14" x14ac:dyDescent="0.15">
      <c r="A11" s="50">
        <v>5</v>
      </c>
      <c r="B11" s="17" t="s">
        <v>14</v>
      </c>
      <c r="C11" s="28">
        <v>18.7849456932706</v>
      </c>
      <c r="D11" s="28">
        <v>18.9255666497669</v>
      </c>
      <c r="E11" s="28">
        <v>18.786239322354799</v>
      </c>
      <c r="F11" s="28">
        <f t="shared" si="0"/>
        <v>18.832250555130766</v>
      </c>
      <c r="G11" s="28">
        <v>24.006095704693202</v>
      </c>
      <c r="H11" s="28">
        <v>23.929200174383201</v>
      </c>
      <c r="I11" s="28">
        <v>24.021426165526101</v>
      </c>
      <c r="J11" s="53">
        <f t="shared" si="1"/>
        <v>23.985574014867506</v>
      </c>
      <c r="K11" s="52">
        <f t="shared" si="2"/>
        <v>-5.1533234597367397</v>
      </c>
      <c r="L11" s="3">
        <f t="shared" si="3"/>
        <v>35.588111185890973</v>
      </c>
    </row>
    <row r="12" spans="1:12" ht="14" x14ac:dyDescent="0.15">
      <c r="A12" s="50">
        <v>6</v>
      </c>
      <c r="B12" s="17" t="s">
        <v>14</v>
      </c>
      <c r="C12" s="28">
        <v>17.694147051342899</v>
      </c>
      <c r="D12" s="28">
        <v>17.560565748602102</v>
      </c>
      <c r="E12" s="28">
        <v>17.620220463391998</v>
      </c>
      <c r="F12" s="28">
        <f t="shared" si="0"/>
        <v>17.624977754445666</v>
      </c>
      <c r="G12" s="28">
        <v>23.805047519977201</v>
      </c>
      <c r="H12" s="28">
        <v>23.8683726763553</v>
      </c>
      <c r="I12" s="28">
        <v>23.744321147860202</v>
      </c>
      <c r="J12" s="53">
        <f t="shared" si="1"/>
        <v>23.805913781397567</v>
      </c>
      <c r="K12" s="52">
        <f t="shared" si="2"/>
        <v>-6.1809360269519011</v>
      </c>
      <c r="L12" s="3">
        <f t="shared" si="3"/>
        <v>72.551625208787172</v>
      </c>
    </row>
    <row r="13" spans="1:12" ht="14" x14ac:dyDescent="0.15">
      <c r="A13" s="50">
        <v>7</v>
      </c>
      <c r="B13" s="17" t="s">
        <v>14</v>
      </c>
      <c r="C13" s="28">
        <v>18.089837679943201</v>
      </c>
      <c r="D13" s="28">
        <v>17.9543987736985</v>
      </c>
      <c r="E13" s="28">
        <v>17.718163784919401</v>
      </c>
      <c r="F13" s="28">
        <f t="shared" si="0"/>
        <v>17.920800079520365</v>
      </c>
      <c r="G13" s="28">
        <v>23.2195356227788</v>
      </c>
      <c r="H13" s="28">
        <v>23.2265371373534</v>
      </c>
      <c r="I13" s="28">
        <v>23.249686206226201</v>
      </c>
      <c r="J13" s="53">
        <f t="shared" si="1"/>
        <v>23.231919655452799</v>
      </c>
      <c r="K13" s="52">
        <f t="shared" si="2"/>
        <v>-5.3111195759324339</v>
      </c>
      <c r="L13" s="3">
        <f t="shared" si="3"/>
        <v>39.701443993912122</v>
      </c>
    </row>
    <row r="14" spans="1:12" ht="14" x14ac:dyDescent="0.15">
      <c r="A14" s="50">
        <v>8</v>
      </c>
      <c r="B14" s="17" t="s">
        <v>14</v>
      </c>
      <c r="C14" s="28">
        <v>19.109318500998899</v>
      </c>
      <c r="D14" s="28">
        <v>19.0729757368495</v>
      </c>
      <c r="E14" s="28">
        <v>18.844321444290799</v>
      </c>
      <c r="F14" s="28">
        <f t="shared" si="0"/>
        <v>19.008871894046397</v>
      </c>
      <c r="G14" s="28">
        <v>23.7353684492113</v>
      </c>
      <c r="H14" s="28">
        <v>23.718410824776701</v>
      </c>
      <c r="I14" s="28">
        <v>23.621846384570301</v>
      </c>
      <c r="J14" s="53">
        <f t="shared" si="1"/>
        <v>23.691875219519435</v>
      </c>
      <c r="K14" s="52">
        <f t="shared" si="2"/>
        <v>-4.6830033254730381</v>
      </c>
      <c r="L14" s="3">
        <f t="shared" si="3"/>
        <v>25.687655649974115</v>
      </c>
    </row>
    <row r="15" spans="1:12" ht="14" x14ac:dyDescent="0.15">
      <c r="A15" s="50">
        <v>9</v>
      </c>
      <c r="B15" s="17" t="s">
        <v>14</v>
      </c>
      <c r="C15" s="28">
        <v>19.226827410095499</v>
      </c>
      <c r="D15" s="28">
        <v>19.1132651209162</v>
      </c>
      <c r="E15" s="28">
        <v>19.185247156842699</v>
      </c>
      <c r="F15" s="28">
        <f t="shared" si="0"/>
        <v>19.175113229284801</v>
      </c>
      <c r="G15" s="28">
        <v>24.3082911534832</v>
      </c>
      <c r="H15" s="28">
        <v>24.239511099424799</v>
      </c>
      <c r="I15" s="28">
        <v>24.291963711247099</v>
      </c>
      <c r="J15" s="53">
        <f t="shared" si="1"/>
        <v>24.279921988051701</v>
      </c>
      <c r="K15" s="52">
        <f t="shared" si="2"/>
        <v>-5.1048087587669002</v>
      </c>
      <c r="L15" s="3">
        <f t="shared" si="3"/>
        <v>34.411258693596281</v>
      </c>
    </row>
    <row r="16" spans="1:12" ht="14" x14ac:dyDescent="0.15">
      <c r="A16" s="50">
        <v>10</v>
      </c>
      <c r="B16" s="17" t="s">
        <v>14</v>
      </c>
      <c r="C16" s="28">
        <v>20.052458407184101</v>
      </c>
      <c r="D16" s="28">
        <v>20.481487990683402</v>
      </c>
      <c r="E16" s="28">
        <v>20.502975250396499</v>
      </c>
      <c r="F16" s="28">
        <f t="shared" si="0"/>
        <v>20.345640549421333</v>
      </c>
      <c r="G16" s="28">
        <v>25.6356592931898</v>
      </c>
      <c r="H16" s="28">
        <v>26.556222956026001</v>
      </c>
      <c r="I16" s="28">
        <v>25.713112604214</v>
      </c>
      <c r="J16" s="53">
        <f t="shared" si="1"/>
        <v>25.968331617809934</v>
      </c>
      <c r="K16" s="52">
        <f t="shared" si="2"/>
        <v>-5.6226910683886011</v>
      </c>
      <c r="L16" s="3">
        <f t="shared" si="3"/>
        <v>49.271827194944102</v>
      </c>
    </row>
    <row r="17" spans="1:12" ht="14" x14ac:dyDescent="0.15">
      <c r="A17" s="50">
        <v>11</v>
      </c>
      <c r="B17" s="17" t="s">
        <v>14</v>
      </c>
      <c r="C17" s="28">
        <v>17.718853945831</v>
      </c>
      <c r="D17" s="28">
        <v>17.874199853140102</v>
      </c>
      <c r="E17" s="28">
        <v>17.763188616508302</v>
      </c>
      <c r="F17" s="28">
        <f t="shared" si="0"/>
        <v>17.785414138493135</v>
      </c>
      <c r="G17" s="28">
        <v>23.246215308790301</v>
      </c>
      <c r="H17" s="28">
        <v>23.170821459563399</v>
      </c>
      <c r="I17" s="28">
        <v>23.061936251339901</v>
      </c>
      <c r="J17" s="53">
        <f t="shared" si="1"/>
        <v>23.159657673231198</v>
      </c>
      <c r="K17" s="52">
        <f t="shared" si="2"/>
        <v>-5.3742435347380635</v>
      </c>
      <c r="L17" s="3">
        <f t="shared" si="3"/>
        <v>41.477111864115734</v>
      </c>
    </row>
    <row r="18" spans="1:12" ht="14" x14ac:dyDescent="0.15">
      <c r="A18" s="50">
        <v>12</v>
      </c>
      <c r="B18" s="17" t="s">
        <v>14</v>
      </c>
      <c r="C18" s="28">
        <v>18.516283010024701</v>
      </c>
      <c r="D18" s="28">
        <v>18.2600443792705</v>
      </c>
      <c r="E18" s="28">
        <v>18.256221173776598</v>
      </c>
      <c r="F18" s="28">
        <f t="shared" si="0"/>
        <v>18.344182854357268</v>
      </c>
      <c r="G18" s="28">
        <v>24.0102608188758</v>
      </c>
      <c r="H18" s="28">
        <v>23.575786874571801</v>
      </c>
      <c r="I18" s="28">
        <v>23.691906958271399</v>
      </c>
      <c r="J18" s="53">
        <f t="shared" si="1"/>
        <v>23.759318217239667</v>
      </c>
      <c r="K18" s="52">
        <f t="shared" si="2"/>
        <v>-5.4151353628823991</v>
      </c>
      <c r="L18" s="3">
        <f t="shared" si="3"/>
        <v>42.669561010417219</v>
      </c>
    </row>
    <row r="19" spans="1:12" ht="14" x14ac:dyDescent="0.15">
      <c r="A19" s="50">
        <v>13</v>
      </c>
      <c r="B19" s="17" t="s">
        <v>14</v>
      </c>
      <c r="C19" s="28">
        <v>18.4074598440221</v>
      </c>
      <c r="D19" s="28">
        <v>18.049132342133099</v>
      </c>
      <c r="E19" s="28">
        <v>17.880437678633001</v>
      </c>
      <c r="F19" s="28">
        <f t="shared" si="0"/>
        <v>18.112343288262732</v>
      </c>
      <c r="G19" s="28">
        <v>23.585673303205599</v>
      </c>
      <c r="H19" s="28">
        <v>23.431515286631399</v>
      </c>
      <c r="I19" s="28">
        <v>23.472855595291101</v>
      </c>
      <c r="J19" s="53">
        <f t="shared" si="1"/>
        <v>23.4966813950427</v>
      </c>
      <c r="K19" s="52">
        <f t="shared" si="2"/>
        <v>-5.3843381067799676</v>
      </c>
      <c r="L19" s="3">
        <f t="shared" si="3"/>
        <v>41.768345915143421</v>
      </c>
    </row>
    <row r="20" spans="1:12" ht="14" x14ac:dyDescent="0.15">
      <c r="A20" s="50">
        <v>14</v>
      </c>
      <c r="B20" s="17" t="s">
        <v>14</v>
      </c>
      <c r="C20" s="28">
        <v>18.271407098728002</v>
      </c>
      <c r="D20" s="28">
        <v>18.260112536275901</v>
      </c>
      <c r="E20" s="28">
        <v>18.2236579602692</v>
      </c>
      <c r="F20" s="28">
        <f t="shared" si="0"/>
        <v>18.251725865091036</v>
      </c>
      <c r="G20" s="28">
        <v>23.197477388322699</v>
      </c>
      <c r="H20" s="28">
        <v>23.106170196529899</v>
      </c>
      <c r="I20" s="28">
        <v>23.630959507395801</v>
      </c>
      <c r="J20" s="53">
        <f t="shared" si="1"/>
        <v>23.311535697416133</v>
      </c>
      <c r="K20" s="52">
        <f t="shared" si="2"/>
        <v>-5.0598098323250973</v>
      </c>
      <c r="L20" s="3">
        <f t="shared" si="3"/>
        <v>33.354507459829492</v>
      </c>
    </row>
    <row r="21" spans="1:12" ht="14" x14ac:dyDescent="0.15">
      <c r="A21" s="50">
        <v>1</v>
      </c>
      <c r="B21" s="17" t="s">
        <v>18</v>
      </c>
      <c r="C21" s="28" t="s">
        <v>19</v>
      </c>
      <c r="D21" s="28">
        <v>20.892265730492799</v>
      </c>
      <c r="E21" s="28">
        <v>20.392908980175601</v>
      </c>
      <c r="F21" s="28">
        <f t="shared" si="0"/>
        <v>20.6425873553342</v>
      </c>
      <c r="G21" s="28">
        <v>24.227434943560301</v>
      </c>
      <c r="H21" s="28">
        <v>24.044620746694299</v>
      </c>
      <c r="I21" s="28">
        <v>24.078918045528599</v>
      </c>
      <c r="J21" s="53">
        <f t="shared" si="1"/>
        <v>24.116991245261065</v>
      </c>
      <c r="K21" s="52">
        <f t="shared" si="2"/>
        <v>-3.4744038899268652</v>
      </c>
      <c r="L21" s="3">
        <f t="shared" si="3"/>
        <v>11.114752282901643</v>
      </c>
    </row>
    <row r="22" spans="1:12" ht="14" x14ac:dyDescent="0.15">
      <c r="A22" s="50">
        <v>2</v>
      </c>
      <c r="B22" s="17" t="s">
        <v>18</v>
      </c>
      <c r="C22" s="28">
        <v>18.9672461538789</v>
      </c>
      <c r="D22" s="28">
        <v>18.787170034690501</v>
      </c>
      <c r="E22" s="28">
        <v>18.668059417817702</v>
      </c>
      <c r="F22" s="28">
        <f t="shared" si="0"/>
        <v>18.807491868795701</v>
      </c>
      <c r="G22" s="28">
        <v>23.7371257499167</v>
      </c>
      <c r="H22" s="28">
        <v>23.7076661601828</v>
      </c>
      <c r="I22" s="28">
        <v>23.697061651465798</v>
      </c>
      <c r="J22" s="53">
        <f t="shared" si="1"/>
        <v>23.713951187188432</v>
      </c>
      <c r="K22" s="52">
        <f t="shared" si="2"/>
        <v>-4.9064593183927308</v>
      </c>
      <c r="L22" s="3">
        <f t="shared" si="3"/>
        <v>29.991033182745714</v>
      </c>
    </row>
    <row r="23" spans="1:12" ht="14" x14ac:dyDescent="0.15">
      <c r="A23" s="50">
        <v>3</v>
      </c>
      <c r="B23" s="17" t="s">
        <v>18</v>
      </c>
      <c r="C23" s="28">
        <v>18.694770558388299</v>
      </c>
      <c r="D23" s="28">
        <v>18.606703932904299</v>
      </c>
      <c r="E23" s="28">
        <v>18.4983001292821</v>
      </c>
      <c r="F23" s="28">
        <f t="shared" si="0"/>
        <v>18.599924873524898</v>
      </c>
      <c r="G23" s="28">
        <v>23.747817799892001</v>
      </c>
      <c r="H23" s="28">
        <v>23.185436019155301</v>
      </c>
      <c r="I23" s="28">
        <v>23.7992472982409</v>
      </c>
      <c r="J23" s="53">
        <f t="shared" si="1"/>
        <v>23.577500372429398</v>
      </c>
      <c r="K23" s="52">
        <f t="shared" si="2"/>
        <v>-4.9775754989044998</v>
      </c>
      <c r="L23" s="3">
        <f t="shared" si="3"/>
        <v>31.506454294783925</v>
      </c>
    </row>
    <row r="24" spans="1:12" ht="14" x14ac:dyDescent="0.15">
      <c r="A24" s="50">
        <v>4</v>
      </c>
      <c r="B24" s="17" t="s">
        <v>18</v>
      </c>
      <c r="C24" s="28">
        <v>19.134202039456799</v>
      </c>
      <c r="D24" s="28">
        <v>19.021821870437702</v>
      </c>
      <c r="E24" s="28">
        <v>19.010822561690901</v>
      </c>
      <c r="F24" s="28">
        <f t="shared" si="0"/>
        <v>19.055615490528467</v>
      </c>
      <c r="G24" s="28">
        <v>24.122838427569899</v>
      </c>
      <c r="H24" s="28">
        <v>23.950521441461699</v>
      </c>
      <c r="I24" s="28">
        <v>23.6999448039188</v>
      </c>
      <c r="J24" s="53">
        <f t="shared" si="1"/>
        <v>23.924434890983466</v>
      </c>
      <c r="K24" s="52">
        <f t="shared" si="2"/>
        <v>-4.8688194004549992</v>
      </c>
      <c r="L24" s="3">
        <f t="shared" si="3"/>
        <v>29.218686115960658</v>
      </c>
    </row>
    <row r="25" spans="1:12" ht="14" x14ac:dyDescent="0.15">
      <c r="A25" s="50">
        <v>5</v>
      </c>
      <c r="B25" s="17" t="s">
        <v>18</v>
      </c>
      <c r="C25" s="28">
        <v>19.4724672552613</v>
      </c>
      <c r="D25" s="28">
        <v>19.271391025834699</v>
      </c>
      <c r="E25" s="28">
        <v>19.1041365520997</v>
      </c>
      <c r="F25" s="28">
        <f t="shared" si="0"/>
        <v>19.282664944398565</v>
      </c>
      <c r="G25" s="28">
        <v>24.328748541401598</v>
      </c>
      <c r="H25" s="28">
        <v>24.152966869720299</v>
      </c>
      <c r="I25" s="28">
        <v>24.248101293984298</v>
      </c>
      <c r="J25" s="53">
        <f t="shared" si="1"/>
        <v>24.243272235035402</v>
      </c>
      <c r="K25" s="52">
        <f t="shared" si="2"/>
        <v>-4.9606072906368368</v>
      </c>
      <c r="L25" s="3">
        <f t="shared" si="3"/>
        <v>31.138062870878663</v>
      </c>
    </row>
    <row r="26" spans="1:12" ht="14" x14ac:dyDescent="0.15">
      <c r="A26" s="50">
        <v>6</v>
      </c>
      <c r="B26" s="17" t="s">
        <v>18</v>
      </c>
      <c r="C26" s="28">
        <v>17.535796871083601</v>
      </c>
      <c r="D26" s="28">
        <v>17.576812997023399</v>
      </c>
      <c r="E26" s="28">
        <v>17.548425378086002</v>
      </c>
      <c r="F26" s="28">
        <f t="shared" si="0"/>
        <v>17.553678415397666</v>
      </c>
      <c r="G26" s="28">
        <v>22.698516071242299</v>
      </c>
      <c r="H26" s="28">
        <v>22.592585347601599</v>
      </c>
      <c r="I26" s="28">
        <v>22.386858879722102</v>
      </c>
      <c r="J26" s="53">
        <f t="shared" si="1"/>
        <v>22.559320099521997</v>
      </c>
      <c r="K26" s="52">
        <f t="shared" si="2"/>
        <v>-5.0056416841243312</v>
      </c>
      <c r="L26" s="3">
        <f t="shared" si="3"/>
        <v>32.125381551813881</v>
      </c>
    </row>
    <row r="27" spans="1:12" ht="14" x14ac:dyDescent="0.15">
      <c r="A27" s="50">
        <v>7</v>
      </c>
      <c r="B27" s="17" t="s">
        <v>18</v>
      </c>
      <c r="C27" s="28">
        <v>18.385756107833799</v>
      </c>
      <c r="D27" s="28">
        <v>18.245546816445799</v>
      </c>
      <c r="E27" s="28">
        <v>18.1006189757836</v>
      </c>
      <c r="F27" s="28">
        <f t="shared" si="0"/>
        <v>18.243973966687733</v>
      </c>
      <c r="G27" s="28">
        <v>23.885877577467902</v>
      </c>
      <c r="H27" s="28">
        <v>23.953076425447499</v>
      </c>
      <c r="I27" s="28">
        <v>23.762973874206999</v>
      </c>
      <c r="J27" s="53">
        <f t="shared" si="1"/>
        <v>23.867309292374131</v>
      </c>
      <c r="K27" s="52">
        <f t="shared" si="2"/>
        <v>-5.6233353256863978</v>
      </c>
      <c r="L27" s="3">
        <f t="shared" si="3"/>
        <v>49.293835188472769</v>
      </c>
    </row>
    <row r="28" spans="1:12" ht="14" x14ac:dyDescent="0.15">
      <c r="A28" s="50">
        <v>8</v>
      </c>
      <c r="B28" s="17" t="s">
        <v>18</v>
      </c>
      <c r="C28" s="28">
        <v>18.761915399239001</v>
      </c>
      <c r="D28" s="28">
        <v>18.634769889096599</v>
      </c>
      <c r="E28" s="28">
        <v>18.5030852134824</v>
      </c>
      <c r="F28" s="28">
        <f t="shared" si="0"/>
        <v>18.633256833939335</v>
      </c>
      <c r="G28" s="28">
        <v>24.017156107659201</v>
      </c>
      <c r="H28" s="28">
        <v>23.9915093701944</v>
      </c>
      <c r="I28" s="28">
        <v>24.051031340604698</v>
      </c>
      <c r="J28" s="53">
        <f t="shared" si="1"/>
        <v>24.019898939486097</v>
      </c>
      <c r="K28" s="52">
        <f t="shared" si="2"/>
        <v>-5.3866421055467626</v>
      </c>
      <c r="L28" s="3">
        <f t="shared" si="3"/>
        <v>41.835103683894751</v>
      </c>
    </row>
    <row r="29" spans="1:12" ht="14" x14ac:dyDescent="0.15">
      <c r="A29" s="50">
        <v>9</v>
      </c>
      <c r="B29" s="17" t="s">
        <v>18</v>
      </c>
      <c r="C29" s="28">
        <v>18.1850460832378</v>
      </c>
      <c r="D29" s="28">
        <v>18.112855432171202</v>
      </c>
      <c r="E29" s="28">
        <v>18.093092161918701</v>
      </c>
      <c r="F29" s="28">
        <f t="shared" si="0"/>
        <v>18.130331225775901</v>
      </c>
      <c r="G29" s="28">
        <v>24.285243420091501</v>
      </c>
      <c r="H29" s="28">
        <v>24.288973479607598</v>
      </c>
      <c r="I29" s="28">
        <v>24.269564506284301</v>
      </c>
      <c r="J29" s="53">
        <f t="shared" si="1"/>
        <v>24.281260468661131</v>
      </c>
      <c r="K29" s="52">
        <f t="shared" si="2"/>
        <v>-6.1509292428852298</v>
      </c>
      <c r="L29" s="3">
        <f t="shared" si="3"/>
        <v>71.058200210617088</v>
      </c>
    </row>
    <row r="30" spans="1:12" ht="14" x14ac:dyDescent="0.15">
      <c r="A30" s="50">
        <v>10</v>
      </c>
      <c r="B30" s="17" t="s">
        <v>18</v>
      </c>
      <c r="C30" s="28">
        <v>18.130111807768401</v>
      </c>
      <c r="D30" s="28">
        <v>18.119729945202899</v>
      </c>
      <c r="E30" s="28">
        <v>18.028102995753098</v>
      </c>
      <c r="F30" s="28">
        <f t="shared" si="0"/>
        <v>18.092648249574797</v>
      </c>
      <c r="G30" s="28">
        <v>24.2153813797845</v>
      </c>
      <c r="H30" s="28">
        <v>24.275714781685899</v>
      </c>
      <c r="I30" s="28">
        <v>24.182213368412601</v>
      </c>
      <c r="J30" s="53">
        <f t="shared" si="1"/>
        <v>24.224436509960999</v>
      </c>
      <c r="K30" s="52">
        <f t="shared" si="2"/>
        <v>-6.1317882603862017</v>
      </c>
      <c r="L30" s="3">
        <f t="shared" si="3"/>
        <v>70.121660771494419</v>
      </c>
    </row>
    <row r="31" spans="1:12" x14ac:dyDescent="0.15">
      <c r="A31" s="30"/>
      <c r="B31" s="30"/>
      <c r="C31" s="30"/>
      <c r="D31" s="30"/>
      <c r="E31" s="30"/>
      <c r="F31" s="30"/>
      <c r="G31" s="30"/>
      <c r="H31" s="30"/>
      <c r="I31" s="30"/>
    </row>
    <row r="32" spans="1:12" x14ac:dyDescent="0.15">
      <c r="A32" s="48"/>
      <c r="B32" s="30"/>
      <c r="C32" s="49"/>
      <c r="D32" s="49"/>
      <c r="E32" s="49"/>
      <c r="F32" s="49"/>
      <c r="G32" s="49"/>
      <c r="H32" s="49"/>
      <c r="I32" s="49"/>
    </row>
    <row r="33" spans="1:9" x14ac:dyDescent="0.15">
      <c r="A33" s="48"/>
      <c r="B33" s="15"/>
      <c r="C33" s="49"/>
      <c r="D33" s="49"/>
      <c r="E33" s="49"/>
      <c r="F33" s="49"/>
      <c r="G33" s="49"/>
      <c r="H33" s="49"/>
      <c r="I33" s="49"/>
    </row>
    <row r="34" spans="1:9" x14ac:dyDescent="0.15">
      <c r="A34" s="30"/>
      <c r="B34" s="30"/>
      <c r="C34" s="30"/>
      <c r="D34" s="30"/>
      <c r="E34" s="30"/>
      <c r="F34" s="30"/>
      <c r="G34" s="30"/>
      <c r="H34" s="30"/>
      <c r="I34" s="30"/>
    </row>
    <row r="35" spans="1:9" x14ac:dyDescent="0.15">
      <c r="A35" s="48"/>
      <c r="B35" s="30"/>
      <c r="C35" s="49"/>
      <c r="D35" s="49"/>
      <c r="E35" s="49"/>
      <c r="F35" s="49"/>
      <c r="G35" s="49"/>
      <c r="H35" s="49"/>
      <c r="I35" s="49"/>
    </row>
    <row r="36" spans="1:9" x14ac:dyDescent="0.15">
      <c r="A36" s="48"/>
      <c r="B36" s="15"/>
      <c r="C36" s="49"/>
      <c r="D36" s="49"/>
      <c r="E36" s="49"/>
      <c r="F36" s="49"/>
      <c r="G36" s="49"/>
      <c r="H36" s="49"/>
      <c r="I36" s="49"/>
    </row>
  </sheetData>
  <mergeCells count="6">
    <mergeCell ref="L5:L6"/>
    <mergeCell ref="A5:A6"/>
    <mergeCell ref="B5:B6"/>
    <mergeCell ref="C5:F5"/>
    <mergeCell ref="G5:J5"/>
    <mergeCell ref="K5:K6"/>
  </mergeCells>
  <pageMargins left="0.7" right="0.7" top="0.75" bottom="0.75" header="0.3" footer="0.3"/>
  <pageSetup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4a and Fig 7e</vt:lpstr>
      <vt:lpstr>Figure 4b- mt-nd4</vt:lpstr>
      <vt:lpstr>Figure 4b- mt-cyb</vt:lpstr>
      <vt:lpstr>Figure 4b- mt-co1</vt:lpstr>
      <vt:lpstr>Figure 4b- mt-atp6</vt:lpstr>
      <vt:lpstr>Figure 4b- mt-atp8</vt:lpstr>
      <vt:lpstr>Figure 4c</vt:lpstr>
      <vt:lpstr>Figure 4- figure supplement 1</vt:lpstr>
    </vt:vector>
  </TitlesOfParts>
  <Company>Mayo 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 Wishman</dc:creator>
  <cp:lastModifiedBy>Microsoft Office User</cp:lastModifiedBy>
  <cp:lastPrinted>2022-11-09T01:26:25Z</cp:lastPrinted>
  <dcterms:created xsi:type="dcterms:W3CDTF">2020-01-13T21:00:44Z</dcterms:created>
  <dcterms:modified xsi:type="dcterms:W3CDTF">2022-11-09T01:35:57Z</dcterms:modified>
</cp:coreProperties>
</file>