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9F467CB4-9143-C842-9003-073EE6380041}" xr6:coauthVersionLast="46" xr6:coauthVersionMax="46" xr10:uidLastSave="{00000000-0000-0000-0000-000000000000}"/>
  <bookViews>
    <workbookView xWindow="760" yWindow="960" windowWidth="27640" windowHeight="16100" xr2:uid="{01CAB535-114D-C243-A5F0-DDF14170F659}"/>
  </bookViews>
  <sheets>
    <sheet name="Figure 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I3" i="1"/>
  <c r="J3" i="1"/>
  <c r="K3" i="1" s="1"/>
  <c r="F4" i="1"/>
  <c r="I4" i="1"/>
  <c r="J4" i="1" s="1"/>
  <c r="K4" i="1" s="1"/>
  <c r="A73" i="1" s="1"/>
  <c r="F5" i="1"/>
  <c r="I5" i="1"/>
  <c r="J5" i="1"/>
  <c r="K5" i="1"/>
  <c r="F6" i="1"/>
  <c r="I6" i="1"/>
  <c r="J6" i="1" s="1"/>
  <c r="K6" i="1" s="1"/>
  <c r="F7" i="1"/>
  <c r="I7" i="1"/>
  <c r="J7" i="1"/>
  <c r="K7" i="1"/>
  <c r="F8" i="1"/>
  <c r="I8" i="1"/>
  <c r="J8" i="1" s="1"/>
  <c r="K8" i="1" s="1"/>
  <c r="E74" i="1" s="1"/>
  <c r="F12" i="1"/>
  <c r="I12" i="1"/>
  <c r="J12" i="1"/>
  <c r="K12" i="1"/>
  <c r="F13" i="1"/>
  <c r="I13" i="1"/>
  <c r="J13" i="1" s="1"/>
  <c r="K13" i="1" s="1"/>
  <c r="A76" i="1" s="1"/>
  <c r="F14" i="1"/>
  <c r="I14" i="1"/>
  <c r="J14" i="1"/>
  <c r="K14" i="1"/>
  <c r="F15" i="1"/>
  <c r="I15" i="1"/>
  <c r="J15" i="1" s="1"/>
  <c r="K15" i="1" s="1"/>
  <c r="F16" i="1"/>
  <c r="I16" i="1"/>
  <c r="J16" i="1"/>
  <c r="K16" i="1"/>
  <c r="F17" i="1"/>
  <c r="I17" i="1"/>
  <c r="J17" i="1" s="1"/>
  <c r="K17" i="1" s="1"/>
  <c r="B74" i="1" s="1"/>
  <c r="F18" i="1"/>
  <c r="I18" i="1"/>
  <c r="J18" i="1"/>
  <c r="K18" i="1"/>
  <c r="D72" i="1" s="1"/>
  <c r="F19" i="1"/>
  <c r="I19" i="1"/>
  <c r="J19" i="1" s="1"/>
  <c r="K19" i="1" s="1"/>
  <c r="F20" i="1"/>
  <c r="I20" i="1"/>
  <c r="J20" i="1"/>
  <c r="K20" i="1"/>
  <c r="F21" i="1"/>
  <c r="I21" i="1"/>
  <c r="J21" i="1" s="1"/>
  <c r="K21" i="1" s="1"/>
  <c r="F22" i="1"/>
  <c r="I22" i="1"/>
  <c r="J22" i="1"/>
  <c r="K22" i="1"/>
  <c r="F23" i="1"/>
  <c r="I23" i="1"/>
  <c r="J23" i="1" s="1"/>
  <c r="K23" i="1" s="1"/>
  <c r="C74" i="1" s="1"/>
  <c r="F27" i="1"/>
  <c r="I27" i="1"/>
  <c r="J27" i="1"/>
  <c r="K27" i="1"/>
  <c r="A78" i="1" s="1"/>
  <c r="F28" i="1"/>
  <c r="I28" i="1"/>
  <c r="J28" i="1" s="1"/>
  <c r="K28" i="1" s="1"/>
  <c r="A79" i="1" s="1"/>
  <c r="F29" i="1"/>
  <c r="I29" i="1"/>
  <c r="J29" i="1"/>
  <c r="K29" i="1"/>
  <c r="A80" i="1" s="1"/>
  <c r="F30" i="1"/>
  <c r="I30" i="1"/>
  <c r="J30" i="1" s="1"/>
  <c r="K30" i="1" s="1"/>
  <c r="B75" i="1" s="1"/>
  <c r="F31" i="1"/>
  <c r="I31" i="1"/>
  <c r="J31" i="1"/>
  <c r="K31" i="1"/>
  <c r="F32" i="1"/>
  <c r="I32" i="1"/>
  <c r="J32" i="1" s="1"/>
  <c r="K32" i="1" s="1"/>
  <c r="B77" i="1" s="1"/>
  <c r="F36" i="1"/>
  <c r="I36" i="1"/>
  <c r="J36" i="1"/>
  <c r="K36" i="1"/>
  <c r="F37" i="1"/>
  <c r="I37" i="1"/>
  <c r="J37" i="1" s="1"/>
  <c r="K37" i="1" s="1"/>
  <c r="A82" i="1" s="1"/>
  <c r="F38" i="1"/>
  <c r="I38" i="1"/>
  <c r="J38" i="1"/>
  <c r="K38" i="1"/>
  <c r="F39" i="1"/>
  <c r="I39" i="1"/>
  <c r="J39" i="1" s="1"/>
  <c r="K39" i="1" s="1"/>
  <c r="B78" i="1" s="1"/>
  <c r="F40" i="1"/>
  <c r="I40" i="1"/>
  <c r="J40" i="1"/>
  <c r="K40" i="1"/>
  <c r="F41" i="1"/>
  <c r="I41" i="1"/>
  <c r="J41" i="1" s="1"/>
  <c r="K41" i="1" s="1"/>
  <c r="B80" i="1" s="1"/>
  <c r="F42" i="1"/>
  <c r="I42" i="1"/>
  <c r="J42" i="1"/>
  <c r="K42" i="1"/>
  <c r="D75" i="1" s="1"/>
  <c r="F43" i="1"/>
  <c r="I43" i="1"/>
  <c r="J43" i="1" s="1"/>
  <c r="K43" i="1" s="1"/>
  <c r="D76" i="1" s="1"/>
  <c r="F44" i="1"/>
  <c r="I44" i="1"/>
  <c r="J44" i="1"/>
  <c r="K44" i="1"/>
  <c r="D77" i="1" s="1"/>
  <c r="F45" i="1"/>
  <c r="I45" i="1"/>
  <c r="J45" i="1" s="1"/>
  <c r="K45" i="1" s="1"/>
  <c r="C75" i="1" s="1"/>
  <c r="F46" i="1"/>
  <c r="I46" i="1"/>
  <c r="J46" i="1"/>
  <c r="K46" i="1"/>
  <c r="F47" i="1"/>
  <c r="I47" i="1"/>
  <c r="J47" i="1" s="1"/>
  <c r="K47" i="1" s="1"/>
  <c r="C77" i="1" s="1"/>
  <c r="F51" i="1"/>
  <c r="I51" i="1"/>
  <c r="J51" i="1"/>
  <c r="K51" i="1"/>
  <c r="A84" i="1" s="1"/>
  <c r="F52" i="1"/>
  <c r="I52" i="1"/>
  <c r="J52" i="1" s="1"/>
  <c r="K52" i="1" s="1"/>
  <c r="A85" i="1" s="1"/>
  <c r="F53" i="1"/>
  <c r="I53" i="1"/>
  <c r="J53" i="1"/>
  <c r="K53" i="1"/>
  <c r="A86" i="1" s="1"/>
  <c r="F54" i="1"/>
  <c r="I54" i="1"/>
  <c r="J54" i="1" s="1"/>
  <c r="K54" i="1" s="1"/>
  <c r="D78" i="1" s="1"/>
  <c r="F55" i="1"/>
  <c r="I55" i="1"/>
  <c r="J55" i="1"/>
  <c r="K55" i="1"/>
  <c r="D79" i="1" s="1"/>
  <c r="F56" i="1"/>
  <c r="I56" i="1"/>
  <c r="J56" i="1" s="1"/>
  <c r="K56" i="1" s="1"/>
  <c r="D80" i="1" s="1"/>
  <c r="F57" i="1"/>
  <c r="I57" i="1"/>
  <c r="J57" i="1"/>
  <c r="K57" i="1"/>
  <c r="F58" i="1"/>
  <c r="I58" i="1"/>
  <c r="J58" i="1" s="1"/>
  <c r="K58" i="1" s="1"/>
  <c r="C79" i="1" s="1"/>
  <c r="F59" i="1"/>
  <c r="I59" i="1"/>
  <c r="J59" i="1"/>
  <c r="K59" i="1"/>
  <c r="B73" i="1"/>
  <c r="C73" i="1"/>
  <c r="E73" i="1"/>
  <c r="A74" i="1"/>
  <c r="D74" i="1"/>
  <c r="A75" i="1"/>
  <c r="B76" i="1"/>
  <c r="C76" i="1"/>
  <c r="A77" i="1"/>
  <c r="C78" i="1"/>
  <c r="B79" i="1"/>
  <c r="C80" i="1"/>
  <c r="A81" i="1"/>
  <c r="A83" i="1"/>
  <c r="B66" i="1" l="1"/>
  <c r="C72" i="1"/>
  <c r="C66" i="1"/>
  <c r="B65" i="1"/>
  <c r="C65" i="1"/>
  <c r="B72" i="1"/>
  <c r="E72" i="1"/>
  <c r="C68" i="1"/>
  <c r="B68" i="1"/>
  <c r="B64" i="1"/>
  <c r="C64" i="1"/>
  <c r="A72" i="1"/>
  <c r="C67" i="1"/>
  <c r="B67" i="1"/>
  <c r="D73" i="1"/>
  <c r="B93" i="1" l="1"/>
  <c r="B91" i="1"/>
  <c r="B90" i="1"/>
  <c r="B92" i="1"/>
</calcChain>
</file>

<file path=xl/sharedStrings.xml><?xml version="1.0" encoding="utf-8"?>
<sst xmlns="http://schemas.openxmlformats.org/spreadsheetml/2006/main" count="120" uniqueCount="50">
  <si>
    <t>JMJ688 vs. JMJ646</t>
  </si>
  <si>
    <t>JMJ703 vs. JMJ646</t>
  </si>
  <si>
    <t>JMJ704 vs. JMJ646</t>
  </si>
  <si>
    <t>JMJ662 vs. JMJ646</t>
  </si>
  <si>
    <t>P-value</t>
  </si>
  <si>
    <t>T-Test (two-tailed, unequal variance)</t>
  </si>
  <si>
    <t>JMJ688</t>
  </si>
  <si>
    <t>JMJ703</t>
  </si>
  <si>
    <t>JMJ704</t>
  </si>
  <si>
    <t>JMJ662</t>
  </si>
  <si>
    <t>JMJ646</t>
  </si>
  <si>
    <t>log(Relative fitness)</t>
  </si>
  <si>
    <t>E (JMJ688)</t>
  </si>
  <si>
    <t>D (JMJ703)</t>
  </si>
  <si>
    <t>C (JMJ704)</t>
  </si>
  <si>
    <t>B (JMJ662)</t>
  </si>
  <si>
    <t>A (JMJ646)</t>
  </si>
  <si>
    <t>standard deviation</t>
  </si>
  <si>
    <t>Median relative fitness</t>
  </si>
  <si>
    <t>Summary (Figure 5)</t>
  </si>
  <si>
    <t>JMJ704 0.01 JMJ550 0.99 MSgg biofilm rep 3</t>
  </si>
  <si>
    <t>JMJ704 0.01 JMJ550 0.99 MSgg biofilm rep 2</t>
  </si>
  <si>
    <t>JMJ704 0.01 JMJ550 0.99 MSgg biofilm rep 1</t>
  </si>
  <si>
    <t>JMJ703 0.01 JMJ550 0.99 MSgg biofilm rep 3</t>
  </si>
  <si>
    <t>JMJ703 0.01 JMJ550 0.99 MSgg biofilm rep 2</t>
  </si>
  <si>
    <t>JMJ703 0.01 JMJ550 0.99 MSgg biofilm rep 1</t>
  </si>
  <si>
    <t>JMJ646 0.01 JMJ550 0.99 MSgg biofilm rep 3</t>
  </si>
  <si>
    <t>JMJ646 0.01 JMJ550 0.99 MSgg biofilm rep 2</t>
  </si>
  <si>
    <t>JMJ646 0.01 JMJ550 0.99 MSgg biofilm rep 1</t>
  </si>
  <si>
    <t>ICE+ Relative fitness</t>
  </si>
  <si>
    <t>Final ICE+ frequency</t>
  </si>
  <si>
    <t>Total CFU/ml</t>
  </si>
  <si>
    <t>Final ICE0 CFU/ml</t>
  </si>
  <si>
    <t>Final ICE+ CFU/ml</t>
  </si>
  <si>
    <t>Avg. Initial ICE+ frequency</t>
  </si>
  <si>
    <t>Initial ICE0 CFU/ml (plating rep 2)</t>
  </si>
  <si>
    <t>Initial ICE+ CFU/ml (plating rep 2)</t>
  </si>
  <si>
    <t>Initial ICE0 CFU/ml (plating rep 1)</t>
  </si>
  <si>
    <t>Initial ICE+ CFU/ml (plating rep 1)</t>
  </si>
  <si>
    <t>2019.09.13</t>
  </si>
  <si>
    <t>JMJ662 0.01 JMJ550 0.99 MSgg biofilm rep 3</t>
  </si>
  <si>
    <t>JMJ662 0.01 JMJ550 0.99 MSgg biofilm rep 2</t>
  </si>
  <si>
    <t>JMJ662 0.01 JMJ550 0.99 MSgg biofilm rep 1</t>
  </si>
  <si>
    <t>2019.09.05</t>
  </si>
  <si>
    <t>2019.08.28</t>
  </si>
  <si>
    <t>2019.08.23</t>
  </si>
  <si>
    <t>JMJ688 0.01 JMJ550 0.99 MSgg biofilm rep 3</t>
  </si>
  <si>
    <t>JMJ688 0.01 JMJ550 0.99 MSgg biofilm rep 2</t>
  </si>
  <si>
    <t>JMJ688 0.01 JMJ550 0.99 MSgg biofilm rep 1</t>
  </si>
  <si>
    <t>2019.08.01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</si>
</sst>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E+00"/>
    <numFmt numFmtId="165" formatCode="0.0"/>
    <numFmt numFmtId="166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0" xfId="0" applyNumberFormat="1" applyAlignment="1">
      <alignment horizontal="center"/>
    </xf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/>
    <xf numFmtId="2" fontId="0" fillId="0" borderId="4" xfId="0" applyNumberFormat="1" applyBorder="1"/>
    <xf numFmtId="2" fontId="0" fillId="0" borderId="0" xfId="0" applyNumberFormat="1"/>
    <xf numFmtId="2" fontId="0" fillId="0" borderId="5" xfId="0" applyNumberFormat="1" applyBorder="1"/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2" fontId="0" fillId="2" borderId="0" xfId="0" applyNumberFormat="1" applyFill="1"/>
    <xf numFmtId="166" fontId="0" fillId="0" borderId="0" xfId="0" applyNumberFormat="1"/>
    <xf numFmtId="11" fontId="0" fillId="0" borderId="0" xfId="0" applyNumberFormat="1"/>
    <xf numFmtId="11" fontId="3" fillId="0" borderId="0" xfId="0" applyNumberFormat="1" applyFont="1"/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86EA5-6E65-2A47-A127-5C8E56610B9C}">
  <dimension ref="A1:K93"/>
  <sheetViews>
    <sheetView tabSelected="1" workbookViewId="0"/>
  </sheetViews>
  <sheetFormatPr baseColWidth="10" defaultRowHeight="16" x14ac:dyDescent="0.2"/>
  <cols>
    <col min="1" max="1" width="38.6640625" bestFit="1" customWidth="1"/>
    <col min="2" max="5" width="29.33203125" bestFit="1" customWidth="1"/>
    <col min="6" max="6" width="23" bestFit="1" customWidth="1"/>
    <col min="7" max="8" width="16" bestFit="1" customWidth="1"/>
    <col min="9" max="9" width="12.1640625" bestFit="1" customWidth="1"/>
    <col min="10" max="10" width="18" bestFit="1" customWidth="1"/>
    <col min="11" max="11" width="18.1640625" bestFit="1" customWidth="1"/>
  </cols>
  <sheetData>
    <row r="1" spans="1:11" x14ac:dyDescent="0.2">
      <c r="A1" s="15" t="s">
        <v>49</v>
      </c>
    </row>
    <row r="2" spans="1:11" x14ac:dyDescent="0.2">
      <c r="B2" s="28" t="s">
        <v>38</v>
      </c>
      <c r="C2" s="28" t="s">
        <v>37</v>
      </c>
      <c r="D2" s="28" t="s">
        <v>36</v>
      </c>
      <c r="E2" s="28" t="s">
        <v>35</v>
      </c>
      <c r="F2" s="15" t="s">
        <v>34</v>
      </c>
      <c r="G2" s="28" t="s">
        <v>33</v>
      </c>
      <c r="H2" s="28" t="s">
        <v>32</v>
      </c>
      <c r="I2" s="28" t="s">
        <v>31</v>
      </c>
      <c r="J2" s="15" t="s">
        <v>30</v>
      </c>
      <c r="K2" s="27" t="s">
        <v>29</v>
      </c>
    </row>
    <row r="3" spans="1:11" x14ac:dyDescent="0.2">
      <c r="A3" t="s">
        <v>28</v>
      </c>
      <c r="B3" s="24">
        <v>34700</v>
      </c>
      <c r="C3" s="24">
        <v>2440000</v>
      </c>
      <c r="D3" s="24">
        <v>37200</v>
      </c>
      <c r="E3" s="24">
        <v>2400000</v>
      </c>
      <c r="F3" s="23">
        <f>((B3/(B3+C3))+(D3/(D3+E3)))/2</f>
        <v>1.4642659340293341E-2</v>
      </c>
      <c r="G3" s="24">
        <v>120000000</v>
      </c>
      <c r="H3" s="24">
        <v>1160000000</v>
      </c>
      <c r="I3" s="24">
        <f>G3+H3</f>
        <v>1280000000</v>
      </c>
      <c r="J3" s="23">
        <f>G3/I3</f>
        <v>9.375E-2</v>
      </c>
      <c r="K3" s="22">
        <f>(J3/(1-J3))/(F3/(1-F3))</f>
        <v>6.961407462289424</v>
      </c>
    </row>
    <row r="4" spans="1:11" x14ac:dyDescent="0.2">
      <c r="A4" t="s">
        <v>27</v>
      </c>
      <c r="B4" s="24">
        <v>34700</v>
      </c>
      <c r="C4" s="24">
        <v>2440000</v>
      </c>
      <c r="D4" s="24">
        <v>37200</v>
      </c>
      <c r="E4" s="24">
        <v>2400000</v>
      </c>
      <c r="F4" s="23">
        <f>((B4/(B4+C4))+(D4/(D4+E4)))/2</f>
        <v>1.4642659340293341E-2</v>
      </c>
      <c r="G4" s="24">
        <v>155000000</v>
      </c>
      <c r="H4" s="24">
        <v>1080000000</v>
      </c>
      <c r="I4" s="24">
        <f>G4+H4</f>
        <v>1235000000</v>
      </c>
      <c r="J4" s="23">
        <f>G4/I4</f>
        <v>0.12550607287449392</v>
      </c>
      <c r="K4" s="22">
        <f>(J4/(1-J4))/(F4/(1-F4))</f>
        <v>9.6578785626515291</v>
      </c>
    </row>
    <row r="5" spans="1:11" x14ac:dyDescent="0.2">
      <c r="A5" s="26" t="s">
        <v>26</v>
      </c>
      <c r="B5" s="24">
        <v>34700</v>
      </c>
      <c r="C5" s="24">
        <v>2440000</v>
      </c>
      <c r="D5" s="24">
        <v>37200</v>
      </c>
      <c r="E5" s="24">
        <v>2400000</v>
      </c>
      <c r="F5" s="23">
        <f>((B5/(B5+C5))+(D5/(D5+E5)))/2</f>
        <v>1.4642659340293341E-2</v>
      </c>
      <c r="G5" s="24">
        <v>196000000</v>
      </c>
      <c r="H5" s="24">
        <v>1330000000</v>
      </c>
      <c r="I5" s="24">
        <f>G5+H5</f>
        <v>1526000000</v>
      </c>
      <c r="J5" s="23">
        <f>G5/I5</f>
        <v>0.12844036697247707</v>
      </c>
      <c r="K5" s="22">
        <f>(J5/(1-J5))/(F5/(1-F5))</f>
        <v>9.9169523848754615</v>
      </c>
    </row>
    <row r="6" spans="1:11" x14ac:dyDescent="0.2">
      <c r="A6" t="s">
        <v>48</v>
      </c>
      <c r="B6" s="24">
        <v>38300</v>
      </c>
      <c r="C6" s="24">
        <v>2490000</v>
      </c>
      <c r="D6" s="24">
        <v>38200</v>
      </c>
      <c r="E6" s="24">
        <v>2340000</v>
      </c>
      <c r="F6" s="23">
        <f>((B6/(B6+C6))+(D6/(D6+E6)))/2</f>
        <v>1.5605543548269814E-2</v>
      </c>
      <c r="G6" s="24">
        <v>201000000</v>
      </c>
      <c r="H6" s="24">
        <v>1380000000</v>
      </c>
      <c r="I6" s="24">
        <f>G6+H6</f>
        <v>1581000000</v>
      </c>
      <c r="J6" s="23">
        <f>G6/I6</f>
        <v>0.12713472485768501</v>
      </c>
      <c r="K6" s="22">
        <f>(J6/(1-J6))/(F6/(1-F6))</f>
        <v>9.1877089783290344</v>
      </c>
    </row>
    <row r="7" spans="1:11" x14ac:dyDescent="0.2">
      <c r="A7" t="s">
        <v>47</v>
      </c>
      <c r="B7" s="24">
        <v>38300</v>
      </c>
      <c r="C7" s="24">
        <v>2490000</v>
      </c>
      <c r="D7" s="24">
        <v>38200</v>
      </c>
      <c r="E7" s="24">
        <v>2340000</v>
      </c>
      <c r="F7" s="23">
        <f>((B7/(B7+C7))+(D7/(D7+E7)))/2</f>
        <v>1.5605543548269814E-2</v>
      </c>
      <c r="G7" s="24">
        <v>220000000</v>
      </c>
      <c r="H7" s="24">
        <v>1490000000</v>
      </c>
      <c r="I7" s="24">
        <f>G7+H7</f>
        <v>1710000000</v>
      </c>
      <c r="J7" s="23">
        <f>G7/I7</f>
        <v>0.12865497076023391</v>
      </c>
      <c r="K7" s="22">
        <f>(J7/(1-J7))/(F7/(1-F7))</f>
        <v>9.3137949374626672</v>
      </c>
    </row>
    <row r="8" spans="1:11" x14ac:dyDescent="0.2">
      <c r="A8" s="26" t="s">
        <v>46</v>
      </c>
      <c r="B8" s="24">
        <v>38300</v>
      </c>
      <c r="C8" s="24">
        <v>2490000</v>
      </c>
      <c r="D8" s="24">
        <v>38200</v>
      </c>
      <c r="E8" s="24">
        <v>2340000</v>
      </c>
      <c r="F8" s="23">
        <f>((B8/(B8+C8))+(D8/(D8+E8)))/2</f>
        <v>1.5605543548269814E-2</v>
      </c>
      <c r="G8" s="24">
        <v>229000000</v>
      </c>
      <c r="H8" s="24">
        <v>1260000000</v>
      </c>
      <c r="I8" s="24">
        <f>G8+H8</f>
        <v>1489000000</v>
      </c>
      <c r="J8" s="23">
        <f>G8/I8</f>
        <v>0.15379449294828745</v>
      </c>
      <c r="K8" s="22">
        <f>(J8/(1-J8))/(F8/(1-F8))</f>
        <v>11.464502058483541</v>
      </c>
    </row>
    <row r="9" spans="1:11" x14ac:dyDescent="0.2">
      <c r="F9" s="23"/>
      <c r="I9" s="24"/>
      <c r="J9" s="23"/>
      <c r="K9" s="12"/>
    </row>
    <row r="10" spans="1:11" x14ac:dyDescent="0.2">
      <c r="A10" s="15" t="s">
        <v>45</v>
      </c>
      <c r="F10" s="23"/>
      <c r="I10" s="24"/>
      <c r="J10" s="23"/>
      <c r="K10" s="12"/>
    </row>
    <row r="11" spans="1:11" x14ac:dyDescent="0.2">
      <c r="B11" s="28" t="s">
        <v>38</v>
      </c>
      <c r="C11" s="28" t="s">
        <v>37</v>
      </c>
      <c r="D11" s="28" t="s">
        <v>36</v>
      </c>
      <c r="E11" s="28" t="s">
        <v>35</v>
      </c>
      <c r="F11" s="15" t="s">
        <v>34</v>
      </c>
      <c r="G11" s="28" t="s">
        <v>33</v>
      </c>
      <c r="H11" s="28" t="s">
        <v>32</v>
      </c>
      <c r="I11" s="28" t="s">
        <v>31</v>
      </c>
      <c r="J11" s="15" t="s">
        <v>30</v>
      </c>
      <c r="K11" s="27" t="s">
        <v>29</v>
      </c>
    </row>
    <row r="12" spans="1:11" x14ac:dyDescent="0.2">
      <c r="A12" s="26" t="s">
        <v>28</v>
      </c>
      <c r="B12" s="25">
        <v>27200</v>
      </c>
      <c r="C12" s="25">
        <v>2730000</v>
      </c>
      <c r="D12" s="25">
        <v>30800</v>
      </c>
      <c r="E12" s="25">
        <v>2510000</v>
      </c>
      <c r="F12" s="23">
        <f>((B12/(B12+C12))+(D12/(D12+E12)))/2</f>
        <v>1.0993623381658681E-2</v>
      </c>
      <c r="G12" s="25">
        <v>300000000</v>
      </c>
      <c r="H12" s="25">
        <v>1710000000</v>
      </c>
      <c r="I12" s="24">
        <f>G12+H12</f>
        <v>2010000000</v>
      </c>
      <c r="J12" s="23">
        <f>G12/I12</f>
        <v>0.14925373134328357</v>
      </c>
      <c r="K12" s="22">
        <f>(J12/(1-J12))/(F12/(1-F12))</f>
        <v>15.782775579184714</v>
      </c>
    </row>
    <row r="13" spans="1:11" x14ac:dyDescent="0.2">
      <c r="A13" s="26" t="s">
        <v>27</v>
      </c>
      <c r="B13" s="25">
        <v>27200</v>
      </c>
      <c r="C13" s="25">
        <v>2730000</v>
      </c>
      <c r="D13" s="25">
        <v>30800</v>
      </c>
      <c r="E13" s="25">
        <v>2510000</v>
      </c>
      <c r="F13" s="23">
        <f>((B13/(B13+C13))+(D13/(D13+E13)))/2</f>
        <v>1.0993623381658681E-2</v>
      </c>
      <c r="G13" s="25">
        <v>210000000</v>
      </c>
      <c r="H13" s="25">
        <v>1240000000</v>
      </c>
      <c r="I13" s="24">
        <f>G13+H13</f>
        <v>1450000000</v>
      </c>
      <c r="J13" s="23">
        <f>G13/I13</f>
        <v>0.14482758620689656</v>
      </c>
      <c r="K13" s="22">
        <f>(J13/(1-J13))/(F13/(1-F13))</f>
        <v>15.235469651842021</v>
      </c>
    </row>
    <row r="14" spans="1:11" x14ac:dyDescent="0.2">
      <c r="A14" s="26" t="s">
        <v>26</v>
      </c>
      <c r="B14" s="25">
        <v>27200</v>
      </c>
      <c r="C14" s="25">
        <v>2730000</v>
      </c>
      <c r="D14" s="25">
        <v>30800</v>
      </c>
      <c r="E14" s="25">
        <v>2510000</v>
      </c>
      <c r="F14" s="23">
        <f>((B14/(B14+C14))+(D14/(D14+E14)))/2</f>
        <v>1.0993623381658681E-2</v>
      </c>
      <c r="G14" s="25">
        <v>175000000</v>
      </c>
      <c r="H14" s="25">
        <v>1110000000</v>
      </c>
      <c r="I14" s="24">
        <f>G14+H14</f>
        <v>1285000000</v>
      </c>
      <c r="J14" s="23">
        <f>G14/I14</f>
        <v>0.13618677042801555</v>
      </c>
      <c r="K14" s="22">
        <f>(J14/(1-J14))/(F14/(1-F14))</f>
        <v>14.183169946159234</v>
      </c>
    </row>
    <row r="15" spans="1:11" x14ac:dyDescent="0.2">
      <c r="A15" s="26" t="s">
        <v>42</v>
      </c>
      <c r="B15" s="25">
        <v>30100</v>
      </c>
      <c r="C15" s="25">
        <v>2430000</v>
      </c>
      <c r="D15" s="25">
        <v>23700</v>
      </c>
      <c r="E15" s="25">
        <v>2430000</v>
      </c>
      <c r="F15" s="23">
        <f>((B15/(B15+C15))+(D15/(D15+E15)))/2</f>
        <v>1.0947078746397592E-2</v>
      </c>
      <c r="G15" s="25">
        <v>11400000</v>
      </c>
      <c r="H15" s="25">
        <v>1550000000</v>
      </c>
      <c r="I15" s="24">
        <f>G15+H15</f>
        <v>1561400000</v>
      </c>
      <c r="J15" s="23">
        <f>G15/I15</f>
        <v>7.3011400025618034E-3</v>
      </c>
      <c r="K15" s="22">
        <f>(J15/(1-J15))/(F15/(1-F15))</f>
        <v>0.66449916728235148</v>
      </c>
    </row>
    <row r="16" spans="1:11" x14ac:dyDescent="0.2">
      <c r="A16" s="26" t="s">
        <v>41</v>
      </c>
      <c r="B16" s="25">
        <v>30100</v>
      </c>
      <c r="C16" s="25">
        <v>2430000</v>
      </c>
      <c r="D16" s="25">
        <v>23700</v>
      </c>
      <c r="E16" s="25">
        <v>2430000</v>
      </c>
      <c r="F16" s="23">
        <f>((B16/(B16+C16))+(D16/(D16+E16)))/2</f>
        <v>1.0947078746397592E-2</v>
      </c>
      <c r="G16" s="25">
        <v>9100000</v>
      </c>
      <c r="H16" s="25">
        <v>1470000000</v>
      </c>
      <c r="I16" s="24">
        <f>G16+H16</f>
        <v>1479100000</v>
      </c>
      <c r="J16" s="23">
        <f>G16/I16</f>
        <v>6.1523899668717462E-3</v>
      </c>
      <c r="K16" s="22">
        <f>(J16/(1-J16))/(F16/(1-F16))</f>
        <v>0.55930067755803592</v>
      </c>
    </row>
    <row r="17" spans="1:11" x14ac:dyDescent="0.2">
      <c r="A17" s="26" t="s">
        <v>40</v>
      </c>
      <c r="B17" s="25">
        <v>30100</v>
      </c>
      <c r="C17" s="25">
        <v>2430000</v>
      </c>
      <c r="D17" s="25">
        <v>23700</v>
      </c>
      <c r="E17" s="25">
        <v>2430000</v>
      </c>
      <c r="F17" s="23">
        <f>((B17/(B17+C17))+(D17/(D17+E17)))/2</f>
        <v>1.0947078746397592E-2</v>
      </c>
      <c r="G17" s="25">
        <v>9100000</v>
      </c>
      <c r="H17" s="25">
        <v>1790000000</v>
      </c>
      <c r="I17" s="24">
        <f>G17+H17</f>
        <v>1799100000</v>
      </c>
      <c r="J17" s="23">
        <f>G17/I17</f>
        <v>5.058084597854483E-3</v>
      </c>
      <c r="K17" s="22">
        <f>(J17/(1-J17))/(F17/(1-F17))</f>
        <v>0.4593139642515715</v>
      </c>
    </row>
    <row r="18" spans="1:11" x14ac:dyDescent="0.2">
      <c r="A18" s="26" t="s">
        <v>25</v>
      </c>
      <c r="B18" s="25">
        <v>28900</v>
      </c>
      <c r="C18" s="25">
        <v>2700000</v>
      </c>
      <c r="D18" s="25">
        <v>28600</v>
      </c>
      <c r="E18" s="25">
        <v>2810000</v>
      </c>
      <c r="F18" s="23">
        <f>((B18/(B18+C18))+(D18/(D18+E18)))/2</f>
        <v>1.033286851778711E-2</v>
      </c>
      <c r="G18" s="25">
        <v>66000000</v>
      </c>
      <c r="H18" s="25">
        <v>1630000000</v>
      </c>
      <c r="I18" s="24">
        <f>G18+H18</f>
        <v>1696000000</v>
      </c>
      <c r="J18" s="23">
        <f>G18/I18</f>
        <v>3.891509433962264E-2</v>
      </c>
      <c r="K18" s="22">
        <f>(J18/(1-J18))/(F18/(1-F18))</f>
        <v>3.8781497499758082</v>
      </c>
    </row>
    <row r="19" spans="1:11" x14ac:dyDescent="0.2">
      <c r="A19" s="26" t="s">
        <v>24</v>
      </c>
      <c r="B19" s="25">
        <v>28900</v>
      </c>
      <c r="C19" s="25">
        <v>2700000</v>
      </c>
      <c r="D19" s="25">
        <v>28600</v>
      </c>
      <c r="E19" s="25">
        <v>2810000</v>
      </c>
      <c r="F19" s="23">
        <f>((B19/(B19+C19))+(D19/(D19+E19)))/2</f>
        <v>1.033286851778711E-2</v>
      </c>
      <c r="G19" s="25">
        <v>42000000</v>
      </c>
      <c r="H19" s="25">
        <v>1450000000</v>
      </c>
      <c r="I19" s="24">
        <f>G19+H19</f>
        <v>1492000000</v>
      </c>
      <c r="J19" s="23">
        <f>G19/I19</f>
        <v>2.8150134048257374E-2</v>
      </c>
      <c r="K19" s="22">
        <f>(J19/(1-J19))/(F19/(1-F19))</f>
        <v>2.774275150296174</v>
      </c>
    </row>
    <row r="20" spans="1:11" x14ac:dyDescent="0.2">
      <c r="A20" s="26" t="s">
        <v>23</v>
      </c>
      <c r="B20" s="25">
        <v>28900</v>
      </c>
      <c r="C20" s="25">
        <v>2700000</v>
      </c>
      <c r="D20" s="25">
        <v>28600</v>
      </c>
      <c r="E20" s="25">
        <v>2810000</v>
      </c>
      <c r="F20" s="23">
        <f>((B20/(B20+C20))+(D20/(D20+E20)))/2</f>
        <v>1.033286851778711E-2</v>
      </c>
      <c r="G20" s="25">
        <v>61000000</v>
      </c>
      <c r="H20" s="25">
        <v>1660000000</v>
      </c>
      <c r="I20" s="24">
        <f>G20+H20</f>
        <v>1721000000</v>
      </c>
      <c r="J20" s="23">
        <f>G20/I20</f>
        <v>3.5444509006391629E-2</v>
      </c>
      <c r="K20" s="22">
        <f>(J20/(1-J20))/(F20/(1-F20))</f>
        <v>3.5195731073393079</v>
      </c>
    </row>
    <row r="21" spans="1:11" x14ac:dyDescent="0.2">
      <c r="A21" s="26" t="s">
        <v>22</v>
      </c>
      <c r="B21" s="25">
        <v>26900</v>
      </c>
      <c r="C21" s="25">
        <v>2650000</v>
      </c>
      <c r="D21" s="25">
        <v>30200</v>
      </c>
      <c r="E21" s="25">
        <v>2630000</v>
      </c>
      <c r="F21" s="23">
        <f>((B21/(B21+C21))+(D21/(D21+E21)))/2</f>
        <v>1.0700733544226347E-2</v>
      </c>
      <c r="G21" s="25">
        <v>190000000</v>
      </c>
      <c r="H21" s="25">
        <v>1560000000</v>
      </c>
      <c r="I21" s="24">
        <f>G21+H21</f>
        <v>1750000000</v>
      </c>
      <c r="J21" s="23">
        <f>G21/I21</f>
        <v>0.10857142857142857</v>
      </c>
      <c r="K21" s="22">
        <f>(J21/(1-J21))/(F21/(1-F21))</f>
        <v>11.260123133311145</v>
      </c>
    </row>
    <row r="22" spans="1:11" x14ac:dyDescent="0.2">
      <c r="A22" s="26" t="s">
        <v>21</v>
      </c>
      <c r="B22" s="25">
        <v>26900</v>
      </c>
      <c r="C22" s="25">
        <v>2650000</v>
      </c>
      <c r="D22" s="25">
        <v>30200</v>
      </c>
      <c r="E22" s="25">
        <v>2630000</v>
      </c>
      <c r="F22" s="23">
        <f>((B22/(B22+C22))+(D22/(D22+E22)))/2</f>
        <v>1.0700733544226347E-2</v>
      </c>
      <c r="G22" s="25">
        <v>166000000</v>
      </c>
      <c r="H22" s="25">
        <v>1410000000</v>
      </c>
      <c r="I22" s="24">
        <f>G22+H22</f>
        <v>1576000000</v>
      </c>
      <c r="J22" s="23">
        <f>G22/I22</f>
        <v>0.10532994923857868</v>
      </c>
      <c r="K22" s="22">
        <f>(J22/(1-J22))/(F22/(1-F22))</f>
        <v>10.884365384853506</v>
      </c>
    </row>
    <row r="23" spans="1:11" x14ac:dyDescent="0.2">
      <c r="A23" s="26" t="s">
        <v>20</v>
      </c>
      <c r="B23" s="25">
        <v>26900</v>
      </c>
      <c r="C23" s="25">
        <v>2650000</v>
      </c>
      <c r="D23" s="25">
        <v>30200</v>
      </c>
      <c r="E23" s="25">
        <v>2630000</v>
      </c>
      <c r="F23" s="23">
        <f>((B23/(B23+C23))+(D23/(D23+E23)))/2</f>
        <v>1.0700733544226347E-2</v>
      </c>
      <c r="G23" s="25">
        <v>194000000</v>
      </c>
      <c r="H23" s="25">
        <v>1540000000</v>
      </c>
      <c r="I23" s="24">
        <f>G23+H23</f>
        <v>1734000000</v>
      </c>
      <c r="J23" s="23">
        <f>G23/I23</f>
        <v>0.1118800461361015</v>
      </c>
      <c r="K23" s="22">
        <f>(J23/(1-J23))/(F23/(1-F23))</f>
        <v>11.646492361808903</v>
      </c>
    </row>
    <row r="24" spans="1:11" x14ac:dyDescent="0.2">
      <c r="F24" s="23"/>
      <c r="I24" s="24"/>
      <c r="J24" s="23"/>
      <c r="K24" s="12"/>
    </row>
    <row r="25" spans="1:11" x14ac:dyDescent="0.2">
      <c r="A25" s="29" t="s">
        <v>44</v>
      </c>
      <c r="F25" s="23"/>
      <c r="I25" s="24"/>
      <c r="J25" s="23"/>
      <c r="K25" s="12"/>
    </row>
    <row r="26" spans="1:11" x14ac:dyDescent="0.2">
      <c r="B26" s="28" t="s">
        <v>38</v>
      </c>
      <c r="C26" s="28" t="s">
        <v>37</v>
      </c>
      <c r="D26" s="28" t="s">
        <v>36</v>
      </c>
      <c r="E26" s="28" t="s">
        <v>35</v>
      </c>
      <c r="F26" s="15" t="s">
        <v>34</v>
      </c>
      <c r="G26" s="28" t="s">
        <v>33</v>
      </c>
      <c r="H26" s="28" t="s">
        <v>32</v>
      </c>
      <c r="I26" s="28" t="s">
        <v>31</v>
      </c>
      <c r="J26" s="15" t="s">
        <v>30</v>
      </c>
      <c r="K26" s="27" t="s">
        <v>29</v>
      </c>
    </row>
    <row r="27" spans="1:11" x14ac:dyDescent="0.2">
      <c r="A27" s="26" t="s">
        <v>28</v>
      </c>
      <c r="B27" s="25">
        <v>24700</v>
      </c>
      <c r="C27" s="25">
        <v>2640000</v>
      </c>
      <c r="D27" s="25">
        <v>24200</v>
      </c>
      <c r="E27" s="25">
        <v>2810000</v>
      </c>
      <c r="F27" s="23">
        <f>((B27/(B27+C27))+(D27/(D27+E27)))/2</f>
        <v>8.9039504048673834E-3</v>
      </c>
      <c r="G27" s="25">
        <v>223000000</v>
      </c>
      <c r="H27" s="25">
        <v>1350000000</v>
      </c>
      <c r="I27" s="24">
        <f>G27+H27</f>
        <v>1573000000</v>
      </c>
      <c r="J27" s="23">
        <f>G27/I27</f>
        <v>0.14176732358550539</v>
      </c>
      <c r="K27" s="22">
        <f>(J27/(1-J27))/(F27/(1-F27))</f>
        <v>18.386713429938048</v>
      </c>
    </row>
    <row r="28" spans="1:11" x14ac:dyDescent="0.2">
      <c r="A28" s="26" t="s">
        <v>27</v>
      </c>
      <c r="B28" s="25">
        <v>24700</v>
      </c>
      <c r="C28" s="25">
        <v>2640000</v>
      </c>
      <c r="D28" s="25">
        <v>24200</v>
      </c>
      <c r="E28" s="25">
        <v>2810000</v>
      </c>
      <c r="F28" s="23">
        <f>((B28/(B28+C28))+(D28/(D28+E28)))/2</f>
        <v>8.9039504048673834E-3</v>
      </c>
      <c r="G28" s="25">
        <v>280000000</v>
      </c>
      <c r="H28" s="25">
        <v>1850000000</v>
      </c>
      <c r="I28" s="24">
        <f>G28+H28</f>
        <v>2130000000</v>
      </c>
      <c r="J28" s="23">
        <f>G28/I28</f>
        <v>0.13145539906103287</v>
      </c>
      <c r="K28" s="22">
        <f>(J28/(1-J28))/(F28/(1-F28))</f>
        <v>16.846873534157272</v>
      </c>
    </row>
    <row r="29" spans="1:11" x14ac:dyDescent="0.2">
      <c r="A29" s="26" t="s">
        <v>26</v>
      </c>
      <c r="B29" s="25">
        <v>24700</v>
      </c>
      <c r="C29" s="25">
        <v>2640000</v>
      </c>
      <c r="D29" s="25">
        <v>24200</v>
      </c>
      <c r="E29" s="25">
        <v>2810000</v>
      </c>
      <c r="F29" s="23">
        <f>((B29/(B29+C29))+(D29/(D29+E29)))/2</f>
        <v>8.9039504048673834E-3</v>
      </c>
      <c r="G29" s="25">
        <v>253000000</v>
      </c>
      <c r="H29" s="25">
        <v>1690000000</v>
      </c>
      <c r="I29" s="24">
        <f>G29+H29</f>
        <v>1943000000</v>
      </c>
      <c r="J29" s="23">
        <f>G29/I29</f>
        <v>0.13021101389603706</v>
      </c>
      <c r="K29" s="22">
        <f>(J29/(1-J29))/(F29/(1-F29))</f>
        <v>16.663523156513762</v>
      </c>
    </row>
    <row r="30" spans="1:11" x14ac:dyDescent="0.2">
      <c r="A30" s="26" t="s">
        <v>42</v>
      </c>
      <c r="B30" s="25">
        <v>24500</v>
      </c>
      <c r="C30" s="25">
        <v>2770000</v>
      </c>
      <c r="D30" s="25">
        <v>24000</v>
      </c>
      <c r="E30" s="25">
        <v>2250000</v>
      </c>
      <c r="F30" s="23">
        <f>((B30/(B30+C30))+(D30/(D30+E30)))/2</f>
        <v>9.6606555186851666E-3</v>
      </c>
      <c r="G30" s="25">
        <v>19100000</v>
      </c>
      <c r="H30" s="25">
        <v>1830000000</v>
      </c>
      <c r="I30" s="24">
        <f>G30+H30</f>
        <v>1849100000</v>
      </c>
      <c r="J30" s="23">
        <f>G30/I30</f>
        <v>1.0329349413228057E-2</v>
      </c>
      <c r="K30" s="22">
        <f>(J30/(1-J30))/(F30/(1-F30))</f>
        <v>1.0699407154495124</v>
      </c>
    </row>
    <row r="31" spans="1:11" x14ac:dyDescent="0.2">
      <c r="A31" s="26" t="s">
        <v>41</v>
      </c>
      <c r="B31" s="25">
        <v>24500</v>
      </c>
      <c r="C31" s="25">
        <v>2770000</v>
      </c>
      <c r="D31" s="25">
        <v>24000</v>
      </c>
      <c r="E31" s="25">
        <v>2250000</v>
      </c>
      <c r="F31" s="23">
        <f>((B31/(B31+C31))+(D31/(D31+E31)))/2</f>
        <v>9.6606555186851666E-3</v>
      </c>
      <c r="G31" s="25">
        <v>8900000</v>
      </c>
      <c r="H31" s="25">
        <v>1600000000</v>
      </c>
      <c r="I31" s="24">
        <f>G31+H31</f>
        <v>1608900000</v>
      </c>
      <c r="J31" s="23">
        <f>G31/I31</f>
        <v>5.5317297532475607E-3</v>
      </c>
      <c r="K31" s="22">
        <f>(J31/(1-J31))/(F31/(1-F31))</f>
        <v>0.57022658483397282</v>
      </c>
    </row>
    <row r="32" spans="1:11" x14ac:dyDescent="0.2">
      <c r="A32" s="26" t="s">
        <v>40</v>
      </c>
      <c r="B32" s="25">
        <v>24500</v>
      </c>
      <c r="C32" s="25">
        <v>2770000</v>
      </c>
      <c r="D32" s="25">
        <v>24000</v>
      </c>
      <c r="E32" s="25">
        <v>2250000</v>
      </c>
      <c r="F32" s="23">
        <f>((B32/(B32+C32))+(D32/(D32+E32)))/2</f>
        <v>9.6606555186851666E-3</v>
      </c>
      <c r="G32" s="25">
        <v>11900000</v>
      </c>
      <c r="H32" s="25">
        <v>1980000000</v>
      </c>
      <c r="I32" s="24">
        <f>G32+H32</f>
        <v>1991900000</v>
      </c>
      <c r="J32" s="23">
        <f>G32/I32</f>
        <v>5.9741954917415536E-3</v>
      </c>
      <c r="K32" s="22">
        <f>(J32/(1-J32))/(F32/(1-F32))</f>
        <v>0.61611134804442413</v>
      </c>
    </row>
    <row r="33" spans="1:11" x14ac:dyDescent="0.2">
      <c r="F33" s="23"/>
      <c r="I33" s="24"/>
      <c r="J33" s="23"/>
      <c r="K33" s="12"/>
    </row>
    <row r="34" spans="1:11" x14ac:dyDescent="0.2">
      <c r="A34" s="29" t="s">
        <v>43</v>
      </c>
      <c r="F34" s="23"/>
      <c r="I34" s="24"/>
      <c r="J34" s="23"/>
      <c r="K34" s="12"/>
    </row>
    <row r="35" spans="1:11" x14ac:dyDescent="0.2">
      <c r="B35" s="28" t="s">
        <v>38</v>
      </c>
      <c r="C35" s="28" t="s">
        <v>37</v>
      </c>
      <c r="D35" s="28" t="s">
        <v>36</v>
      </c>
      <c r="E35" s="28" t="s">
        <v>35</v>
      </c>
      <c r="F35" s="15" t="s">
        <v>34</v>
      </c>
      <c r="G35" s="28" t="s">
        <v>33</v>
      </c>
      <c r="H35" s="28" t="s">
        <v>32</v>
      </c>
      <c r="I35" s="28" t="s">
        <v>31</v>
      </c>
      <c r="J35" s="15" t="s">
        <v>30</v>
      </c>
      <c r="K35" s="27" t="s">
        <v>29</v>
      </c>
    </row>
    <row r="36" spans="1:11" x14ac:dyDescent="0.2">
      <c r="A36" s="26" t="s">
        <v>28</v>
      </c>
      <c r="B36" s="25">
        <v>34000</v>
      </c>
      <c r="C36" s="25">
        <v>3000000</v>
      </c>
      <c r="D36" s="25">
        <v>35500</v>
      </c>
      <c r="E36" s="25">
        <v>3060000</v>
      </c>
      <c r="F36" s="23">
        <f>((B36/(B36+C36))+(D36/(D36+E36)))/2</f>
        <v>1.1337294328733514E-2</v>
      </c>
      <c r="G36" s="25">
        <v>141000000</v>
      </c>
      <c r="H36" s="25">
        <v>1290000000</v>
      </c>
      <c r="I36" s="24">
        <f>G36+H36</f>
        <v>1431000000</v>
      </c>
      <c r="J36" s="23">
        <f>G36/I36</f>
        <v>9.853249475890985E-2</v>
      </c>
      <c r="K36" s="22">
        <f>(J36/(1-J36))/(F36/(1-F36))</f>
        <v>9.5316510105578001</v>
      </c>
    </row>
    <row r="37" spans="1:11" x14ac:dyDescent="0.2">
      <c r="A37" s="26" t="s">
        <v>27</v>
      </c>
      <c r="B37" s="25">
        <v>34000</v>
      </c>
      <c r="C37" s="25">
        <v>3000000</v>
      </c>
      <c r="D37" s="25">
        <v>35500</v>
      </c>
      <c r="E37" s="25">
        <v>3060000</v>
      </c>
      <c r="F37" s="23">
        <f>((B37/(B37+C37))+(D37/(D37+E37)))/2</f>
        <v>1.1337294328733514E-2</v>
      </c>
      <c r="G37" s="25">
        <v>155000000</v>
      </c>
      <c r="H37" s="25">
        <v>980000000</v>
      </c>
      <c r="I37" s="24">
        <f>G37+H37</f>
        <v>1135000000</v>
      </c>
      <c r="J37" s="23">
        <f>G37/I37</f>
        <v>0.13656387665198239</v>
      </c>
      <c r="K37" s="22">
        <f>(J37/(1-J37))/(F37/(1-F37))</f>
        <v>13.792543201339065</v>
      </c>
    </row>
    <row r="38" spans="1:11" x14ac:dyDescent="0.2">
      <c r="A38" s="26" t="s">
        <v>26</v>
      </c>
      <c r="B38" s="25">
        <v>34000</v>
      </c>
      <c r="C38" s="25">
        <v>3000000</v>
      </c>
      <c r="D38" s="25">
        <v>35500</v>
      </c>
      <c r="E38" s="25">
        <v>3060000</v>
      </c>
      <c r="F38" s="23">
        <f>((B38/(B38+C38))+(D38/(D38+E38)))/2</f>
        <v>1.1337294328733514E-2</v>
      </c>
      <c r="G38" s="25">
        <v>229000000</v>
      </c>
      <c r="H38" s="25">
        <v>1410000000</v>
      </c>
      <c r="I38" s="24">
        <f>G38+H38</f>
        <v>1639000000</v>
      </c>
      <c r="J38" s="23">
        <f>G38/I38</f>
        <v>0.13971934106162295</v>
      </c>
      <c r="K38" s="22">
        <f>(J38/(1-J38))/(F38/(1-F38))</f>
        <v>14.162994945067551</v>
      </c>
    </row>
    <row r="39" spans="1:11" x14ac:dyDescent="0.2">
      <c r="A39" s="26" t="s">
        <v>42</v>
      </c>
      <c r="B39" s="25">
        <v>27300</v>
      </c>
      <c r="C39" s="25">
        <v>2810000</v>
      </c>
      <c r="D39" s="25">
        <v>27900</v>
      </c>
      <c r="E39" s="25">
        <v>3040000</v>
      </c>
      <c r="F39" s="23">
        <f>((B39/(B39+C39))+(D39/(D39+E39)))/2</f>
        <v>9.3579961071106957E-3</v>
      </c>
      <c r="G39" s="25">
        <v>9900000</v>
      </c>
      <c r="H39" s="25">
        <v>1420000000</v>
      </c>
      <c r="I39" s="24">
        <f>G39+H39</f>
        <v>1429900000</v>
      </c>
      <c r="J39" s="23">
        <f>G39/I39</f>
        <v>6.9235610881879855E-3</v>
      </c>
      <c r="K39" s="22">
        <f>(J39/(1-J39))/(F39/(1-F39))</f>
        <v>0.7380414075447066</v>
      </c>
    </row>
    <row r="40" spans="1:11" x14ac:dyDescent="0.2">
      <c r="A40" s="26" t="s">
        <v>41</v>
      </c>
      <c r="B40" s="25">
        <v>27300</v>
      </c>
      <c r="C40" s="25">
        <v>2810000</v>
      </c>
      <c r="D40" s="25">
        <v>27900</v>
      </c>
      <c r="E40" s="25">
        <v>3040000</v>
      </c>
      <c r="F40" s="23">
        <f>((B40/(B40+C40))+(D40/(D40+E40)))/2</f>
        <v>9.3579961071106957E-3</v>
      </c>
      <c r="G40" s="25">
        <v>7400000</v>
      </c>
      <c r="H40" s="25">
        <v>1440000000</v>
      </c>
      <c r="I40" s="24">
        <f>G40+H40</f>
        <v>1447400000</v>
      </c>
      <c r="J40" s="23">
        <f>G40/I40</f>
        <v>5.1126157247478234E-3</v>
      </c>
      <c r="K40" s="22">
        <f>(J40/(1-J40))/(F40/(1-F40))</f>
        <v>0.54400526869246468</v>
      </c>
    </row>
    <row r="41" spans="1:11" x14ac:dyDescent="0.2">
      <c r="A41" s="26" t="s">
        <v>40</v>
      </c>
      <c r="B41" s="25">
        <v>27300</v>
      </c>
      <c r="C41" s="25">
        <v>2810000</v>
      </c>
      <c r="D41" s="25">
        <v>27900</v>
      </c>
      <c r="E41" s="25">
        <v>3040000</v>
      </c>
      <c r="F41" s="23">
        <f>((B41/(B41+C41))+(D41/(D41+E41)))/2</f>
        <v>9.3579961071106957E-3</v>
      </c>
      <c r="G41" s="25">
        <v>10600000</v>
      </c>
      <c r="H41" s="25">
        <v>1420000000</v>
      </c>
      <c r="I41" s="24">
        <f>G41+H41</f>
        <v>1430600000</v>
      </c>
      <c r="J41" s="23">
        <f>G41/I41</f>
        <v>7.4094785404725293E-3</v>
      </c>
      <c r="K41" s="22">
        <f>(J41/(1-J41))/(F41/(1-F41))</f>
        <v>0.79022615353271608</v>
      </c>
    </row>
    <row r="42" spans="1:11" x14ac:dyDescent="0.2">
      <c r="A42" s="26" t="s">
        <v>25</v>
      </c>
      <c r="B42" s="25">
        <v>27800</v>
      </c>
      <c r="C42" s="25">
        <v>3060000</v>
      </c>
      <c r="D42" s="25">
        <v>28200</v>
      </c>
      <c r="E42" s="25">
        <v>3000000</v>
      </c>
      <c r="F42" s="23">
        <f>((B42/(B42+C42))+(D42/(D42+E42)))/2</f>
        <v>9.1578183149513166E-3</v>
      </c>
      <c r="G42" s="25">
        <v>43000000</v>
      </c>
      <c r="H42" s="25">
        <v>1210000000</v>
      </c>
      <c r="I42" s="24">
        <f>G42+H42</f>
        <v>1253000000</v>
      </c>
      <c r="J42" s="23">
        <f>G42/I42</f>
        <v>3.4317637669592976E-2</v>
      </c>
      <c r="K42" s="22">
        <f>(J42/(1-J42))/(F42/(1-F42))</f>
        <v>3.8449929602726631</v>
      </c>
    </row>
    <row r="43" spans="1:11" x14ac:dyDescent="0.2">
      <c r="A43" s="26" t="s">
        <v>24</v>
      </c>
      <c r="B43" s="25">
        <v>27800</v>
      </c>
      <c r="C43" s="25">
        <v>3060000</v>
      </c>
      <c r="D43" s="25">
        <v>28200</v>
      </c>
      <c r="E43" s="25">
        <v>3000000</v>
      </c>
      <c r="F43" s="23">
        <f>((B43/(B43+C43))+(D43/(D43+E43)))/2</f>
        <v>9.1578183149513166E-3</v>
      </c>
      <c r="G43" s="25">
        <v>40000000</v>
      </c>
      <c r="H43" s="25">
        <v>1130000000</v>
      </c>
      <c r="I43" s="24">
        <f>G43+H43</f>
        <v>1170000000</v>
      </c>
      <c r="J43" s="23">
        <f>G43/I43</f>
        <v>3.4188034188034191E-2</v>
      </c>
      <c r="K43" s="22">
        <f>(J43/(1-J43))/(F43/(1-F43))</f>
        <v>3.8299580011771344</v>
      </c>
    </row>
    <row r="44" spans="1:11" x14ac:dyDescent="0.2">
      <c r="A44" s="26" t="s">
        <v>23</v>
      </c>
      <c r="B44" s="25">
        <v>27800</v>
      </c>
      <c r="C44" s="25">
        <v>3060000</v>
      </c>
      <c r="D44" s="25">
        <v>28200</v>
      </c>
      <c r="E44" s="25">
        <v>3000000</v>
      </c>
      <c r="F44" s="23">
        <f>((B44/(B44+C44))+(D44/(D44+E44)))/2</f>
        <v>9.1578183149513166E-3</v>
      </c>
      <c r="G44" s="25">
        <v>61000000</v>
      </c>
      <c r="H44" s="25">
        <v>1380000000</v>
      </c>
      <c r="I44" s="24">
        <f>G44+H44</f>
        <v>1441000000</v>
      </c>
      <c r="J44" s="23">
        <f>G44/I44</f>
        <v>4.2331714087439277E-2</v>
      </c>
      <c r="K44" s="22">
        <f>(J44/(1-J44))/(F44/(1-F44))</f>
        <v>4.782590670672823</v>
      </c>
    </row>
    <row r="45" spans="1:11" x14ac:dyDescent="0.2">
      <c r="A45" s="26" t="s">
        <v>22</v>
      </c>
      <c r="B45" s="25">
        <v>27700</v>
      </c>
      <c r="C45" s="25">
        <v>2840000</v>
      </c>
      <c r="D45" s="25">
        <v>25700</v>
      </c>
      <c r="E45" s="25">
        <v>2720000</v>
      </c>
      <c r="F45" s="23">
        <f>((B45/(B45+C45))+(D45/(D45+E45)))/2</f>
        <v>9.5096995884179254E-3</v>
      </c>
      <c r="G45" s="25">
        <v>172000000</v>
      </c>
      <c r="H45" s="25">
        <v>1330000000</v>
      </c>
      <c r="I45" s="24">
        <f>G45+H45</f>
        <v>1502000000</v>
      </c>
      <c r="J45" s="23">
        <f>G45/I45</f>
        <v>0.11451398135818908</v>
      </c>
      <c r="K45" s="22">
        <f>(J45/(1-J45))/(F45/(1-F45))</f>
        <v>13.469771707115761</v>
      </c>
    </row>
    <row r="46" spans="1:11" x14ac:dyDescent="0.2">
      <c r="A46" s="26" t="s">
        <v>21</v>
      </c>
      <c r="B46" s="25">
        <v>27700</v>
      </c>
      <c r="C46" s="25">
        <v>2840000</v>
      </c>
      <c r="D46" s="25">
        <v>25700</v>
      </c>
      <c r="E46" s="25">
        <v>2720000</v>
      </c>
      <c r="F46" s="23">
        <f>((B46/(B46+C46))+(D46/(D46+E46)))/2</f>
        <v>9.5096995884179254E-3</v>
      </c>
      <c r="G46" s="25">
        <v>173000000</v>
      </c>
      <c r="H46" s="25">
        <v>1220000000</v>
      </c>
      <c r="I46" s="24">
        <f>G46+H46</f>
        <v>1393000000</v>
      </c>
      <c r="J46" s="23">
        <f>G46/I46</f>
        <v>0.12419239052404882</v>
      </c>
      <c r="K46" s="22">
        <f>(J46/(1-J46))/(F46/(1-F46))</f>
        <v>14.769632920750411</v>
      </c>
    </row>
    <row r="47" spans="1:11" x14ac:dyDescent="0.2">
      <c r="A47" s="26" t="s">
        <v>20</v>
      </c>
      <c r="B47" s="25">
        <v>27700</v>
      </c>
      <c r="C47" s="25">
        <v>2840000</v>
      </c>
      <c r="D47" s="25">
        <v>25700</v>
      </c>
      <c r="E47" s="25">
        <v>2720000</v>
      </c>
      <c r="F47" s="23">
        <f>((B47/(B47+C47))+(D47/(D47+E47)))/2</f>
        <v>9.5096995884179254E-3</v>
      </c>
      <c r="G47" s="25">
        <v>159000000</v>
      </c>
      <c r="H47" s="25">
        <v>1330000000</v>
      </c>
      <c r="I47" s="24">
        <f>G47+H47</f>
        <v>1489000000</v>
      </c>
      <c r="J47" s="23">
        <f>G47/I47</f>
        <v>0.10678307588985897</v>
      </c>
      <c r="K47" s="22">
        <f>(J47/(1-J47))/(F47/(1-F47))</f>
        <v>12.451707566461664</v>
      </c>
    </row>
    <row r="48" spans="1:11" x14ac:dyDescent="0.2">
      <c r="F48" s="23"/>
      <c r="I48" s="24"/>
      <c r="J48" s="23"/>
      <c r="K48" s="12"/>
    </row>
    <row r="49" spans="1:11" x14ac:dyDescent="0.2">
      <c r="A49" s="29" t="s">
        <v>39</v>
      </c>
      <c r="F49" s="23"/>
      <c r="I49" s="24"/>
      <c r="J49" s="23"/>
      <c r="K49" s="12"/>
    </row>
    <row r="50" spans="1:11" x14ac:dyDescent="0.2">
      <c r="B50" s="28" t="s">
        <v>38</v>
      </c>
      <c r="C50" s="28" t="s">
        <v>37</v>
      </c>
      <c r="D50" s="28" t="s">
        <v>36</v>
      </c>
      <c r="E50" s="28" t="s">
        <v>35</v>
      </c>
      <c r="F50" s="15" t="s">
        <v>34</v>
      </c>
      <c r="G50" s="28" t="s">
        <v>33</v>
      </c>
      <c r="H50" s="28" t="s">
        <v>32</v>
      </c>
      <c r="I50" s="28" t="s">
        <v>31</v>
      </c>
      <c r="J50" s="15" t="s">
        <v>30</v>
      </c>
      <c r="K50" s="27" t="s">
        <v>29</v>
      </c>
    </row>
    <row r="51" spans="1:11" x14ac:dyDescent="0.2">
      <c r="A51" s="26" t="s">
        <v>28</v>
      </c>
      <c r="B51" s="25">
        <v>41500</v>
      </c>
      <c r="C51" s="25">
        <v>2880000</v>
      </c>
      <c r="D51" s="25">
        <v>40700</v>
      </c>
      <c r="E51" s="25">
        <v>2470000</v>
      </c>
      <c r="F51" s="23">
        <f>((B51/(B51+C51))+(D51/(D51+E51)))/2</f>
        <v>1.5207825107206226E-2</v>
      </c>
      <c r="G51" s="25">
        <v>242000000</v>
      </c>
      <c r="H51" s="25">
        <v>1390000000</v>
      </c>
      <c r="I51" s="24">
        <f>G51+H51</f>
        <v>1632000000</v>
      </c>
      <c r="J51" s="23">
        <f>G51/I51</f>
        <v>0.1482843137254902</v>
      </c>
      <c r="K51" s="22">
        <f>(J51/(1-J51))/(F51/(1-F51))</f>
        <v>11.274000386233496</v>
      </c>
    </row>
    <row r="52" spans="1:11" x14ac:dyDescent="0.2">
      <c r="A52" s="26" t="s">
        <v>27</v>
      </c>
      <c r="B52" s="25">
        <v>41500</v>
      </c>
      <c r="C52" s="25">
        <v>2880000</v>
      </c>
      <c r="D52" s="25">
        <v>40700</v>
      </c>
      <c r="E52" s="25">
        <v>2470000</v>
      </c>
      <c r="F52" s="23">
        <f>((B52/(B52+C52))+(D52/(D52+E52)))/2</f>
        <v>1.5207825107206226E-2</v>
      </c>
      <c r="G52" s="25">
        <v>240000000</v>
      </c>
      <c r="H52" s="25">
        <v>1270000000</v>
      </c>
      <c r="I52" s="24">
        <f>G52+H52</f>
        <v>1510000000</v>
      </c>
      <c r="J52" s="23">
        <f>G52/I52</f>
        <v>0.15894039735099338</v>
      </c>
      <c r="K52" s="22">
        <f>(J52/(1-J52))/(F52/(1-F52))</f>
        <v>12.237282907683657</v>
      </c>
    </row>
    <row r="53" spans="1:11" x14ac:dyDescent="0.2">
      <c r="A53" s="26" t="s">
        <v>26</v>
      </c>
      <c r="B53" s="25">
        <v>41500</v>
      </c>
      <c r="C53" s="25">
        <v>2880000</v>
      </c>
      <c r="D53" s="25">
        <v>40700</v>
      </c>
      <c r="E53" s="25">
        <v>2470000</v>
      </c>
      <c r="F53" s="23">
        <f>((B53/(B53+C53))+(D53/(D53+E53)))/2</f>
        <v>1.5207825107206226E-2</v>
      </c>
      <c r="G53" s="25">
        <v>229000000</v>
      </c>
      <c r="H53" s="25">
        <v>1660000000</v>
      </c>
      <c r="I53" s="24">
        <f>G53+H53</f>
        <v>1889000000</v>
      </c>
      <c r="J53" s="23">
        <f>G53/I53</f>
        <v>0.1212281630492324</v>
      </c>
      <c r="K53" s="22">
        <f>(J53/(1-J53))/(F53/(1-F53))</f>
        <v>8.9331550904659576</v>
      </c>
    </row>
    <row r="54" spans="1:11" x14ac:dyDescent="0.2">
      <c r="A54" s="26" t="s">
        <v>25</v>
      </c>
      <c r="B54" s="25">
        <v>34700</v>
      </c>
      <c r="C54" s="25">
        <v>2650000</v>
      </c>
      <c r="D54" s="25">
        <v>36500</v>
      </c>
      <c r="E54" s="25">
        <v>2520000</v>
      </c>
      <c r="F54" s="23">
        <f>((B54/(B54+C54))+(D54/(D54+E54)))/2</f>
        <v>1.3601213170858724E-2</v>
      </c>
      <c r="G54" s="25">
        <v>63000000</v>
      </c>
      <c r="H54" s="25">
        <v>1540000000</v>
      </c>
      <c r="I54" s="24">
        <f>G54+H54</f>
        <v>1603000000</v>
      </c>
      <c r="J54" s="23">
        <f>G54/I54</f>
        <v>3.9301310043668124E-2</v>
      </c>
      <c r="K54" s="22">
        <f>(J54/(1-J54))/(F54/(1-F54))</f>
        <v>2.9668439966420013</v>
      </c>
    </row>
    <row r="55" spans="1:11" x14ac:dyDescent="0.2">
      <c r="A55" s="26" t="s">
        <v>24</v>
      </c>
      <c r="B55" s="25">
        <v>34700</v>
      </c>
      <c r="C55" s="25">
        <v>2650000</v>
      </c>
      <c r="D55" s="25">
        <v>36500</v>
      </c>
      <c r="E55" s="25">
        <v>2520000</v>
      </c>
      <c r="F55" s="23">
        <f>((B55/(B55+C55))+(D55/(D55+E55)))/2</f>
        <v>1.3601213170858724E-2</v>
      </c>
      <c r="G55" s="25">
        <v>63000000</v>
      </c>
      <c r="H55" s="25">
        <v>1690000000</v>
      </c>
      <c r="I55" s="24">
        <f>G55+H55</f>
        <v>1753000000</v>
      </c>
      <c r="J55" s="23">
        <f>G55/I55</f>
        <v>3.5938391329150027E-2</v>
      </c>
      <c r="K55" s="22">
        <f>(J55/(1-J55))/(F55/(1-F55))</f>
        <v>2.7035146478276224</v>
      </c>
    </row>
    <row r="56" spans="1:11" x14ac:dyDescent="0.2">
      <c r="A56" s="26" t="s">
        <v>23</v>
      </c>
      <c r="B56" s="25">
        <v>34700</v>
      </c>
      <c r="C56" s="25">
        <v>2650000</v>
      </c>
      <c r="D56" s="25">
        <v>36500</v>
      </c>
      <c r="E56" s="25">
        <v>2520000</v>
      </c>
      <c r="F56" s="23">
        <f>((B56/(B56+C56))+(D56/(D56+E56)))/2</f>
        <v>1.3601213170858724E-2</v>
      </c>
      <c r="G56" s="25">
        <v>62000000</v>
      </c>
      <c r="H56" s="25">
        <v>1470000000</v>
      </c>
      <c r="I56" s="24">
        <f>G56+H56</f>
        <v>1532000000</v>
      </c>
      <c r="J56" s="23">
        <f>G56/I56</f>
        <v>4.0469973890339427E-2</v>
      </c>
      <c r="K56" s="22">
        <f>(J56/(1-J56))/(F56/(1-F56))</f>
        <v>3.058787007875805</v>
      </c>
    </row>
    <row r="57" spans="1:11" x14ac:dyDescent="0.2">
      <c r="A57" s="26" t="s">
        <v>22</v>
      </c>
      <c r="B57" s="25">
        <v>29400</v>
      </c>
      <c r="C57" s="25">
        <v>2480000</v>
      </c>
      <c r="D57" s="25">
        <v>34900</v>
      </c>
      <c r="E57" s="25">
        <v>2370000</v>
      </c>
      <c r="F57" s="23">
        <f>((B57/(B57+C57))+(D57/(D57+E57)))/2</f>
        <v>1.3113992978980844E-2</v>
      </c>
      <c r="G57" s="25">
        <v>203000000</v>
      </c>
      <c r="H57" s="25">
        <v>1490000000</v>
      </c>
      <c r="I57" s="24">
        <f>G57+H57</f>
        <v>1693000000</v>
      </c>
      <c r="J57" s="23">
        <f>G57/I57</f>
        <v>0.11990549320732427</v>
      </c>
      <c r="K57" s="22">
        <f>(J57/(1-J57))/(F57/(1-F57))</f>
        <v>10.252784138827387</v>
      </c>
    </row>
    <row r="58" spans="1:11" x14ac:dyDescent="0.2">
      <c r="A58" s="26" t="s">
        <v>21</v>
      </c>
      <c r="B58" s="25">
        <v>29400</v>
      </c>
      <c r="C58" s="25">
        <v>2480000</v>
      </c>
      <c r="D58" s="25">
        <v>34900</v>
      </c>
      <c r="E58" s="25">
        <v>2370000</v>
      </c>
      <c r="F58" s="23">
        <f>((B58/(B58+C58))+(D58/(D58+E58)))/2</f>
        <v>1.3113992978980844E-2</v>
      </c>
      <c r="G58" s="25">
        <v>224000000</v>
      </c>
      <c r="H58" s="25">
        <v>1370000000</v>
      </c>
      <c r="I58" s="24">
        <f>G58+H58</f>
        <v>1594000000</v>
      </c>
      <c r="J58" s="23">
        <f>G58/I58</f>
        <v>0.14052697616060225</v>
      </c>
      <c r="K58" s="22">
        <f>(J58/(1-J58))/(F58/(1-F58))</f>
        <v>12.304373212667754</v>
      </c>
    </row>
    <row r="59" spans="1:11" x14ac:dyDescent="0.2">
      <c r="A59" s="26" t="s">
        <v>20</v>
      </c>
      <c r="B59" s="25">
        <v>29400</v>
      </c>
      <c r="C59" s="25">
        <v>2480000</v>
      </c>
      <c r="D59" s="25">
        <v>34900</v>
      </c>
      <c r="E59" s="25">
        <v>2370000</v>
      </c>
      <c r="F59" s="23">
        <f>((B59/(B59+C59))+(D59/(D59+E59)))/2</f>
        <v>1.3113992978980844E-2</v>
      </c>
      <c r="G59" s="25">
        <v>208000000</v>
      </c>
      <c r="H59" s="25">
        <v>1800000000</v>
      </c>
      <c r="I59" s="24">
        <f>G59+H59</f>
        <v>2008000000</v>
      </c>
      <c r="J59" s="23">
        <f>G59/I59</f>
        <v>0.10358565737051793</v>
      </c>
      <c r="K59" s="22">
        <f>(J59/(1-J59))/(F59/(1-F59))</f>
        <v>8.6960669411751077</v>
      </c>
    </row>
    <row r="62" spans="1:11" x14ac:dyDescent="0.2">
      <c r="A62" s="21" t="s">
        <v>19</v>
      </c>
      <c r="B62" s="20"/>
      <c r="C62" s="20"/>
      <c r="D62" s="20"/>
      <c r="E62" s="19"/>
    </row>
    <row r="63" spans="1:11" x14ac:dyDescent="0.2">
      <c r="A63" s="7"/>
      <c r="B63" s="8" t="s">
        <v>18</v>
      </c>
      <c r="C63" s="8" t="s">
        <v>17</v>
      </c>
      <c r="E63" s="5"/>
    </row>
    <row r="64" spans="1:11" x14ac:dyDescent="0.2">
      <c r="A64" s="7" t="s">
        <v>16</v>
      </c>
      <c r="B64" s="18">
        <f>MEDIAN(K3:K5,K12:K14,K27:K29,K36:K38,K51:K53)</f>
        <v>13.792543201339065</v>
      </c>
      <c r="C64" s="18">
        <f>STDEV(K3:K5,K12:K14,K27:K29,K36:K38,K51:K53)</f>
        <v>3.4068238649294318</v>
      </c>
      <c r="E64" s="5"/>
    </row>
    <row r="65" spans="1:5" x14ac:dyDescent="0.2">
      <c r="A65" s="7" t="s">
        <v>15</v>
      </c>
      <c r="B65" s="18">
        <f>MEDIAN(K15:K17,K30:K32,K39:K41)</f>
        <v>0.61611134804442413</v>
      </c>
      <c r="C65" s="18">
        <f>STDEV(K15:K17,K30:K32,K39:K41)</f>
        <v>0.18179857810868452</v>
      </c>
      <c r="E65" s="5"/>
    </row>
    <row r="66" spans="1:5" x14ac:dyDescent="0.2">
      <c r="A66" s="7" t="s">
        <v>14</v>
      </c>
      <c r="B66" s="18">
        <f>MEDIAN(K21:K23,K45:K47,K57:K59)</f>
        <v>11.646492361808903</v>
      </c>
      <c r="C66" s="18">
        <f>STDEV(K21:K23,K45:K47,K57:K59)</f>
        <v>1.783384277170714</v>
      </c>
      <c r="E66" s="5"/>
    </row>
    <row r="67" spans="1:5" x14ac:dyDescent="0.2">
      <c r="A67" s="7" t="s">
        <v>13</v>
      </c>
      <c r="B67" s="18">
        <f>MEDIAN(K18:K20,K42:K44,K54:K56)</f>
        <v>3.5195731073393079</v>
      </c>
      <c r="C67" s="18">
        <f>STDEV(K18:K20,K42:K44,K54:K56)</f>
        <v>0.67584044194978832</v>
      </c>
      <c r="E67" s="5"/>
    </row>
    <row r="68" spans="1:5" x14ac:dyDescent="0.2">
      <c r="A68" s="7" t="s">
        <v>12</v>
      </c>
      <c r="B68" s="18">
        <f>MEDIAN(K6:K8)</f>
        <v>9.3137949374626672</v>
      </c>
      <c r="C68" s="18">
        <f>STDEV(K6:K8)</f>
        <v>1.2796630754056613</v>
      </c>
      <c r="E68" s="5"/>
    </row>
    <row r="69" spans="1:5" x14ac:dyDescent="0.2">
      <c r="A69" s="7"/>
      <c r="E69" s="5"/>
    </row>
    <row r="70" spans="1:5" x14ac:dyDescent="0.2">
      <c r="A70" s="17" t="s">
        <v>11</v>
      </c>
      <c r="B70" s="16"/>
      <c r="C70" s="16"/>
      <c r="D70" s="16"/>
      <c r="E70" s="5"/>
    </row>
    <row r="71" spans="1:5" x14ac:dyDescent="0.2">
      <c r="A71" s="10" t="s">
        <v>10</v>
      </c>
      <c r="B71" s="15" t="s">
        <v>9</v>
      </c>
      <c r="C71" s="15" t="s">
        <v>8</v>
      </c>
      <c r="D71" s="15" t="s">
        <v>7</v>
      </c>
      <c r="E71" s="14" t="s">
        <v>6</v>
      </c>
    </row>
    <row r="72" spans="1:5" x14ac:dyDescent="0.2">
      <c r="A72" s="13">
        <f>LOG(K3,10)</f>
        <v>0.84269705445392784</v>
      </c>
      <c r="B72" s="12">
        <f>LOG(K15,10)</f>
        <v>-0.1775055589573761</v>
      </c>
      <c r="C72" s="12">
        <f>LOG(K21,10)</f>
        <v>1.0515431397005117</v>
      </c>
      <c r="D72" s="12">
        <f>LOG(K18,10)</f>
        <v>0.58862457481295682</v>
      </c>
      <c r="E72" s="11">
        <f>LOG(K6,10)</f>
        <v>0.96320723041638323</v>
      </c>
    </row>
    <row r="73" spans="1:5" x14ac:dyDescent="0.2">
      <c r="A73" s="13">
        <f>LOG(K4,10)</f>
        <v>0.98488174031656328</v>
      </c>
      <c r="B73" s="12">
        <f>LOG(K16,10)</f>
        <v>-0.25235465455063977</v>
      </c>
      <c r="C73" s="12">
        <f>LOG(K22,10)</f>
        <v>1.0368031124868198</v>
      </c>
      <c r="D73" s="12">
        <f>LOG(K19,10)</f>
        <v>0.44314953183797151</v>
      </c>
      <c r="E73" s="11">
        <f>LOG(K7,10)</f>
        <v>0.96912667180706302</v>
      </c>
    </row>
    <row r="74" spans="1:5" x14ac:dyDescent="0.2">
      <c r="A74" s="13">
        <f>LOG(K5,10)</f>
        <v>0.99637822802261178</v>
      </c>
      <c r="B74" s="12">
        <f>LOG(K17,10)</f>
        <v>-0.33789035078235674</v>
      </c>
      <c r="C74" s="12">
        <f>LOG(K23,10)</f>
        <v>1.0661951461959076</v>
      </c>
      <c r="D74" s="12">
        <f>LOG(K20,10)</f>
        <v>0.54648999064575776</v>
      </c>
      <c r="E74" s="11">
        <f>LOG(K8,10)</f>
        <v>1.0593551966194559</v>
      </c>
    </row>
    <row r="75" spans="1:5" x14ac:dyDescent="0.2">
      <c r="A75" s="13">
        <f>LOG(K12,10)</f>
        <v>1.1981833811753373</v>
      </c>
      <c r="B75" s="12">
        <f>LOG(K30,10)</f>
        <v>2.9359714445551102E-2</v>
      </c>
      <c r="C75" s="12">
        <f>LOG(K45,10)</f>
        <v>1.1293602351305527</v>
      </c>
      <c r="D75" s="12">
        <f>LOG(K42,10)</f>
        <v>0.58489554899634821</v>
      </c>
      <c r="E75" s="11"/>
    </row>
    <row r="76" spans="1:5" x14ac:dyDescent="0.2">
      <c r="A76" s="13">
        <f>LOG(K13,10)</f>
        <v>1.1828558464195129</v>
      </c>
      <c r="B76" s="12">
        <f>LOG(K31,10)</f>
        <v>-0.24395253908275893</v>
      </c>
      <c r="C76" s="12">
        <f>LOG(K46,10)</f>
        <v>1.1693697016441367</v>
      </c>
      <c r="D76" s="12">
        <f>LOG(K43,10)</f>
        <v>0.58319401157775463</v>
      </c>
      <c r="E76" s="11"/>
    </row>
    <row r="77" spans="1:5" x14ac:dyDescent="0.2">
      <c r="A77" s="13">
        <f>LOG(K14,10)</f>
        <v>1.1517733067474656</v>
      </c>
      <c r="B77" s="12">
        <f>LOG(K32,10)</f>
        <v>-0.21034079194074728</v>
      </c>
      <c r="C77" s="12">
        <f>LOG(K47,10)</f>
        <v>1.0952289125434551</v>
      </c>
      <c r="D77" s="12">
        <f>LOG(K44,10)</f>
        <v>0.67966321234274241</v>
      </c>
      <c r="E77" s="11"/>
    </row>
    <row r="78" spans="1:5" x14ac:dyDescent="0.2">
      <c r="A78" s="13">
        <f>LOG(K27,10)</f>
        <v>1.2645041073348144</v>
      </c>
      <c r="B78" s="12">
        <f>LOG(K39,10)</f>
        <v>-0.13191927155948005</v>
      </c>
      <c r="C78" s="12">
        <f>LOG(K57,10)</f>
        <v>1.0108418138741675</v>
      </c>
      <c r="D78" s="12">
        <f>LOG(K54,10)</f>
        <v>0.47229471073249168</v>
      </c>
      <c r="E78" s="11"/>
    </row>
    <row r="79" spans="1:5" x14ac:dyDescent="0.2">
      <c r="A79" s="13">
        <f>LOG(K28,10)</f>
        <v>1.2265193157208654</v>
      </c>
      <c r="B79" s="12">
        <f>LOG(K40,10)</f>
        <v>-0.26439689413824691</v>
      </c>
      <c r="C79" s="12">
        <f>LOG(K58,10)</f>
        <v>1.0900594955509848</v>
      </c>
      <c r="D79" s="12">
        <f>LOG(K55,10)</f>
        <v>0.43192872695528123</v>
      </c>
      <c r="E79" s="11"/>
    </row>
    <row r="80" spans="1:5" x14ac:dyDescent="0.2">
      <c r="A80" s="13">
        <f>LOG(K29,10)</f>
        <v>1.2217668293438044</v>
      </c>
      <c r="B80" s="12">
        <f>LOG(K41,10)</f>
        <v>-0.10224860089225975</v>
      </c>
      <c r="C80" s="12">
        <f>LOG(K59,10)</f>
        <v>0.93932287423268412</v>
      </c>
      <c r="D80" s="12">
        <f>LOG(K56,10)</f>
        <v>0.48554923686545087</v>
      </c>
      <c r="E80" s="11"/>
    </row>
    <row r="81" spans="1:5" x14ac:dyDescent="0.2">
      <c r="A81" s="13">
        <f>LOG(K36,10)</f>
        <v>0.97916813281797455</v>
      </c>
      <c r="B81" s="12"/>
      <c r="C81" s="12"/>
      <c r="D81" s="12"/>
      <c r="E81" s="11"/>
    </row>
    <row r="82" spans="1:5" x14ac:dyDescent="0.2">
      <c r="A82" s="13">
        <f>LOG(K37,10)</f>
        <v>1.1396443529396403</v>
      </c>
      <c r="B82" s="12"/>
      <c r="C82" s="12"/>
      <c r="D82" s="12"/>
      <c r="E82" s="11"/>
    </row>
    <row r="83" spans="1:5" x14ac:dyDescent="0.2">
      <c r="A83" s="13">
        <f>LOG(K38,10)</f>
        <v>1.1511551001463518</v>
      </c>
      <c r="B83" s="12"/>
      <c r="C83" s="12"/>
      <c r="D83" s="12"/>
      <c r="E83" s="11"/>
    </row>
    <row r="84" spans="1:5" x14ac:dyDescent="0.2">
      <c r="A84" s="13">
        <f>LOG(K51,10)</f>
        <v>1.0520780453625684</v>
      </c>
      <c r="B84" s="12"/>
      <c r="C84" s="12"/>
      <c r="D84" s="12"/>
      <c r="E84" s="11"/>
    </row>
    <row r="85" spans="1:5" x14ac:dyDescent="0.2">
      <c r="A85" s="13">
        <f>LOG(K52,10)</f>
        <v>1.0876850003918814</v>
      </c>
      <c r="B85" s="12"/>
      <c r="C85" s="12"/>
      <c r="D85" s="12"/>
      <c r="E85" s="11"/>
    </row>
    <row r="86" spans="1:5" x14ac:dyDescent="0.2">
      <c r="A86" s="13">
        <f>LOG(K53,10)</f>
        <v>0.95100487393606525</v>
      </c>
      <c r="B86" s="12"/>
      <c r="C86" s="12"/>
      <c r="D86" s="12"/>
      <c r="E86" s="11"/>
    </row>
    <row r="87" spans="1:5" x14ac:dyDescent="0.2">
      <c r="A87" s="7"/>
      <c r="E87" s="5"/>
    </row>
    <row r="88" spans="1:5" x14ac:dyDescent="0.2">
      <c r="A88" s="10" t="s">
        <v>5</v>
      </c>
      <c r="E88" s="5"/>
    </row>
    <row r="89" spans="1:5" x14ac:dyDescent="0.2">
      <c r="A89" s="9"/>
      <c r="B89" s="8" t="s">
        <v>4</v>
      </c>
      <c r="E89" s="5"/>
    </row>
    <row r="90" spans="1:5" x14ac:dyDescent="0.2">
      <c r="A90" s="7" t="s">
        <v>3</v>
      </c>
      <c r="B90" s="6">
        <f>TTEST(A72:A86,B72:B80,2,3)</f>
        <v>2.3357198323834788E-16</v>
      </c>
      <c r="E90" s="5"/>
    </row>
    <row r="91" spans="1:5" x14ac:dyDescent="0.2">
      <c r="A91" s="7" t="s">
        <v>2</v>
      </c>
      <c r="B91" s="6">
        <f>TTEST(A72:A86,C72:C80,2,3)</f>
        <v>0.44861980282808311</v>
      </c>
      <c r="E91" s="5"/>
    </row>
    <row r="92" spans="1:5" x14ac:dyDescent="0.2">
      <c r="A92" s="7" t="s">
        <v>1</v>
      </c>
      <c r="B92" s="6">
        <f>TTEST(A72:A86,D72:D80,2,3)</f>
        <v>6.3177965046709064E-12</v>
      </c>
      <c r="E92" s="5"/>
    </row>
    <row r="93" spans="1:5" x14ac:dyDescent="0.2">
      <c r="A93" s="4" t="s">
        <v>0</v>
      </c>
      <c r="B93" s="3">
        <f>TTEST(A72:A86,E72:E74,2,3)</f>
        <v>6.1740880921951638E-2</v>
      </c>
      <c r="C93" s="2"/>
      <c r="D93" s="2"/>
      <c r="E93" s="1"/>
    </row>
  </sheetData>
  <mergeCells count="1"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2021-02-22T15:21:44Z</dcterms:created>
  <dcterms:modified xsi:type="dcterms:W3CDTF">2021-02-22T15:21:53Z</dcterms:modified>
</cp:coreProperties>
</file>