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<sst xmlns="http://schemas.openxmlformats.org/spreadsheetml/2006/main" count="85" uniqueCount="26">
  <si>
    <t xml:space="preserve">Transmission rate of PolG2[HomeR(B)] in conjunction with nos-Cas9. </t>
  </si>
  <si>
    <t>PolG2[HomeR(B)]</t>
  </si>
  <si>
    <t>Cas9</t>
  </si>
  <si>
    <r>
      <rPr>
        <rFont val="Calibri, Arial"/>
        <color rgb="FF000000"/>
        <sz val="12.0"/>
      </rPr>
      <t xml:space="preserve">F1 parent x </t>
    </r>
    <r>
      <rPr>
        <rFont val="Calibri"/>
        <i/>
        <color theme="1"/>
        <sz val="12.0"/>
      </rPr>
      <t xml:space="preserve">wt </t>
    </r>
  </si>
  <si>
    <t>F2 progeny</t>
  </si>
  <si>
    <t>GFP (%)</t>
  </si>
  <si>
    <t>PolG2[HomeR(B)]/+</t>
  </si>
  <si>
    <t>♀1073A+Cas9</t>
  </si>
  <si>
    <t>♀1073A</t>
  </si>
  <si>
    <t>♀Cas9</t>
  </si>
  <si>
    <t>♀ +/+</t>
  </si>
  <si>
    <t>♀ total</t>
  </si>
  <si>
    <t>♂1073A+Cas9</t>
  </si>
  <si>
    <t>♂1073A</t>
  </si>
  <si>
    <t>♂Cas9</t>
  </si>
  <si>
    <t>♂+/+</t>
  </si>
  <si>
    <t>♂total</t>
  </si>
  <si>
    <t>♀+♂</t>
  </si>
  <si>
    <t>HomeR (%)</t>
  </si>
  <si>
    <t>1073B</t>
  </si>
  <si>
    <t>N/A</t>
  </si>
  <si>
    <t>♀1073B/+</t>
  </si>
  <si>
    <t>♂1073B/+</t>
  </si>
  <si>
    <t>nos-Cas9</t>
  </si>
  <si>
    <t>♂1073B/+; nos-Cas9/+</t>
  </si>
  <si>
    <t>♀1073B/+; nos-Cas9/+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</si>
</sst>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sz val="12.0"/>
      <color theme="1"/>
      <name val="Calibri"/>
    </font>
    <font>
      <b/>
      <sz val="12.0"/>
      <name val="Calibri"/>
    </font>
    <font>
      <sz val="12.0"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b/>
      <sz val="11.0"/>
      <color rgb="FFFF26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0" fontId="2" numFmtId="0" xfId="0" applyAlignment="1" applyBorder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1" fillId="2" fontId="1" numFmtId="0" xfId="0" applyAlignment="1" applyBorder="1" applyFill="1" applyFont="1">
      <alignment horizontal="center" vertical="bottom"/>
    </xf>
    <xf borderId="1" fillId="3" fontId="1" numFmtId="0" xfId="0" applyAlignment="1" applyBorder="1" applyFill="1" applyFont="1">
      <alignment horizontal="center" vertical="bottom"/>
    </xf>
    <xf borderId="1" fillId="4" fontId="3" numFmtId="0" xfId="0" applyAlignment="1" applyBorder="1" applyFill="1" applyFont="1">
      <alignment horizontal="center" vertical="bottom"/>
    </xf>
    <xf borderId="1" fillId="5" fontId="1" numFmtId="0" xfId="0" applyAlignment="1" applyBorder="1" applyFill="1" applyFont="1">
      <alignment vertical="bottom"/>
    </xf>
    <xf borderId="1" fillId="5" fontId="1" numFmtId="0" xfId="0" applyAlignment="1" applyBorder="1" applyFont="1">
      <alignment shrinkToFit="0" vertical="bottom" wrapText="0"/>
    </xf>
    <xf borderId="1" fillId="2" fontId="1" numFmtId="0" xfId="0" applyBorder="1" applyFont="1"/>
    <xf borderId="1" fillId="3" fontId="1" numFmtId="0" xfId="0" applyBorder="1" applyFont="1"/>
    <xf borderId="1" fillId="4" fontId="4" numFmtId="0" xfId="0" applyAlignment="1" applyBorder="1" applyFont="1">
      <alignment horizontal="center"/>
    </xf>
    <xf borderId="1" fillId="6" fontId="4" numFmtId="0" xfId="0" applyAlignment="1" applyBorder="1" applyFill="1" applyFont="1">
      <alignment horizontal="center"/>
    </xf>
    <xf borderId="1" fillId="2" fontId="4" numFmtId="0" xfId="0" applyAlignment="1" applyBorder="1" applyFont="1">
      <alignment horizontal="center"/>
    </xf>
    <xf borderId="1" fillId="3" fontId="4" numFmtId="0" xfId="0" applyAlignment="1" applyBorder="1" applyFont="1">
      <alignment horizontal="center"/>
    </xf>
    <xf borderId="1" fillId="0" fontId="4" numFmtId="0" xfId="0" applyAlignment="1" applyBorder="1" applyFont="1">
      <alignment horizontal="center"/>
    </xf>
    <xf borderId="1" fillId="2" fontId="4" numFmtId="2" xfId="0" applyAlignment="1" applyBorder="1" applyFont="1" applyNumberFormat="1">
      <alignment horizontal="center"/>
    </xf>
    <xf borderId="1" fillId="0" fontId="5" numFmtId="0" xfId="0" applyAlignment="1" applyBorder="1" applyFont="1">
      <alignment horizontal="center"/>
    </xf>
    <xf borderId="0" fillId="0" fontId="1" numFmtId="2" xfId="0" applyAlignment="1" applyFont="1" applyNumberFormat="1">
      <alignment horizontal="right" vertical="bottom"/>
    </xf>
    <xf borderId="0" fillId="0" fontId="1" numFmtId="0" xfId="0" applyAlignment="1" applyFont="1">
      <alignment horizontal="right" vertical="bottom"/>
    </xf>
    <xf borderId="1" fillId="3" fontId="5" numFmtId="0" xfId="0" applyAlignment="1" applyBorder="1" applyFont="1">
      <alignment horizontal="center"/>
    </xf>
    <xf borderId="1" fillId="2" fontId="6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3"/>
      <c r="B3" s="4" t="s">
        <v>1</v>
      </c>
      <c r="C3" s="5" t="s">
        <v>2</v>
      </c>
      <c r="D3" s="6" t="s">
        <v>3</v>
      </c>
      <c r="E3" s="7"/>
      <c r="F3" s="7"/>
      <c r="G3" s="7"/>
      <c r="H3" s="8" t="s">
        <v>4</v>
      </c>
      <c r="I3" s="7"/>
      <c r="J3" s="7"/>
      <c r="K3" s="7"/>
      <c r="L3" s="7"/>
      <c r="M3" s="7"/>
      <c r="N3" s="7"/>
      <c r="O3" s="7"/>
      <c r="P3" s="4" t="s">
        <v>5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3"/>
      <c r="B4" s="9"/>
      <c r="C4" s="10"/>
      <c r="D4" s="11" t="s">
        <v>6</v>
      </c>
      <c r="E4" s="12" t="s">
        <v>7</v>
      </c>
      <c r="F4" s="13" t="s">
        <v>8</v>
      </c>
      <c r="G4" s="14" t="s">
        <v>9</v>
      </c>
      <c r="H4" s="15" t="s">
        <v>10</v>
      </c>
      <c r="I4" s="15" t="s">
        <v>11</v>
      </c>
      <c r="J4" s="12" t="s">
        <v>12</v>
      </c>
      <c r="K4" s="13" t="s">
        <v>13</v>
      </c>
      <c r="L4" s="14" t="s">
        <v>14</v>
      </c>
      <c r="M4" s="15" t="s">
        <v>15</v>
      </c>
      <c r="N4" s="15" t="s">
        <v>16</v>
      </c>
      <c r="O4" s="15" t="s">
        <v>17</v>
      </c>
      <c r="P4" s="13" t="s">
        <v>18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3"/>
      <c r="B5" s="15" t="s">
        <v>19</v>
      </c>
      <c r="C5" s="15" t="s">
        <v>20</v>
      </c>
      <c r="D5" s="15" t="s">
        <v>21</v>
      </c>
      <c r="E5" s="15"/>
      <c r="F5" s="13">
        <v>40.0</v>
      </c>
      <c r="G5" s="15"/>
      <c r="H5" s="15">
        <v>32.0</v>
      </c>
      <c r="I5" s="15">
        <f t="shared" ref="I5:I26" si="1">SUM(E5:H5)</f>
        <v>72</v>
      </c>
      <c r="J5" s="15"/>
      <c r="K5" s="13">
        <v>37.0</v>
      </c>
      <c r="L5" s="15"/>
      <c r="M5" s="15">
        <v>36.0</v>
      </c>
      <c r="N5" s="15">
        <f t="shared" ref="N5:N26" si="2">SUM(J5:M5)</f>
        <v>73</v>
      </c>
      <c r="O5" s="15">
        <f t="shared" ref="O5:O26" si="3">SUM(I5,N5)</f>
        <v>145</v>
      </c>
      <c r="P5" s="16">
        <f t="shared" ref="P5:P14" si="4">((F5+K5)/O5)*100</f>
        <v>53.10344828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3"/>
      <c r="B6" s="15" t="s">
        <v>19</v>
      </c>
      <c r="C6" s="15" t="s">
        <v>20</v>
      </c>
      <c r="D6" s="15" t="s">
        <v>21</v>
      </c>
      <c r="E6" s="15"/>
      <c r="F6" s="13">
        <v>35.0</v>
      </c>
      <c r="G6" s="15"/>
      <c r="H6" s="15">
        <v>33.0</v>
      </c>
      <c r="I6" s="15">
        <f t="shared" si="1"/>
        <v>68</v>
      </c>
      <c r="J6" s="15"/>
      <c r="K6" s="13">
        <v>27.0</v>
      </c>
      <c r="L6" s="15"/>
      <c r="M6" s="15">
        <v>30.0</v>
      </c>
      <c r="N6" s="15">
        <f t="shared" si="2"/>
        <v>57</v>
      </c>
      <c r="O6" s="15">
        <f t="shared" si="3"/>
        <v>125</v>
      </c>
      <c r="P6" s="16">
        <f t="shared" si="4"/>
        <v>49.6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3"/>
      <c r="B7" s="15" t="s">
        <v>19</v>
      </c>
      <c r="C7" s="15" t="s">
        <v>20</v>
      </c>
      <c r="D7" s="15" t="s">
        <v>21</v>
      </c>
      <c r="E7" s="15"/>
      <c r="F7" s="13">
        <v>29.0</v>
      </c>
      <c r="G7" s="15"/>
      <c r="H7" s="15">
        <v>34.0</v>
      </c>
      <c r="I7" s="15">
        <f t="shared" si="1"/>
        <v>63</v>
      </c>
      <c r="J7" s="15"/>
      <c r="K7" s="13">
        <v>45.0</v>
      </c>
      <c r="L7" s="15"/>
      <c r="M7" s="15">
        <v>32.0</v>
      </c>
      <c r="N7" s="15">
        <f t="shared" si="2"/>
        <v>77</v>
      </c>
      <c r="O7" s="15">
        <f t="shared" si="3"/>
        <v>140</v>
      </c>
      <c r="P7" s="16">
        <f t="shared" si="4"/>
        <v>52.85714286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3"/>
      <c r="B8" s="15" t="s">
        <v>19</v>
      </c>
      <c r="C8" s="15" t="s">
        <v>20</v>
      </c>
      <c r="D8" s="15" t="s">
        <v>21</v>
      </c>
      <c r="E8" s="15"/>
      <c r="F8" s="13">
        <v>53.0</v>
      </c>
      <c r="G8" s="15"/>
      <c r="H8" s="17">
        <v>49.0</v>
      </c>
      <c r="I8" s="15">
        <f t="shared" si="1"/>
        <v>102</v>
      </c>
      <c r="J8" s="15"/>
      <c r="K8" s="13">
        <v>52.0</v>
      </c>
      <c r="L8" s="15"/>
      <c r="M8" s="17">
        <v>47.0</v>
      </c>
      <c r="N8" s="15">
        <f t="shared" si="2"/>
        <v>99</v>
      </c>
      <c r="O8" s="15">
        <f t="shared" si="3"/>
        <v>201</v>
      </c>
      <c r="P8" s="16">
        <f t="shared" si="4"/>
        <v>52.23880597</v>
      </c>
      <c r="Q8" s="18">
        <f>AVERAGE(P5:P9)</f>
        <v>51.46086952</v>
      </c>
      <c r="R8" s="1"/>
      <c r="S8" s="1"/>
      <c r="T8" s="1"/>
      <c r="U8" s="1"/>
      <c r="V8" s="1"/>
      <c r="W8" s="1"/>
      <c r="X8" s="1"/>
      <c r="Y8" s="1"/>
      <c r="Z8" s="1"/>
    </row>
    <row r="9">
      <c r="A9" s="3"/>
      <c r="B9" s="15" t="s">
        <v>19</v>
      </c>
      <c r="C9" s="15" t="s">
        <v>20</v>
      </c>
      <c r="D9" s="15" t="s">
        <v>21</v>
      </c>
      <c r="E9" s="15"/>
      <c r="F9" s="13">
        <v>52.0</v>
      </c>
      <c r="G9" s="15"/>
      <c r="H9" s="17">
        <v>65.0</v>
      </c>
      <c r="I9" s="15">
        <f t="shared" si="1"/>
        <v>117</v>
      </c>
      <c r="J9" s="15"/>
      <c r="K9" s="13">
        <v>48.0</v>
      </c>
      <c r="L9" s="15"/>
      <c r="M9" s="17">
        <v>37.0</v>
      </c>
      <c r="N9" s="15">
        <f t="shared" si="2"/>
        <v>85</v>
      </c>
      <c r="O9" s="15">
        <f t="shared" si="3"/>
        <v>202</v>
      </c>
      <c r="P9" s="16">
        <f t="shared" si="4"/>
        <v>49.5049505</v>
      </c>
      <c r="Q9" s="19">
        <f>_xlfn.STDEV.S(P5:P9)</f>
        <v>1.770683761</v>
      </c>
      <c r="R9" s="1"/>
      <c r="S9" s="1"/>
      <c r="T9" s="1"/>
      <c r="U9" s="1"/>
      <c r="V9" s="1"/>
      <c r="W9" s="1"/>
      <c r="X9" s="1"/>
      <c r="Y9" s="1"/>
      <c r="Z9" s="1"/>
    </row>
    <row r="10">
      <c r="A10" s="3"/>
      <c r="B10" s="15" t="s">
        <v>19</v>
      </c>
      <c r="C10" s="15" t="s">
        <v>20</v>
      </c>
      <c r="D10" s="15" t="s">
        <v>22</v>
      </c>
      <c r="E10" s="15"/>
      <c r="F10" s="13">
        <v>45.0</v>
      </c>
      <c r="G10" s="15"/>
      <c r="H10" s="17">
        <v>47.0</v>
      </c>
      <c r="I10" s="15">
        <f t="shared" si="1"/>
        <v>92</v>
      </c>
      <c r="J10" s="15"/>
      <c r="K10" s="13">
        <v>37.0</v>
      </c>
      <c r="L10" s="15"/>
      <c r="M10" s="17">
        <v>49.0</v>
      </c>
      <c r="N10" s="15">
        <f t="shared" si="2"/>
        <v>86</v>
      </c>
      <c r="O10" s="15">
        <f t="shared" si="3"/>
        <v>178</v>
      </c>
      <c r="P10" s="16">
        <f t="shared" si="4"/>
        <v>46.06741573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3"/>
      <c r="B11" s="15" t="s">
        <v>19</v>
      </c>
      <c r="C11" s="15" t="s">
        <v>20</v>
      </c>
      <c r="D11" s="15" t="s">
        <v>22</v>
      </c>
      <c r="E11" s="15"/>
      <c r="F11" s="13">
        <v>39.0</v>
      </c>
      <c r="G11" s="15"/>
      <c r="H11" s="17">
        <v>31.0</v>
      </c>
      <c r="I11" s="15">
        <f t="shared" si="1"/>
        <v>70</v>
      </c>
      <c r="J11" s="15"/>
      <c r="K11" s="13">
        <v>31.0</v>
      </c>
      <c r="L11" s="15"/>
      <c r="M11" s="17">
        <v>40.0</v>
      </c>
      <c r="N11" s="15">
        <f t="shared" si="2"/>
        <v>71</v>
      </c>
      <c r="O11" s="15">
        <f t="shared" si="3"/>
        <v>141</v>
      </c>
      <c r="P11" s="16">
        <f t="shared" si="4"/>
        <v>49.64539007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3"/>
      <c r="B12" s="15" t="s">
        <v>19</v>
      </c>
      <c r="C12" s="15" t="s">
        <v>20</v>
      </c>
      <c r="D12" s="15" t="s">
        <v>22</v>
      </c>
      <c r="E12" s="15"/>
      <c r="F12" s="13">
        <v>50.0</v>
      </c>
      <c r="G12" s="15"/>
      <c r="H12" s="17">
        <v>27.0</v>
      </c>
      <c r="I12" s="15">
        <f t="shared" si="1"/>
        <v>77</v>
      </c>
      <c r="J12" s="15"/>
      <c r="K12" s="13">
        <v>47.0</v>
      </c>
      <c r="L12" s="15"/>
      <c r="M12" s="17">
        <v>31.0</v>
      </c>
      <c r="N12" s="15">
        <f t="shared" si="2"/>
        <v>78</v>
      </c>
      <c r="O12" s="15">
        <f t="shared" si="3"/>
        <v>155</v>
      </c>
      <c r="P12" s="16">
        <f t="shared" si="4"/>
        <v>62.58064516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3"/>
      <c r="B13" s="15" t="s">
        <v>19</v>
      </c>
      <c r="C13" s="15" t="s">
        <v>20</v>
      </c>
      <c r="D13" s="15" t="s">
        <v>22</v>
      </c>
      <c r="E13" s="15"/>
      <c r="F13" s="13">
        <v>40.0</v>
      </c>
      <c r="G13" s="15"/>
      <c r="H13" s="17">
        <v>35.0</v>
      </c>
      <c r="I13" s="15">
        <f t="shared" si="1"/>
        <v>75</v>
      </c>
      <c r="J13" s="15"/>
      <c r="K13" s="13">
        <v>27.0</v>
      </c>
      <c r="L13" s="15"/>
      <c r="M13" s="17">
        <v>49.0</v>
      </c>
      <c r="N13" s="15">
        <f t="shared" si="2"/>
        <v>76</v>
      </c>
      <c r="O13" s="15">
        <f t="shared" si="3"/>
        <v>151</v>
      </c>
      <c r="P13" s="16">
        <f t="shared" si="4"/>
        <v>44.37086093</v>
      </c>
      <c r="Q13" s="18">
        <f>AVERAGE(P10:P14)</f>
        <v>52.10589609</v>
      </c>
      <c r="R13" s="1"/>
      <c r="S13" s="1"/>
      <c r="T13" s="1"/>
      <c r="U13" s="1"/>
      <c r="V13" s="1"/>
      <c r="W13" s="1"/>
      <c r="X13" s="1"/>
      <c r="Y13" s="1"/>
      <c r="Z13" s="1"/>
    </row>
    <row r="14">
      <c r="A14" s="3"/>
      <c r="B14" s="15" t="s">
        <v>19</v>
      </c>
      <c r="C14" s="15" t="s">
        <v>20</v>
      </c>
      <c r="D14" s="15" t="s">
        <v>22</v>
      </c>
      <c r="E14" s="15"/>
      <c r="F14" s="13">
        <v>53.0</v>
      </c>
      <c r="G14" s="15"/>
      <c r="H14" s="17">
        <v>48.0</v>
      </c>
      <c r="I14" s="15">
        <f t="shared" si="1"/>
        <v>101</v>
      </c>
      <c r="J14" s="15"/>
      <c r="K14" s="13">
        <v>50.0</v>
      </c>
      <c r="L14" s="15"/>
      <c r="M14" s="17">
        <v>27.0</v>
      </c>
      <c r="N14" s="15">
        <f t="shared" si="2"/>
        <v>77</v>
      </c>
      <c r="O14" s="15">
        <f t="shared" si="3"/>
        <v>178</v>
      </c>
      <c r="P14" s="16">
        <f t="shared" si="4"/>
        <v>57.86516854</v>
      </c>
      <c r="Q14" s="19">
        <f>_xlfn.STDEV.S(P10:P14)</f>
        <v>7.830033383</v>
      </c>
      <c r="R14" s="1"/>
      <c r="S14" s="1"/>
      <c r="T14" s="1"/>
      <c r="U14" s="1"/>
      <c r="V14" s="1"/>
      <c r="W14" s="1"/>
      <c r="X14" s="1"/>
      <c r="Y14" s="1"/>
      <c r="Z14" s="1"/>
    </row>
    <row r="15">
      <c r="A15" s="3"/>
      <c r="B15" s="15" t="s">
        <v>19</v>
      </c>
      <c r="C15" s="15" t="s">
        <v>23</v>
      </c>
      <c r="D15" s="15" t="s">
        <v>24</v>
      </c>
      <c r="E15" s="12">
        <v>21.0</v>
      </c>
      <c r="F15" s="13">
        <v>14.0</v>
      </c>
      <c r="G15" s="20">
        <v>20.0</v>
      </c>
      <c r="H15" s="17">
        <v>18.0</v>
      </c>
      <c r="I15" s="15">
        <f t="shared" si="1"/>
        <v>73</v>
      </c>
      <c r="J15" s="12">
        <v>9.0</v>
      </c>
      <c r="K15" s="13">
        <v>22.0</v>
      </c>
      <c r="L15" s="20">
        <v>14.0</v>
      </c>
      <c r="M15" s="17">
        <v>14.0</v>
      </c>
      <c r="N15" s="15">
        <f t="shared" si="2"/>
        <v>59</v>
      </c>
      <c r="O15" s="17">
        <f t="shared" si="3"/>
        <v>132</v>
      </c>
      <c r="P15" s="21">
        <f t="shared" ref="P15:P26" si="5">SUM(E15,F15,J15,K15)/O15*100</f>
        <v>50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3"/>
      <c r="B16" s="15" t="s">
        <v>19</v>
      </c>
      <c r="C16" s="15" t="s">
        <v>23</v>
      </c>
      <c r="D16" s="15" t="s">
        <v>24</v>
      </c>
      <c r="E16" s="12">
        <v>9.0</v>
      </c>
      <c r="F16" s="13">
        <v>8.0</v>
      </c>
      <c r="G16" s="20">
        <v>7.0</v>
      </c>
      <c r="H16" s="17">
        <v>7.0</v>
      </c>
      <c r="I16" s="15">
        <f t="shared" si="1"/>
        <v>31</v>
      </c>
      <c r="J16" s="12">
        <v>7.0</v>
      </c>
      <c r="K16" s="13">
        <v>6.0</v>
      </c>
      <c r="L16" s="20">
        <v>5.0</v>
      </c>
      <c r="M16" s="17">
        <v>13.0</v>
      </c>
      <c r="N16" s="15">
        <f t="shared" si="2"/>
        <v>31</v>
      </c>
      <c r="O16" s="17">
        <f t="shared" si="3"/>
        <v>62</v>
      </c>
      <c r="P16" s="21">
        <f t="shared" si="5"/>
        <v>48.38709677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3"/>
      <c r="B17" s="15" t="s">
        <v>19</v>
      </c>
      <c r="C17" s="15" t="s">
        <v>23</v>
      </c>
      <c r="D17" s="15" t="s">
        <v>24</v>
      </c>
      <c r="E17" s="12">
        <v>13.0</v>
      </c>
      <c r="F17" s="13">
        <v>23.0</v>
      </c>
      <c r="G17" s="20">
        <v>19.0</v>
      </c>
      <c r="H17" s="17">
        <v>18.0</v>
      </c>
      <c r="I17" s="15">
        <f t="shared" si="1"/>
        <v>73</v>
      </c>
      <c r="J17" s="12">
        <v>18.0</v>
      </c>
      <c r="K17" s="13">
        <v>19.0</v>
      </c>
      <c r="L17" s="20">
        <v>6.0</v>
      </c>
      <c r="M17" s="17">
        <v>13.0</v>
      </c>
      <c r="N17" s="15">
        <f t="shared" si="2"/>
        <v>56</v>
      </c>
      <c r="O17" s="17">
        <f t="shared" si="3"/>
        <v>129</v>
      </c>
      <c r="P17" s="21">
        <f t="shared" si="5"/>
        <v>56.58914729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3"/>
      <c r="B18" s="15" t="s">
        <v>19</v>
      </c>
      <c r="C18" s="15" t="s">
        <v>23</v>
      </c>
      <c r="D18" s="15" t="s">
        <v>24</v>
      </c>
      <c r="E18" s="12">
        <v>28.0</v>
      </c>
      <c r="F18" s="13">
        <v>21.0</v>
      </c>
      <c r="G18" s="20">
        <v>17.0</v>
      </c>
      <c r="H18" s="17">
        <v>8.0</v>
      </c>
      <c r="I18" s="15">
        <f t="shared" si="1"/>
        <v>74</v>
      </c>
      <c r="J18" s="12">
        <v>16.0</v>
      </c>
      <c r="K18" s="13">
        <v>25.0</v>
      </c>
      <c r="L18" s="20">
        <v>18.0</v>
      </c>
      <c r="M18" s="17">
        <v>12.0</v>
      </c>
      <c r="N18" s="15">
        <f t="shared" si="2"/>
        <v>71</v>
      </c>
      <c r="O18" s="17">
        <f t="shared" si="3"/>
        <v>145</v>
      </c>
      <c r="P18" s="21">
        <f t="shared" si="5"/>
        <v>62.06896552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3"/>
      <c r="B19" s="15" t="s">
        <v>19</v>
      </c>
      <c r="C19" s="15" t="s">
        <v>23</v>
      </c>
      <c r="D19" s="15" t="s">
        <v>24</v>
      </c>
      <c r="E19" s="12">
        <v>27.0</v>
      </c>
      <c r="F19" s="13">
        <v>22.0</v>
      </c>
      <c r="G19" s="20">
        <v>18.0</v>
      </c>
      <c r="H19" s="17">
        <v>25.0</v>
      </c>
      <c r="I19" s="15">
        <f t="shared" si="1"/>
        <v>92</v>
      </c>
      <c r="J19" s="12">
        <v>21.0</v>
      </c>
      <c r="K19" s="13">
        <v>26.0</v>
      </c>
      <c r="L19" s="20">
        <v>15.0</v>
      </c>
      <c r="M19" s="17">
        <v>18.0</v>
      </c>
      <c r="N19" s="15">
        <f t="shared" si="2"/>
        <v>80</v>
      </c>
      <c r="O19" s="17">
        <f t="shared" si="3"/>
        <v>172</v>
      </c>
      <c r="P19" s="21">
        <f t="shared" si="5"/>
        <v>55.81395349</v>
      </c>
      <c r="Q19" s="18">
        <f>AVERAGE(P15:P20)</f>
        <v>54.34502871</v>
      </c>
      <c r="R19" s="1"/>
      <c r="S19" s="1"/>
      <c r="T19" s="1"/>
      <c r="U19" s="1"/>
      <c r="V19" s="1"/>
      <c r="W19" s="1"/>
      <c r="X19" s="1"/>
      <c r="Y19" s="1"/>
      <c r="Z19" s="1"/>
    </row>
    <row r="20">
      <c r="A20" s="3"/>
      <c r="B20" s="15" t="s">
        <v>19</v>
      </c>
      <c r="C20" s="15" t="s">
        <v>23</v>
      </c>
      <c r="D20" s="15" t="s">
        <v>24</v>
      </c>
      <c r="E20" s="12">
        <v>10.0</v>
      </c>
      <c r="F20" s="13">
        <v>19.0</v>
      </c>
      <c r="G20" s="20">
        <v>11.0</v>
      </c>
      <c r="H20" s="17">
        <v>13.0</v>
      </c>
      <c r="I20" s="15">
        <f t="shared" si="1"/>
        <v>53</v>
      </c>
      <c r="J20" s="12">
        <v>21.0</v>
      </c>
      <c r="K20" s="13">
        <v>8.0</v>
      </c>
      <c r="L20" s="20">
        <v>15.0</v>
      </c>
      <c r="M20" s="17">
        <v>12.0</v>
      </c>
      <c r="N20" s="15">
        <f t="shared" si="2"/>
        <v>56</v>
      </c>
      <c r="O20" s="17">
        <f t="shared" si="3"/>
        <v>109</v>
      </c>
      <c r="P20" s="21">
        <f t="shared" si="5"/>
        <v>53.21100917</v>
      </c>
      <c r="Q20" s="19">
        <f>_xlfn.STDEV.S(P15:P20)</f>
        <v>4.950055267</v>
      </c>
      <c r="R20" s="1"/>
      <c r="S20" s="1"/>
      <c r="T20" s="1"/>
      <c r="U20" s="1"/>
      <c r="V20" s="1"/>
      <c r="W20" s="1"/>
      <c r="X20" s="1"/>
      <c r="Y20" s="1"/>
      <c r="Z20" s="1"/>
    </row>
    <row r="21">
      <c r="A21" s="3"/>
      <c r="B21" s="15" t="s">
        <v>19</v>
      </c>
      <c r="C21" s="15" t="s">
        <v>23</v>
      </c>
      <c r="D21" s="15" t="s">
        <v>25</v>
      </c>
      <c r="E21" s="12">
        <v>19.0</v>
      </c>
      <c r="F21" s="13">
        <v>19.0</v>
      </c>
      <c r="G21" s="20">
        <v>8.0</v>
      </c>
      <c r="H21" s="17">
        <v>10.0</v>
      </c>
      <c r="I21" s="15">
        <f t="shared" si="1"/>
        <v>56</v>
      </c>
      <c r="J21" s="12">
        <v>16.0</v>
      </c>
      <c r="K21" s="13">
        <v>19.0</v>
      </c>
      <c r="L21" s="20">
        <v>10.0</v>
      </c>
      <c r="M21" s="17">
        <v>10.0</v>
      </c>
      <c r="N21" s="15">
        <f t="shared" si="2"/>
        <v>55</v>
      </c>
      <c r="O21" s="17">
        <f t="shared" si="3"/>
        <v>111</v>
      </c>
      <c r="P21" s="21">
        <f t="shared" si="5"/>
        <v>65.76576577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3"/>
      <c r="B22" s="15" t="s">
        <v>19</v>
      </c>
      <c r="C22" s="15" t="s">
        <v>23</v>
      </c>
      <c r="D22" s="15" t="s">
        <v>25</v>
      </c>
      <c r="E22" s="12">
        <v>21.0</v>
      </c>
      <c r="F22" s="13">
        <v>25.0</v>
      </c>
      <c r="G22" s="20">
        <v>8.0</v>
      </c>
      <c r="H22" s="17">
        <v>7.0</v>
      </c>
      <c r="I22" s="15">
        <f t="shared" si="1"/>
        <v>61</v>
      </c>
      <c r="J22" s="12">
        <v>22.0</v>
      </c>
      <c r="K22" s="13">
        <v>19.0</v>
      </c>
      <c r="L22" s="20">
        <v>6.0</v>
      </c>
      <c r="M22" s="17">
        <v>6.0</v>
      </c>
      <c r="N22" s="15">
        <f t="shared" si="2"/>
        <v>53</v>
      </c>
      <c r="O22" s="17">
        <f t="shared" si="3"/>
        <v>114</v>
      </c>
      <c r="P22" s="21">
        <f t="shared" si="5"/>
        <v>76.31578947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3"/>
      <c r="B23" s="15" t="s">
        <v>19</v>
      </c>
      <c r="C23" s="15" t="s">
        <v>23</v>
      </c>
      <c r="D23" s="15" t="s">
        <v>25</v>
      </c>
      <c r="E23" s="12">
        <v>10.0</v>
      </c>
      <c r="F23" s="13">
        <v>23.0</v>
      </c>
      <c r="G23" s="20">
        <v>4.0</v>
      </c>
      <c r="H23" s="17">
        <v>8.0</v>
      </c>
      <c r="I23" s="15">
        <f t="shared" si="1"/>
        <v>45</v>
      </c>
      <c r="J23" s="12">
        <v>13.0</v>
      </c>
      <c r="K23" s="13">
        <v>33.0</v>
      </c>
      <c r="L23" s="20">
        <v>5.0</v>
      </c>
      <c r="M23" s="17">
        <v>7.0</v>
      </c>
      <c r="N23" s="15">
        <f t="shared" si="2"/>
        <v>58</v>
      </c>
      <c r="O23" s="17">
        <f t="shared" si="3"/>
        <v>103</v>
      </c>
      <c r="P23" s="21">
        <f t="shared" si="5"/>
        <v>76.69902913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3"/>
      <c r="B24" s="15" t="s">
        <v>19</v>
      </c>
      <c r="C24" s="15" t="s">
        <v>23</v>
      </c>
      <c r="D24" s="15" t="s">
        <v>25</v>
      </c>
      <c r="E24" s="12">
        <v>24.0</v>
      </c>
      <c r="F24" s="13">
        <v>18.0</v>
      </c>
      <c r="G24" s="20">
        <v>13.0</v>
      </c>
      <c r="H24" s="17">
        <v>15.0</v>
      </c>
      <c r="I24" s="15">
        <f t="shared" si="1"/>
        <v>70</v>
      </c>
      <c r="J24" s="12">
        <v>23.0</v>
      </c>
      <c r="K24" s="13">
        <v>24.0</v>
      </c>
      <c r="L24" s="20">
        <v>7.0</v>
      </c>
      <c r="M24" s="17">
        <v>14.0</v>
      </c>
      <c r="N24" s="15">
        <f t="shared" si="2"/>
        <v>68</v>
      </c>
      <c r="O24" s="17">
        <f t="shared" si="3"/>
        <v>138</v>
      </c>
      <c r="P24" s="21">
        <f t="shared" si="5"/>
        <v>64.49275362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3"/>
      <c r="B25" s="15" t="s">
        <v>19</v>
      </c>
      <c r="C25" s="15" t="s">
        <v>23</v>
      </c>
      <c r="D25" s="15" t="s">
        <v>25</v>
      </c>
      <c r="E25" s="12">
        <v>21.0</v>
      </c>
      <c r="F25" s="13">
        <v>19.0</v>
      </c>
      <c r="G25" s="20">
        <v>13.0</v>
      </c>
      <c r="H25" s="17">
        <v>14.0</v>
      </c>
      <c r="I25" s="15">
        <f t="shared" si="1"/>
        <v>67</v>
      </c>
      <c r="J25" s="12">
        <v>20.0</v>
      </c>
      <c r="K25" s="13">
        <v>21.0</v>
      </c>
      <c r="L25" s="20">
        <v>6.0</v>
      </c>
      <c r="M25" s="17">
        <v>15.0</v>
      </c>
      <c r="N25" s="15">
        <f t="shared" si="2"/>
        <v>62</v>
      </c>
      <c r="O25" s="17">
        <f t="shared" si="3"/>
        <v>129</v>
      </c>
      <c r="P25" s="21">
        <f t="shared" si="5"/>
        <v>62.79069767</v>
      </c>
      <c r="Q25" s="18">
        <f>AVERAGE(P21:P26)</f>
        <v>68.6649936</v>
      </c>
      <c r="R25" s="1"/>
      <c r="S25" s="1"/>
      <c r="T25" s="1"/>
      <c r="U25" s="1"/>
      <c r="V25" s="1"/>
      <c r="W25" s="1"/>
      <c r="X25" s="1"/>
      <c r="Y25" s="1"/>
      <c r="Z25" s="1"/>
    </row>
    <row r="26">
      <c r="A26" s="3"/>
      <c r="B26" s="15" t="s">
        <v>19</v>
      </c>
      <c r="C26" s="15" t="s">
        <v>23</v>
      </c>
      <c r="D26" s="15" t="s">
        <v>25</v>
      </c>
      <c r="E26" s="12">
        <v>18.0</v>
      </c>
      <c r="F26" s="13">
        <v>29.0</v>
      </c>
      <c r="G26" s="20">
        <v>7.0</v>
      </c>
      <c r="H26" s="17">
        <v>16.0</v>
      </c>
      <c r="I26" s="15">
        <f t="shared" si="1"/>
        <v>70</v>
      </c>
      <c r="J26" s="12">
        <v>19.0</v>
      </c>
      <c r="K26" s="13">
        <v>23.0</v>
      </c>
      <c r="L26" s="20">
        <v>8.0</v>
      </c>
      <c r="M26" s="17">
        <v>15.0</v>
      </c>
      <c r="N26" s="15">
        <f t="shared" si="2"/>
        <v>65</v>
      </c>
      <c r="O26" s="17">
        <f t="shared" si="3"/>
        <v>135</v>
      </c>
      <c r="P26" s="21">
        <f t="shared" si="5"/>
        <v>65.92592593</v>
      </c>
      <c r="Q26" s="19">
        <f>_xlfn.STDEV.S(P21:P26)</f>
        <v>6.179051014</v>
      </c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rawing r:id="rId1"/>
</worksheet>
</file>