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28580" windowHeight="18380" activeTab="2"/>
  </bookViews>
  <sheets>
    <sheet name="Figure 6A-C and Fig6 Supp 1A" sheetId="1" r:id="rId1"/>
    <sheet name="Figure6D_Fig6 Supp 1E raw" sheetId="2" r:id="rId2"/>
    <sheet name="Figure6F&amp;H_Fig6 Supp 1G-H_Table" sheetId="3" r:id="rId3"/>
  </sheets>
  <calcPr calcId="162913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7" i="2" l="1"/>
  <c r="P127" i="2"/>
  <c r="Q127" i="2"/>
  <c r="N127" i="2"/>
  <c r="E133" i="2"/>
  <c r="E134" i="2"/>
  <c r="D133" i="2"/>
  <c r="D134" i="2"/>
  <c r="C133" i="2"/>
  <c r="C134" i="2"/>
  <c r="B133" i="2"/>
  <c r="B134" i="2"/>
  <c r="E132" i="2"/>
  <c r="D132" i="2"/>
  <c r="C132" i="2"/>
  <c r="B132" i="2"/>
  <c r="Q128" i="2"/>
  <c r="Q129" i="2"/>
  <c r="P128" i="2"/>
  <c r="P129" i="2"/>
  <c r="O128" i="2"/>
  <c r="O129" i="2"/>
  <c r="N128" i="2"/>
  <c r="N129" i="2"/>
  <c r="K116" i="2"/>
  <c r="K117" i="2"/>
  <c r="J116" i="2"/>
  <c r="J117" i="2"/>
  <c r="I116" i="2"/>
  <c r="I117" i="2"/>
  <c r="H116" i="2"/>
  <c r="H117" i="2"/>
  <c r="K115" i="2"/>
  <c r="J115" i="2"/>
  <c r="I115" i="2"/>
  <c r="H115" i="2"/>
  <c r="W106" i="2"/>
  <c r="W107" i="2"/>
  <c r="V106" i="2"/>
  <c r="V107" i="2"/>
  <c r="U106" i="2"/>
  <c r="U107" i="2"/>
  <c r="T106" i="2"/>
  <c r="T107" i="2"/>
  <c r="W105" i="2"/>
  <c r="V105" i="2"/>
  <c r="U105" i="2"/>
  <c r="T105" i="2"/>
  <c r="E74" i="2"/>
  <c r="E75" i="2"/>
  <c r="D74" i="2"/>
  <c r="D75" i="2"/>
  <c r="C74" i="2"/>
  <c r="C75" i="2"/>
  <c r="B74" i="2"/>
  <c r="B75" i="2"/>
  <c r="E73" i="2"/>
  <c r="D73" i="2"/>
  <c r="C73" i="2"/>
  <c r="B73" i="2"/>
  <c r="Q69" i="2"/>
  <c r="Q70" i="2"/>
  <c r="P69" i="2"/>
  <c r="P70" i="2"/>
  <c r="O69" i="2"/>
  <c r="O70" i="2"/>
  <c r="N69" i="2"/>
  <c r="N70" i="2"/>
  <c r="Q68" i="2"/>
  <c r="P68" i="2"/>
  <c r="O68" i="2"/>
  <c r="N68" i="2"/>
  <c r="K44" i="2"/>
  <c r="K45" i="2"/>
  <c r="J44" i="2"/>
  <c r="J45" i="2"/>
  <c r="I44" i="2"/>
  <c r="I45" i="2"/>
  <c r="H44" i="2"/>
  <c r="H45" i="2"/>
  <c r="K43" i="2"/>
  <c r="J43" i="2"/>
  <c r="I43" i="2"/>
  <c r="H43" i="2"/>
  <c r="W36" i="2"/>
  <c r="W37" i="2"/>
  <c r="V36" i="2"/>
  <c r="V37" i="2"/>
  <c r="U36" i="2"/>
  <c r="U37" i="2"/>
  <c r="T36" i="2"/>
  <c r="T37" i="2"/>
  <c r="W35" i="2"/>
  <c r="V35" i="2"/>
  <c r="U35" i="2"/>
  <c r="T35" i="2"/>
</calcChain>
</file>

<file path=xl/sharedStrings.xml><?xml version="1.0" encoding="utf-8"?>
<sst xmlns="http://schemas.openxmlformats.org/spreadsheetml/2006/main" count="441" uniqueCount="102">
  <si>
    <r>
      <rPr>
        <b/>
        <sz val="11"/>
        <color theme="1"/>
        <rFont val="Arial"/>
        <family val="2"/>
      </rPr>
      <t>Class B :</t>
    </r>
    <r>
      <rPr>
        <sz val="11"/>
        <color theme="1"/>
        <rFont val="Arial"/>
        <family val="2"/>
      </rPr>
      <t xml:space="preserve"> Ovules with more than one enlarged cells at the L2 apical domain.</t>
    </r>
  </si>
  <si>
    <r>
      <t xml:space="preserve">Two tailed Fischer’s exact was used test, </t>
    </r>
    <r>
      <rPr>
        <sz val="10"/>
        <color rgb="FFFF0000"/>
        <rFont val="Arial"/>
        <family val="2"/>
      </rPr>
      <t>p&lt;0.05.</t>
    </r>
  </si>
  <si>
    <t>0-II</t>
  </si>
  <si>
    <t>0-III</t>
  </si>
  <si>
    <t>1-I</t>
  </si>
  <si>
    <t>1-II</t>
  </si>
  <si>
    <t>Genotype</t>
  </si>
  <si>
    <t>Class B</t>
  </si>
  <si>
    <t>n</t>
  </si>
  <si>
    <t>Plants</t>
  </si>
  <si>
    <t>SE</t>
  </si>
  <si>
    <t>p-value</t>
  </si>
  <si>
    <t>Col-0</t>
  </si>
  <si>
    <t>-</t>
  </si>
  <si>
    <t>Ws.4</t>
  </si>
  <si>
    <t>137</t>
  </si>
  <si>
    <t>2</t>
  </si>
  <si>
    <t>134</t>
  </si>
  <si>
    <t>132</t>
  </si>
  <si>
    <t>lue1 (Col-0)</t>
  </si>
  <si>
    <t>142</t>
  </si>
  <si>
    <t>3</t>
  </si>
  <si>
    <t>6.0065 e-9</t>
  </si>
  <si>
    <t>103</t>
  </si>
  <si>
    <t>6.1162 e-9</t>
  </si>
  <si>
    <t>120</t>
  </si>
  <si>
    <t>6.976 e-11</t>
  </si>
  <si>
    <t>mad5 (Col-0)</t>
  </si>
  <si>
    <t>97</t>
  </si>
  <si>
    <t>82</t>
  </si>
  <si>
    <t>113</t>
  </si>
  <si>
    <t>4.441 e-6</t>
  </si>
  <si>
    <t>bot1.7 (Ws.4)</t>
  </si>
  <si>
    <t>261</t>
  </si>
  <si>
    <t>109</t>
  </si>
  <si>
    <t xml:space="preserve">p-values related to Supplemental figure 6, obtained by two tailed Fischer’s exact test.
</t>
  </si>
  <si>
    <t>0-II vs 0-III</t>
  </si>
  <si>
    <t>0-II vs 1-I</t>
  </si>
  <si>
    <t>0-II vs 1-II</t>
  </si>
  <si>
    <t>0-II vs 2-I</t>
  </si>
  <si>
    <t>0-II vs 2-II</t>
  </si>
  <si>
    <t>2.32406 E-8</t>
  </si>
  <si>
    <t>1.09322 E-8</t>
  </si>
  <si>
    <t>1.09891 E-12</t>
  </si>
  <si>
    <t>1.8193159 E-7</t>
  </si>
  <si>
    <t>n=21</t>
  </si>
  <si>
    <t>n=46</t>
  </si>
  <si>
    <t>n=13</t>
  </si>
  <si>
    <t>Col-Class A 0-II</t>
  </si>
  <si>
    <t>Col-Class A 0-III</t>
  </si>
  <si>
    <t>Col-Class B 0-II</t>
  </si>
  <si>
    <t>Col-Class B 0-III</t>
  </si>
  <si>
    <t>SMC</t>
  </si>
  <si>
    <t>SMC (Av)</t>
  </si>
  <si>
    <t>Mean</t>
  </si>
  <si>
    <t>SD</t>
  </si>
  <si>
    <t>n=29</t>
  </si>
  <si>
    <t>n=41</t>
  </si>
  <si>
    <t>n=19</t>
  </si>
  <si>
    <t>mad5-Class A 0-II</t>
  </si>
  <si>
    <t>mad5-Class A 0-III</t>
  </si>
  <si>
    <t>mad5-Class B 0-II</t>
  </si>
  <si>
    <t>mad5-Class B 0-III</t>
  </si>
  <si>
    <t>Pattern analysis in the SMC candidate</t>
  </si>
  <si>
    <t>Class A</t>
  </si>
  <si>
    <t>CLASS A ovules</t>
  </si>
  <si>
    <t>Stage 0-II</t>
  </si>
  <si>
    <t>Stage 0-III</t>
  </si>
  <si>
    <t>Stage 1-I</t>
  </si>
  <si>
    <t>Stage 1-II</t>
  </si>
  <si>
    <t>Stage 2-I</t>
  </si>
  <si>
    <t>Stage 2-II/2-III</t>
  </si>
  <si>
    <t>S-phase</t>
  </si>
  <si>
    <t>G1-G2</t>
  </si>
  <si>
    <t>M</t>
  </si>
  <si>
    <t>p-value (S-phase)</t>
  </si>
  <si>
    <t>NA</t>
  </si>
  <si>
    <t xml:space="preserve">Pattern analysis in the cells lateral to the SMC </t>
  </si>
  <si>
    <t>L2 apical domain</t>
  </si>
  <si>
    <t>CLASS B ovules</t>
  </si>
  <si>
    <t>L2</t>
  </si>
  <si>
    <t>p value</t>
  </si>
  <si>
    <t>Cell type</t>
  </si>
  <si>
    <t>Col</t>
  </si>
  <si>
    <t>mad5</t>
  </si>
  <si>
    <t>L1a</t>
  </si>
  <si>
    <t>L1b</t>
  </si>
  <si>
    <t xml:space="preserve">L2 </t>
  </si>
  <si>
    <t>L1 a</t>
  </si>
  <si>
    <t>L1 b</t>
  </si>
  <si>
    <t>n=51</t>
  </si>
  <si>
    <t>Neighbors</t>
  </si>
  <si>
    <r>
      <rPr>
        <sz val="11"/>
        <rFont val="Arial"/>
        <family val="2"/>
      </rPr>
      <t>Two tailed Fischer’s exact was used test</t>
    </r>
    <r>
      <rPr>
        <sz val="11"/>
        <color rgb="FFFF0000"/>
        <rFont val="Arial"/>
        <family val="2"/>
      </rPr>
      <t>, p&lt;0.05.</t>
    </r>
  </si>
  <si>
    <t>2-I</t>
  </si>
  <si>
    <t>2-II</t>
  </si>
  <si>
    <t>7.234 e-5</t>
  </si>
  <si>
    <t>2.3295 e-10</t>
  </si>
  <si>
    <t>8.73 e-5</t>
  </si>
  <si>
    <r>
      <t xml:space="preserve">Supplemental Table and raw data, associated to Figure 6D and Figure 6- figure supplement 1 E - Nuclear area measurements in distict cell types of WT (Col) and </t>
    </r>
    <r>
      <rPr>
        <b/>
        <i/>
        <sz val="12"/>
        <rFont val="Arial"/>
        <family val="2"/>
      </rPr>
      <t>katanin</t>
    </r>
    <r>
      <rPr>
        <b/>
        <sz val="12"/>
        <rFont val="Arial"/>
        <family val="2"/>
      </rPr>
      <t xml:space="preserve"> (</t>
    </r>
    <r>
      <rPr>
        <b/>
        <i/>
        <sz val="12"/>
        <rFont val="Arial"/>
        <family val="2"/>
      </rPr>
      <t>mad5</t>
    </r>
    <r>
      <rPr>
        <b/>
        <sz val="12"/>
        <rFont val="Arial"/>
        <family val="2"/>
      </rPr>
      <t>)ovule primordia</t>
    </r>
  </si>
  <si>
    <r>
      <t xml:space="preserve">Quantifications of </t>
    </r>
    <r>
      <rPr>
        <b/>
        <i/>
        <sz val="12"/>
        <color theme="1"/>
        <rFont val="Arial"/>
        <family val="2"/>
      </rPr>
      <t>pPCNA1:PCNA:sGFP</t>
    </r>
    <r>
      <rPr>
        <b/>
        <sz val="12"/>
        <color theme="1"/>
        <rFont val="Arial"/>
        <family val="2"/>
      </rPr>
      <t xml:space="preserve"> nuclear pattern to determine the occurance of S-Phase in L2 apical domain cells in WT and </t>
    </r>
    <r>
      <rPr>
        <b/>
        <i/>
        <sz val="12"/>
        <color theme="1"/>
        <rFont val="Arial"/>
        <family val="2"/>
      </rPr>
      <t>katanin</t>
    </r>
    <r>
      <rPr>
        <b/>
        <sz val="12"/>
        <color theme="1"/>
        <rFont val="Arial"/>
        <family val="2"/>
      </rPr>
      <t xml:space="preserve"> mutant ovule primordia</t>
    </r>
  </si>
  <si>
    <t xml:space="preserve">Supplemental Table associated to Figure 6F and H, and Figure 6- figure supplement 1G-H </t>
  </si>
  <si>
    <r>
      <t xml:space="preserve">Supplemental Table associated to Figure 6A-C and Figure 6 - figure supplement 1 A - Quantifications on cleared ovule primordia (2D cytological analysis) of WT and </t>
    </r>
    <r>
      <rPr>
        <b/>
        <i/>
        <sz val="12"/>
        <rFont val="Arial"/>
        <family val="2"/>
      </rPr>
      <t xml:space="preserve">katanin </t>
    </r>
    <r>
      <rPr>
        <b/>
        <sz val="12"/>
        <rFont val="Arial"/>
        <family val="2"/>
      </rPr>
      <t xml:space="preserve">Class B ovule primordia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</si>
</sst>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Verdana"/>
      <family val="2"/>
    </font>
    <font>
      <sz val="10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2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left" vertical="center" readingOrder="1"/>
    </xf>
    <xf numFmtId="0" fontId="10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/>
    </xf>
    <xf numFmtId="2" fontId="5" fillId="0" borderId="5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left"/>
    </xf>
    <xf numFmtId="2" fontId="5" fillId="0" borderId="1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0" xfId="0" applyFont="1"/>
    <xf numFmtId="0" fontId="15" fillId="0" borderId="11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11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Alignment="1"/>
    <xf numFmtId="0" fontId="1" fillId="0" borderId="13" xfId="0" applyFont="1" applyBorder="1" applyAlignme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6" fillId="0" borderId="0" xfId="0" applyFont="1"/>
    <xf numFmtId="0" fontId="22" fillId="0" borderId="0" xfId="0" applyFont="1"/>
    <xf numFmtId="0" fontId="7" fillId="2" borderId="1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21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4" fillId="0" borderId="18" xfId="0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5" fillId="0" borderId="18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6" fillId="0" borderId="0" xfId="0" applyFont="1" applyFill="1"/>
    <xf numFmtId="0" fontId="7" fillId="0" borderId="1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/>
    <xf numFmtId="0" fontId="7" fillId="0" borderId="2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2" xfId="0" applyFont="1" applyBorder="1"/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0" fillId="0" borderId="30" xfId="0" applyFont="1" applyBorder="1"/>
    <xf numFmtId="0" fontId="2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6" fillId="0" borderId="0" xfId="0" applyFont="1"/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9" fillId="0" borderId="3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0" fillId="0" borderId="26" xfId="0" applyBorder="1"/>
    <xf numFmtId="0" fontId="0" fillId="0" borderId="26" xfId="0" applyFont="1" applyBorder="1"/>
    <xf numFmtId="0" fontId="0" fillId="0" borderId="29" xfId="0" applyFont="1" applyBorder="1"/>
    <xf numFmtId="0" fontId="0" fillId="0" borderId="37" xfId="0" applyFont="1" applyBorder="1"/>
    <xf numFmtId="11" fontId="26" fillId="0" borderId="0" xfId="0" applyNumberFormat="1" applyFont="1" applyBorder="1" applyAlignment="1">
      <alignment horizontal="center"/>
    </xf>
    <xf numFmtId="11" fontId="26" fillId="0" borderId="12" xfId="0" applyNumberFormat="1" applyFont="1" applyBorder="1" applyAlignment="1">
      <alignment horizontal="center"/>
    </xf>
    <xf numFmtId="11" fontId="29" fillId="0" borderId="37" xfId="0" applyNumberFormat="1" applyFont="1" applyBorder="1"/>
    <xf numFmtId="11" fontId="29" fillId="0" borderId="38" xfId="0" applyNumberFormat="1" applyFont="1" applyBorder="1"/>
    <xf numFmtId="11" fontId="29" fillId="0" borderId="0" xfId="0" applyNumberFormat="1" applyFont="1"/>
    <xf numFmtId="11" fontId="29" fillId="0" borderId="0" xfId="0" applyNumberFormat="1" applyFont="1" applyBorder="1"/>
    <xf numFmtId="11" fontId="29" fillId="0" borderId="30" xfId="0" applyNumberFormat="1" applyFont="1" applyBorder="1"/>
    <xf numFmtId="11" fontId="29" fillId="0" borderId="31" xfId="0" applyNumberFormat="1" applyFont="1" applyBorder="1"/>
    <xf numFmtId="11" fontId="30" fillId="7" borderId="31" xfId="0" applyNumberFormat="1" applyFont="1" applyFill="1" applyBorder="1" applyAlignment="1">
      <alignment vertical="center"/>
    </xf>
    <xf numFmtId="11" fontId="31" fillId="0" borderId="30" xfId="0" applyNumberFormat="1" applyFont="1" applyBorder="1"/>
    <xf numFmtId="0" fontId="17" fillId="0" borderId="11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32" fillId="0" borderId="0" xfId="0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/>
    <xf numFmtId="0" fontId="14" fillId="0" borderId="0" xfId="0" applyFont="1"/>
    <xf numFmtId="0" fontId="11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11" fillId="0" borderId="1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9" fontId="21" fillId="0" borderId="11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4"/>
  <sheetViews>
    <sheetView workbookViewId="0">
      <selection activeCell="H6" sqref="H6"/>
    </sheetView>
  </sheetViews>
  <sheetFormatPr baseColWidth="10" defaultColWidth="10.83203125" defaultRowHeight="14" x14ac:dyDescent="0"/>
  <cols>
    <col min="1" max="1" width="20" customWidth="1"/>
    <col min="6" max="6" width="13.1640625" customWidth="1"/>
  </cols>
  <sheetData>
    <row r="2" spans="1:31" ht="16">
      <c r="A2" s="145" t="s">
        <v>101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"/>
      <c r="S2" s="1"/>
      <c r="T2" s="1"/>
      <c r="U2" s="1"/>
    </row>
    <row r="3" spans="1:3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1">
      <c r="A4" s="146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31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3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1" ht="15" thickBot="1">
      <c r="A7" s="6"/>
      <c r="B7" s="142" t="s">
        <v>2</v>
      </c>
      <c r="C7" s="142"/>
      <c r="D7" s="142"/>
      <c r="E7" s="142"/>
      <c r="F7" s="142"/>
      <c r="G7" s="147" t="s">
        <v>3</v>
      </c>
      <c r="H7" s="147"/>
      <c r="I7" s="147"/>
      <c r="J7" s="147"/>
      <c r="K7" s="147"/>
      <c r="L7" s="142" t="s">
        <v>4</v>
      </c>
      <c r="M7" s="142"/>
      <c r="N7" s="142"/>
      <c r="O7" s="142"/>
      <c r="P7" s="142"/>
      <c r="Q7" s="142" t="s">
        <v>5</v>
      </c>
      <c r="R7" s="142"/>
      <c r="S7" s="142"/>
      <c r="T7" s="142"/>
      <c r="U7" s="142"/>
      <c r="V7" s="142" t="s">
        <v>93</v>
      </c>
      <c r="W7" s="142"/>
      <c r="X7" s="142"/>
      <c r="Y7" s="142"/>
      <c r="Z7" s="142"/>
      <c r="AA7" s="142" t="s">
        <v>94</v>
      </c>
      <c r="AB7" s="142"/>
      <c r="AC7" s="142"/>
      <c r="AD7" s="142"/>
      <c r="AE7" s="142"/>
    </row>
    <row r="8" spans="1:31" ht="15" thickBot="1">
      <c r="A8" s="7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7</v>
      </c>
      <c r="H8" s="8" t="s">
        <v>8</v>
      </c>
      <c r="I8" s="8" t="s">
        <v>9</v>
      </c>
      <c r="J8" s="8" t="s">
        <v>10</v>
      </c>
      <c r="K8" s="9" t="s">
        <v>11</v>
      </c>
      <c r="L8" s="8" t="s">
        <v>7</v>
      </c>
      <c r="M8" s="8" t="s">
        <v>8</v>
      </c>
      <c r="N8" s="8" t="s">
        <v>9</v>
      </c>
      <c r="O8" s="8" t="s">
        <v>10</v>
      </c>
      <c r="P8" s="9" t="s">
        <v>11</v>
      </c>
      <c r="Q8" s="102" t="s">
        <v>7</v>
      </c>
      <c r="R8" s="103" t="s">
        <v>8</v>
      </c>
      <c r="S8" s="103" t="s">
        <v>9</v>
      </c>
      <c r="T8" s="103" t="s">
        <v>10</v>
      </c>
      <c r="U8" s="104" t="s">
        <v>11</v>
      </c>
      <c r="V8" s="102" t="s">
        <v>7</v>
      </c>
      <c r="W8" s="103" t="s">
        <v>8</v>
      </c>
      <c r="X8" s="103" t="s">
        <v>9</v>
      </c>
      <c r="Y8" s="103" t="s">
        <v>10</v>
      </c>
      <c r="Z8" s="104" t="s">
        <v>11</v>
      </c>
      <c r="AA8" s="107" t="s">
        <v>7</v>
      </c>
      <c r="AB8" s="107" t="s">
        <v>8</v>
      </c>
      <c r="AC8" s="107" t="s">
        <v>9</v>
      </c>
      <c r="AD8" s="107" t="s">
        <v>10</v>
      </c>
      <c r="AE8" s="9" t="s">
        <v>11</v>
      </c>
    </row>
    <row r="9" spans="1:31">
      <c r="A9" s="10" t="s">
        <v>83</v>
      </c>
      <c r="B9" s="11">
        <v>26.64</v>
      </c>
      <c r="C9" s="12">
        <v>289</v>
      </c>
      <c r="D9" s="12">
        <v>3</v>
      </c>
      <c r="E9" s="12">
        <v>1.1000000000000001</v>
      </c>
      <c r="F9" s="3" t="s">
        <v>13</v>
      </c>
      <c r="G9" s="13">
        <v>19.75</v>
      </c>
      <c r="H9" s="14">
        <v>248</v>
      </c>
      <c r="I9" s="14">
        <v>3</v>
      </c>
      <c r="J9" s="15">
        <v>1.79</v>
      </c>
      <c r="K9" s="3" t="s">
        <v>13</v>
      </c>
      <c r="L9" s="13">
        <v>9.25</v>
      </c>
      <c r="M9" s="14">
        <v>227</v>
      </c>
      <c r="N9" s="15">
        <v>2</v>
      </c>
      <c r="O9" s="15">
        <v>1.05</v>
      </c>
      <c r="P9" s="3" t="s">
        <v>13</v>
      </c>
      <c r="Q9" s="13">
        <v>12.09</v>
      </c>
      <c r="R9" s="14">
        <v>281</v>
      </c>
      <c r="S9" s="15">
        <v>2</v>
      </c>
      <c r="T9" s="15">
        <v>0.32</v>
      </c>
      <c r="U9" s="105" t="s">
        <v>13</v>
      </c>
      <c r="V9" s="108">
        <v>4.68</v>
      </c>
      <c r="W9" s="109">
        <v>128</v>
      </c>
      <c r="X9" s="109">
        <v>2</v>
      </c>
      <c r="Y9" s="109">
        <v>0.28999999999999998</v>
      </c>
      <c r="Z9" s="105" t="s">
        <v>13</v>
      </c>
      <c r="AA9" s="110">
        <v>2.91</v>
      </c>
      <c r="AB9" s="110">
        <v>103</v>
      </c>
      <c r="AC9" s="110">
        <v>2</v>
      </c>
      <c r="AD9" s="110">
        <v>0.5</v>
      </c>
      <c r="AE9" s="111" t="s">
        <v>13</v>
      </c>
    </row>
    <row r="10" spans="1:31">
      <c r="A10" s="10" t="s">
        <v>14</v>
      </c>
      <c r="B10" s="13">
        <v>28.22</v>
      </c>
      <c r="C10" s="15">
        <v>124</v>
      </c>
      <c r="D10" s="15">
        <v>2</v>
      </c>
      <c r="E10" s="15">
        <v>1.3</v>
      </c>
      <c r="F10" s="3" t="s">
        <v>13</v>
      </c>
      <c r="G10" s="13">
        <v>30.65</v>
      </c>
      <c r="H10" s="14" t="s">
        <v>15</v>
      </c>
      <c r="I10" s="14" t="s">
        <v>16</v>
      </c>
      <c r="J10" s="15">
        <v>2.75</v>
      </c>
      <c r="K10" s="3" t="s">
        <v>13</v>
      </c>
      <c r="L10" s="13">
        <v>20.89</v>
      </c>
      <c r="M10" s="14" t="s">
        <v>17</v>
      </c>
      <c r="N10" s="15">
        <v>2</v>
      </c>
      <c r="O10" s="15">
        <v>3.29</v>
      </c>
      <c r="P10" s="3" t="s">
        <v>13</v>
      </c>
      <c r="Q10" s="13">
        <v>12.87</v>
      </c>
      <c r="R10" s="14" t="s">
        <v>18</v>
      </c>
      <c r="S10" s="15">
        <v>2</v>
      </c>
      <c r="T10" s="15">
        <v>1.34</v>
      </c>
      <c r="U10" s="105" t="s">
        <v>13</v>
      </c>
      <c r="V10" s="108">
        <v>10.23</v>
      </c>
      <c r="W10" s="109">
        <v>127</v>
      </c>
      <c r="X10" s="109">
        <v>2</v>
      </c>
      <c r="Y10" s="15" t="s">
        <v>13</v>
      </c>
      <c r="Z10" s="105" t="s">
        <v>13</v>
      </c>
      <c r="AA10" s="109">
        <v>4.21</v>
      </c>
      <c r="AB10" s="109">
        <v>95</v>
      </c>
      <c r="AC10" s="109">
        <v>2</v>
      </c>
      <c r="AD10" s="109">
        <v>1.39</v>
      </c>
      <c r="AE10" s="105" t="s">
        <v>13</v>
      </c>
    </row>
    <row r="11" spans="1:31">
      <c r="A11" s="10" t="s">
        <v>19</v>
      </c>
      <c r="B11" s="13">
        <v>42.07</v>
      </c>
      <c r="C11" s="15">
        <v>202</v>
      </c>
      <c r="D11" s="15">
        <v>3</v>
      </c>
      <c r="E11" s="15">
        <v>6.21</v>
      </c>
      <c r="F11" s="16">
        <v>4.0000000000000002E-4</v>
      </c>
      <c r="G11" s="13">
        <v>48.59</v>
      </c>
      <c r="H11" s="14" t="s">
        <v>20</v>
      </c>
      <c r="I11" s="14" t="s">
        <v>21</v>
      </c>
      <c r="J11" s="15">
        <v>5.0599999999999996</v>
      </c>
      <c r="K11" s="17" t="s">
        <v>22</v>
      </c>
      <c r="L11" s="13">
        <v>36.89</v>
      </c>
      <c r="M11" s="14" t="s">
        <v>23</v>
      </c>
      <c r="N11" s="15">
        <v>2</v>
      </c>
      <c r="O11" s="15">
        <v>10.38</v>
      </c>
      <c r="P11" s="17" t="s">
        <v>24</v>
      </c>
      <c r="Q11" s="13">
        <v>42.5</v>
      </c>
      <c r="R11" s="14" t="s">
        <v>25</v>
      </c>
      <c r="S11" s="15">
        <v>2</v>
      </c>
      <c r="T11" s="15">
        <v>0.8</v>
      </c>
      <c r="U11" s="17" t="s">
        <v>26</v>
      </c>
      <c r="V11" s="108">
        <v>22.85</v>
      </c>
      <c r="W11" s="109">
        <v>175</v>
      </c>
      <c r="X11" s="109">
        <v>3</v>
      </c>
      <c r="Y11" s="109">
        <v>10.45</v>
      </c>
      <c r="Z11" s="17" t="s">
        <v>95</v>
      </c>
      <c r="AA11" s="109">
        <v>8.39</v>
      </c>
      <c r="AB11" s="109">
        <v>143</v>
      </c>
      <c r="AC11" s="109">
        <v>3</v>
      </c>
      <c r="AD11" s="109">
        <v>4.3499999999999996</v>
      </c>
      <c r="AE11" s="112">
        <v>0.10489999999999999</v>
      </c>
    </row>
    <row r="12" spans="1:31">
      <c r="A12" s="10" t="s">
        <v>27</v>
      </c>
      <c r="B12" s="13">
        <v>32.76</v>
      </c>
      <c r="C12" s="15">
        <v>177</v>
      </c>
      <c r="D12" s="15">
        <v>4</v>
      </c>
      <c r="E12" s="15">
        <v>2.64</v>
      </c>
      <c r="F12" s="18">
        <v>0.17180000000000001</v>
      </c>
      <c r="G12" s="13">
        <v>30.92</v>
      </c>
      <c r="H12" s="14" t="s">
        <v>28</v>
      </c>
      <c r="I12" s="14" t="s">
        <v>21</v>
      </c>
      <c r="J12" s="15">
        <v>6.36</v>
      </c>
      <c r="K12" s="17">
        <v>3.2399999999999998E-2</v>
      </c>
      <c r="L12" s="13">
        <v>26.82</v>
      </c>
      <c r="M12" s="14" t="s">
        <v>29</v>
      </c>
      <c r="N12" s="15">
        <v>3</v>
      </c>
      <c r="O12" s="15">
        <v>1.99</v>
      </c>
      <c r="P12" s="17">
        <v>2.0000000000000001E-4</v>
      </c>
      <c r="Q12" s="13">
        <v>32.74</v>
      </c>
      <c r="R12" s="14" t="s">
        <v>30</v>
      </c>
      <c r="S12" s="15">
        <v>3</v>
      </c>
      <c r="T12" s="15">
        <v>2.5099999999999998</v>
      </c>
      <c r="U12" s="17" t="s">
        <v>31</v>
      </c>
      <c r="V12" s="108">
        <v>37.75</v>
      </c>
      <c r="W12" s="109">
        <v>98</v>
      </c>
      <c r="X12" s="109">
        <v>3</v>
      </c>
      <c r="Y12" s="15" t="s">
        <v>13</v>
      </c>
      <c r="Z12" s="17" t="s">
        <v>96</v>
      </c>
      <c r="AA12" s="109">
        <v>17.27</v>
      </c>
      <c r="AB12" s="109">
        <v>110</v>
      </c>
      <c r="AC12" s="15">
        <v>3</v>
      </c>
      <c r="AD12" s="109">
        <v>2.2000000000000002</v>
      </c>
      <c r="AE12" s="113">
        <v>5.0000000000000001E-4</v>
      </c>
    </row>
    <row r="13" spans="1:31" ht="15" thickBot="1">
      <c r="A13" s="19" t="s">
        <v>32</v>
      </c>
      <c r="B13" s="20">
        <v>41.94</v>
      </c>
      <c r="C13" s="21">
        <v>298</v>
      </c>
      <c r="D13" s="21">
        <v>2</v>
      </c>
      <c r="E13" s="21">
        <v>1.07</v>
      </c>
      <c r="F13" s="22">
        <v>8.3000000000000001E-3</v>
      </c>
      <c r="G13" s="20">
        <v>34.479999999999997</v>
      </c>
      <c r="H13" s="23" t="s">
        <v>33</v>
      </c>
      <c r="I13" s="23" t="s">
        <v>16</v>
      </c>
      <c r="J13" s="21">
        <v>7.73</v>
      </c>
      <c r="K13" s="24">
        <v>0.50160000000000005</v>
      </c>
      <c r="L13" s="20">
        <v>28.91</v>
      </c>
      <c r="M13" s="23" t="s">
        <v>29</v>
      </c>
      <c r="N13" s="21">
        <v>2</v>
      </c>
      <c r="O13" s="21">
        <v>5.48</v>
      </c>
      <c r="P13" s="24">
        <v>0.85729999999999995</v>
      </c>
      <c r="Q13" s="20">
        <v>33.94</v>
      </c>
      <c r="R13" s="23" t="s">
        <v>34</v>
      </c>
      <c r="S13" s="21">
        <v>2</v>
      </c>
      <c r="T13" s="21">
        <v>0.54</v>
      </c>
      <c r="U13" s="106">
        <v>1E-4</v>
      </c>
      <c r="V13" s="114">
        <v>28.65</v>
      </c>
      <c r="W13" s="115">
        <v>171</v>
      </c>
      <c r="X13" s="21" t="s">
        <v>13</v>
      </c>
      <c r="Y13" s="21" t="s">
        <v>13</v>
      </c>
      <c r="Z13" s="106" t="s">
        <v>97</v>
      </c>
      <c r="AA13" s="115">
        <v>14.42</v>
      </c>
      <c r="AB13" s="115">
        <v>104</v>
      </c>
      <c r="AC13" s="115">
        <v>2</v>
      </c>
      <c r="AD13" s="115">
        <v>2.08</v>
      </c>
      <c r="AE13" s="116">
        <v>1.6400000000000001E-2</v>
      </c>
    </row>
    <row r="14" spans="1:3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3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31" ht="15">
      <c r="A16" s="143" t="s">
        <v>35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"/>
      <c r="Q16" s="3"/>
      <c r="R16" s="3"/>
      <c r="S16" s="3"/>
      <c r="T16" s="3"/>
      <c r="U16" s="3"/>
    </row>
    <row r="17" spans="1:2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9" spans="1:21">
      <c r="A19" s="25"/>
      <c r="B19" s="26" t="s">
        <v>36</v>
      </c>
      <c r="C19" s="26" t="s">
        <v>37</v>
      </c>
      <c r="D19" s="26" t="s">
        <v>38</v>
      </c>
      <c r="E19" s="26" t="s">
        <v>39</v>
      </c>
      <c r="F19" s="26" t="s">
        <v>40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>
      <c r="A20" s="28" t="s">
        <v>12</v>
      </c>
      <c r="B20" s="29">
        <v>6.6199999999999995E-2</v>
      </c>
      <c r="C20" s="30">
        <v>4.4778E-7</v>
      </c>
      <c r="D20" s="31">
        <v>1.2300000000000001E-5</v>
      </c>
      <c r="E20" s="31" t="s">
        <v>41</v>
      </c>
      <c r="F20" s="31" t="s">
        <v>42</v>
      </c>
    </row>
    <row r="21" spans="1:21">
      <c r="A21" s="28" t="s">
        <v>14</v>
      </c>
      <c r="B21" s="29">
        <v>0.68564999999999998</v>
      </c>
      <c r="C21" s="29">
        <v>0.19298000000000001</v>
      </c>
      <c r="D21" s="31">
        <v>2.9629999999999999E-3</v>
      </c>
      <c r="E21" s="31">
        <v>3.5399999999999999E-4</v>
      </c>
      <c r="F21" s="31">
        <v>1.8509999999999999E-6</v>
      </c>
    </row>
    <row r="22" spans="1:21">
      <c r="A22" s="28" t="s">
        <v>19</v>
      </c>
      <c r="B22" s="29">
        <v>0.27084000000000003</v>
      </c>
      <c r="C22" s="29">
        <v>0.391121</v>
      </c>
      <c r="D22" s="29">
        <v>1</v>
      </c>
      <c r="E22" s="31">
        <v>7.7000000000000001E-5</v>
      </c>
      <c r="F22" s="31" t="s">
        <v>43</v>
      </c>
    </row>
    <row r="23" spans="1:21">
      <c r="A23" s="28" t="s">
        <v>27</v>
      </c>
      <c r="B23" s="29">
        <v>0.78803000000000001</v>
      </c>
      <c r="C23" s="29">
        <v>0.38675999999999999</v>
      </c>
      <c r="D23" s="29">
        <v>1</v>
      </c>
      <c r="E23" s="29">
        <v>0.42870000000000003</v>
      </c>
      <c r="F23" s="31">
        <v>4.0299999999999997E-3</v>
      </c>
    </row>
    <row r="24" spans="1:21">
      <c r="A24" s="28" t="s">
        <v>32</v>
      </c>
      <c r="B24" s="29">
        <v>8.1354999999999997E-2</v>
      </c>
      <c r="C24" s="29">
        <v>5.3000000000000001E-6</v>
      </c>
      <c r="D24" s="29">
        <v>0.17003803000000001</v>
      </c>
      <c r="E24" s="31">
        <v>4.0813999999999998E-3</v>
      </c>
      <c r="F24" s="31" t="s">
        <v>44</v>
      </c>
    </row>
  </sheetData>
  <mergeCells count="9">
    <mergeCell ref="V7:Z7"/>
    <mergeCell ref="AA7:AE7"/>
    <mergeCell ref="A16:O16"/>
    <mergeCell ref="A2:Q2"/>
    <mergeCell ref="A4:J4"/>
    <mergeCell ref="B7:F7"/>
    <mergeCell ref="G7:K7"/>
    <mergeCell ref="L7:P7"/>
    <mergeCell ref="Q7:U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34"/>
  <sheetViews>
    <sheetView workbookViewId="0">
      <selection activeCell="M25" sqref="M25"/>
    </sheetView>
  </sheetViews>
  <sheetFormatPr baseColWidth="10" defaultColWidth="11.5" defaultRowHeight="14" x14ac:dyDescent="0"/>
  <cols>
    <col min="1" max="16384" width="11.5" style="27"/>
  </cols>
  <sheetData>
    <row r="2" spans="1:35" s="140" customFormat="1" ht="16">
      <c r="A2" s="145" t="s">
        <v>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"/>
      <c r="W2" s="1"/>
      <c r="X2" s="1"/>
      <c r="Y2" s="138"/>
      <c r="Z2" s="138"/>
      <c r="AA2" s="138"/>
      <c r="AB2" s="138"/>
      <c r="AC2" s="139"/>
      <c r="AD2" s="139"/>
      <c r="AE2" s="138"/>
      <c r="AF2" s="138"/>
      <c r="AG2" s="138"/>
      <c r="AH2" s="139"/>
      <c r="AI2" s="138"/>
    </row>
    <row r="3" spans="1:35" ht="15">
      <c r="A3" s="101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/>
      <c r="V3" s="33"/>
      <c r="W3" s="33"/>
      <c r="X3" s="33"/>
      <c r="Y3" s="34"/>
      <c r="Z3" s="34"/>
      <c r="AA3" s="34"/>
      <c r="AB3" s="34"/>
      <c r="AC3" s="35"/>
      <c r="AD3" s="35"/>
      <c r="AE3" s="34"/>
      <c r="AF3" s="34"/>
      <c r="AG3" s="34"/>
      <c r="AH3" s="35"/>
      <c r="AI3" s="34"/>
    </row>
    <row r="5" spans="1:35">
      <c r="D5" s="148" t="s">
        <v>66</v>
      </c>
      <c r="E5" s="149"/>
      <c r="F5" s="149"/>
      <c r="G5" s="149"/>
      <c r="H5" s="149"/>
      <c r="I5" s="149"/>
      <c r="J5" s="149"/>
      <c r="K5" s="149"/>
      <c r="L5" s="149" t="s">
        <v>67</v>
      </c>
      <c r="M5" s="149"/>
      <c r="N5" s="149"/>
      <c r="O5" s="149"/>
      <c r="P5" s="149"/>
      <c r="Q5" s="149"/>
      <c r="R5" s="149"/>
      <c r="S5" s="150"/>
      <c r="T5" s="91"/>
      <c r="U5" s="91"/>
      <c r="V5" s="91"/>
      <c r="W5" s="91"/>
      <c r="X5" s="91"/>
      <c r="Y5" s="91"/>
      <c r="Z5" s="91"/>
      <c r="AA5" s="91"/>
      <c r="AB5" s="91"/>
    </row>
    <row r="6" spans="1:35">
      <c r="B6" s="90"/>
      <c r="C6" s="91"/>
      <c r="D6" s="148" t="s">
        <v>64</v>
      </c>
      <c r="E6" s="149"/>
      <c r="F6" s="149"/>
      <c r="G6" s="149"/>
      <c r="H6" s="148" t="s">
        <v>7</v>
      </c>
      <c r="I6" s="149"/>
      <c r="J6" s="149"/>
      <c r="K6" s="150"/>
      <c r="L6" s="149" t="s">
        <v>64</v>
      </c>
      <c r="M6" s="149"/>
      <c r="N6" s="149"/>
      <c r="O6" s="149"/>
      <c r="P6" s="148" t="s">
        <v>7</v>
      </c>
      <c r="Q6" s="149"/>
      <c r="R6" s="149"/>
      <c r="S6" s="150"/>
      <c r="T6" s="91"/>
      <c r="U6" s="91"/>
      <c r="V6" s="91"/>
      <c r="W6" s="91"/>
      <c r="X6" s="91"/>
      <c r="Y6" s="91"/>
      <c r="Z6" s="91"/>
      <c r="AA6" s="91"/>
      <c r="AB6" s="91"/>
    </row>
    <row r="7" spans="1:35">
      <c r="B7" s="154" t="s">
        <v>83</v>
      </c>
      <c r="C7" s="88" t="s">
        <v>82</v>
      </c>
      <c r="D7" s="151" t="s">
        <v>90</v>
      </c>
      <c r="E7" s="92" t="s">
        <v>54</v>
      </c>
      <c r="F7" s="92" t="s">
        <v>10</v>
      </c>
      <c r="G7" s="92" t="s">
        <v>81</v>
      </c>
      <c r="H7" s="151" t="s">
        <v>46</v>
      </c>
      <c r="I7" s="92" t="s">
        <v>54</v>
      </c>
      <c r="J7" s="92" t="s">
        <v>10</v>
      </c>
      <c r="K7" s="92" t="s">
        <v>81</v>
      </c>
      <c r="L7" s="151" t="s">
        <v>45</v>
      </c>
      <c r="M7" s="92" t="s">
        <v>54</v>
      </c>
      <c r="N7" s="92" t="s">
        <v>10</v>
      </c>
      <c r="O7" s="92" t="s">
        <v>81</v>
      </c>
      <c r="P7" s="151" t="s">
        <v>47</v>
      </c>
      <c r="Q7" s="92" t="s">
        <v>54</v>
      </c>
      <c r="R7" s="92" t="s">
        <v>10</v>
      </c>
      <c r="S7" s="88" t="s">
        <v>81</v>
      </c>
      <c r="T7" s="91"/>
      <c r="U7" s="91"/>
      <c r="V7" s="91"/>
      <c r="W7" s="91"/>
      <c r="X7" s="91"/>
      <c r="Y7" s="91"/>
      <c r="Z7" s="91"/>
      <c r="AA7" s="91"/>
      <c r="AB7" s="91"/>
    </row>
    <row r="8" spans="1:35">
      <c r="B8" s="155"/>
      <c r="C8" s="95" t="s">
        <v>52</v>
      </c>
      <c r="D8" s="152"/>
      <c r="E8" s="89">
        <v>17.123018181818185</v>
      </c>
      <c r="F8" s="89">
        <v>0.67761990282572548</v>
      </c>
      <c r="G8" s="89"/>
      <c r="H8" s="152"/>
      <c r="I8" s="89">
        <v>16.070424891304345</v>
      </c>
      <c r="J8" s="89">
        <v>0.67761990282572548</v>
      </c>
      <c r="K8" s="89"/>
      <c r="L8" s="152"/>
      <c r="M8" s="44">
        <v>16.070424891304345</v>
      </c>
      <c r="N8" s="44">
        <v>0.47825119404889915</v>
      </c>
      <c r="O8" s="44"/>
      <c r="P8" s="152"/>
      <c r="Q8" s="44">
        <v>13.84488811188811</v>
      </c>
      <c r="R8" s="44">
        <v>0.60331770067700563</v>
      </c>
      <c r="S8" s="97"/>
      <c r="U8" s="91"/>
      <c r="V8" s="91"/>
      <c r="W8" s="91"/>
      <c r="X8" s="91"/>
      <c r="Y8" s="91"/>
      <c r="Z8" s="91"/>
      <c r="AA8" s="91"/>
      <c r="AB8" s="91"/>
    </row>
    <row r="9" spans="1:35">
      <c r="B9" s="155"/>
      <c r="C9" s="95" t="s">
        <v>80</v>
      </c>
      <c r="D9" s="152"/>
      <c r="E9" s="89">
        <v>13.077144385026733</v>
      </c>
      <c r="F9" s="89">
        <v>0.54166601497344324</v>
      </c>
      <c r="G9" s="126">
        <v>5.2222590000000003E-6</v>
      </c>
      <c r="H9" s="152"/>
      <c r="I9" s="89">
        <v>13.58622134387352</v>
      </c>
      <c r="J9" s="89">
        <v>0.54166601497344324</v>
      </c>
      <c r="K9" s="130">
        <v>1.4399999999999999E-5</v>
      </c>
      <c r="L9" s="152"/>
      <c r="M9" s="44">
        <v>13.58622134387352</v>
      </c>
      <c r="N9" s="44">
        <v>0.50860650974159194</v>
      </c>
      <c r="O9" s="131">
        <v>6.3999999999999997E-5</v>
      </c>
      <c r="P9" s="152"/>
      <c r="Q9" s="44">
        <v>12.691916083916084</v>
      </c>
      <c r="R9" s="44">
        <v>0.60988623947141463</v>
      </c>
      <c r="S9" s="132">
        <v>5.4199999999999998E-2</v>
      </c>
      <c r="U9" s="91"/>
      <c r="V9" s="91"/>
      <c r="W9" s="91"/>
      <c r="X9" s="91"/>
      <c r="Y9" s="91"/>
      <c r="Z9" s="91"/>
      <c r="AA9" s="91"/>
      <c r="AB9" s="91"/>
    </row>
    <row r="10" spans="1:35">
      <c r="B10" s="155"/>
      <c r="C10" s="95" t="s">
        <v>85</v>
      </c>
      <c r="D10" s="152"/>
      <c r="E10" s="89">
        <v>13.655529411764704</v>
      </c>
      <c r="F10" s="89">
        <v>0.34118379101670071</v>
      </c>
      <c r="G10" s="126">
        <v>9.1565539999999997E-7</v>
      </c>
      <c r="H10" s="152"/>
      <c r="I10" s="89">
        <v>13.622715415019758</v>
      </c>
      <c r="J10" s="89">
        <v>0.34118379101670071</v>
      </c>
      <c r="K10" s="130">
        <v>6.2199999999999994E-5</v>
      </c>
      <c r="L10" s="152"/>
      <c r="M10" s="44">
        <v>13.622715415019758</v>
      </c>
      <c r="N10" s="44">
        <v>0.42047100748182703</v>
      </c>
      <c r="O10" s="130">
        <v>9.5400000000000001E-6</v>
      </c>
      <c r="P10" s="152"/>
      <c r="Q10" s="44">
        <v>12.765706293706293</v>
      </c>
      <c r="R10" s="44">
        <v>0.60362316016763629</v>
      </c>
      <c r="S10" s="135">
        <v>0.224</v>
      </c>
      <c r="U10" s="91"/>
      <c r="V10" s="91"/>
      <c r="W10" s="91"/>
      <c r="X10" s="91"/>
      <c r="Y10" s="91"/>
      <c r="Z10" s="91"/>
      <c r="AA10" s="91"/>
      <c r="AB10" s="91"/>
    </row>
    <row r="11" spans="1:35">
      <c r="B11" s="156"/>
      <c r="C11" s="96" t="s">
        <v>86</v>
      </c>
      <c r="D11" s="153"/>
      <c r="E11" s="93">
        <v>12.338880570409986</v>
      </c>
      <c r="F11" s="93">
        <v>0.41284415522718282</v>
      </c>
      <c r="G11" s="127">
        <v>5.0727890000000001E-7</v>
      </c>
      <c r="H11" s="153"/>
      <c r="I11" s="93">
        <v>12.157739130434784</v>
      </c>
      <c r="J11" s="93">
        <v>0.41284415522718282</v>
      </c>
      <c r="K11" s="130">
        <v>3.8999999999999998E-8</v>
      </c>
      <c r="L11" s="153"/>
      <c r="M11" s="94">
        <v>12.157739130434784</v>
      </c>
      <c r="N11" s="94">
        <v>0.3626595294988339</v>
      </c>
      <c r="O11" s="130">
        <v>1.8099999999999999E-5</v>
      </c>
      <c r="P11" s="153"/>
      <c r="Q11" s="44">
        <v>10.810265734265734</v>
      </c>
      <c r="R11" s="44">
        <v>0.4498581069954099</v>
      </c>
      <c r="S11" s="133">
        <v>4.64E-3</v>
      </c>
      <c r="U11" s="91"/>
      <c r="V11" s="91"/>
      <c r="W11" s="91"/>
      <c r="X11" s="91"/>
      <c r="Y11" s="91"/>
      <c r="Z11" s="91"/>
      <c r="AA11" s="91"/>
      <c r="AB11" s="91"/>
    </row>
    <row r="12" spans="1:35">
      <c r="B12" s="154" t="s">
        <v>84</v>
      </c>
      <c r="C12" s="88" t="s">
        <v>82</v>
      </c>
      <c r="D12" s="151" t="s">
        <v>46</v>
      </c>
      <c r="E12" s="117" t="s">
        <v>54</v>
      </c>
      <c r="F12" s="92" t="s">
        <v>10</v>
      </c>
      <c r="G12" s="118" t="s">
        <v>81</v>
      </c>
      <c r="H12" s="151" t="s">
        <v>57</v>
      </c>
      <c r="I12" s="117" t="s">
        <v>54</v>
      </c>
      <c r="J12" s="92" t="s">
        <v>10</v>
      </c>
      <c r="K12" s="118" t="s">
        <v>81</v>
      </c>
      <c r="L12" s="151" t="s">
        <v>56</v>
      </c>
      <c r="M12" s="117" t="s">
        <v>54</v>
      </c>
      <c r="N12" s="92" t="s">
        <v>10</v>
      </c>
      <c r="O12" s="118" t="s">
        <v>81</v>
      </c>
      <c r="P12" s="151" t="s">
        <v>58</v>
      </c>
      <c r="Q12" s="92" t="s">
        <v>54</v>
      </c>
      <c r="R12" s="92" t="s">
        <v>10</v>
      </c>
      <c r="S12" s="88" t="s">
        <v>81</v>
      </c>
      <c r="U12" s="91"/>
      <c r="V12" s="91"/>
      <c r="W12" s="91"/>
      <c r="X12" s="91"/>
      <c r="Y12" s="91"/>
      <c r="Z12" s="91"/>
      <c r="AA12" s="91"/>
      <c r="AB12" s="91"/>
    </row>
    <row r="13" spans="1:35">
      <c r="B13" s="155"/>
      <c r="C13" s="95" t="s">
        <v>52</v>
      </c>
      <c r="D13" s="152"/>
      <c r="E13" s="119">
        <v>23.614976284584976</v>
      </c>
      <c r="F13" s="89">
        <v>0.67761990282572548</v>
      </c>
      <c r="G13" s="120"/>
      <c r="H13" s="152"/>
      <c r="I13" s="122">
        <v>19.480255432372505</v>
      </c>
      <c r="J13" s="48">
        <v>0.58474872005891532</v>
      </c>
      <c r="K13" s="120"/>
      <c r="L13" s="152"/>
      <c r="M13" s="122">
        <v>22.071542319749213</v>
      </c>
      <c r="N13" s="48">
        <v>0.58474872005891532</v>
      </c>
      <c r="O13" s="125"/>
      <c r="P13" s="152"/>
      <c r="Q13" s="44">
        <v>19.14758851674641</v>
      </c>
      <c r="R13" s="44">
        <v>0.85224012581610997</v>
      </c>
      <c r="S13" s="97"/>
      <c r="U13" s="91"/>
      <c r="V13" s="91"/>
      <c r="W13" s="91"/>
      <c r="X13" s="91"/>
      <c r="Y13" s="91"/>
      <c r="Z13" s="91"/>
      <c r="AA13" s="91"/>
      <c r="AB13" s="91"/>
    </row>
    <row r="14" spans="1:35">
      <c r="B14" s="155"/>
      <c r="C14" s="95" t="s">
        <v>80</v>
      </c>
      <c r="D14" s="152"/>
      <c r="E14" s="119">
        <v>16.026110671936756</v>
      </c>
      <c r="F14" s="89">
        <v>0.54166601497344324</v>
      </c>
      <c r="G14" s="128">
        <v>1.3799999999999999E-8</v>
      </c>
      <c r="H14" s="152"/>
      <c r="I14" s="122">
        <v>15.313268292682926</v>
      </c>
      <c r="J14" s="48">
        <v>0.56401503975251899</v>
      </c>
      <c r="K14" s="128">
        <v>6.7100000000000001E-7</v>
      </c>
      <c r="L14" s="152"/>
      <c r="M14" s="122">
        <v>15.290476489028212</v>
      </c>
      <c r="N14" s="48">
        <v>0.56401503975251899</v>
      </c>
      <c r="O14" s="128">
        <v>1.38E-5</v>
      </c>
      <c r="P14" s="152"/>
      <c r="Q14" s="44">
        <v>13.720124401913875</v>
      </c>
      <c r="R14" s="44">
        <v>0.71513582958667254</v>
      </c>
      <c r="S14" s="132">
        <v>2.14E-4</v>
      </c>
      <c r="U14" s="91"/>
      <c r="V14" s="91"/>
      <c r="W14" s="91"/>
      <c r="X14" s="91"/>
      <c r="Y14" s="91"/>
      <c r="Z14" s="91"/>
      <c r="AA14" s="91"/>
      <c r="AB14" s="91"/>
    </row>
    <row r="15" spans="1:35">
      <c r="B15" s="155"/>
      <c r="C15" s="95" t="s">
        <v>85</v>
      </c>
      <c r="D15" s="152"/>
      <c r="E15" s="119">
        <v>15.379644268774701</v>
      </c>
      <c r="F15" s="89">
        <v>0.34118379101670071</v>
      </c>
      <c r="G15" s="128">
        <v>7.11E-13</v>
      </c>
      <c r="H15" s="152"/>
      <c r="I15" s="123">
        <v>16.155556541019955</v>
      </c>
      <c r="J15" s="44">
        <v>0.41111348634097472</v>
      </c>
      <c r="K15" s="128">
        <v>1.1000000000000001E-6</v>
      </c>
      <c r="L15" s="152"/>
      <c r="M15" s="122">
        <v>14.405630094043889</v>
      </c>
      <c r="N15" s="48">
        <v>0.41111348634097472</v>
      </c>
      <c r="O15" s="128">
        <v>6.1999999999999999E-6</v>
      </c>
      <c r="P15" s="152"/>
      <c r="Q15" s="44">
        <v>13.720124401913875</v>
      </c>
      <c r="R15" s="44">
        <v>0.84671014229346375</v>
      </c>
      <c r="S15" s="132">
        <v>7.7800000000000005E-4</v>
      </c>
      <c r="U15" s="91"/>
      <c r="V15" s="91"/>
      <c r="W15" s="91"/>
      <c r="X15" s="91"/>
      <c r="Y15" s="91"/>
      <c r="Z15" s="91"/>
      <c r="AA15" s="91"/>
      <c r="AB15" s="91"/>
    </row>
    <row r="16" spans="1:35">
      <c r="B16" s="156"/>
      <c r="C16" s="96" t="s">
        <v>86</v>
      </c>
      <c r="D16" s="153"/>
      <c r="E16" s="121">
        <v>14.373450592885376</v>
      </c>
      <c r="F16" s="93">
        <v>0.41284415522718282</v>
      </c>
      <c r="G16" s="129">
        <v>3.9800000000000002E-13</v>
      </c>
      <c r="H16" s="153"/>
      <c r="I16" s="124">
        <v>14.219463414634145</v>
      </c>
      <c r="J16" s="94">
        <v>0.51579908103409433</v>
      </c>
      <c r="K16" s="129">
        <v>8.3799999999999996E-7</v>
      </c>
      <c r="L16" s="153"/>
      <c r="M16" s="124">
        <v>13.710984326018808</v>
      </c>
      <c r="N16" s="94">
        <v>0.51579908103409433</v>
      </c>
      <c r="O16" s="129">
        <v>7.2200000000000003E-6</v>
      </c>
      <c r="P16" s="153"/>
      <c r="Q16" s="94">
        <v>12.382191387559811</v>
      </c>
      <c r="R16" s="94">
        <v>0.73270496777889516</v>
      </c>
      <c r="S16" s="134">
        <v>1.1399999999999999E-5</v>
      </c>
      <c r="U16" s="91"/>
      <c r="V16" s="91"/>
      <c r="W16" s="91"/>
      <c r="X16" s="91"/>
      <c r="Y16" s="91"/>
      <c r="Z16" s="91"/>
      <c r="AA16" s="91"/>
      <c r="AB16" s="91"/>
    </row>
    <row r="17" spans="2:28">
      <c r="M17" s="44"/>
      <c r="N17" s="44"/>
      <c r="O17" s="44"/>
      <c r="P17" s="44"/>
      <c r="Q17" s="44"/>
      <c r="U17" s="91"/>
      <c r="V17" s="91"/>
      <c r="W17" s="91"/>
      <c r="X17" s="91"/>
      <c r="Y17" s="91"/>
      <c r="Z17" s="91"/>
      <c r="AA17" s="91"/>
      <c r="AB17" s="91"/>
    </row>
    <row r="18" spans="2:28">
      <c r="B18" s="36" t="s">
        <v>90</v>
      </c>
      <c r="H18" s="36" t="s">
        <v>45</v>
      </c>
      <c r="N18" s="36" t="s">
        <v>46</v>
      </c>
      <c r="T18" s="36" t="s">
        <v>47</v>
      </c>
      <c r="U18" s="91"/>
      <c r="V18" s="91"/>
      <c r="W18" s="91"/>
      <c r="X18" s="91"/>
      <c r="Y18" s="91"/>
    </row>
    <row r="19" spans="2:28" s="37" customFormat="1" ht="18">
      <c r="B19" s="157" t="s">
        <v>48</v>
      </c>
      <c r="C19" s="157"/>
      <c r="D19" s="157"/>
      <c r="E19" s="157"/>
      <c r="F19" s="38"/>
      <c r="H19" s="157" t="s">
        <v>49</v>
      </c>
      <c r="I19" s="157"/>
      <c r="J19" s="157"/>
      <c r="K19" s="157"/>
      <c r="L19" s="38"/>
      <c r="N19" s="158" t="s">
        <v>50</v>
      </c>
      <c r="O19" s="158"/>
      <c r="P19" s="158"/>
      <c r="Q19" s="158"/>
      <c r="R19" s="39"/>
      <c r="T19" s="158" t="s">
        <v>51</v>
      </c>
      <c r="U19" s="158"/>
      <c r="V19" s="158"/>
      <c r="W19" s="158"/>
    </row>
    <row r="20" spans="2:28">
      <c r="B20" s="40" t="s">
        <v>52</v>
      </c>
      <c r="C20" s="40" t="s">
        <v>87</v>
      </c>
      <c r="D20" s="40" t="s">
        <v>88</v>
      </c>
      <c r="E20" s="40" t="s">
        <v>89</v>
      </c>
      <c r="F20" s="41"/>
      <c r="H20" s="40" t="s">
        <v>52</v>
      </c>
      <c r="I20" s="40" t="s">
        <v>87</v>
      </c>
      <c r="J20" s="40" t="s">
        <v>88</v>
      </c>
      <c r="K20" s="40" t="s">
        <v>89</v>
      </c>
      <c r="L20" s="41"/>
      <c r="N20" s="40" t="s">
        <v>53</v>
      </c>
      <c r="O20" s="40" t="s">
        <v>87</v>
      </c>
      <c r="P20" s="40" t="s">
        <v>88</v>
      </c>
      <c r="Q20" s="40" t="s">
        <v>89</v>
      </c>
      <c r="R20" s="41"/>
      <c r="T20" s="40" t="s">
        <v>53</v>
      </c>
      <c r="U20" s="40" t="s">
        <v>87</v>
      </c>
      <c r="V20" s="40" t="s">
        <v>88</v>
      </c>
      <c r="W20" s="40" t="s">
        <v>89</v>
      </c>
    </row>
    <row r="21" spans="2:28">
      <c r="B21" s="42">
        <v>18.226181818181818</v>
      </c>
      <c r="C21" s="42">
        <v>12.23072727272727</v>
      </c>
      <c r="D21" s="42">
        <v>14.149272727272727</v>
      </c>
      <c r="E21" s="42">
        <v>11.751090909090911</v>
      </c>
      <c r="F21" s="42"/>
      <c r="G21" s="42"/>
      <c r="H21" s="27">
        <v>23.022545454545455</v>
      </c>
      <c r="I21" s="27">
        <v>10.312181818181818</v>
      </c>
      <c r="J21" s="27">
        <v>10.312181818181818</v>
      </c>
      <c r="K21" s="27">
        <v>10.072363636363637</v>
      </c>
      <c r="N21" s="42">
        <v>15.108545454545455</v>
      </c>
      <c r="O21" s="42">
        <v>11.751090909090911</v>
      </c>
      <c r="P21" s="42">
        <v>14.62890909090909</v>
      </c>
      <c r="Q21" s="42">
        <v>10.791818181818179</v>
      </c>
      <c r="R21" s="42"/>
      <c r="T21" s="27">
        <v>13.309909090909091</v>
      </c>
      <c r="U21" s="27">
        <v>10.312181818181818</v>
      </c>
      <c r="V21" s="27">
        <v>14.62890909090909</v>
      </c>
      <c r="W21" s="27">
        <v>8.6334545454545442</v>
      </c>
    </row>
    <row r="22" spans="2:28">
      <c r="B22" s="42">
        <v>18.94563636363636</v>
      </c>
      <c r="C22" s="42">
        <v>9.8325454545454551</v>
      </c>
      <c r="D22" s="42">
        <v>14.149272727272727</v>
      </c>
      <c r="E22" s="42">
        <v>8.6334545454545442</v>
      </c>
      <c r="F22" s="42"/>
      <c r="G22" s="42"/>
      <c r="H22" s="27">
        <v>19.66509090909091</v>
      </c>
      <c r="I22" s="27">
        <v>13.909454545454546</v>
      </c>
      <c r="J22" s="27">
        <v>11.271454545454546</v>
      </c>
      <c r="K22" s="27">
        <v>12.710363636363637</v>
      </c>
      <c r="N22" s="42">
        <v>12.230727272727272</v>
      </c>
      <c r="O22" s="42">
        <v>11.031636363636363</v>
      </c>
      <c r="P22" s="42">
        <v>14.868727272727272</v>
      </c>
      <c r="Q22" s="42">
        <v>11.031636363636363</v>
      </c>
      <c r="R22" s="42"/>
      <c r="T22" s="27">
        <v>12.230727272727274</v>
      </c>
      <c r="U22" s="27">
        <v>10.312181818181818</v>
      </c>
      <c r="V22" s="27">
        <v>12.23072727272727</v>
      </c>
      <c r="W22" s="27">
        <v>11.031636363636363</v>
      </c>
    </row>
    <row r="23" spans="2:28">
      <c r="B23" s="42">
        <v>18.466000000000001</v>
      </c>
      <c r="C23" s="42">
        <v>12.710363636363637</v>
      </c>
      <c r="D23" s="42">
        <v>15.827999999999999</v>
      </c>
      <c r="E23" s="42">
        <v>16.067818181818183</v>
      </c>
      <c r="F23" s="42"/>
      <c r="G23" s="42"/>
      <c r="H23" s="27">
        <v>16.547454545454546</v>
      </c>
      <c r="I23" s="27">
        <v>10.072363636363637</v>
      </c>
      <c r="J23" s="27">
        <v>6.475090909090909</v>
      </c>
      <c r="K23" s="27">
        <v>8.6334545454545442</v>
      </c>
      <c r="N23" s="42">
        <v>15.947909090909089</v>
      </c>
      <c r="O23" s="42">
        <v>10.791818181818179</v>
      </c>
      <c r="P23" s="42">
        <v>11.031636363636363</v>
      </c>
      <c r="Q23" s="42">
        <v>7.6741818181818182</v>
      </c>
      <c r="R23" s="42"/>
      <c r="T23" s="27">
        <v>11.631181818181815</v>
      </c>
      <c r="U23" s="27">
        <v>14.389090909090909</v>
      </c>
      <c r="V23" s="27">
        <v>12.23072727272727</v>
      </c>
      <c r="W23" s="27">
        <v>10.072363636363637</v>
      </c>
    </row>
    <row r="24" spans="2:28">
      <c r="B24" s="42">
        <v>21.583636363636359</v>
      </c>
      <c r="C24" s="42">
        <v>15.348363636363636</v>
      </c>
      <c r="D24" s="42">
        <v>15.827999999999999</v>
      </c>
      <c r="E24" s="42">
        <v>15.348363636363636</v>
      </c>
      <c r="F24" s="42"/>
      <c r="G24" s="42"/>
      <c r="H24" s="27">
        <v>21.583636363636359</v>
      </c>
      <c r="I24" s="27">
        <v>8.8732727272727274</v>
      </c>
      <c r="J24" s="27">
        <v>8.6334545454545442</v>
      </c>
      <c r="K24" s="27">
        <v>9.8325454545454551</v>
      </c>
      <c r="N24" s="42">
        <v>16.307636363636362</v>
      </c>
      <c r="O24" s="42">
        <v>6.475090909090909</v>
      </c>
      <c r="P24" s="42">
        <v>9.8325454545454551</v>
      </c>
      <c r="Q24" s="42">
        <v>10.312181818181818</v>
      </c>
      <c r="R24" s="42"/>
      <c r="T24" s="27">
        <v>9.472818181818182</v>
      </c>
      <c r="U24" s="27">
        <v>10.791818181818179</v>
      </c>
      <c r="V24" s="27">
        <v>10.312181818181818</v>
      </c>
      <c r="W24" s="27">
        <v>12.23072727272727</v>
      </c>
    </row>
    <row r="25" spans="2:28">
      <c r="B25" s="42">
        <v>22.782727272727271</v>
      </c>
      <c r="C25" s="42">
        <v>16.787272727272729</v>
      </c>
      <c r="D25" s="42">
        <v>16.547454545454546</v>
      </c>
      <c r="E25" s="42">
        <v>15.108545454545455</v>
      </c>
      <c r="F25" s="42"/>
      <c r="G25" s="42"/>
      <c r="H25" s="27">
        <v>18.226181818181818</v>
      </c>
      <c r="I25" s="27">
        <v>8.8732727272727274</v>
      </c>
      <c r="J25" s="27">
        <v>12.23072727272727</v>
      </c>
      <c r="K25" s="27">
        <v>7.1945454545454544</v>
      </c>
      <c r="N25" s="42">
        <v>12.590454545454545</v>
      </c>
      <c r="O25" s="42">
        <v>12.710363636363637</v>
      </c>
      <c r="P25" s="42">
        <v>11.271454545454546</v>
      </c>
      <c r="Q25" s="42">
        <v>11.031636363636363</v>
      </c>
      <c r="R25" s="42"/>
      <c r="T25" s="27">
        <v>14.509</v>
      </c>
      <c r="U25" s="27">
        <v>16.067818181818183</v>
      </c>
      <c r="V25" s="27">
        <v>12.710363636363637</v>
      </c>
      <c r="W25" s="27">
        <v>11.271454545454546</v>
      </c>
    </row>
    <row r="26" spans="2:28">
      <c r="B26" s="42">
        <v>16.547454545454546</v>
      </c>
      <c r="C26" s="42">
        <v>15.827999999999999</v>
      </c>
      <c r="D26" s="42">
        <v>15.827999999999999</v>
      </c>
      <c r="E26" s="42">
        <v>16.547454545454546</v>
      </c>
      <c r="F26" s="42"/>
      <c r="G26" s="42"/>
      <c r="H26" s="27">
        <v>17.266909090909088</v>
      </c>
      <c r="I26" s="27">
        <v>10.312181818181818</v>
      </c>
      <c r="J26" s="27">
        <v>12.23072727272727</v>
      </c>
      <c r="K26" s="27">
        <v>8.8732727272727274</v>
      </c>
      <c r="N26" s="42">
        <v>11.151545454545452</v>
      </c>
      <c r="O26" s="42">
        <v>11.271454545454546</v>
      </c>
      <c r="P26" s="42">
        <v>11.031636363636363</v>
      </c>
      <c r="Q26" s="42">
        <v>8.6334545454545442</v>
      </c>
      <c r="R26" s="42"/>
      <c r="T26" s="27">
        <v>17.386818181818178</v>
      </c>
      <c r="U26" s="27">
        <v>14.868727272727272</v>
      </c>
      <c r="V26" s="27">
        <v>14.149272727272727</v>
      </c>
      <c r="W26" s="27">
        <v>8.6334545454545442</v>
      </c>
    </row>
    <row r="27" spans="2:28">
      <c r="B27" s="42">
        <v>23.741999999999997</v>
      </c>
      <c r="C27" s="42">
        <v>18.94563636363636</v>
      </c>
      <c r="D27" s="42">
        <v>17.986363636363635</v>
      </c>
      <c r="E27" s="42">
        <v>16.547454545454546</v>
      </c>
      <c r="F27" s="42"/>
      <c r="G27" s="42"/>
      <c r="H27" s="27">
        <v>13.909454545454546</v>
      </c>
      <c r="I27" s="27">
        <v>7.4343636363636358</v>
      </c>
      <c r="J27" s="27">
        <v>10.312181818181818</v>
      </c>
      <c r="K27" s="27">
        <v>10.312181818181818</v>
      </c>
      <c r="N27" s="42">
        <v>12.830272727272728</v>
      </c>
      <c r="O27" s="42">
        <v>11.271454545454546</v>
      </c>
      <c r="P27" s="42">
        <v>12.710363636363637</v>
      </c>
      <c r="Q27" s="42">
        <v>9.1130909090909089</v>
      </c>
      <c r="R27" s="42"/>
      <c r="T27" s="27">
        <v>16.907181818181815</v>
      </c>
      <c r="U27" s="27">
        <v>13.909454545454546</v>
      </c>
      <c r="V27" s="27">
        <v>12.23072727272727</v>
      </c>
      <c r="W27" s="27">
        <v>11.511272727272727</v>
      </c>
    </row>
    <row r="28" spans="2:28">
      <c r="B28" s="42">
        <v>24.221636363636364</v>
      </c>
      <c r="C28" s="42">
        <v>17.986363636363635</v>
      </c>
      <c r="D28" s="42">
        <v>17.266909090909088</v>
      </c>
      <c r="E28" s="42">
        <v>16.547454545454546</v>
      </c>
      <c r="F28" s="42"/>
      <c r="G28" s="42"/>
      <c r="H28" s="27">
        <v>29.49763636363636</v>
      </c>
      <c r="I28" s="27">
        <v>19.425272727272727</v>
      </c>
      <c r="J28" s="27">
        <v>14.62890909090909</v>
      </c>
      <c r="K28" s="27">
        <v>10.312181818181818</v>
      </c>
      <c r="N28" s="42">
        <v>9.1130909090909107</v>
      </c>
      <c r="O28" s="42">
        <v>5.2759999999999998</v>
      </c>
      <c r="P28" s="42">
        <v>8.153818181818183</v>
      </c>
      <c r="Q28" s="42">
        <v>9.8325454545454551</v>
      </c>
      <c r="R28" s="42"/>
      <c r="T28" s="27">
        <v>13.669636363636364</v>
      </c>
      <c r="U28" s="27">
        <v>14.62890909090909</v>
      </c>
      <c r="V28" s="27">
        <v>11.751090909090911</v>
      </c>
      <c r="W28" s="27">
        <v>10.791818181818179</v>
      </c>
    </row>
    <row r="29" spans="2:28">
      <c r="B29" s="42">
        <v>18.94563636363636</v>
      </c>
      <c r="C29" s="42">
        <v>11.271454545454546</v>
      </c>
      <c r="D29" s="42">
        <v>14.389090909090909</v>
      </c>
      <c r="E29" s="42">
        <v>13.909454545454546</v>
      </c>
      <c r="F29" s="42"/>
      <c r="G29" s="42"/>
      <c r="H29" s="27">
        <v>21.583636363636359</v>
      </c>
      <c r="I29" s="27">
        <v>18.705818181818184</v>
      </c>
      <c r="J29" s="27">
        <v>13.909454545454546</v>
      </c>
      <c r="K29" s="27">
        <v>11.031636363636363</v>
      </c>
      <c r="N29" s="42">
        <v>19.425272727272727</v>
      </c>
      <c r="O29" s="42">
        <v>11.271454545454546</v>
      </c>
      <c r="P29" s="42">
        <v>13.909454545454546</v>
      </c>
      <c r="Q29" s="42">
        <v>16.547454545454546</v>
      </c>
      <c r="R29" s="42"/>
      <c r="T29" s="27">
        <v>13.549727272727273</v>
      </c>
      <c r="U29" s="27">
        <v>10.791818181818179</v>
      </c>
      <c r="V29" s="27">
        <v>13.19</v>
      </c>
      <c r="W29" s="27">
        <v>9.3529090909090922</v>
      </c>
    </row>
    <row r="30" spans="2:28">
      <c r="B30" s="42">
        <v>12.710363636363637</v>
      </c>
      <c r="C30" s="42">
        <v>10.312181818181818</v>
      </c>
      <c r="D30" s="42">
        <v>9.5927272727272719</v>
      </c>
      <c r="E30" s="42">
        <v>8.153818181818183</v>
      </c>
      <c r="F30" s="42"/>
      <c r="G30" s="42"/>
      <c r="H30" s="27">
        <v>10.072363636363637</v>
      </c>
      <c r="I30" s="27">
        <v>8.6334545454545442</v>
      </c>
      <c r="J30" s="27">
        <v>8.8732727272727274</v>
      </c>
      <c r="K30" s="27">
        <v>11.271454545454546</v>
      </c>
      <c r="N30" s="42">
        <v>13.549727272727273</v>
      </c>
      <c r="O30" s="42">
        <v>12.23072727272727</v>
      </c>
      <c r="P30" s="42">
        <v>9.8325454545454551</v>
      </c>
      <c r="Q30" s="42">
        <v>9.3529090909090922</v>
      </c>
      <c r="R30" s="42"/>
      <c r="T30" s="27">
        <v>13.070090909090908</v>
      </c>
      <c r="U30" s="27">
        <v>11.271454545454546</v>
      </c>
      <c r="V30" s="27">
        <v>16.547454545454546</v>
      </c>
      <c r="W30" s="27">
        <v>13.429818181818181</v>
      </c>
    </row>
    <row r="31" spans="2:28">
      <c r="B31" s="42">
        <v>17.986363636363635</v>
      </c>
      <c r="C31" s="42">
        <v>18.226181818181818</v>
      </c>
      <c r="D31" s="42">
        <v>12.470545454545453</v>
      </c>
      <c r="E31" s="42">
        <v>15.348363636363636</v>
      </c>
      <c r="F31" s="42"/>
      <c r="G31" s="42"/>
      <c r="H31" s="27">
        <v>15.827999999999999</v>
      </c>
      <c r="I31" s="27">
        <v>12.710363636363637</v>
      </c>
      <c r="J31" s="27">
        <v>13.19</v>
      </c>
      <c r="K31" s="27">
        <v>8.6334545454545442</v>
      </c>
      <c r="N31" s="42">
        <v>14.269181818181817</v>
      </c>
      <c r="O31" s="42">
        <v>11.271454545454546</v>
      </c>
      <c r="P31" s="42">
        <v>16.547454545454546</v>
      </c>
      <c r="Q31" s="42">
        <v>10.312181818181818</v>
      </c>
      <c r="R31" s="42"/>
      <c r="T31" s="27">
        <v>15.827999999999999</v>
      </c>
      <c r="U31" s="27">
        <v>11.99090909090909</v>
      </c>
      <c r="V31" s="27">
        <v>16.067818181818183</v>
      </c>
      <c r="W31" s="27">
        <v>13.429818181818181</v>
      </c>
    </row>
    <row r="32" spans="2:28">
      <c r="B32" s="42">
        <v>23.981818181818181</v>
      </c>
      <c r="C32" s="42">
        <v>13.429818181818181</v>
      </c>
      <c r="D32" s="42">
        <v>13.909454545454546</v>
      </c>
      <c r="E32" s="42">
        <v>10.312181818181818</v>
      </c>
      <c r="F32" s="42"/>
      <c r="G32" s="42"/>
      <c r="H32" s="27">
        <v>14.62890909090909</v>
      </c>
      <c r="I32" s="27">
        <v>10.072363636363637</v>
      </c>
      <c r="J32" s="27">
        <v>13.909454545454546</v>
      </c>
      <c r="K32" s="27">
        <v>8.3936363636363645</v>
      </c>
      <c r="N32" s="42">
        <v>17.506727272727272</v>
      </c>
      <c r="O32" s="42">
        <v>16.547454545454546</v>
      </c>
      <c r="P32" s="42">
        <v>11.031636363636363</v>
      </c>
      <c r="Q32" s="42">
        <v>10.312181818181818</v>
      </c>
      <c r="R32" s="42"/>
      <c r="T32" s="27">
        <v>13.070090909090908</v>
      </c>
      <c r="U32" s="27">
        <v>10.312181818181818</v>
      </c>
      <c r="V32" s="27">
        <v>11.031636363636363</v>
      </c>
      <c r="W32" s="27">
        <v>11.031636363636363</v>
      </c>
    </row>
    <row r="33" spans="2:23">
      <c r="B33" s="42">
        <v>15.827999999999999</v>
      </c>
      <c r="C33" s="42">
        <v>11.751090909090911</v>
      </c>
      <c r="D33" s="42">
        <v>15.348363636363636</v>
      </c>
      <c r="E33" s="42">
        <v>9.8325454545454551</v>
      </c>
      <c r="F33" s="42"/>
      <c r="G33" s="42"/>
      <c r="H33" s="27">
        <v>18.466000000000001</v>
      </c>
      <c r="I33" s="27">
        <v>13.909454545454546</v>
      </c>
      <c r="J33" s="27">
        <v>15.108545454545455</v>
      </c>
      <c r="K33" s="27">
        <v>12.710363636363637</v>
      </c>
      <c r="N33" s="42">
        <v>20.984090909090909</v>
      </c>
      <c r="O33" s="42">
        <v>12.710363636363637</v>
      </c>
      <c r="P33" s="42">
        <v>17.266909090909088</v>
      </c>
      <c r="Q33" s="42">
        <v>17.266909090909088</v>
      </c>
      <c r="R33" s="42"/>
      <c r="T33" s="27">
        <v>15.348363636363636</v>
      </c>
      <c r="U33" s="27">
        <v>15.348363636363636</v>
      </c>
      <c r="V33" s="27">
        <v>8.8732727272727274</v>
      </c>
      <c r="W33" s="27">
        <v>9.1130909090909089</v>
      </c>
    </row>
    <row r="34" spans="2:23">
      <c r="B34" s="42">
        <v>3.0217090909090909</v>
      </c>
      <c r="C34" s="42">
        <v>15.348363636363636</v>
      </c>
      <c r="D34" s="42">
        <v>13.19</v>
      </c>
      <c r="E34" s="42">
        <v>12.23072727272727</v>
      </c>
      <c r="F34" s="42"/>
      <c r="G34" s="42"/>
      <c r="H34" s="27">
        <v>20.384545454545457</v>
      </c>
      <c r="I34" s="27">
        <v>11.99090909090909</v>
      </c>
      <c r="J34" s="27">
        <v>18.705818181818184</v>
      </c>
      <c r="K34" s="27">
        <v>9.5927272727272719</v>
      </c>
      <c r="N34" s="42">
        <v>14.389090909090907</v>
      </c>
      <c r="O34" s="42">
        <v>9.1130909090909089</v>
      </c>
      <c r="P34" s="42">
        <v>12.710363636363637</v>
      </c>
      <c r="Q34" s="42">
        <v>13.909454545454546</v>
      </c>
      <c r="R34" s="42"/>
    </row>
    <row r="35" spans="2:23">
      <c r="B35" s="42">
        <v>17.266909090909088</v>
      </c>
      <c r="C35" s="42">
        <v>12.23072727272727</v>
      </c>
      <c r="D35" s="42">
        <v>10.072363636363637</v>
      </c>
      <c r="E35" s="42">
        <v>11.751090909090911</v>
      </c>
      <c r="F35" s="42"/>
      <c r="G35" s="42"/>
      <c r="H35" s="27">
        <v>14.868727272727272</v>
      </c>
      <c r="I35" s="27">
        <v>6.9547272727272729</v>
      </c>
      <c r="J35" s="27">
        <v>16.547454545454546</v>
      </c>
      <c r="K35" s="27">
        <v>13.429818181818181</v>
      </c>
      <c r="N35" s="42">
        <v>16.667363636363635</v>
      </c>
      <c r="O35" s="42">
        <v>10.072363636363637</v>
      </c>
      <c r="P35" s="42">
        <v>19.425272727272727</v>
      </c>
      <c r="Q35" s="42">
        <v>13.909454545454546</v>
      </c>
      <c r="R35" s="42"/>
      <c r="S35" s="43" t="s">
        <v>54</v>
      </c>
      <c r="T35" s="27">
        <f>AVERAGE(T21:T33)</f>
        <v>13.84488811188811</v>
      </c>
      <c r="U35" s="27">
        <f t="shared" ref="U35:W35" si="0">AVERAGE(U21:U33)</f>
        <v>12.691916083916084</v>
      </c>
      <c r="V35" s="27">
        <f t="shared" si="0"/>
        <v>12.765706293706293</v>
      </c>
      <c r="W35" s="27">
        <f t="shared" si="0"/>
        <v>10.810265734265734</v>
      </c>
    </row>
    <row r="36" spans="2:23">
      <c r="B36" s="42">
        <v>11.271454545454546</v>
      </c>
      <c r="C36" s="42">
        <v>8.6334545454545442</v>
      </c>
      <c r="D36" s="42">
        <v>9.1130909090909089</v>
      </c>
      <c r="E36" s="42">
        <v>10.312181818181818</v>
      </c>
      <c r="F36" s="42"/>
      <c r="G36" s="42"/>
      <c r="H36" s="27">
        <v>14.868727272727272</v>
      </c>
      <c r="I36" s="27">
        <v>11.751090909090911</v>
      </c>
      <c r="J36" s="27">
        <v>12.23072727272727</v>
      </c>
      <c r="K36" s="27">
        <v>14.389090909090909</v>
      </c>
      <c r="N36" s="42">
        <v>12.110818181818182</v>
      </c>
      <c r="O36" s="42">
        <v>10.312181818181818</v>
      </c>
      <c r="P36" s="42">
        <v>9.5927272727272719</v>
      </c>
      <c r="Q36" s="42">
        <v>13.429818181818181</v>
      </c>
      <c r="R36" s="42"/>
      <c r="S36" s="43" t="s">
        <v>55</v>
      </c>
      <c r="T36" s="27">
        <f>_xlfn.STDEV.S(T21:T33)</f>
        <v>2.1752929051859788</v>
      </c>
      <c r="U36" s="27">
        <f t="shared" ref="U36:W36" si="1">_xlfn.STDEV.S(U21:U33)</f>
        <v>2.1989761086140951</v>
      </c>
      <c r="V36" s="27">
        <f t="shared" si="1"/>
        <v>2.176394255042025</v>
      </c>
      <c r="W36" s="27">
        <f t="shared" si="1"/>
        <v>1.6219864714551158</v>
      </c>
    </row>
    <row r="37" spans="2:23">
      <c r="B37" s="42">
        <v>20.144727272727273</v>
      </c>
      <c r="C37" s="42">
        <v>13.669636363636364</v>
      </c>
      <c r="D37" s="42">
        <v>17.266909090909088</v>
      </c>
      <c r="E37" s="42">
        <v>13.19</v>
      </c>
      <c r="F37" s="42"/>
      <c r="G37" s="42"/>
      <c r="H37" s="27">
        <v>16.787272727272729</v>
      </c>
      <c r="I37" s="27">
        <v>13.19</v>
      </c>
      <c r="J37" s="27">
        <v>11.751090909090911</v>
      </c>
      <c r="K37" s="27">
        <v>12.23072727272727</v>
      </c>
      <c r="N37" s="42">
        <v>10.192272727272726</v>
      </c>
      <c r="O37" s="42">
        <v>11.031636363636363</v>
      </c>
      <c r="P37" s="42">
        <v>12.710363636363637</v>
      </c>
      <c r="Q37" s="42">
        <v>10.072363636363637</v>
      </c>
      <c r="R37" s="42"/>
      <c r="S37" s="43" t="s">
        <v>10</v>
      </c>
      <c r="T37" s="27">
        <f>T36/SQRT(13)</f>
        <v>0.60331770067700563</v>
      </c>
      <c r="U37" s="27">
        <f t="shared" ref="U37:W37" si="2">U36/SQRT(13)</f>
        <v>0.60988623947141463</v>
      </c>
      <c r="V37" s="27">
        <f t="shared" si="2"/>
        <v>0.60362316016763629</v>
      </c>
      <c r="W37" s="27">
        <f t="shared" si="2"/>
        <v>0.4498581069954099</v>
      </c>
    </row>
    <row r="38" spans="2:23">
      <c r="B38" s="42">
        <v>12.710363636363637</v>
      </c>
      <c r="C38" s="42">
        <v>10.072363636363637</v>
      </c>
      <c r="D38" s="42">
        <v>12.710363636363637</v>
      </c>
      <c r="E38" s="42">
        <v>8.153818181818183</v>
      </c>
      <c r="F38" s="42"/>
      <c r="G38" s="42"/>
      <c r="H38" s="27">
        <v>14.389090909090909</v>
      </c>
      <c r="I38" s="27">
        <v>11.751090909090911</v>
      </c>
      <c r="J38" s="27">
        <v>13.909454545454546</v>
      </c>
      <c r="K38" s="27">
        <v>15.588181818181818</v>
      </c>
      <c r="N38" s="42">
        <v>14.748818181818182</v>
      </c>
      <c r="O38" s="42">
        <v>13.429818181818181</v>
      </c>
      <c r="P38" s="42">
        <v>13.909454545454546</v>
      </c>
      <c r="Q38" s="42">
        <v>7.9139999999999997</v>
      </c>
      <c r="R38" s="42"/>
    </row>
    <row r="39" spans="2:23">
      <c r="B39" s="42">
        <v>10.072363636363637</v>
      </c>
      <c r="C39" s="42">
        <v>13.429818181818181</v>
      </c>
      <c r="D39" s="42">
        <v>9.8325454545454551</v>
      </c>
      <c r="E39" s="42">
        <v>11.271454545454546</v>
      </c>
      <c r="F39" s="42"/>
      <c r="G39" s="42"/>
      <c r="H39" s="27">
        <v>15.827999999999999</v>
      </c>
      <c r="I39" s="27">
        <v>9.8325454545454551</v>
      </c>
      <c r="J39" s="27">
        <v>8.153818181818183</v>
      </c>
      <c r="K39" s="27">
        <v>8.8732727272727274</v>
      </c>
      <c r="N39" s="42">
        <v>11.271454545454546</v>
      </c>
      <c r="O39" s="42">
        <v>14.389090909090909</v>
      </c>
      <c r="P39" s="42">
        <v>12.23072727272727</v>
      </c>
      <c r="Q39" s="42">
        <v>9.5927272727272719</v>
      </c>
      <c r="R39" s="42"/>
    </row>
    <row r="40" spans="2:23">
      <c r="B40" s="42">
        <v>15.348363636363636</v>
      </c>
      <c r="C40" s="42">
        <v>10.312181818181818</v>
      </c>
      <c r="D40" s="42">
        <v>12.710363636363637</v>
      </c>
      <c r="E40" s="42">
        <v>11.271454545454546</v>
      </c>
      <c r="F40" s="42"/>
      <c r="G40" s="42"/>
      <c r="H40" s="27">
        <v>17.266909090909088</v>
      </c>
      <c r="I40" s="27">
        <v>14.389090909090909</v>
      </c>
      <c r="J40" s="27">
        <v>14.62890909090909</v>
      </c>
      <c r="K40" s="27">
        <v>14.868727272727272</v>
      </c>
      <c r="N40" s="42">
        <v>14.269181818181817</v>
      </c>
      <c r="O40" s="42">
        <v>14.62890909090909</v>
      </c>
      <c r="P40" s="42">
        <v>15.827999999999999</v>
      </c>
      <c r="Q40" s="42">
        <v>15.348363636363636</v>
      </c>
      <c r="R40" s="42"/>
    </row>
    <row r="41" spans="2:23">
      <c r="B41" s="42">
        <v>3.309490909090909</v>
      </c>
      <c r="C41" s="42">
        <v>16.067818181818183</v>
      </c>
      <c r="D41" s="42">
        <v>12.710363636363637</v>
      </c>
      <c r="E41" s="42">
        <v>15.108545454545455</v>
      </c>
      <c r="F41" s="42"/>
      <c r="G41" s="42"/>
      <c r="H41" s="27">
        <v>17.986363636363635</v>
      </c>
      <c r="I41" s="27">
        <v>15.348363636363636</v>
      </c>
      <c r="J41" s="27">
        <v>11.271454545454546</v>
      </c>
      <c r="K41" s="27">
        <v>17.266909090909088</v>
      </c>
      <c r="N41" s="42">
        <v>17.146999999999998</v>
      </c>
      <c r="O41" s="42">
        <v>17.266909090909088</v>
      </c>
      <c r="P41" s="42">
        <v>14.62890909090909</v>
      </c>
      <c r="Q41" s="42">
        <v>11.751090909090911</v>
      </c>
      <c r="R41" s="42"/>
    </row>
    <row r="42" spans="2:23">
      <c r="B42" s="42">
        <v>22.303090909090908</v>
      </c>
      <c r="C42" s="42">
        <v>18.94563636363636</v>
      </c>
      <c r="D42" s="42">
        <v>14.62890909090909</v>
      </c>
      <c r="E42" s="42">
        <v>11.271454545454546</v>
      </c>
      <c r="F42" s="42"/>
      <c r="N42" s="42">
        <v>16.307636363636362</v>
      </c>
      <c r="O42" s="42">
        <v>16.547454545454546</v>
      </c>
      <c r="P42" s="42">
        <v>14.62890909090909</v>
      </c>
      <c r="Q42" s="42">
        <v>14.868727272727272</v>
      </c>
      <c r="R42" s="42"/>
    </row>
    <row r="43" spans="2:23">
      <c r="B43" s="42">
        <v>12.23072727272727</v>
      </c>
      <c r="C43" s="42">
        <v>13.909454545454546</v>
      </c>
      <c r="D43" s="42">
        <v>15.348363636363636</v>
      </c>
      <c r="E43" s="42">
        <v>12.23072727272727</v>
      </c>
      <c r="F43" s="42"/>
      <c r="G43" s="43" t="s">
        <v>54</v>
      </c>
      <c r="H43" s="27">
        <f>AVERAGE(H21:H41)</f>
        <v>17.746545454545451</v>
      </c>
      <c r="I43" s="27">
        <f t="shared" ref="I43:K43" si="3">AVERAGE(I21:I41)</f>
        <v>11.831030303030303</v>
      </c>
      <c r="J43" s="27">
        <f t="shared" si="3"/>
        <v>12.299246753246756</v>
      </c>
      <c r="K43" s="27">
        <f t="shared" si="3"/>
        <v>11.248614718614718</v>
      </c>
      <c r="N43" s="42">
        <v>20.984090909090909</v>
      </c>
      <c r="O43" s="42">
        <v>16.547454545454546</v>
      </c>
      <c r="P43" s="42">
        <v>14.389090909090909</v>
      </c>
      <c r="Q43" s="42">
        <v>13.429818181818181</v>
      </c>
      <c r="R43" s="42"/>
    </row>
    <row r="44" spans="2:23">
      <c r="B44" s="42">
        <v>11.751090909090911</v>
      </c>
      <c r="C44" s="42">
        <v>15.108545454545455</v>
      </c>
      <c r="D44" s="42">
        <v>12.23072727272727</v>
      </c>
      <c r="E44" s="42">
        <v>9.1130909090909089</v>
      </c>
      <c r="F44" s="42"/>
      <c r="G44" s="43" t="s">
        <v>55</v>
      </c>
      <c r="H44" s="27">
        <f>_xlfn.STDEV.S(H21:H41)</f>
        <v>4.0507271596978836</v>
      </c>
      <c r="I44" s="27">
        <f t="shared" ref="I44:K44" si="4">_xlfn.STDEV.S(I21:I41)</f>
        <v>3.3224412409324944</v>
      </c>
      <c r="J44" s="27">
        <f t="shared" si="4"/>
        <v>2.9412141650313157</v>
      </c>
      <c r="K44" s="27">
        <f t="shared" si="4"/>
        <v>2.6971867642496594</v>
      </c>
      <c r="N44" s="42">
        <v>20.02481818181818</v>
      </c>
      <c r="O44" s="42">
        <v>19.66509090909091</v>
      </c>
      <c r="P44" s="42">
        <v>12.470545454545453</v>
      </c>
      <c r="Q44" s="42">
        <v>13.19</v>
      </c>
      <c r="R44" s="42"/>
    </row>
    <row r="45" spans="2:23">
      <c r="B45" s="42">
        <v>11.271454545454546</v>
      </c>
      <c r="C45" s="42">
        <v>8.6334545454545442</v>
      </c>
      <c r="D45" s="42">
        <v>11.751090909090911</v>
      </c>
      <c r="E45" s="42">
        <v>9.3529090909090922</v>
      </c>
      <c r="F45" s="42"/>
      <c r="G45" s="43" t="s">
        <v>10</v>
      </c>
      <c r="H45" s="27">
        <f>H44/SQRT(21)</f>
        <v>0.88394113471090596</v>
      </c>
      <c r="I45" s="27">
        <f t="shared" ref="I45:K45" si="5">I44/SQRT(21)</f>
        <v>0.72501611802934141</v>
      </c>
      <c r="J45" s="27">
        <f t="shared" si="5"/>
        <v>0.64182554982534967</v>
      </c>
      <c r="K45" s="27">
        <f t="shared" si="5"/>
        <v>0.58857440526700366</v>
      </c>
      <c r="N45" s="42">
        <v>19.185454545454544</v>
      </c>
      <c r="O45" s="42">
        <v>21.103999999999999</v>
      </c>
      <c r="P45" s="42">
        <v>15.827999999999999</v>
      </c>
      <c r="Q45" s="42">
        <v>16.547454545454546</v>
      </c>
      <c r="R45" s="42"/>
    </row>
    <row r="46" spans="2:23">
      <c r="B46" s="42">
        <v>16.787272727272729</v>
      </c>
      <c r="C46" s="42">
        <v>12.23072727272727</v>
      </c>
      <c r="D46" s="42">
        <v>12.710363636363637</v>
      </c>
      <c r="E46" s="42">
        <v>8.8732727272727274</v>
      </c>
      <c r="F46" s="42"/>
      <c r="N46" s="42">
        <v>15.588181818181818</v>
      </c>
      <c r="O46" s="42">
        <v>19.66509090909091</v>
      </c>
      <c r="P46" s="42">
        <v>16.547454545454546</v>
      </c>
      <c r="Q46" s="42">
        <v>12.710363636363637</v>
      </c>
      <c r="R46" s="42"/>
    </row>
    <row r="47" spans="2:23">
      <c r="B47" s="42">
        <v>15.108545454545455</v>
      </c>
      <c r="C47" s="42">
        <v>6.7149090909090905</v>
      </c>
      <c r="D47" s="42">
        <v>13.909454545454546</v>
      </c>
      <c r="E47" s="42">
        <v>8.8732727272727274</v>
      </c>
      <c r="F47" s="42"/>
      <c r="N47" s="42">
        <v>18.705818181818181</v>
      </c>
      <c r="O47" s="42">
        <v>15.827999999999999</v>
      </c>
      <c r="P47" s="42">
        <v>10.072363636363637</v>
      </c>
      <c r="Q47" s="42">
        <v>13.19</v>
      </c>
      <c r="R47" s="42"/>
    </row>
    <row r="48" spans="2:23">
      <c r="B48" s="42">
        <v>14.149272727272727</v>
      </c>
      <c r="C48" s="42">
        <v>14.389090909090909</v>
      </c>
      <c r="D48" s="42">
        <v>8.8732727272727274</v>
      </c>
      <c r="E48" s="42">
        <v>10.312181818181818</v>
      </c>
      <c r="F48" s="42"/>
      <c r="N48" s="42">
        <v>20.26463636363636</v>
      </c>
      <c r="O48" s="42">
        <v>13.909454545454546</v>
      </c>
      <c r="P48" s="42">
        <v>13.19</v>
      </c>
      <c r="Q48" s="42">
        <v>11.271454545454546</v>
      </c>
      <c r="R48" s="42"/>
    </row>
    <row r="49" spans="2:18">
      <c r="B49" s="42">
        <v>15.348363636363636</v>
      </c>
      <c r="C49" s="42">
        <v>12.23072727272727</v>
      </c>
      <c r="D49" s="42">
        <v>14.389090909090909</v>
      </c>
      <c r="E49" s="42">
        <v>13.669636363636364</v>
      </c>
      <c r="F49" s="42"/>
      <c r="N49" s="42">
        <v>16.667363636363635</v>
      </c>
      <c r="O49" s="42">
        <v>13.19</v>
      </c>
      <c r="P49" s="42">
        <v>14.868727272727272</v>
      </c>
      <c r="Q49" s="42">
        <v>11.751090909090911</v>
      </c>
      <c r="R49" s="42"/>
    </row>
    <row r="50" spans="2:18">
      <c r="B50" s="42">
        <v>23.502181818181821</v>
      </c>
      <c r="C50" s="42">
        <v>29.737454545454543</v>
      </c>
      <c r="D50" s="42">
        <v>15.827999999999999</v>
      </c>
      <c r="E50" s="42">
        <v>14.62890909090909</v>
      </c>
      <c r="F50" s="42"/>
      <c r="N50" s="42">
        <v>15.468272727272726</v>
      </c>
      <c r="O50" s="42">
        <v>13.429818181818181</v>
      </c>
      <c r="P50" s="42">
        <v>13.429818181818181</v>
      </c>
      <c r="Q50" s="42">
        <v>15.827999999999999</v>
      </c>
      <c r="R50" s="42"/>
    </row>
    <row r="51" spans="2:18">
      <c r="B51" s="42">
        <v>11.031636363636363</v>
      </c>
      <c r="C51" s="42">
        <v>8.6334545454545442</v>
      </c>
      <c r="D51" s="42">
        <v>11.271454545454546</v>
      </c>
      <c r="E51" s="42">
        <v>7.1945454545454544</v>
      </c>
      <c r="F51" s="42"/>
      <c r="N51" s="42">
        <v>12.830272727272726</v>
      </c>
      <c r="O51" s="42">
        <v>11.751090909090911</v>
      </c>
      <c r="P51" s="42">
        <v>14.149272727272727</v>
      </c>
      <c r="Q51" s="42">
        <v>9.3529090909090922</v>
      </c>
      <c r="R51" s="42"/>
    </row>
    <row r="52" spans="2:18">
      <c r="B52" s="42">
        <v>24.221636363636364</v>
      </c>
      <c r="C52" s="42">
        <v>13.19</v>
      </c>
      <c r="D52" s="42">
        <v>15.348363636363636</v>
      </c>
      <c r="E52" s="42">
        <v>13.429818181818181</v>
      </c>
      <c r="F52" s="42"/>
      <c r="N52" s="42">
        <v>11.031636363636363</v>
      </c>
      <c r="O52" s="42">
        <v>11.751090909090911</v>
      </c>
      <c r="P52" s="42">
        <v>11.751090909090911</v>
      </c>
      <c r="Q52" s="42">
        <v>13.429818181818181</v>
      </c>
      <c r="R52" s="42"/>
    </row>
    <row r="53" spans="2:18">
      <c r="B53" s="42">
        <v>15.827999999999999</v>
      </c>
      <c r="C53" s="42">
        <v>11.031636363636363</v>
      </c>
      <c r="D53" s="42">
        <v>11.031636363636363</v>
      </c>
      <c r="E53" s="42">
        <v>13.909454545454546</v>
      </c>
      <c r="F53" s="42"/>
      <c r="N53" s="42">
        <v>15.348363636363636</v>
      </c>
      <c r="O53" s="42">
        <v>13.909454545454546</v>
      </c>
      <c r="P53" s="42">
        <v>9.8325454545454551</v>
      </c>
      <c r="Q53" s="42">
        <v>11.031636363636363</v>
      </c>
      <c r="R53" s="42"/>
    </row>
    <row r="54" spans="2:18">
      <c r="B54" s="42">
        <v>16.547454545454546</v>
      </c>
      <c r="C54" s="42">
        <v>14.389090909090909</v>
      </c>
      <c r="D54" s="42">
        <v>13.669636363636364</v>
      </c>
      <c r="E54" s="42">
        <v>16.787272727272729</v>
      </c>
      <c r="F54" s="42"/>
      <c r="N54" s="42">
        <v>17.027090909090909</v>
      </c>
      <c r="O54" s="42">
        <v>16.547454545454546</v>
      </c>
      <c r="P54" s="42">
        <v>15.348363636363636</v>
      </c>
      <c r="Q54" s="42">
        <v>17.986363636363635</v>
      </c>
      <c r="R54" s="42"/>
    </row>
    <row r="55" spans="2:18">
      <c r="B55" s="42">
        <v>18.466000000000001</v>
      </c>
      <c r="C55" s="42">
        <v>11.031636363636363</v>
      </c>
      <c r="D55" s="42">
        <v>14.389090909090909</v>
      </c>
      <c r="E55" s="42">
        <v>14.389090909090909</v>
      </c>
      <c r="F55" s="42"/>
      <c r="N55" s="42">
        <v>16.907181818181819</v>
      </c>
      <c r="O55" s="42">
        <v>10.791818181818179</v>
      </c>
      <c r="P55" s="42">
        <v>8.3936363636363645</v>
      </c>
      <c r="Q55" s="42">
        <v>11.751090909090911</v>
      </c>
      <c r="R55" s="42"/>
    </row>
    <row r="56" spans="2:18">
      <c r="B56" s="42">
        <v>21.103999999999999</v>
      </c>
      <c r="C56" s="42">
        <v>12.710363636363637</v>
      </c>
      <c r="D56" s="42">
        <v>12.710363636363637</v>
      </c>
      <c r="E56" s="42">
        <v>11.031636363636363</v>
      </c>
      <c r="F56" s="42"/>
      <c r="N56" s="42">
        <v>14.74881818181818</v>
      </c>
      <c r="O56" s="42">
        <v>11.271454545454546</v>
      </c>
      <c r="P56" s="42">
        <v>14.868727272727272</v>
      </c>
      <c r="Q56" s="42">
        <v>12.23072727272727</v>
      </c>
      <c r="R56" s="42"/>
    </row>
    <row r="57" spans="2:18">
      <c r="B57" s="42">
        <v>17.746545454545455</v>
      </c>
      <c r="C57" s="42">
        <v>10.312181818181818</v>
      </c>
      <c r="D57" s="42">
        <v>10.312181818181818</v>
      </c>
      <c r="E57" s="42">
        <v>11.751090909090911</v>
      </c>
      <c r="F57" s="42"/>
      <c r="N57" s="42">
        <v>16.667363636363635</v>
      </c>
      <c r="O57" s="42">
        <v>11.031636363636363</v>
      </c>
      <c r="P57" s="42">
        <v>16.547454545454546</v>
      </c>
      <c r="Q57" s="42">
        <v>11.99090909090909</v>
      </c>
      <c r="R57" s="42"/>
    </row>
    <row r="58" spans="2:18">
      <c r="B58" s="42">
        <v>19.185454545454544</v>
      </c>
      <c r="C58" s="42">
        <v>7.6741818181818182</v>
      </c>
      <c r="D58" s="42">
        <v>14.62890909090909</v>
      </c>
      <c r="E58" s="42">
        <v>9.5927272727272719</v>
      </c>
      <c r="F58" s="42"/>
      <c r="N58" s="42">
        <v>18.346090909090908</v>
      </c>
      <c r="O58" s="42">
        <v>12.23072727272727</v>
      </c>
      <c r="P58" s="42">
        <v>15.348363636363636</v>
      </c>
      <c r="Q58" s="42">
        <v>10.791818181818179</v>
      </c>
      <c r="R58" s="42"/>
    </row>
    <row r="59" spans="2:18">
      <c r="B59" s="42">
        <v>14.868727272727272</v>
      </c>
      <c r="C59" s="42">
        <v>11.031636363636363</v>
      </c>
      <c r="D59" s="42">
        <v>11.751090909090911</v>
      </c>
      <c r="E59" s="42">
        <v>13.669636363636364</v>
      </c>
      <c r="F59" s="42"/>
      <c r="N59" s="42">
        <v>20.504454545454546</v>
      </c>
      <c r="O59" s="42">
        <v>14.389090909090909</v>
      </c>
      <c r="P59" s="42">
        <v>20.384545454545457</v>
      </c>
      <c r="Q59" s="42">
        <v>12.470545454545453</v>
      </c>
      <c r="R59" s="42"/>
    </row>
    <row r="60" spans="2:18">
      <c r="B60" s="42">
        <v>19.66509090909091</v>
      </c>
      <c r="C60" s="42">
        <v>11.271454545454546</v>
      </c>
      <c r="D60" s="42">
        <v>16.547454545454546</v>
      </c>
      <c r="E60" s="42">
        <v>10.312181818181818</v>
      </c>
      <c r="F60" s="42"/>
      <c r="N60" s="42">
        <v>15.348363636363636</v>
      </c>
      <c r="O60" s="42">
        <v>12.23072727272727</v>
      </c>
      <c r="P60" s="42">
        <v>11.271454545454546</v>
      </c>
      <c r="Q60" s="42">
        <v>10.312181818181818</v>
      </c>
      <c r="R60" s="42"/>
    </row>
    <row r="61" spans="2:18">
      <c r="B61" s="42">
        <v>23.022545454545455</v>
      </c>
      <c r="C61" s="42">
        <v>12.710363636363637</v>
      </c>
      <c r="D61" s="42">
        <v>10.072363636363637</v>
      </c>
      <c r="E61" s="42">
        <v>8.8732727272727274</v>
      </c>
      <c r="F61" s="42"/>
      <c r="N61" s="42">
        <v>21.703544999999998</v>
      </c>
      <c r="O61" s="42">
        <v>17.506727272727272</v>
      </c>
      <c r="P61" s="42">
        <v>16.787272727272729</v>
      </c>
      <c r="Q61" s="42">
        <v>12.950181818181818</v>
      </c>
      <c r="R61" s="42"/>
    </row>
    <row r="62" spans="2:18">
      <c r="B62" s="42">
        <v>15.348363636363636</v>
      </c>
      <c r="C62" s="42">
        <v>12.710363636363637</v>
      </c>
      <c r="D62" s="42">
        <v>12.710363636363637</v>
      </c>
      <c r="E62" s="42">
        <v>13.909454545454546</v>
      </c>
      <c r="F62" s="42"/>
      <c r="N62" s="42">
        <v>16.427545454545456</v>
      </c>
      <c r="O62" s="42">
        <v>16.787272727272729</v>
      </c>
      <c r="P62" s="42">
        <v>13.909454545454546</v>
      </c>
      <c r="Q62" s="42">
        <v>11.99090909090909</v>
      </c>
      <c r="R62" s="42"/>
    </row>
    <row r="63" spans="2:18">
      <c r="B63" s="42">
        <v>18.94563636363636</v>
      </c>
      <c r="C63" s="42">
        <v>10.312181818181818</v>
      </c>
      <c r="D63" s="42">
        <v>16.547454545454546</v>
      </c>
      <c r="E63" s="42">
        <v>14.868727272727272</v>
      </c>
      <c r="F63" s="42"/>
      <c r="N63" s="42">
        <v>22.902636363636361</v>
      </c>
      <c r="O63" s="42">
        <v>18.94563636363636</v>
      </c>
      <c r="P63" s="42">
        <v>11.271454545454546</v>
      </c>
      <c r="Q63" s="42">
        <v>11.99090909090909</v>
      </c>
      <c r="R63" s="42"/>
    </row>
    <row r="64" spans="2:18">
      <c r="B64" s="42">
        <v>20.384545454545457</v>
      </c>
      <c r="C64" s="42">
        <v>12.23072727272727</v>
      </c>
      <c r="D64" s="42">
        <v>19.66509090909091</v>
      </c>
      <c r="E64" s="42">
        <v>14.149272727272727</v>
      </c>
      <c r="F64" s="42"/>
      <c r="N64" s="42">
        <v>18.585909090909091</v>
      </c>
      <c r="O64" s="42">
        <v>13.909454545454546</v>
      </c>
      <c r="P64" s="42">
        <v>12.710363636363637</v>
      </c>
      <c r="Q64" s="42">
        <v>10.791818181818179</v>
      </c>
      <c r="R64" s="42"/>
    </row>
    <row r="65" spans="1:20">
      <c r="B65" s="42">
        <v>20.624363636363636</v>
      </c>
      <c r="C65" s="42">
        <v>16.067818181818183</v>
      </c>
      <c r="D65" s="42">
        <v>12.710363636363637</v>
      </c>
      <c r="E65" s="42">
        <v>14.149272727272727</v>
      </c>
      <c r="F65" s="42"/>
      <c r="N65" s="42">
        <v>17.386818181818182</v>
      </c>
      <c r="O65" s="42">
        <v>17.506727272727272</v>
      </c>
      <c r="P65" s="42">
        <v>18.94563636363636</v>
      </c>
      <c r="Q65" s="42">
        <v>14.62890909090909</v>
      </c>
      <c r="R65" s="42"/>
    </row>
    <row r="66" spans="1:20">
      <c r="B66" s="42">
        <v>22.303090909090908</v>
      </c>
      <c r="C66" s="42">
        <v>8.8732727272727274</v>
      </c>
      <c r="D66" s="42">
        <v>14.149272727272727</v>
      </c>
      <c r="E66" s="42">
        <v>10.312181818181818</v>
      </c>
      <c r="F66" s="42"/>
      <c r="N66" s="42">
        <v>18.465999999999998</v>
      </c>
      <c r="O66" s="42">
        <v>19.66509090909091</v>
      </c>
      <c r="P66" s="42">
        <v>16.547454545454546</v>
      </c>
      <c r="Q66" s="42">
        <v>14.62890909090909</v>
      </c>
      <c r="R66" s="42"/>
    </row>
    <row r="67" spans="1:20">
      <c r="B67" s="42">
        <v>19.425272727272727</v>
      </c>
      <c r="C67" s="42">
        <v>12.710363636363637</v>
      </c>
      <c r="D67" s="42">
        <v>13.909454545454546</v>
      </c>
      <c r="E67" s="42">
        <v>11.031636363636363</v>
      </c>
      <c r="F67" s="42"/>
    </row>
    <row r="68" spans="1:20">
      <c r="B68" s="42">
        <v>16.547454545454546</v>
      </c>
      <c r="C68" s="42">
        <v>7.9139999999999997</v>
      </c>
      <c r="D68" s="42">
        <v>12.23072727272727</v>
      </c>
      <c r="E68" s="42">
        <v>9.5927272727272719</v>
      </c>
      <c r="F68" s="42"/>
      <c r="M68" s="43" t="s">
        <v>54</v>
      </c>
      <c r="N68" s="27">
        <f>AVERAGE(N21:N66)</f>
        <v>16.070424891304345</v>
      </c>
      <c r="O68" s="27">
        <f t="shared" ref="O68:Q68" si="6">AVERAGE(O21:O66)</f>
        <v>13.58622134387352</v>
      </c>
      <c r="P68" s="27">
        <f t="shared" si="6"/>
        <v>13.622715415019758</v>
      </c>
      <c r="Q68" s="27">
        <f t="shared" si="6"/>
        <v>12.157739130434784</v>
      </c>
    </row>
    <row r="69" spans="1:20">
      <c r="B69" s="42">
        <v>16.547454545454546</v>
      </c>
      <c r="C69" s="42">
        <v>15.108545454545455</v>
      </c>
      <c r="D69" s="42">
        <v>15.348363636363636</v>
      </c>
      <c r="E69" s="42">
        <v>10.312181818181818</v>
      </c>
      <c r="F69" s="42"/>
      <c r="M69" s="43" t="s">
        <v>55</v>
      </c>
      <c r="N69" s="27">
        <f>_xlfn.STDEV.S(N21:N66)</f>
        <v>3.2436574128633096</v>
      </c>
      <c r="O69" s="27">
        <f t="shared" ref="O69:Q69" si="7">_xlfn.STDEV.S(O21:O66)</f>
        <v>3.4495371806330928</v>
      </c>
      <c r="P69" s="27">
        <f t="shared" si="7"/>
        <v>2.8517731210788844</v>
      </c>
      <c r="Q69" s="27">
        <f t="shared" si="7"/>
        <v>2.459676600586044</v>
      </c>
    </row>
    <row r="70" spans="1:20">
      <c r="B70" s="42">
        <v>15.348363636363636</v>
      </c>
      <c r="C70" s="42">
        <v>15.827999999999999</v>
      </c>
      <c r="D70" s="42">
        <v>14.149272727272727</v>
      </c>
      <c r="E70" s="42">
        <v>13.19</v>
      </c>
      <c r="F70" s="42"/>
      <c r="M70" s="43" t="s">
        <v>10</v>
      </c>
      <c r="N70" s="27">
        <f>N69/SQRT(46)</f>
        <v>0.47825119404889915</v>
      </c>
      <c r="O70" s="27">
        <f t="shared" ref="O70:Q70" si="8">O69/SQRT(46)</f>
        <v>0.50860650974159194</v>
      </c>
      <c r="P70" s="27">
        <f t="shared" si="8"/>
        <v>0.42047100748182703</v>
      </c>
      <c r="Q70" s="27">
        <f t="shared" si="8"/>
        <v>0.3626595294988339</v>
      </c>
    </row>
    <row r="71" spans="1:20">
      <c r="B71" s="42">
        <v>16.547454545454546</v>
      </c>
      <c r="C71" s="42">
        <v>14.868727272727272</v>
      </c>
      <c r="D71" s="42">
        <v>12.710363636363637</v>
      </c>
      <c r="E71" s="42">
        <v>21.103999999999999</v>
      </c>
      <c r="F71" s="42"/>
    </row>
    <row r="73" spans="1:20">
      <c r="A73" s="43" t="s">
        <v>54</v>
      </c>
      <c r="B73" s="42">
        <f>AVERAGE(B21:B71)</f>
        <v>17.123018181818185</v>
      </c>
      <c r="C73" s="42">
        <f t="shared" ref="C73:E73" si="9">AVERAGE(C21:C71)</f>
        <v>13.077144385026733</v>
      </c>
      <c r="D73" s="42">
        <f t="shared" si="9"/>
        <v>13.655529411764704</v>
      </c>
      <c r="E73" s="42">
        <f t="shared" si="9"/>
        <v>12.338880570409986</v>
      </c>
      <c r="F73" s="42"/>
    </row>
    <row r="74" spans="1:20">
      <c r="A74" s="43" t="s">
        <v>55</v>
      </c>
      <c r="B74" s="42">
        <f>_xlfn.STDEV.S(B21:B71)</f>
        <v>4.7433393197800786</v>
      </c>
      <c r="C74" s="42">
        <f t="shared" ref="C74:E74" si="10">_xlfn.STDEV.S(C21:C71)</f>
        <v>3.7916621048141028</v>
      </c>
      <c r="D74" s="42">
        <f t="shared" si="10"/>
        <v>2.3882865371169051</v>
      </c>
      <c r="E74" s="42">
        <f t="shared" si="10"/>
        <v>2.8899090865902797</v>
      </c>
      <c r="F74" s="42"/>
    </row>
    <row r="75" spans="1:20">
      <c r="A75" s="43" t="s">
        <v>10</v>
      </c>
      <c r="B75" s="42">
        <f>B74/SQRT(49)</f>
        <v>0.67761990282572548</v>
      </c>
      <c r="C75" s="42">
        <f t="shared" ref="C75:E75" si="11">C74/SQRT(49)</f>
        <v>0.54166601497344324</v>
      </c>
      <c r="D75" s="42">
        <f t="shared" si="11"/>
        <v>0.34118379101670071</v>
      </c>
      <c r="E75" s="42">
        <f t="shared" si="11"/>
        <v>0.41284415522718282</v>
      </c>
      <c r="F75" s="42"/>
    </row>
    <row r="80" spans="1:20">
      <c r="B80" s="36" t="s">
        <v>46</v>
      </c>
      <c r="H80" s="36" t="s">
        <v>56</v>
      </c>
      <c r="N80" s="36" t="s">
        <v>57</v>
      </c>
      <c r="T80" s="36" t="s">
        <v>58</v>
      </c>
    </row>
    <row r="81" spans="2:23" ht="18">
      <c r="L81" s="38"/>
      <c r="N81" s="44"/>
      <c r="O81" s="44"/>
      <c r="P81" s="38"/>
      <c r="Q81" s="38"/>
      <c r="T81" s="45"/>
    </row>
    <row r="82" spans="2:23" ht="18">
      <c r="B82" s="157" t="s">
        <v>59</v>
      </c>
      <c r="C82" s="157"/>
      <c r="D82" s="157"/>
      <c r="E82" s="157"/>
      <c r="H82" s="157" t="s">
        <v>60</v>
      </c>
      <c r="I82" s="157"/>
      <c r="J82" s="157"/>
      <c r="K82" s="157"/>
      <c r="M82" s="45"/>
      <c r="N82" s="157" t="s">
        <v>61</v>
      </c>
      <c r="O82" s="157"/>
      <c r="P82" s="157"/>
      <c r="Q82" s="157"/>
      <c r="T82" s="157" t="s">
        <v>62</v>
      </c>
      <c r="U82" s="157"/>
      <c r="V82" s="157"/>
      <c r="W82" s="157"/>
    </row>
    <row r="83" spans="2:23">
      <c r="B83" s="46" t="s">
        <v>52</v>
      </c>
      <c r="C83" s="40" t="s">
        <v>87</v>
      </c>
      <c r="D83" s="40" t="s">
        <v>88</v>
      </c>
      <c r="E83" s="40" t="s">
        <v>89</v>
      </c>
      <c r="H83" s="46" t="s">
        <v>52</v>
      </c>
      <c r="I83" s="40" t="s">
        <v>87</v>
      </c>
      <c r="J83" s="40" t="s">
        <v>88</v>
      </c>
      <c r="K83" s="40" t="s">
        <v>89</v>
      </c>
      <c r="M83"/>
      <c r="N83" s="46" t="s">
        <v>53</v>
      </c>
      <c r="O83" s="40" t="s">
        <v>87</v>
      </c>
      <c r="P83" s="40" t="s">
        <v>88</v>
      </c>
      <c r="Q83" s="40" t="s">
        <v>89</v>
      </c>
      <c r="T83" s="46" t="s">
        <v>53</v>
      </c>
      <c r="U83" s="40" t="s">
        <v>87</v>
      </c>
      <c r="V83" s="40" t="s">
        <v>88</v>
      </c>
      <c r="W83" s="40" t="s">
        <v>89</v>
      </c>
    </row>
    <row r="84" spans="2:23">
      <c r="B84" s="47">
        <v>43.11090909090909</v>
      </c>
      <c r="C84" s="47">
        <v>24.46145454545454</v>
      </c>
      <c r="D84" s="47">
        <v>20.384545454545457</v>
      </c>
      <c r="E84" s="47">
        <v>22.303090909090908</v>
      </c>
      <c r="G84" s="42"/>
      <c r="H84">
        <v>43.407090909090904</v>
      </c>
      <c r="I84">
        <v>24.46145454545454</v>
      </c>
      <c r="J84">
        <v>20.384545454545457</v>
      </c>
      <c r="K84">
        <v>22.303090909090908</v>
      </c>
      <c r="N84" s="47">
        <v>18.585909090909091</v>
      </c>
      <c r="O84" s="47">
        <v>18.466000000000001</v>
      </c>
      <c r="P84" s="47">
        <v>15.108545454545455</v>
      </c>
      <c r="Q84" s="47">
        <v>9.8325454545454551</v>
      </c>
      <c r="S84" s="42"/>
      <c r="T84" s="48">
        <v>29.137909090909091</v>
      </c>
      <c r="U84" s="49">
        <v>21.583636363636359</v>
      </c>
      <c r="V84" s="49">
        <v>16.547454545454546</v>
      </c>
      <c r="W84" s="49">
        <v>10.312181818181818</v>
      </c>
    </row>
    <row r="85" spans="2:23">
      <c r="B85" s="47">
        <v>30.010909090909092</v>
      </c>
      <c r="C85" s="47">
        <v>14.149272727272727</v>
      </c>
      <c r="D85" s="47">
        <v>12.710363636363637</v>
      </c>
      <c r="E85" s="47">
        <v>11.751090909090911</v>
      </c>
      <c r="G85" s="42"/>
      <c r="H85">
        <v>30.21709090909091</v>
      </c>
      <c r="I85">
        <v>14.149272727272727</v>
      </c>
      <c r="J85">
        <v>12.710363636363637</v>
      </c>
      <c r="K85">
        <v>11.751090909090911</v>
      </c>
      <c r="N85" s="47">
        <v>25.540636363636363</v>
      </c>
      <c r="O85" s="47">
        <v>19.425272727272727</v>
      </c>
      <c r="P85" s="47">
        <v>20.384545454545457</v>
      </c>
      <c r="Q85" s="47">
        <v>13.909454545454546</v>
      </c>
      <c r="S85" s="42"/>
      <c r="T85" s="48">
        <v>23.382272727272724</v>
      </c>
      <c r="U85" s="49">
        <v>16.547454545454546</v>
      </c>
      <c r="V85" s="49">
        <v>20.384545454545457</v>
      </c>
      <c r="W85" s="49">
        <v>11.271454545454546</v>
      </c>
    </row>
    <row r="86" spans="2:23">
      <c r="B86" s="47">
        <v>21.436363636363634</v>
      </c>
      <c r="C86" s="47">
        <v>15.827999999999999</v>
      </c>
      <c r="D86" s="47">
        <v>14.62890909090909</v>
      </c>
      <c r="E86" s="47">
        <v>13.909454545454546</v>
      </c>
      <c r="G86" s="42"/>
      <c r="H86">
        <v>21.583636363636359</v>
      </c>
      <c r="I86">
        <v>15.827999999999999</v>
      </c>
      <c r="J86">
        <v>14.62890909090909</v>
      </c>
      <c r="K86">
        <v>13.909454545454546</v>
      </c>
      <c r="N86" s="47">
        <v>24.101727272727274</v>
      </c>
      <c r="O86" s="47">
        <v>15.827999999999999</v>
      </c>
      <c r="P86" s="47">
        <v>18.94563636363636</v>
      </c>
      <c r="Q86" s="47">
        <v>11.271454545454546</v>
      </c>
      <c r="S86" s="42"/>
      <c r="T86" s="48">
        <v>19.784999999999997</v>
      </c>
      <c r="U86" s="49">
        <v>15.827999999999999</v>
      </c>
      <c r="V86" s="49">
        <v>12.23072727272727</v>
      </c>
      <c r="W86" s="49">
        <v>14.62890909090909</v>
      </c>
    </row>
    <row r="87" spans="2:23">
      <c r="B87" s="47">
        <v>27.867272727272727</v>
      </c>
      <c r="C87" s="47">
        <v>18.94563636363636</v>
      </c>
      <c r="D87" s="47">
        <v>15.348363636363636</v>
      </c>
      <c r="E87" s="47">
        <v>17.266909090909088</v>
      </c>
      <c r="G87" s="42"/>
      <c r="H87">
        <v>28.058727272727275</v>
      </c>
      <c r="I87">
        <v>18.94563636363636</v>
      </c>
      <c r="J87">
        <v>15.348363636363636</v>
      </c>
      <c r="K87">
        <v>17.266909090909088</v>
      </c>
      <c r="N87" s="47">
        <v>15.468272727272726</v>
      </c>
      <c r="O87" s="47">
        <v>12.23072727272727</v>
      </c>
      <c r="P87" s="47">
        <v>15.348363636363636</v>
      </c>
      <c r="Q87" s="47">
        <v>15.348363636363636</v>
      </c>
      <c r="S87" s="42"/>
      <c r="T87" s="48">
        <v>18.346090909090908</v>
      </c>
      <c r="U87" s="44">
        <v>12.23072727272727</v>
      </c>
      <c r="V87" s="44">
        <v>19.66509090909091</v>
      </c>
      <c r="W87" s="44">
        <v>13.909454545454546</v>
      </c>
    </row>
    <row r="88" spans="2:23">
      <c r="B88" s="47">
        <v>25.009090909090908</v>
      </c>
      <c r="C88" s="47">
        <v>11.751090909090911</v>
      </c>
      <c r="D88" s="47">
        <v>12.23072727272727</v>
      </c>
      <c r="E88" s="47">
        <v>14.389090909090909</v>
      </c>
      <c r="G88" s="42"/>
      <c r="H88">
        <v>25.18090909090909</v>
      </c>
      <c r="I88">
        <v>11.751090909090911</v>
      </c>
      <c r="J88">
        <v>12.23072727272727</v>
      </c>
      <c r="K88">
        <v>14.389090909090909</v>
      </c>
      <c r="N88" s="47">
        <v>14.509</v>
      </c>
      <c r="O88" s="47">
        <v>14.149272727272727</v>
      </c>
      <c r="P88" s="47">
        <v>12.710363636363637</v>
      </c>
      <c r="Q88" s="47">
        <v>16.547454545454546</v>
      </c>
      <c r="S88" s="42"/>
      <c r="T88" s="48">
        <v>19.305363636363637</v>
      </c>
      <c r="U88" s="49">
        <v>13.19</v>
      </c>
      <c r="V88" s="49">
        <v>11.271454545454546</v>
      </c>
      <c r="W88" s="49">
        <v>9.5927272727272719</v>
      </c>
    </row>
    <row r="89" spans="2:23">
      <c r="B89" s="47">
        <v>22.627272727272725</v>
      </c>
      <c r="C89" s="47">
        <v>11.751090909090911</v>
      </c>
      <c r="D89" s="47">
        <v>15.827999999999999</v>
      </c>
      <c r="E89" s="47">
        <v>14.868727272727272</v>
      </c>
      <c r="G89" s="42"/>
      <c r="H89">
        <v>25.900363636363636</v>
      </c>
      <c r="I89">
        <v>15.348363636363636</v>
      </c>
      <c r="J89">
        <v>24.941090909090907</v>
      </c>
      <c r="K89">
        <v>21.583636363636359</v>
      </c>
      <c r="N89" s="47">
        <v>19.545181818181817</v>
      </c>
      <c r="O89" s="47">
        <v>15.348363636363636</v>
      </c>
      <c r="P89" s="47">
        <v>17.266909090909088</v>
      </c>
      <c r="Q89" s="47">
        <v>16.067818181818183</v>
      </c>
      <c r="S89" s="42"/>
      <c r="T89" s="48">
        <v>22.063272727272725</v>
      </c>
      <c r="U89" s="44">
        <v>15.348363636363636</v>
      </c>
      <c r="V89" s="44">
        <v>11.511272727272727</v>
      </c>
      <c r="W89" s="44">
        <v>18.466000000000001</v>
      </c>
    </row>
    <row r="90" spans="2:23">
      <c r="B90" s="47">
        <v>26.438181818181818</v>
      </c>
      <c r="C90" s="47">
        <v>19.66509090909091</v>
      </c>
      <c r="D90" s="47">
        <v>13.909454545454546</v>
      </c>
      <c r="E90" s="47">
        <v>13.429818181818181</v>
      </c>
      <c r="G90" s="42"/>
      <c r="H90">
        <v>23.022545454545455</v>
      </c>
      <c r="I90">
        <v>17.266909090909088</v>
      </c>
      <c r="J90">
        <v>20.144727272727273</v>
      </c>
      <c r="K90">
        <v>15.348363636363636</v>
      </c>
      <c r="N90" s="47">
        <v>16.667363636363635</v>
      </c>
      <c r="O90" s="47">
        <v>13.19</v>
      </c>
      <c r="P90" s="47">
        <v>16.307636363636366</v>
      </c>
      <c r="Q90" s="47">
        <v>20.864181818181816</v>
      </c>
      <c r="S90" s="42"/>
      <c r="T90" s="48">
        <v>17.986363636363635</v>
      </c>
      <c r="U90" s="44">
        <v>13.909454545454546</v>
      </c>
      <c r="V90" s="44">
        <v>9.5927272727272719</v>
      </c>
      <c r="W90" s="44">
        <v>9.1130909090909089</v>
      </c>
    </row>
    <row r="91" spans="2:23">
      <c r="B91" s="47">
        <v>25.723636363636359</v>
      </c>
      <c r="C91" s="47">
        <v>19.185454545454544</v>
      </c>
      <c r="D91" s="47">
        <v>15.108545454545455</v>
      </c>
      <c r="E91" s="47">
        <v>11.751090909090911</v>
      </c>
      <c r="G91" s="42"/>
      <c r="H91">
        <v>20.864181818181816</v>
      </c>
      <c r="I91">
        <v>14.62890909090909</v>
      </c>
      <c r="J91">
        <v>11.751090909090911</v>
      </c>
      <c r="K91">
        <v>12.23072727272727</v>
      </c>
      <c r="N91" s="47">
        <v>16.547454545454546</v>
      </c>
      <c r="O91" s="47">
        <v>14.62890909090909</v>
      </c>
      <c r="P91" s="47">
        <v>16.547454545454546</v>
      </c>
      <c r="Q91" s="47">
        <v>9.3529090909090922</v>
      </c>
      <c r="S91" s="42"/>
      <c r="T91" s="48">
        <v>18.945636363636364</v>
      </c>
      <c r="U91" s="49">
        <v>9.3529090909090922</v>
      </c>
      <c r="V91" s="44">
        <v>10.312181818181818</v>
      </c>
      <c r="W91" s="44">
        <v>8.8732727272727274</v>
      </c>
    </row>
    <row r="92" spans="2:23">
      <c r="B92" s="47">
        <v>25.485454545454544</v>
      </c>
      <c r="C92" s="47">
        <v>21.103999999999999</v>
      </c>
      <c r="D92" s="47">
        <v>10.312181818181818</v>
      </c>
      <c r="E92" s="47">
        <v>10.312181818181818</v>
      </c>
      <c r="G92" s="42"/>
      <c r="H92">
        <v>19.90490909090909</v>
      </c>
      <c r="I92">
        <v>20.864181818181816</v>
      </c>
      <c r="J92">
        <v>13.909454545454546</v>
      </c>
      <c r="K92">
        <v>18.705818181818184</v>
      </c>
      <c r="N92" s="47">
        <v>17.986363636363635</v>
      </c>
      <c r="O92" s="47">
        <v>13.909454545454546</v>
      </c>
      <c r="P92" s="47">
        <v>17.266909090909088</v>
      </c>
      <c r="Q92" s="47">
        <v>11.271454545454546</v>
      </c>
      <c r="S92" s="42"/>
      <c r="T92" s="48">
        <v>15.947909090909089</v>
      </c>
      <c r="U92" s="44">
        <v>8.6334545454545442</v>
      </c>
      <c r="V92" s="44">
        <v>17.266909090909088</v>
      </c>
      <c r="W92" s="44">
        <v>12.710363636363637</v>
      </c>
    </row>
    <row r="93" spans="2:23">
      <c r="B93" s="47">
        <v>20.007272727272728</v>
      </c>
      <c r="C93" s="47">
        <v>7.6741818181818182</v>
      </c>
      <c r="D93" s="47">
        <v>6.2352727272727266</v>
      </c>
      <c r="E93" s="47">
        <v>15.348363636363636</v>
      </c>
      <c r="G93" s="42"/>
      <c r="H93">
        <v>11.751090909090911</v>
      </c>
      <c r="I93">
        <v>10.312181818181818</v>
      </c>
      <c r="J93">
        <v>12.710363636363637</v>
      </c>
      <c r="K93">
        <v>8.3936363636363645</v>
      </c>
      <c r="N93" s="47">
        <v>29.497636363636367</v>
      </c>
      <c r="O93" s="47">
        <v>18.94563636363636</v>
      </c>
      <c r="P93" s="47">
        <v>18.94563636363636</v>
      </c>
      <c r="Q93" s="47">
        <v>15.827999999999999</v>
      </c>
      <c r="S93" s="42"/>
      <c r="T93" s="48">
        <v>17.506727272727272</v>
      </c>
      <c r="U93" s="44">
        <v>14.389090909090909</v>
      </c>
      <c r="V93" s="44">
        <v>10.312181818181818</v>
      </c>
      <c r="W93" s="44">
        <v>14.149272727272727</v>
      </c>
    </row>
    <row r="94" spans="2:23">
      <c r="B94" s="47">
        <v>15.005454545454546</v>
      </c>
      <c r="C94" s="47">
        <v>19.425272727272727</v>
      </c>
      <c r="D94" s="47">
        <v>10.312181818181818</v>
      </c>
      <c r="E94" s="47">
        <v>12.710363636363637</v>
      </c>
      <c r="G94" s="42"/>
      <c r="H94">
        <v>25.660545454545453</v>
      </c>
      <c r="I94">
        <v>21.103999999999999</v>
      </c>
      <c r="J94">
        <v>11.271454545454546</v>
      </c>
      <c r="K94">
        <v>12.23072727272727</v>
      </c>
      <c r="N94" s="47">
        <v>14.748818181818182</v>
      </c>
      <c r="O94" s="47">
        <v>14.149272727272727</v>
      </c>
      <c r="P94" s="47">
        <v>14.62890909090909</v>
      </c>
      <c r="Q94" s="47">
        <v>11.99090909090909</v>
      </c>
      <c r="S94" s="42"/>
      <c r="T94" s="48">
        <v>21.103999999999999</v>
      </c>
      <c r="U94" s="44">
        <v>9.1130909090909089</v>
      </c>
      <c r="V94" s="44">
        <v>11.031636363636363</v>
      </c>
      <c r="W94" s="44">
        <v>11.751090909090911</v>
      </c>
    </row>
    <row r="95" spans="2:23">
      <c r="B95" s="47">
        <v>35.965454545454541</v>
      </c>
      <c r="C95" s="47">
        <v>15.827999999999999</v>
      </c>
      <c r="D95" s="47">
        <v>14.868727272727272</v>
      </c>
      <c r="E95" s="47">
        <v>12.710363636363637</v>
      </c>
      <c r="G95" s="42"/>
      <c r="H95">
        <v>31.895818181818182</v>
      </c>
      <c r="I95">
        <v>19.425272727272727</v>
      </c>
      <c r="J95">
        <v>11.751090909090911</v>
      </c>
      <c r="K95">
        <v>16.547454545454546</v>
      </c>
      <c r="N95" s="47">
        <v>20.144727272727273</v>
      </c>
      <c r="O95" s="47">
        <v>16.547454545454546</v>
      </c>
      <c r="P95" s="47">
        <v>15.108545454545455</v>
      </c>
      <c r="Q95" s="47">
        <v>16.787272727272729</v>
      </c>
      <c r="S95" s="42"/>
      <c r="T95" s="48">
        <v>20.984090909090909</v>
      </c>
      <c r="U95" s="44">
        <v>15.827999999999999</v>
      </c>
      <c r="V95" s="44">
        <v>12.23072727272727</v>
      </c>
      <c r="W95" s="44">
        <v>8.6334545454545442</v>
      </c>
    </row>
    <row r="96" spans="2:23">
      <c r="B96" s="47">
        <v>25.485454545454544</v>
      </c>
      <c r="C96" s="47">
        <v>9.3529090909090922</v>
      </c>
      <c r="D96" s="47">
        <v>14.868727272727272</v>
      </c>
      <c r="E96" s="47">
        <v>12.710363636363637</v>
      </c>
      <c r="G96" s="42"/>
      <c r="H96">
        <v>15.827999999999999</v>
      </c>
      <c r="I96">
        <v>13.909454545454546</v>
      </c>
      <c r="J96">
        <v>13.19</v>
      </c>
      <c r="K96">
        <v>21.583636363636359</v>
      </c>
      <c r="N96" s="47">
        <v>22.303090909090908</v>
      </c>
      <c r="O96" s="47">
        <v>15.588181818181818</v>
      </c>
      <c r="P96" s="47">
        <v>13.909454545454546</v>
      </c>
      <c r="Q96" s="47">
        <v>10.552</v>
      </c>
      <c r="S96" s="42"/>
      <c r="T96" s="48">
        <v>22.303090909090908</v>
      </c>
      <c r="U96" s="44">
        <v>14.389090909090909</v>
      </c>
      <c r="V96" s="44">
        <v>10.072363636363637</v>
      </c>
      <c r="W96" s="44">
        <v>14.868727272727272</v>
      </c>
    </row>
    <row r="97" spans="2:24">
      <c r="B97" s="47">
        <v>23.81818181818182</v>
      </c>
      <c r="C97" s="47">
        <v>20.384545454545457</v>
      </c>
      <c r="D97" s="47">
        <v>16.547454545454546</v>
      </c>
      <c r="E97" s="47">
        <v>23.981818181818181</v>
      </c>
      <c r="G97" s="42"/>
      <c r="H97">
        <v>25.420727272727273</v>
      </c>
      <c r="I97">
        <v>19.66509090909091</v>
      </c>
      <c r="J97">
        <v>15.108545454545455</v>
      </c>
      <c r="K97">
        <v>13.909454545454546</v>
      </c>
      <c r="N97" s="47">
        <v>16.187727272727273</v>
      </c>
      <c r="O97" s="47">
        <v>13.909454545454546</v>
      </c>
      <c r="P97" s="47">
        <v>13.909454545454546</v>
      </c>
      <c r="Q97" s="47">
        <v>10.791818181818179</v>
      </c>
      <c r="S97" s="42"/>
      <c r="T97" s="48">
        <v>15.228454545454547</v>
      </c>
      <c r="U97" s="44">
        <v>11.751090909090911</v>
      </c>
      <c r="V97" s="44">
        <v>12.710363636363637</v>
      </c>
      <c r="W97" s="44">
        <v>8.153818181818183</v>
      </c>
    </row>
    <row r="98" spans="2:24">
      <c r="B98" s="47">
        <v>27.152727272727272</v>
      </c>
      <c r="C98" s="47">
        <v>17.506727272727272</v>
      </c>
      <c r="D98" s="47">
        <v>23.741999999999997</v>
      </c>
      <c r="E98" s="47">
        <v>15.348363636363636</v>
      </c>
      <c r="G98" s="42"/>
      <c r="H98">
        <v>16.067818181818183</v>
      </c>
      <c r="I98">
        <v>19.66509090909091</v>
      </c>
      <c r="J98">
        <v>13.429818181818181</v>
      </c>
      <c r="K98">
        <v>13.429818181818181</v>
      </c>
      <c r="N98" s="47">
        <v>23.022545454545455</v>
      </c>
      <c r="O98" s="47">
        <v>5.5158181818181813</v>
      </c>
      <c r="P98" s="47">
        <v>19.90490909090909</v>
      </c>
      <c r="Q98" s="47">
        <v>16.067818181818183</v>
      </c>
      <c r="S98" s="42"/>
      <c r="T98">
        <v>11.271454545454546</v>
      </c>
      <c r="U98" s="27">
        <v>11.271454545454546</v>
      </c>
      <c r="V98" s="27">
        <v>9.8325454545454551</v>
      </c>
      <c r="W98" s="27">
        <v>10.312181818181818</v>
      </c>
    </row>
    <row r="99" spans="2:24">
      <c r="B99" s="47">
        <v>30.963636363636365</v>
      </c>
      <c r="C99" s="47">
        <v>15.348363636363636</v>
      </c>
      <c r="D99" s="47">
        <v>20.864181818181816</v>
      </c>
      <c r="E99" s="47">
        <v>15.348363636363636</v>
      </c>
      <c r="G99" s="42"/>
      <c r="H99">
        <v>21.103999999999999</v>
      </c>
      <c r="I99">
        <v>13.909454545454546</v>
      </c>
      <c r="J99">
        <v>19.66509090909091</v>
      </c>
      <c r="K99">
        <v>13.429818181818181</v>
      </c>
      <c r="N99" s="47">
        <v>18.705818181818181</v>
      </c>
      <c r="O99" s="47">
        <v>10.791818181818179</v>
      </c>
      <c r="P99" s="47">
        <v>14.389090909090909</v>
      </c>
      <c r="Q99" s="47">
        <v>9.3529090909090922</v>
      </c>
      <c r="S99" s="42"/>
      <c r="T99">
        <v>17.146999999999998</v>
      </c>
      <c r="U99" s="27">
        <v>12.470545454545453</v>
      </c>
      <c r="V99" s="27">
        <v>15.348363636363636</v>
      </c>
      <c r="W99" s="27">
        <v>10.552</v>
      </c>
    </row>
    <row r="100" spans="2:24">
      <c r="B100" s="47">
        <v>24.770909090909086</v>
      </c>
      <c r="C100" s="47">
        <v>8.153818181818183</v>
      </c>
      <c r="D100" s="47">
        <v>19.425272727272727</v>
      </c>
      <c r="E100" s="47">
        <v>15.827999999999999</v>
      </c>
      <c r="G100" s="42"/>
      <c r="H100">
        <v>25.900363636363636</v>
      </c>
      <c r="I100">
        <v>14.389090909090909</v>
      </c>
      <c r="J100">
        <v>15.348363636363636</v>
      </c>
      <c r="K100">
        <v>15.348363636363636</v>
      </c>
      <c r="N100" s="47">
        <v>17.986363636363635</v>
      </c>
      <c r="O100" s="47">
        <v>15.348363636363636</v>
      </c>
      <c r="P100" s="47">
        <v>15.348363636363636</v>
      </c>
      <c r="Q100" s="47">
        <v>11.751090909090911</v>
      </c>
      <c r="S100" s="42"/>
      <c r="T100">
        <v>18.825727272727271</v>
      </c>
      <c r="U100" s="27">
        <v>16.547454545454546</v>
      </c>
      <c r="V100" s="27">
        <v>13.909454545454546</v>
      </c>
      <c r="W100" s="27">
        <v>13.669636363636364</v>
      </c>
    </row>
    <row r="101" spans="2:24">
      <c r="B101" s="47">
        <v>23.58</v>
      </c>
      <c r="C101" s="47">
        <v>15.827999999999999</v>
      </c>
      <c r="D101" s="47">
        <v>17.266909090909088</v>
      </c>
      <c r="E101" s="47">
        <v>13.909454545454546</v>
      </c>
      <c r="G101" s="42"/>
      <c r="H101">
        <v>19.66509090909091</v>
      </c>
      <c r="I101">
        <v>18.94563636363636</v>
      </c>
      <c r="J101">
        <v>19.90490909090909</v>
      </c>
      <c r="K101">
        <v>13.909454545454546</v>
      </c>
      <c r="N101" s="47">
        <v>18.346090909090908</v>
      </c>
      <c r="O101" s="47">
        <v>18.226181818181818</v>
      </c>
      <c r="P101" s="47">
        <v>20.624363636363636</v>
      </c>
      <c r="Q101" s="47">
        <v>19.66509090909091</v>
      </c>
      <c r="S101" s="42"/>
      <c r="T101">
        <v>17.986363636363635</v>
      </c>
      <c r="U101" s="27">
        <v>12.710363636363637</v>
      </c>
      <c r="V101" s="27">
        <v>16.067818181818183</v>
      </c>
      <c r="W101" s="27">
        <v>15.348363636363636</v>
      </c>
      <c r="X101"/>
    </row>
    <row r="102" spans="2:24">
      <c r="B102" s="47">
        <v>20.721818181818179</v>
      </c>
      <c r="C102" s="47">
        <v>12.470545454545453</v>
      </c>
      <c r="D102" s="47">
        <v>11.031636363636363</v>
      </c>
      <c r="E102" s="47">
        <v>15.827999999999999</v>
      </c>
      <c r="G102" s="42"/>
      <c r="H102">
        <v>20.384545454545457</v>
      </c>
      <c r="I102">
        <v>16.067818181818183</v>
      </c>
      <c r="J102">
        <v>13.669636363636364</v>
      </c>
      <c r="K102">
        <v>17.986363636363635</v>
      </c>
      <c r="N102" s="47">
        <v>10.072363636363637</v>
      </c>
      <c r="O102" s="47">
        <v>9.5927272727272719</v>
      </c>
      <c r="P102" s="47">
        <v>8.153818181818183</v>
      </c>
      <c r="Q102" s="47">
        <v>12.23072727272727</v>
      </c>
      <c r="S102" s="42"/>
      <c r="T102">
        <v>16.547454545454546</v>
      </c>
      <c r="U102" s="27">
        <v>15.588181818181818</v>
      </c>
      <c r="V102" s="27">
        <v>20.384545454545457</v>
      </c>
      <c r="W102" s="27">
        <v>18.94563636363636</v>
      </c>
      <c r="X102"/>
    </row>
    <row r="103" spans="2:24">
      <c r="B103" s="47">
        <v>16.434545454545454</v>
      </c>
      <c r="C103" s="47">
        <v>17.266909090909088</v>
      </c>
      <c r="D103" s="47">
        <v>11.751090909090911</v>
      </c>
      <c r="E103" s="47">
        <v>13.909454545454546</v>
      </c>
      <c r="G103" s="42"/>
      <c r="H103">
        <v>15.827999999999999</v>
      </c>
      <c r="I103">
        <v>13.19</v>
      </c>
      <c r="J103">
        <v>11.271454545454546</v>
      </c>
      <c r="K103">
        <v>8.8732727272727274</v>
      </c>
      <c r="N103" s="47">
        <v>23.022545454545455</v>
      </c>
      <c r="O103" s="47">
        <v>13.19</v>
      </c>
      <c r="P103" s="47">
        <v>16.547454545454546</v>
      </c>
      <c r="Q103" s="47">
        <v>14.62890909090909</v>
      </c>
    </row>
    <row r="104" spans="2:24">
      <c r="B104" s="47">
        <v>19.530909090909091</v>
      </c>
      <c r="C104" s="47">
        <v>17.027090909090909</v>
      </c>
      <c r="D104" s="47">
        <v>11.271454545454546</v>
      </c>
      <c r="E104" s="47">
        <v>12.710363636363637</v>
      </c>
      <c r="G104" s="42"/>
      <c r="H104">
        <v>17.506727272727272</v>
      </c>
      <c r="I104">
        <v>11.031636363636363</v>
      </c>
      <c r="J104">
        <v>10.312181818181818</v>
      </c>
      <c r="K104">
        <v>10.072363636363637</v>
      </c>
      <c r="N104" s="47">
        <v>20.74427272727273</v>
      </c>
      <c r="O104" s="47">
        <v>21.343818181818182</v>
      </c>
      <c r="P104" s="47">
        <v>16.547454545454546</v>
      </c>
      <c r="Q104" s="47">
        <v>15.108545454545455</v>
      </c>
      <c r="R104"/>
      <c r="S104"/>
      <c r="T104"/>
      <c r="U104"/>
      <c r="V104"/>
    </row>
    <row r="105" spans="2:24">
      <c r="B105" s="47">
        <v>17.863636363636363</v>
      </c>
      <c r="C105" s="47">
        <v>11.271454545454546</v>
      </c>
      <c r="D105" s="47">
        <v>11.271454545454546</v>
      </c>
      <c r="E105" s="47">
        <v>12.710363636363637</v>
      </c>
      <c r="G105" s="42"/>
      <c r="H105">
        <v>24.941090909090907</v>
      </c>
      <c r="I105">
        <v>11.271454545454546</v>
      </c>
      <c r="J105">
        <v>15.108545454545455</v>
      </c>
      <c r="K105">
        <v>7.6741818181818182</v>
      </c>
      <c r="N105" s="47">
        <v>17.626636363636365</v>
      </c>
      <c r="O105" s="47">
        <v>13.669636363636364</v>
      </c>
      <c r="P105" s="47">
        <v>17.266909090909088</v>
      </c>
      <c r="Q105" s="47">
        <v>17.266909090909088</v>
      </c>
      <c r="R105"/>
      <c r="S105" s="43" t="s">
        <v>54</v>
      </c>
      <c r="T105">
        <f>AVERAGE(T84:T102)</f>
        <v>19.14758851674641</v>
      </c>
      <c r="U105">
        <f t="shared" ref="U105:W105" si="12">AVERAGE(U84:U102)</f>
        <v>13.720124401913875</v>
      </c>
      <c r="V105">
        <f t="shared" si="12"/>
        <v>13.720124401913875</v>
      </c>
      <c r="W105">
        <f t="shared" si="12"/>
        <v>12.382191387559811</v>
      </c>
    </row>
    <row r="106" spans="2:24">
      <c r="B106" s="47">
        <v>20.483636363636361</v>
      </c>
      <c r="C106" s="47">
        <v>11.99090909090909</v>
      </c>
      <c r="D106" s="47">
        <v>9.5927272727272719</v>
      </c>
      <c r="E106" s="47">
        <v>12.710363636363637</v>
      </c>
      <c r="G106" s="42"/>
      <c r="H106">
        <v>17.266909090909088</v>
      </c>
      <c r="I106">
        <v>12.710363636363637</v>
      </c>
      <c r="J106">
        <v>12.23072727272727</v>
      </c>
      <c r="K106">
        <v>11.271454545454546</v>
      </c>
      <c r="N106" s="47">
        <v>15.70809090909091</v>
      </c>
      <c r="O106" s="47">
        <v>14.389090909090909</v>
      </c>
      <c r="P106" s="47">
        <v>14.149272727272727</v>
      </c>
      <c r="Q106" s="47">
        <v>10.072363636363637</v>
      </c>
      <c r="R106"/>
      <c r="S106" s="43" t="s">
        <v>55</v>
      </c>
      <c r="T106">
        <f>_xlfn.STDEV.S(T84:T102)</f>
        <v>3.714828584062813</v>
      </c>
      <c r="U106">
        <f t="shared" ref="U106:W106" si="13">_xlfn.STDEV.S(U84:U102)</f>
        <v>3.1172048120734304</v>
      </c>
      <c r="V106">
        <f t="shared" si="13"/>
        <v>3.6907239447281528</v>
      </c>
      <c r="W106">
        <f t="shared" si="13"/>
        <v>3.1937869099784297</v>
      </c>
    </row>
    <row r="107" spans="2:24">
      <c r="B107" s="47">
        <v>18.101818181818182</v>
      </c>
      <c r="C107" s="47">
        <v>8.8732727272727274</v>
      </c>
      <c r="D107" s="47">
        <v>13.19</v>
      </c>
      <c r="E107" s="47">
        <v>13.19</v>
      </c>
      <c r="G107" s="42"/>
      <c r="H107">
        <v>23.022545454545455</v>
      </c>
      <c r="I107">
        <v>14.149272727272727</v>
      </c>
      <c r="J107">
        <v>16.547454545454546</v>
      </c>
      <c r="K107">
        <v>12.710363636363637</v>
      </c>
      <c r="N107" s="47">
        <v>17.746545454545455</v>
      </c>
      <c r="O107" s="47">
        <v>11.99090909090909</v>
      </c>
      <c r="P107" s="47">
        <v>19.66509090909091</v>
      </c>
      <c r="Q107" s="47">
        <v>17.746545454545455</v>
      </c>
      <c r="R107"/>
      <c r="S107" s="42" t="s">
        <v>10</v>
      </c>
      <c r="T107">
        <f>T106/SQRT(19)</f>
        <v>0.85224012581610997</v>
      </c>
      <c r="U107">
        <f t="shared" ref="U107:W107" si="14">U106/SQRT(19)</f>
        <v>0.71513582958667254</v>
      </c>
      <c r="V107">
        <f t="shared" si="14"/>
        <v>0.84671014229346375</v>
      </c>
      <c r="W107">
        <f t="shared" si="14"/>
        <v>0.73270496777889516</v>
      </c>
    </row>
    <row r="108" spans="2:24">
      <c r="B108" s="47">
        <v>29.296363636363637</v>
      </c>
      <c r="C108" s="47">
        <v>22.303090909090908</v>
      </c>
      <c r="D108" s="47">
        <v>18.705818181818184</v>
      </c>
      <c r="E108" s="47">
        <v>16.787272727272729</v>
      </c>
      <c r="G108" s="42"/>
      <c r="H108">
        <v>21.103999999999999</v>
      </c>
      <c r="I108">
        <v>10.072363636363637</v>
      </c>
      <c r="J108">
        <v>8.8732727272727274</v>
      </c>
      <c r="K108">
        <v>8.8732727272727274</v>
      </c>
      <c r="N108" s="47">
        <v>14.964654545454547</v>
      </c>
      <c r="O108" s="47">
        <v>12.23072727272727</v>
      </c>
      <c r="P108" s="47">
        <v>15.348363636363636</v>
      </c>
      <c r="Q108" s="47">
        <v>11.031636363636363</v>
      </c>
      <c r="R108"/>
      <c r="S108"/>
      <c r="T108"/>
      <c r="U108"/>
      <c r="V108"/>
    </row>
    <row r="109" spans="2:24">
      <c r="B109" s="47">
        <v>31.916363636363638</v>
      </c>
      <c r="C109" s="47">
        <v>16.067818181818183</v>
      </c>
      <c r="D109" s="47">
        <v>18.94563636363636</v>
      </c>
      <c r="E109" s="47">
        <v>13.429818181818181</v>
      </c>
      <c r="G109" s="42"/>
      <c r="H109">
        <v>23.022545454545455</v>
      </c>
      <c r="I109">
        <v>14.62890909090909</v>
      </c>
      <c r="J109">
        <v>12.710363636363637</v>
      </c>
      <c r="K109">
        <v>9.3529090909090922</v>
      </c>
      <c r="N109" s="47">
        <v>23.382272727272728</v>
      </c>
      <c r="O109" s="47">
        <v>16.547454545454546</v>
      </c>
      <c r="P109" s="47">
        <v>15.348363636363636</v>
      </c>
      <c r="Q109" s="47">
        <v>17.266909090909088</v>
      </c>
      <c r="R109"/>
      <c r="S109"/>
      <c r="T109"/>
      <c r="U109"/>
      <c r="V109"/>
    </row>
    <row r="110" spans="2:24">
      <c r="B110" s="47">
        <v>27.152727272727272</v>
      </c>
      <c r="C110" s="47">
        <v>16.547454545454546</v>
      </c>
      <c r="D110" s="47">
        <v>12.950181818181818</v>
      </c>
      <c r="E110" s="47">
        <v>12.470545454545453</v>
      </c>
      <c r="G110" s="42"/>
      <c r="H110">
        <v>11.031636363636363</v>
      </c>
      <c r="I110">
        <v>15.348363636363636</v>
      </c>
      <c r="J110">
        <v>11.271454545454546</v>
      </c>
      <c r="K110">
        <v>11.751090909090911</v>
      </c>
      <c r="N110" s="47">
        <v>17.506727272727275</v>
      </c>
      <c r="O110" s="47">
        <v>15.588181818181818</v>
      </c>
      <c r="P110" s="47">
        <v>16.787272727272729</v>
      </c>
      <c r="Q110" s="47">
        <v>17.746545454545455</v>
      </c>
      <c r="R110"/>
      <c r="S110"/>
      <c r="T110"/>
      <c r="U110"/>
      <c r="V110"/>
    </row>
    <row r="111" spans="2:24">
      <c r="B111" s="47">
        <v>16.787272727272729</v>
      </c>
      <c r="C111" s="47">
        <v>12.470545454545453</v>
      </c>
      <c r="D111" s="47">
        <v>12.710363636363637</v>
      </c>
      <c r="E111" s="47">
        <v>11.271454545454546</v>
      </c>
      <c r="G111" s="42"/>
      <c r="H111">
        <v>17.266909090909088</v>
      </c>
      <c r="I111">
        <v>8.6334545454545442</v>
      </c>
      <c r="J111">
        <v>11.031636363636363</v>
      </c>
      <c r="K111">
        <v>12.710363636363637</v>
      </c>
      <c r="N111" s="47">
        <v>21.343818181818182</v>
      </c>
      <c r="O111" s="47">
        <v>16.547454545454546</v>
      </c>
      <c r="P111" s="47">
        <v>15.827999999999999</v>
      </c>
      <c r="Q111" s="47">
        <v>15.108545454545455</v>
      </c>
      <c r="R111"/>
      <c r="S111"/>
      <c r="T111"/>
      <c r="U111"/>
      <c r="V111"/>
    </row>
    <row r="112" spans="2:24">
      <c r="B112" s="47">
        <v>17.986363636363635</v>
      </c>
      <c r="C112" s="47">
        <v>15.348363636363636</v>
      </c>
      <c r="D112" s="47">
        <v>11.751090909090911</v>
      </c>
      <c r="E112" s="47">
        <v>13.909454545454546</v>
      </c>
      <c r="G112" s="42"/>
      <c r="H112">
        <v>17.266909090909088</v>
      </c>
      <c r="I112">
        <v>11.751090909090911</v>
      </c>
      <c r="J112">
        <v>16.307636363636366</v>
      </c>
      <c r="K112">
        <v>10.072363636363637</v>
      </c>
      <c r="L112"/>
      <c r="N112" s="47">
        <v>19.784999999999997</v>
      </c>
      <c r="O112" s="47">
        <v>16.547454545454546</v>
      </c>
      <c r="P112" s="47">
        <v>16.547454545454546</v>
      </c>
      <c r="Q112" s="47">
        <v>20.864181818181816</v>
      </c>
      <c r="R112"/>
      <c r="S112"/>
      <c r="T112"/>
      <c r="U112"/>
      <c r="V112"/>
    </row>
    <row r="113" spans="2:22">
      <c r="B113" s="47">
        <v>17.266909090909088</v>
      </c>
      <c r="C113" s="47">
        <v>12.710363636363637</v>
      </c>
      <c r="D113" s="47">
        <v>15.348363636363636</v>
      </c>
      <c r="E113" s="47">
        <v>11.271454545454546</v>
      </c>
      <c r="H113"/>
      <c r="I113"/>
      <c r="J113"/>
      <c r="K113"/>
      <c r="L113"/>
      <c r="N113" s="47">
        <v>26.979545454545452</v>
      </c>
      <c r="O113" s="47">
        <v>19.66509090909091</v>
      </c>
      <c r="P113" s="47">
        <v>16.547454545454546</v>
      </c>
      <c r="Q113" s="47">
        <v>11.751090909090911</v>
      </c>
      <c r="R113"/>
      <c r="S113"/>
      <c r="T113"/>
      <c r="U113"/>
      <c r="V113"/>
    </row>
    <row r="114" spans="2:22">
      <c r="B114" s="47">
        <v>21.823454545454542</v>
      </c>
      <c r="C114" s="47">
        <v>18.226181818181818</v>
      </c>
      <c r="D114" s="47">
        <v>13.669636363636364</v>
      </c>
      <c r="E114" s="47">
        <v>14.389090909090909</v>
      </c>
      <c r="H114"/>
      <c r="I114"/>
      <c r="J114"/>
      <c r="K114"/>
      <c r="L114"/>
      <c r="N114" s="47">
        <v>20.024818181818183</v>
      </c>
      <c r="O114" s="47">
        <v>13.19</v>
      </c>
      <c r="P114" s="47">
        <v>16.067818181818183</v>
      </c>
      <c r="Q114" s="47">
        <v>15.827999999999999</v>
      </c>
      <c r="R114"/>
      <c r="S114"/>
      <c r="T114"/>
      <c r="U114"/>
      <c r="V114"/>
    </row>
    <row r="115" spans="2:22">
      <c r="B115" s="47">
        <v>15.348363636363636</v>
      </c>
      <c r="C115" s="47">
        <v>11.031636363636363</v>
      </c>
      <c r="D115" s="47">
        <v>17.506727272727272</v>
      </c>
      <c r="E115" s="47">
        <v>16.547454545454546</v>
      </c>
      <c r="G115" s="43" t="s">
        <v>54</v>
      </c>
      <c r="H115">
        <f>AVERAGE(H84:H112)</f>
        <v>22.071542319749213</v>
      </c>
      <c r="I115">
        <f t="shared" ref="I115:K115" si="15">AVERAGE(I84:I112)</f>
        <v>15.290476489028212</v>
      </c>
      <c r="J115">
        <f t="shared" si="15"/>
        <v>14.405630094043889</v>
      </c>
      <c r="K115">
        <f t="shared" si="15"/>
        <v>13.710984326018808</v>
      </c>
      <c r="L115"/>
      <c r="N115" s="47">
        <v>22.183181818181819</v>
      </c>
      <c r="O115" s="47">
        <v>14.389090909090909</v>
      </c>
      <c r="P115" s="47">
        <v>13.19</v>
      </c>
      <c r="Q115" s="47">
        <v>17.986363636363635</v>
      </c>
      <c r="R115"/>
      <c r="S115"/>
      <c r="T115"/>
      <c r="U115"/>
      <c r="V115"/>
    </row>
    <row r="116" spans="2:22">
      <c r="B116" s="47">
        <v>21.343818181818182</v>
      </c>
      <c r="C116" s="47">
        <v>13.19</v>
      </c>
      <c r="D116" s="47">
        <v>18.94563636363636</v>
      </c>
      <c r="E116" s="47">
        <v>18.226181818181818</v>
      </c>
      <c r="G116" s="43" t="s">
        <v>55</v>
      </c>
      <c r="H116">
        <f>_xlfn.STDEV.S(H84:H112)</f>
        <v>6.4844366798199564</v>
      </c>
      <c r="I116">
        <f t="shared" ref="I116:K116" si="16">_xlfn.STDEV.S(I84:I112)</f>
        <v>3.8299406481243747</v>
      </c>
      <c r="J116">
        <f t="shared" si="16"/>
        <v>3.6460088358219727</v>
      </c>
      <c r="K116">
        <f t="shared" si="16"/>
        <v>3.9857407502568485</v>
      </c>
      <c r="L116"/>
      <c r="N116" s="47">
        <v>14.38909090909091</v>
      </c>
      <c r="O116" s="47">
        <v>10.312181818181818</v>
      </c>
      <c r="P116" s="47">
        <v>10.791818181818179</v>
      </c>
      <c r="Q116" s="47">
        <v>13.909454545454546</v>
      </c>
      <c r="R116"/>
      <c r="S116"/>
      <c r="T116"/>
      <c r="U116"/>
      <c r="V116"/>
    </row>
    <row r="117" spans="2:22">
      <c r="B117" s="47">
        <v>19.90490909090909</v>
      </c>
      <c r="C117" s="47">
        <v>15.348363636363636</v>
      </c>
      <c r="D117" s="47">
        <v>11.031636363636363</v>
      </c>
      <c r="E117" s="47">
        <v>10.312181818181818</v>
      </c>
      <c r="G117" s="42" t="s">
        <v>10</v>
      </c>
      <c r="H117">
        <f>H116/SQRT(29)</f>
        <v>1.2041296621468462</v>
      </c>
      <c r="I117">
        <f t="shared" ref="I117:K117" si="17">I116/SQRT(29)</f>
        <v>0.71120212385149295</v>
      </c>
      <c r="J117">
        <f t="shared" si="17"/>
        <v>0.67704684376448043</v>
      </c>
      <c r="K117">
        <f t="shared" si="17"/>
        <v>0.74013347650500194</v>
      </c>
      <c r="L117"/>
      <c r="N117" s="47">
        <v>23.022545454545451</v>
      </c>
      <c r="O117" s="47">
        <v>19.66509090909091</v>
      </c>
      <c r="P117" s="47">
        <v>17.986363636363635</v>
      </c>
      <c r="Q117" s="47">
        <v>15.348363636363636</v>
      </c>
      <c r="R117"/>
      <c r="S117"/>
      <c r="T117"/>
      <c r="U117"/>
      <c r="V117"/>
    </row>
    <row r="118" spans="2:22">
      <c r="B118" s="47">
        <v>33.094909090909091</v>
      </c>
      <c r="C118" s="47">
        <v>20.384545454545457</v>
      </c>
      <c r="D118" s="47">
        <v>21.583636363636359</v>
      </c>
      <c r="E118" s="47">
        <v>15.588181818181818</v>
      </c>
      <c r="H118"/>
      <c r="I118"/>
      <c r="J118"/>
      <c r="K118"/>
      <c r="L118"/>
      <c r="N118" s="47">
        <v>18.825727272727271</v>
      </c>
      <c r="O118" s="47">
        <v>15.348363636363636</v>
      </c>
      <c r="P118" s="47">
        <v>16.547454545454546</v>
      </c>
      <c r="Q118" s="47">
        <v>13.19</v>
      </c>
      <c r="R118"/>
      <c r="S118"/>
      <c r="T118"/>
      <c r="U118"/>
      <c r="V118"/>
    </row>
    <row r="119" spans="2:22">
      <c r="B119" s="47">
        <v>20.384545454545457</v>
      </c>
      <c r="C119" s="47">
        <v>13.909454545454546</v>
      </c>
      <c r="D119" s="47">
        <v>13.909454545454546</v>
      </c>
      <c r="E119" s="47">
        <v>11.751090909090911</v>
      </c>
      <c r="H119"/>
      <c r="I119"/>
      <c r="J119"/>
      <c r="K119"/>
      <c r="L119"/>
      <c r="N119" s="47">
        <v>20.744272727272723</v>
      </c>
      <c r="O119" s="47">
        <v>24.941090909090907</v>
      </c>
      <c r="P119" s="47">
        <v>23.022545454545455</v>
      </c>
      <c r="Q119" s="47">
        <v>17.266909090909088</v>
      </c>
      <c r="R119"/>
      <c r="S119"/>
      <c r="T119"/>
      <c r="U119"/>
      <c r="V119"/>
    </row>
    <row r="120" spans="2:22">
      <c r="B120" s="47">
        <v>15.827999999999999</v>
      </c>
      <c r="C120" s="47">
        <v>13.909454545454546</v>
      </c>
      <c r="D120" s="47">
        <v>11.751090909090911</v>
      </c>
      <c r="E120" s="47">
        <v>7.6741818181818182</v>
      </c>
      <c r="H120"/>
      <c r="I120"/>
      <c r="J120"/>
      <c r="K120"/>
      <c r="L120"/>
      <c r="N120" s="47">
        <v>18.585909090909091</v>
      </c>
      <c r="O120" s="47">
        <v>20.144727272727273</v>
      </c>
      <c r="P120" s="47">
        <v>16.787272727272729</v>
      </c>
      <c r="Q120" s="47">
        <v>8.8732727272727274</v>
      </c>
      <c r="R120"/>
      <c r="S120"/>
      <c r="T120"/>
      <c r="U120"/>
      <c r="V120"/>
    </row>
    <row r="121" spans="2:22">
      <c r="B121" s="47">
        <v>34.773636363636356</v>
      </c>
      <c r="C121" s="47">
        <v>20.624363636363636</v>
      </c>
      <c r="D121" s="47">
        <v>17.986363636363635</v>
      </c>
      <c r="E121" s="47">
        <v>12.23072727272727</v>
      </c>
      <c r="H121"/>
      <c r="I121"/>
      <c r="J121"/>
      <c r="K121"/>
      <c r="L121"/>
      <c r="N121" s="47">
        <v>19.185454545454544</v>
      </c>
      <c r="O121" s="47">
        <v>12.23072727272727</v>
      </c>
      <c r="P121" s="47">
        <v>15.827999999999999</v>
      </c>
      <c r="Q121" s="47">
        <v>9.3529090909090922</v>
      </c>
      <c r="R121"/>
      <c r="S121"/>
      <c r="T121"/>
      <c r="U121"/>
      <c r="V121"/>
    </row>
    <row r="122" spans="2:22">
      <c r="B122" s="47">
        <v>18.466000000000001</v>
      </c>
      <c r="C122" s="47">
        <v>20.384545454545457</v>
      </c>
      <c r="D122" s="47">
        <v>18.94563636363636</v>
      </c>
      <c r="E122" s="47">
        <v>20.624363636363636</v>
      </c>
      <c r="H122"/>
      <c r="I122"/>
      <c r="J122"/>
      <c r="K122"/>
      <c r="L122"/>
      <c r="N122" s="47">
        <v>22.662818181818182</v>
      </c>
      <c r="O122" s="47">
        <v>17.266909090909088</v>
      </c>
      <c r="P122" s="47">
        <v>14.62890909090909</v>
      </c>
      <c r="Q122" s="47">
        <v>14.868727272727272</v>
      </c>
      <c r="R122"/>
      <c r="U122"/>
      <c r="V122"/>
    </row>
    <row r="123" spans="2:22">
      <c r="B123" s="47">
        <v>21.583636363636359</v>
      </c>
      <c r="C123" s="47">
        <v>17.746545454545455</v>
      </c>
      <c r="D123" s="47">
        <v>22.303090909090908</v>
      </c>
      <c r="E123" s="47">
        <v>15.827999999999999</v>
      </c>
      <c r="H123"/>
      <c r="I123"/>
      <c r="J123"/>
      <c r="K123"/>
      <c r="L123"/>
      <c r="N123" s="47">
        <v>19.425272727272727</v>
      </c>
      <c r="O123" s="47">
        <v>20.384545454545457</v>
      </c>
      <c r="P123" s="47">
        <v>16.787272727272729</v>
      </c>
      <c r="Q123" s="47">
        <v>16.547454545454546</v>
      </c>
      <c r="R123"/>
      <c r="U123"/>
      <c r="V123"/>
    </row>
    <row r="124" spans="2:22">
      <c r="B124" s="47">
        <v>23.981818181818181</v>
      </c>
      <c r="C124" s="47">
        <v>23.022545454545455</v>
      </c>
      <c r="D124" s="47">
        <v>18.94563636363636</v>
      </c>
      <c r="E124" s="47">
        <v>14.868727272727272</v>
      </c>
      <c r="H124"/>
      <c r="I124"/>
      <c r="J124"/>
      <c r="K124"/>
      <c r="L124"/>
      <c r="N124" s="47">
        <v>20.864181818181816</v>
      </c>
      <c r="O124" s="47">
        <v>12.470545454545453</v>
      </c>
      <c r="P124" s="47">
        <v>15.348363636363636</v>
      </c>
      <c r="Q124" s="47">
        <v>11.751090909090911</v>
      </c>
      <c r="R124"/>
      <c r="U124"/>
      <c r="V124"/>
    </row>
    <row r="125" spans="2:22">
      <c r="B125" s="47">
        <v>16.547454545454546</v>
      </c>
      <c r="C125" s="47">
        <v>11.271454545454546</v>
      </c>
      <c r="D125" s="47">
        <v>13.909454545454546</v>
      </c>
      <c r="E125" s="47">
        <v>11.271454545454546</v>
      </c>
    </row>
    <row r="126" spans="2:22">
      <c r="B126" s="47">
        <v>23.262363636363638</v>
      </c>
      <c r="C126" s="47">
        <v>17.986363636363635</v>
      </c>
      <c r="D126" s="47">
        <v>20.384545454545457</v>
      </c>
      <c r="E126" s="47">
        <v>15.348363636363636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2:22">
      <c r="B127" s="47">
        <v>19.425272727272727</v>
      </c>
      <c r="C127" s="47">
        <v>18.705818181818184</v>
      </c>
      <c r="D127" s="47">
        <v>12.23072727272727</v>
      </c>
      <c r="E127" s="47">
        <v>9.8325454545454551</v>
      </c>
      <c r="F127"/>
      <c r="G127"/>
      <c r="H127"/>
      <c r="I127"/>
      <c r="J127"/>
      <c r="K127"/>
      <c r="L127"/>
      <c r="M127" s="43" t="s">
        <v>54</v>
      </c>
      <c r="N127">
        <f>AVERAGE(N84:N124)</f>
        <v>19.480255432372505</v>
      </c>
      <c r="O127">
        <f t="shared" ref="O127:Q127" si="18">AVERAGE(O84:O124)</f>
        <v>15.313268292682926</v>
      </c>
      <c r="P127">
        <f t="shared" si="18"/>
        <v>16.155556541019955</v>
      </c>
      <c r="Q127">
        <f t="shared" si="18"/>
        <v>14.219463414634145</v>
      </c>
      <c r="R127"/>
      <c r="S127"/>
      <c r="T127"/>
    </row>
    <row r="128" spans="2:22">
      <c r="B128" s="47">
        <v>29.49763636363636</v>
      </c>
      <c r="C128" s="47">
        <v>24.221636363636364</v>
      </c>
      <c r="D128" s="47">
        <v>19.185454545454544</v>
      </c>
      <c r="E128" s="47">
        <v>18.94563636363636</v>
      </c>
      <c r="F128"/>
      <c r="G128"/>
      <c r="H128"/>
      <c r="I128"/>
      <c r="J128"/>
      <c r="K128"/>
      <c r="L128"/>
      <c r="M128" s="43" t="s">
        <v>55</v>
      </c>
      <c r="N128">
        <f>_xlfn.STDEV.S(N84:N124)</f>
        <v>3.7442187022170765</v>
      </c>
      <c r="O128">
        <f t="shared" ref="O128:Q128" si="19">_xlfn.STDEV.S(O84:O124)</f>
        <v>3.6114583713160058</v>
      </c>
      <c r="P128">
        <f t="shared" si="19"/>
        <v>2.6324107287254135</v>
      </c>
      <c r="Q128">
        <f t="shared" si="19"/>
        <v>3.3027255974149994</v>
      </c>
      <c r="R128"/>
      <c r="S128"/>
      <c r="T128"/>
    </row>
    <row r="129" spans="1:20">
      <c r="B129" s="47">
        <v>23.022545454545455</v>
      </c>
      <c r="C129" s="47">
        <v>16.547454545454546</v>
      </c>
      <c r="D129" s="47">
        <v>22.063272727272725</v>
      </c>
      <c r="E129" s="47">
        <v>19.66509090909091</v>
      </c>
      <c r="F129"/>
      <c r="G129"/>
      <c r="H129"/>
      <c r="I129"/>
      <c r="J129"/>
      <c r="K129"/>
      <c r="L129"/>
      <c r="M129" s="42" t="s">
        <v>10</v>
      </c>
      <c r="N129">
        <f>N128/SQRT(41)</f>
        <v>0.58474872005891532</v>
      </c>
      <c r="O129">
        <f t="shared" ref="O129:Q129" si="20">O128/SQRT(41)</f>
        <v>0.56401503975251899</v>
      </c>
      <c r="P129">
        <f t="shared" si="20"/>
        <v>0.41111348634097472</v>
      </c>
      <c r="Q129">
        <f t="shared" si="20"/>
        <v>0.51579908103409433</v>
      </c>
      <c r="R129"/>
      <c r="S129"/>
      <c r="T129"/>
    </row>
    <row r="130" spans="1:20">
      <c r="B130" s="47"/>
      <c r="C130" s="47"/>
      <c r="D130" s="47"/>
      <c r="E130" s="47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>
      <c r="B131" s="47"/>
      <c r="C131" s="47"/>
      <c r="D131" s="47"/>
      <c r="E131" s="47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>
      <c r="A132" s="43" t="s">
        <v>54</v>
      </c>
      <c r="B132" s="47">
        <f>AVERAGE(B84:B129)</f>
        <v>23.614976284584976</v>
      </c>
      <c r="C132" s="47">
        <f t="shared" ref="C132:E132" si="21">AVERAGE(C84:C129)</f>
        <v>16.026110671936756</v>
      </c>
      <c r="D132" s="47">
        <f t="shared" si="21"/>
        <v>15.379644268774701</v>
      </c>
      <c r="E132" s="47">
        <f t="shared" si="21"/>
        <v>14.373450592885376</v>
      </c>
      <c r="F132"/>
      <c r="G132"/>
      <c r="H132"/>
      <c r="I132"/>
      <c r="J132"/>
      <c r="K132"/>
      <c r="L132"/>
      <c r="M132"/>
      <c r="P132"/>
      <c r="Q132"/>
      <c r="R132"/>
      <c r="S132"/>
      <c r="T132"/>
    </row>
    <row r="133" spans="1:20">
      <c r="A133" s="43" t="s">
        <v>55</v>
      </c>
      <c r="B133" s="47">
        <f>_xlfn.STDEV.S(B84:B129)</f>
        <v>6.0831395591746027</v>
      </c>
      <c r="C133" s="47">
        <f t="shared" ref="C133:E133" si="22">_xlfn.STDEV.S(C84:C129)</f>
        <v>4.2340130272298762</v>
      </c>
      <c r="D133" s="47">
        <f t="shared" si="22"/>
        <v>4.0147116218641843</v>
      </c>
      <c r="E133" s="47">
        <f t="shared" si="22"/>
        <v>3.2176582890923942</v>
      </c>
      <c r="F133"/>
      <c r="G133"/>
      <c r="H133"/>
      <c r="I133"/>
      <c r="J133"/>
      <c r="K133"/>
      <c r="L133"/>
      <c r="M133"/>
      <c r="P133"/>
      <c r="Q133"/>
      <c r="R133"/>
      <c r="S133"/>
      <c r="T133"/>
    </row>
    <row r="134" spans="1:20">
      <c r="A134" s="42" t="s">
        <v>10</v>
      </c>
      <c r="B134" s="42">
        <f>B133/SQRT(46)</f>
        <v>0.89690999616794209</v>
      </c>
      <c r="C134" s="42">
        <f t="shared" ref="C134:E134" si="23">C133/SQRT(46)</f>
        <v>0.62427116312009068</v>
      </c>
      <c r="D134" s="42">
        <f t="shared" si="23"/>
        <v>0.59193693492545507</v>
      </c>
      <c r="E134" s="42">
        <f t="shared" si="23"/>
        <v>0.47441783238180213</v>
      </c>
    </row>
  </sheetData>
  <mergeCells count="25">
    <mergeCell ref="D12:D16"/>
    <mergeCell ref="T82:W82"/>
    <mergeCell ref="B19:E19"/>
    <mergeCell ref="H19:K19"/>
    <mergeCell ref="N19:Q19"/>
    <mergeCell ref="T19:W19"/>
    <mergeCell ref="B82:E82"/>
    <mergeCell ref="H82:K82"/>
    <mergeCell ref="N82:Q82"/>
    <mergeCell ref="P6:S6"/>
    <mergeCell ref="P7:P11"/>
    <mergeCell ref="P12:P16"/>
    <mergeCell ref="A2:U2"/>
    <mergeCell ref="H7:H11"/>
    <mergeCell ref="H12:H16"/>
    <mergeCell ref="D6:G6"/>
    <mergeCell ref="H6:K6"/>
    <mergeCell ref="L12:L16"/>
    <mergeCell ref="L6:O6"/>
    <mergeCell ref="B7:B11"/>
    <mergeCell ref="B12:B16"/>
    <mergeCell ref="D5:K5"/>
    <mergeCell ref="L7:L11"/>
    <mergeCell ref="L5:S5"/>
    <mergeCell ref="D7:D1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30"/>
  <sheetViews>
    <sheetView tabSelected="1" zoomScale="85" zoomScaleNormal="85" zoomScalePageLayoutView="85" workbookViewId="0">
      <selection activeCell="D44" sqref="D44"/>
    </sheetView>
  </sheetViews>
  <sheetFormatPr baseColWidth="10" defaultColWidth="11.5" defaultRowHeight="13" x14ac:dyDescent="0"/>
  <cols>
    <col min="1" max="1" width="11.5" style="50"/>
    <col min="2" max="2" width="13.5" style="50" bestFit="1" customWidth="1"/>
    <col min="3" max="3" width="23" style="50" customWidth="1"/>
    <col min="4" max="4" width="20.1640625" style="50" customWidth="1"/>
    <col min="5" max="8" width="19.1640625" style="50" customWidth="1"/>
    <col min="9" max="9" width="21.5" style="50" bestFit="1" customWidth="1"/>
    <col min="10" max="10" width="21.5" style="25" customWidth="1"/>
    <col min="11" max="11" width="9.6640625" style="50" customWidth="1"/>
    <col min="12" max="12" width="11" style="50" customWidth="1"/>
    <col min="13" max="13" width="23.5" style="50" bestFit="1" customWidth="1"/>
    <col min="14" max="17" width="19.1640625" style="50" customWidth="1"/>
    <col min="18" max="18" width="21.5" style="50" bestFit="1" customWidth="1"/>
    <col min="19" max="19" width="21.5" style="50" customWidth="1"/>
    <col min="20" max="21" width="11.5" style="50"/>
    <col min="22" max="22" width="23.5" style="50" bestFit="1" customWidth="1"/>
    <col min="23" max="26" width="19.1640625" style="50" customWidth="1"/>
    <col min="27" max="27" width="21.5" style="50" bestFit="1" customWidth="1"/>
    <col min="28" max="28" width="21.5" style="50" customWidth="1"/>
    <col min="29" max="30" width="11.5" style="50"/>
    <col min="31" max="31" width="23.5" style="50" bestFit="1" customWidth="1"/>
    <col min="32" max="35" width="19.1640625" style="50" customWidth="1"/>
    <col min="36" max="36" width="21.5" style="50" bestFit="1" customWidth="1"/>
    <col min="37" max="37" width="21.5" style="50" customWidth="1"/>
    <col min="38" max="39" width="11.5" style="50"/>
    <col min="40" max="40" width="23.5" style="50" bestFit="1" customWidth="1"/>
    <col min="41" max="44" width="19.1640625" style="50" customWidth="1"/>
    <col min="45" max="45" width="21.5" style="50" bestFit="1" customWidth="1"/>
    <col min="46" max="46" width="21.5" style="50" customWidth="1"/>
    <col min="47" max="48" width="11.5" style="50"/>
    <col min="49" max="49" width="23.5" style="50" bestFit="1" customWidth="1"/>
    <col min="50" max="53" width="19.1640625" style="50" customWidth="1"/>
    <col min="54" max="54" width="21.5" style="50" bestFit="1" customWidth="1"/>
    <col min="55" max="55" width="21.5" style="50" customWidth="1"/>
    <col min="56" max="57" width="11.5" style="50"/>
    <col min="58" max="58" width="23.5" style="50" bestFit="1" customWidth="1"/>
    <col min="59" max="16384" width="11.5" style="50"/>
  </cols>
  <sheetData>
    <row r="2" spans="1:58" s="37" customFormat="1" ht="19">
      <c r="A2" s="145" t="s">
        <v>100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98"/>
      <c r="W2" s="98"/>
      <c r="X2" s="98"/>
      <c r="Y2" s="99"/>
      <c r="Z2" s="99"/>
      <c r="AA2" s="99"/>
      <c r="AB2" s="99"/>
      <c r="AC2" s="100"/>
      <c r="AD2" s="100"/>
      <c r="AE2" s="99"/>
      <c r="AF2" s="99"/>
      <c r="AG2" s="99"/>
      <c r="AH2" s="100"/>
      <c r="AI2" s="99"/>
    </row>
    <row r="4" spans="1:58" s="141" customFormat="1" ht="15">
      <c r="B4" s="137" t="s">
        <v>99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</row>
    <row r="5" spans="1:58">
      <c r="B5" s="101" t="s">
        <v>92</v>
      </c>
      <c r="I5" s="25"/>
      <c r="J5" s="50"/>
    </row>
    <row r="8" spans="1:58" s="51" customFormat="1" ht="15">
      <c r="D8" s="159" t="s">
        <v>63</v>
      </c>
      <c r="E8" s="159"/>
      <c r="F8" s="159"/>
      <c r="G8" s="159"/>
      <c r="H8" s="159"/>
      <c r="I8" s="159"/>
      <c r="J8" s="159"/>
      <c r="K8" s="159"/>
      <c r="L8" s="159"/>
    </row>
    <row r="9" spans="1:58" s="53" customFormat="1" ht="18" thickBot="1">
      <c r="B9" s="160" t="s">
        <v>64</v>
      </c>
      <c r="C9" s="161" t="s">
        <v>52</v>
      </c>
      <c r="D9" s="52" t="s">
        <v>65</v>
      </c>
      <c r="E9" s="162" t="s">
        <v>66</v>
      </c>
      <c r="F9" s="162"/>
      <c r="G9" s="163"/>
      <c r="H9" s="163"/>
      <c r="I9" s="163"/>
      <c r="J9" s="163"/>
      <c r="K9" s="163"/>
      <c r="L9" s="163"/>
      <c r="M9" s="163"/>
      <c r="N9" s="162" t="s">
        <v>67</v>
      </c>
      <c r="O9" s="162"/>
      <c r="P9" s="163"/>
      <c r="Q9" s="163"/>
      <c r="R9" s="163"/>
      <c r="S9" s="163"/>
      <c r="T9" s="163"/>
      <c r="U9" s="163"/>
      <c r="V9" s="163"/>
      <c r="W9" s="162" t="s">
        <v>68</v>
      </c>
      <c r="X9" s="162"/>
      <c r="Y9" s="163"/>
      <c r="Z9" s="163"/>
      <c r="AA9" s="163"/>
      <c r="AB9" s="163"/>
      <c r="AC9" s="163"/>
      <c r="AD9" s="163"/>
      <c r="AE9" s="163"/>
      <c r="AF9" s="162" t="s">
        <v>69</v>
      </c>
      <c r="AG9" s="162"/>
      <c r="AH9" s="163"/>
      <c r="AI9" s="163"/>
      <c r="AJ9" s="163"/>
      <c r="AK9" s="163"/>
      <c r="AL9" s="163"/>
      <c r="AM9" s="163"/>
      <c r="AN9" s="163"/>
      <c r="AO9" s="162" t="s">
        <v>70</v>
      </c>
      <c r="AP9" s="162"/>
      <c r="AQ9" s="163"/>
      <c r="AR9" s="163"/>
      <c r="AS9" s="163"/>
      <c r="AT9" s="163"/>
      <c r="AU9" s="163"/>
      <c r="AV9" s="163"/>
      <c r="AW9" s="163"/>
      <c r="AX9" s="162" t="s">
        <v>71</v>
      </c>
      <c r="AY9" s="162"/>
      <c r="AZ9" s="163"/>
      <c r="BA9" s="163"/>
      <c r="BB9" s="163"/>
      <c r="BC9" s="163"/>
      <c r="BD9" s="163"/>
      <c r="BE9" s="163"/>
      <c r="BF9" s="163"/>
    </row>
    <row r="10" spans="1:58" s="53" customFormat="1">
      <c r="B10" s="160"/>
      <c r="C10" s="161"/>
      <c r="D10" s="54" t="s">
        <v>6</v>
      </c>
      <c r="E10" s="55" t="s">
        <v>72</v>
      </c>
      <c r="F10" s="56" t="s">
        <v>10</v>
      </c>
      <c r="G10" s="57" t="s">
        <v>73</v>
      </c>
      <c r="H10" s="58" t="s">
        <v>10</v>
      </c>
      <c r="I10" s="59" t="s">
        <v>74</v>
      </c>
      <c r="J10" s="59" t="s">
        <v>10</v>
      </c>
      <c r="K10" s="26" t="s">
        <v>8</v>
      </c>
      <c r="L10" s="26" t="s">
        <v>9</v>
      </c>
      <c r="M10" s="60" t="s">
        <v>75</v>
      </c>
      <c r="N10" s="55" t="s">
        <v>72</v>
      </c>
      <c r="O10" s="56" t="s">
        <v>10</v>
      </c>
      <c r="P10" s="57" t="s">
        <v>73</v>
      </c>
      <c r="Q10" s="58" t="s">
        <v>10</v>
      </c>
      <c r="R10" s="59" t="s">
        <v>74</v>
      </c>
      <c r="S10" s="59" t="s">
        <v>10</v>
      </c>
      <c r="T10" s="26" t="s">
        <v>8</v>
      </c>
      <c r="U10" s="26" t="s">
        <v>9</v>
      </c>
      <c r="V10" s="60" t="s">
        <v>75</v>
      </c>
      <c r="W10" s="55" t="s">
        <v>72</v>
      </c>
      <c r="X10" s="56" t="s">
        <v>10</v>
      </c>
      <c r="Y10" s="57" t="s">
        <v>73</v>
      </c>
      <c r="Z10" s="58" t="s">
        <v>10</v>
      </c>
      <c r="AA10" s="59" t="s">
        <v>74</v>
      </c>
      <c r="AB10" s="59" t="s">
        <v>10</v>
      </c>
      <c r="AC10" s="26" t="s">
        <v>8</v>
      </c>
      <c r="AD10" s="26" t="s">
        <v>9</v>
      </c>
      <c r="AE10" s="60" t="s">
        <v>75</v>
      </c>
      <c r="AF10" s="55" t="s">
        <v>72</v>
      </c>
      <c r="AG10" s="56" t="s">
        <v>10</v>
      </c>
      <c r="AH10" s="57" t="s">
        <v>73</v>
      </c>
      <c r="AI10" s="58" t="s">
        <v>10</v>
      </c>
      <c r="AJ10" s="59" t="s">
        <v>74</v>
      </c>
      <c r="AK10" s="59" t="s">
        <v>10</v>
      </c>
      <c r="AL10" s="26" t="s">
        <v>8</v>
      </c>
      <c r="AM10" s="26" t="s">
        <v>9</v>
      </c>
      <c r="AN10" s="60" t="s">
        <v>75</v>
      </c>
      <c r="AO10" s="55" t="s">
        <v>72</v>
      </c>
      <c r="AP10" s="56"/>
      <c r="AQ10" s="57" t="s">
        <v>73</v>
      </c>
      <c r="AR10" s="58" t="s">
        <v>10</v>
      </c>
      <c r="AS10" s="59" t="s">
        <v>74</v>
      </c>
      <c r="AT10" s="59" t="s">
        <v>10</v>
      </c>
      <c r="AU10" s="26" t="s">
        <v>8</v>
      </c>
      <c r="AV10" s="26" t="s">
        <v>9</v>
      </c>
      <c r="AW10" s="60" t="s">
        <v>75</v>
      </c>
      <c r="AX10" s="55" t="s">
        <v>72</v>
      </c>
      <c r="AY10" s="56" t="s">
        <v>10</v>
      </c>
      <c r="AZ10" s="57" t="s">
        <v>73</v>
      </c>
      <c r="BA10" s="58" t="s">
        <v>10</v>
      </c>
      <c r="BB10" s="59" t="s">
        <v>74</v>
      </c>
      <c r="BC10" s="59" t="s">
        <v>10</v>
      </c>
      <c r="BD10" s="26" t="s">
        <v>8</v>
      </c>
      <c r="BE10" s="26" t="s">
        <v>9</v>
      </c>
      <c r="BF10" s="26" t="s">
        <v>75</v>
      </c>
    </row>
    <row r="11" spans="1:58" s="25" customFormat="1">
      <c r="B11" s="160"/>
      <c r="C11" s="161"/>
      <c r="D11" s="61" t="s">
        <v>12</v>
      </c>
      <c r="E11" s="62">
        <v>24.107142857142858</v>
      </c>
      <c r="F11" s="63">
        <v>3.4758255457217637</v>
      </c>
      <c r="G11" s="64">
        <v>74.107142857142861</v>
      </c>
      <c r="H11" s="65">
        <v>3.803100065406638</v>
      </c>
      <c r="I11" s="65">
        <v>1.7857142857142858</v>
      </c>
      <c r="J11" s="65">
        <v>1.6076576865301673</v>
      </c>
      <c r="K11" s="65">
        <v>112</v>
      </c>
      <c r="L11" s="65">
        <v>5</v>
      </c>
      <c r="M11" s="66" t="s">
        <v>76</v>
      </c>
      <c r="N11" s="62">
        <v>37.974683544303801</v>
      </c>
      <c r="O11" s="63">
        <v>6.3246863966640801</v>
      </c>
      <c r="P11" s="64">
        <v>58.22784810126582</v>
      </c>
      <c r="Q11" s="65">
        <v>3.8824674423598613</v>
      </c>
      <c r="R11" s="65">
        <v>3.7974683544303796</v>
      </c>
      <c r="S11" s="65">
        <v>2.5221243250702599</v>
      </c>
      <c r="T11" s="65">
        <v>79</v>
      </c>
      <c r="U11" s="65">
        <v>5</v>
      </c>
      <c r="V11" s="66" t="s">
        <v>76</v>
      </c>
      <c r="W11" s="62">
        <v>1.3157894736842106</v>
      </c>
      <c r="X11" s="63">
        <v>1.0526315789473684</v>
      </c>
      <c r="Y11" s="64">
        <v>97.368421052631575</v>
      </c>
      <c r="Z11" s="65">
        <v>1.3685471272631775</v>
      </c>
      <c r="AA11" s="65">
        <v>1.3157894736842106</v>
      </c>
      <c r="AB11" s="65">
        <v>1.1764705882352942</v>
      </c>
      <c r="AC11" s="65">
        <v>76</v>
      </c>
      <c r="AD11" s="65">
        <v>5</v>
      </c>
      <c r="AE11" s="66" t="s">
        <v>76</v>
      </c>
      <c r="AF11" s="62">
        <v>0</v>
      </c>
      <c r="AG11" s="63">
        <v>0</v>
      </c>
      <c r="AH11" s="64">
        <v>100</v>
      </c>
      <c r="AI11" s="67">
        <v>0</v>
      </c>
      <c r="AJ11" s="65">
        <v>0</v>
      </c>
      <c r="AK11" s="65">
        <v>0</v>
      </c>
      <c r="AL11" s="65">
        <v>75</v>
      </c>
      <c r="AM11" s="65">
        <v>5</v>
      </c>
      <c r="AN11" s="66" t="s">
        <v>76</v>
      </c>
      <c r="AO11" s="62">
        <v>4.0816326530612246</v>
      </c>
      <c r="AP11" s="63">
        <v>0</v>
      </c>
      <c r="AQ11" s="64">
        <v>95.91836734693878</v>
      </c>
      <c r="AR11" s="67">
        <v>0</v>
      </c>
      <c r="AS11" s="65">
        <v>0</v>
      </c>
      <c r="AT11" s="65">
        <v>0</v>
      </c>
      <c r="AU11" s="65">
        <v>75</v>
      </c>
      <c r="AV11" s="65">
        <v>5</v>
      </c>
      <c r="AW11" s="66" t="s">
        <v>76</v>
      </c>
      <c r="AX11" s="62">
        <v>4.0816326530612246</v>
      </c>
      <c r="AY11" s="63">
        <v>4.5215533220835118</v>
      </c>
      <c r="AZ11" s="64">
        <v>95.91836734693878</v>
      </c>
      <c r="BA11" s="65">
        <v>4.5215533220835127</v>
      </c>
      <c r="BB11" s="65">
        <v>0</v>
      </c>
      <c r="BC11" s="65">
        <v>0</v>
      </c>
      <c r="BD11" s="65">
        <v>49</v>
      </c>
      <c r="BE11" s="65">
        <v>5</v>
      </c>
      <c r="BF11" s="65" t="s">
        <v>76</v>
      </c>
    </row>
    <row r="12" spans="1:58" s="25" customFormat="1" ht="14" thickBot="1">
      <c r="B12" s="160"/>
      <c r="C12" s="161"/>
      <c r="D12" s="61" t="s">
        <v>27</v>
      </c>
      <c r="E12" s="68">
        <v>25</v>
      </c>
      <c r="F12" s="69">
        <v>0.83333333333333393</v>
      </c>
      <c r="G12" s="64">
        <v>50</v>
      </c>
      <c r="H12" s="67">
        <v>5.8333333333333366</v>
      </c>
      <c r="I12" s="65">
        <v>25</v>
      </c>
      <c r="J12" s="65">
        <v>6.6666666666666679</v>
      </c>
      <c r="K12" s="65">
        <v>28</v>
      </c>
      <c r="L12" s="65">
        <v>2</v>
      </c>
      <c r="M12" s="66">
        <v>1</v>
      </c>
      <c r="N12" s="68">
        <v>14.285714285714286</v>
      </c>
      <c r="O12" s="69">
        <v>4.9740065079109756</v>
      </c>
      <c r="P12" s="64">
        <v>77.142857142857139</v>
      </c>
      <c r="Q12" s="67">
        <v>6.5489609014628449</v>
      </c>
      <c r="R12" s="65">
        <v>8.5714285714285712</v>
      </c>
      <c r="S12" s="65">
        <v>3.3333333333333344</v>
      </c>
      <c r="T12" s="65">
        <v>35</v>
      </c>
      <c r="U12" s="65">
        <v>6</v>
      </c>
      <c r="V12" s="70">
        <v>1.4E-2</v>
      </c>
      <c r="W12" s="68">
        <v>18.367346938775512</v>
      </c>
      <c r="X12" s="69">
        <v>6.316263910490493</v>
      </c>
      <c r="Y12" s="71">
        <v>71.428571428571431</v>
      </c>
      <c r="Z12" s="67">
        <v>5.3728771053517344</v>
      </c>
      <c r="AA12" s="65">
        <v>10.204081632653061</v>
      </c>
      <c r="AB12" s="65">
        <v>5.3028966901023535</v>
      </c>
      <c r="AC12" s="65">
        <v>49</v>
      </c>
      <c r="AD12" s="65">
        <v>6</v>
      </c>
      <c r="AE12" s="70">
        <v>9.2E-5</v>
      </c>
      <c r="AF12" s="68">
        <v>11.111111111111111</v>
      </c>
      <c r="AG12" s="69">
        <v>3.3764788570865583</v>
      </c>
      <c r="AH12" s="64">
        <v>76.19047619047619</v>
      </c>
      <c r="AI12" s="67">
        <v>2.8248082048981318</v>
      </c>
      <c r="AJ12" s="65">
        <v>12.698412698412698</v>
      </c>
      <c r="AK12" s="65">
        <v>3.2935245282275929</v>
      </c>
      <c r="AL12" s="65">
        <v>63</v>
      </c>
      <c r="AM12" s="65">
        <v>6</v>
      </c>
      <c r="AN12" s="70">
        <v>3.4139999999999999E-3</v>
      </c>
      <c r="AO12" s="68">
        <v>5.4545454545454541</v>
      </c>
      <c r="AP12" s="69">
        <v>1.9923423420410324</v>
      </c>
      <c r="AQ12" s="64">
        <v>89.090909090909093</v>
      </c>
      <c r="AR12" s="67">
        <v>4.2761743795276717</v>
      </c>
      <c r="AS12" s="65">
        <v>5.4545454545454541</v>
      </c>
      <c r="AT12" s="65">
        <v>4.0824829046386295</v>
      </c>
      <c r="AU12" s="65">
        <v>55</v>
      </c>
      <c r="AV12" s="65">
        <v>5</v>
      </c>
      <c r="AW12" s="86">
        <v>7.3331199999999999E-2</v>
      </c>
      <c r="AX12" s="68">
        <v>8.4745762711864412</v>
      </c>
      <c r="AY12" s="69">
        <v>3.3333333333333339</v>
      </c>
      <c r="AZ12" s="64">
        <v>88.13559322033899</v>
      </c>
      <c r="BA12" s="67">
        <v>5.2566514484570712</v>
      </c>
      <c r="BB12" s="65">
        <v>3.3898305084745761</v>
      </c>
      <c r="BC12" s="65">
        <v>2.9397236789606564</v>
      </c>
      <c r="BD12" s="65">
        <v>59</v>
      </c>
      <c r="BE12" s="65">
        <v>6</v>
      </c>
      <c r="BF12" s="65">
        <v>0.45223999999999998</v>
      </c>
    </row>
    <row r="13" spans="1:58">
      <c r="B13" s="160"/>
      <c r="E13" s="72"/>
      <c r="F13" s="72"/>
      <c r="G13" s="72"/>
      <c r="H13" s="72"/>
      <c r="N13" s="72"/>
      <c r="O13" s="72"/>
      <c r="P13" s="72"/>
      <c r="Q13" s="72"/>
      <c r="W13" s="72"/>
      <c r="X13" s="72"/>
      <c r="Y13" s="72"/>
      <c r="Z13" s="72"/>
      <c r="AF13" s="72"/>
      <c r="AG13" s="72"/>
      <c r="AH13" s="72"/>
      <c r="AI13" s="72"/>
      <c r="AO13" s="72"/>
      <c r="AP13" s="72"/>
      <c r="AQ13" s="72"/>
      <c r="AR13" s="72"/>
      <c r="AX13" s="72"/>
      <c r="AY13" s="72"/>
      <c r="AZ13" s="72"/>
      <c r="BA13" s="72"/>
    </row>
    <row r="14" spans="1:58">
      <c r="B14" s="160"/>
      <c r="D14" s="72"/>
      <c r="E14" s="72"/>
      <c r="F14" s="72"/>
      <c r="G14" s="72"/>
      <c r="H14" s="72"/>
      <c r="N14" s="72"/>
      <c r="O14" s="72"/>
      <c r="P14" s="72"/>
      <c r="Q14" s="72"/>
      <c r="W14" s="72"/>
      <c r="X14" s="72"/>
      <c r="Y14" s="72"/>
      <c r="Z14" s="72"/>
      <c r="AF14" s="72"/>
      <c r="AG14" s="72"/>
      <c r="AH14" s="72"/>
      <c r="AI14" s="72"/>
      <c r="AO14" s="72"/>
      <c r="AP14" s="72"/>
      <c r="AQ14" s="72"/>
      <c r="AR14" s="72"/>
      <c r="AX14" s="72"/>
      <c r="AY14" s="72"/>
      <c r="AZ14" s="72"/>
      <c r="BA14" s="72"/>
    </row>
    <row r="15" spans="1:58" s="51" customFormat="1" ht="16" thickBot="1">
      <c r="B15" s="160"/>
      <c r="D15" s="159" t="s">
        <v>77</v>
      </c>
      <c r="E15" s="159"/>
      <c r="F15" s="159"/>
      <c r="G15" s="159"/>
      <c r="H15" s="159"/>
      <c r="I15" s="159"/>
      <c r="J15" s="159"/>
      <c r="K15" s="159"/>
      <c r="L15" s="159"/>
    </row>
    <row r="16" spans="1:58" s="53" customFormat="1" ht="18" thickBot="1">
      <c r="B16" s="160"/>
      <c r="C16" s="164" t="s">
        <v>91</v>
      </c>
      <c r="D16" s="73" t="s">
        <v>65</v>
      </c>
      <c r="E16" s="162" t="s">
        <v>66</v>
      </c>
      <c r="F16" s="162"/>
      <c r="G16" s="163"/>
      <c r="H16" s="163"/>
      <c r="I16" s="163"/>
      <c r="J16" s="163"/>
      <c r="K16" s="163"/>
      <c r="L16" s="163"/>
      <c r="M16" s="163"/>
      <c r="N16" s="162" t="s">
        <v>67</v>
      </c>
      <c r="O16" s="162"/>
      <c r="P16" s="163"/>
      <c r="Q16" s="163"/>
      <c r="R16" s="163"/>
      <c r="S16" s="163"/>
      <c r="T16" s="163"/>
      <c r="U16" s="163"/>
      <c r="V16" s="163"/>
      <c r="W16" s="162" t="s">
        <v>68</v>
      </c>
      <c r="X16" s="162"/>
      <c r="Y16" s="163"/>
      <c r="Z16" s="163"/>
      <c r="AA16" s="163"/>
      <c r="AB16" s="163"/>
      <c r="AC16" s="163"/>
      <c r="AD16" s="163"/>
      <c r="AE16" s="163"/>
      <c r="AF16" s="163" t="s">
        <v>69</v>
      </c>
      <c r="AG16" s="163"/>
      <c r="AH16" s="163"/>
      <c r="AI16" s="163"/>
      <c r="AJ16" s="163"/>
      <c r="AK16" s="163"/>
      <c r="AL16" s="163"/>
      <c r="AM16" s="163"/>
      <c r="AN16" s="163"/>
      <c r="AO16" s="162" t="s">
        <v>70</v>
      </c>
      <c r="AP16" s="162"/>
      <c r="AQ16" s="163"/>
      <c r="AR16" s="163"/>
      <c r="AS16" s="163"/>
      <c r="AT16" s="163"/>
      <c r="AU16" s="163"/>
      <c r="AV16" s="163"/>
      <c r="AW16" s="163"/>
      <c r="AX16" s="165" t="s">
        <v>71</v>
      </c>
      <c r="AY16" s="165"/>
      <c r="AZ16" s="166"/>
      <c r="BA16" s="166"/>
      <c r="BB16" s="166"/>
      <c r="BC16" s="166"/>
      <c r="BD16" s="166"/>
      <c r="BE16" s="166"/>
      <c r="BF16" s="167"/>
    </row>
    <row r="17" spans="2:58" s="53" customFormat="1" ht="14" thickBot="1">
      <c r="B17" s="160"/>
      <c r="C17" s="164"/>
      <c r="D17" s="60" t="s">
        <v>6</v>
      </c>
      <c r="E17" s="55" t="s">
        <v>72</v>
      </c>
      <c r="F17" s="56" t="s">
        <v>10</v>
      </c>
      <c r="G17" s="57" t="s">
        <v>73</v>
      </c>
      <c r="H17" s="58" t="s">
        <v>10</v>
      </c>
      <c r="I17" s="59" t="s">
        <v>74</v>
      </c>
      <c r="J17" s="59" t="s">
        <v>10</v>
      </c>
      <c r="K17" s="26" t="s">
        <v>8</v>
      </c>
      <c r="L17" s="26" t="s">
        <v>9</v>
      </c>
      <c r="M17" s="60" t="s">
        <v>75</v>
      </c>
      <c r="N17" s="55" t="s">
        <v>72</v>
      </c>
      <c r="O17" s="56" t="s">
        <v>10</v>
      </c>
      <c r="P17" s="57" t="s">
        <v>73</v>
      </c>
      <c r="Q17" s="58" t="s">
        <v>10</v>
      </c>
      <c r="R17" s="59" t="s">
        <v>74</v>
      </c>
      <c r="S17" s="59" t="s">
        <v>10</v>
      </c>
      <c r="T17" s="26" t="s">
        <v>8</v>
      </c>
      <c r="U17" s="26" t="s">
        <v>9</v>
      </c>
      <c r="V17" s="60" t="s">
        <v>75</v>
      </c>
      <c r="W17" s="55" t="s">
        <v>72</v>
      </c>
      <c r="X17" s="56" t="s">
        <v>10</v>
      </c>
      <c r="Y17" s="57" t="s">
        <v>73</v>
      </c>
      <c r="Z17" s="58" t="s">
        <v>10</v>
      </c>
      <c r="AA17" s="59" t="s">
        <v>74</v>
      </c>
      <c r="AB17" s="59" t="s">
        <v>10</v>
      </c>
      <c r="AC17" s="26" t="s">
        <v>8</v>
      </c>
      <c r="AD17" s="26" t="s">
        <v>9</v>
      </c>
      <c r="AE17" s="26" t="s">
        <v>75</v>
      </c>
      <c r="AF17" s="74" t="s">
        <v>72</v>
      </c>
      <c r="AG17" s="74" t="s">
        <v>10</v>
      </c>
      <c r="AH17" s="58" t="s">
        <v>73</v>
      </c>
      <c r="AI17" s="58" t="s">
        <v>10</v>
      </c>
      <c r="AJ17" s="59" t="s">
        <v>74</v>
      </c>
      <c r="AK17" s="59" t="s">
        <v>10</v>
      </c>
      <c r="AL17" s="26" t="s">
        <v>8</v>
      </c>
      <c r="AM17" s="26" t="s">
        <v>9</v>
      </c>
      <c r="AN17" s="60" t="s">
        <v>75</v>
      </c>
      <c r="AO17" s="55" t="s">
        <v>72</v>
      </c>
      <c r="AP17" s="56" t="s">
        <v>10</v>
      </c>
      <c r="AQ17" s="57" t="s">
        <v>73</v>
      </c>
      <c r="AR17" s="58" t="s">
        <v>10</v>
      </c>
      <c r="AS17" s="59" t="s">
        <v>74</v>
      </c>
      <c r="AT17" s="59" t="s">
        <v>10</v>
      </c>
      <c r="AU17" s="26" t="s">
        <v>8</v>
      </c>
      <c r="AV17" s="26" t="s">
        <v>9</v>
      </c>
      <c r="AW17" s="60" t="s">
        <v>75</v>
      </c>
      <c r="AX17" s="55" t="s">
        <v>72</v>
      </c>
      <c r="AY17" s="56" t="s">
        <v>10</v>
      </c>
      <c r="AZ17" s="57" t="s">
        <v>73</v>
      </c>
      <c r="BA17" s="58" t="s">
        <v>10</v>
      </c>
      <c r="BB17" s="59" t="s">
        <v>74</v>
      </c>
      <c r="BC17" s="59" t="s">
        <v>10</v>
      </c>
      <c r="BD17" s="26" t="s">
        <v>8</v>
      </c>
      <c r="BE17" s="26" t="s">
        <v>9</v>
      </c>
      <c r="BF17" s="26" t="s">
        <v>75</v>
      </c>
    </row>
    <row r="18" spans="2:58" s="25" customFormat="1">
      <c r="B18" s="160"/>
      <c r="C18" s="164"/>
      <c r="D18" s="75" t="s">
        <v>12</v>
      </c>
      <c r="E18" s="62">
        <v>1.7857142857142858</v>
      </c>
      <c r="F18" s="76">
        <v>2.8571428571428572</v>
      </c>
      <c r="G18" s="64">
        <v>98.214285714285708</v>
      </c>
      <c r="H18" s="65">
        <v>2.8571428571428585</v>
      </c>
      <c r="I18" s="65">
        <v>0</v>
      </c>
      <c r="J18" s="65">
        <v>0</v>
      </c>
      <c r="K18" s="65">
        <v>112</v>
      </c>
      <c r="L18" s="65">
        <v>5</v>
      </c>
      <c r="M18" s="66" t="s">
        <v>76</v>
      </c>
      <c r="N18" s="62">
        <v>5.0632911392405067</v>
      </c>
      <c r="O18" s="76">
        <v>5.333333333333333</v>
      </c>
      <c r="P18" s="64">
        <v>91.139240506329116</v>
      </c>
      <c r="Q18" s="67">
        <v>4.5472061019194348</v>
      </c>
      <c r="R18" s="65">
        <v>3.7974683544303796</v>
      </c>
      <c r="S18" s="65">
        <v>1.5667996397469306</v>
      </c>
      <c r="T18" s="65">
        <v>79</v>
      </c>
      <c r="U18" s="65">
        <v>5</v>
      </c>
      <c r="V18" s="66" t="s">
        <v>76</v>
      </c>
      <c r="W18" s="62">
        <v>18.421052631578949</v>
      </c>
      <c r="X18" s="76">
        <v>8.9528112152349468</v>
      </c>
      <c r="Y18" s="64">
        <v>76.315789473684205</v>
      </c>
      <c r="Z18" s="67">
        <v>8.8534221730380533</v>
      </c>
      <c r="AA18" s="65">
        <v>5.2631578947368425</v>
      </c>
      <c r="AB18" s="65">
        <v>3.3740003406890948</v>
      </c>
      <c r="AC18" s="65">
        <v>76</v>
      </c>
      <c r="AD18" s="65">
        <v>5</v>
      </c>
      <c r="AE18" s="66" t="s">
        <v>76</v>
      </c>
      <c r="AF18" s="77">
        <v>21.333333333333332</v>
      </c>
      <c r="AG18" s="78">
        <v>6.0430629739481709</v>
      </c>
      <c r="AH18" s="64">
        <v>69.333333333333329</v>
      </c>
      <c r="AI18" s="67">
        <v>4.7618053942459149</v>
      </c>
      <c r="AJ18" s="65">
        <v>9.3333333333333339</v>
      </c>
      <c r="AK18" s="65">
        <v>3.9377547939684177</v>
      </c>
      <c r="AL18" s="65">
        <v>75</v>
      </c>
      <c r="AM18" s="65">
        <v>5</v>
      </c>
      <c r="AN18" s="66" t="s">
        <v>76</v>
      </c>
      <c r="AO18" s="62">
        <v>2.6666666666666665</v>
      </c>
      <c r="AP18" s="76">
        <v>1.6870001703445474</v>
      </c>
      <c r="AQ18" s="64">
        <v>96</v>
      </c>
      <c r="AR18" s="67">
        <v>1.767604071006752</v>
      </c>
      <c r="AS18" s="65">
        <v>1.3333333333333333</v>
      </c>
      <c r="AT18" s="65">
        <v>1.5384615384615383</v>
      </c>
      <c r="AU18" s="65">
        <v>75</v>
      </c>
      <c r="AV18" s="65">
        <v>5</v>
      </c>
      <c r="AW18" s="66" t="s">
        <v>76</v>
      </c>
      <c r="AX18" s="62">
        <v>0</v>
      </c>
      <c r="AY18" s="76">
        <v>0</v>
      </c>
      <c r="AZ18" s="64">
        <v>100</v>
      </c>
      <c r="BA18" s="67">
        <v>0</v>
      </c>
      <c r="BB18" s="65">
        <v>0</v>
      </c>
      <c r="BC18" s="65">
        <v>0</v>
      </c>
      <c r="BD18" s="65">
        <v>49</v>
      </c>
      <c r="BE18" s="65">
        <v>5</v>
      </c>
      <c r="BF18" s="65" t="s">
        <v>76</v>
      </c>
    </row>
    <row r="19" spans="2:58" s="25" customFormat="1" ht="14" thickBot="1">
      <c r="B19" s="160"/>
      <c r="C19" s="164"/>
      <c r="D19" s="75" t="s">
        <v>27</v>
      </c>
      <c r="E19" s="68">
        <v>0</v>
      </c>
      <c r="F19" s="69">
        <v>0</v>
      </c>
      <c r="G19" s="64">
        <v>92.857142857142861</v>
      </c>
      <c r="H19" s="67">
        <v>1.0416666666666643</v>
      </c>
      <c r="I19" s="65">
        <v>7.1428571428571432</v>
      </c>
      <c r="J19" s="65">
        <v>1.0416666666666694</v>
      </c>
      <c r="K19" s="65">
        <v>28</v>
      </c>
      <c r="L19" s="65">
        <v>2</v>
      </c>
      <c r="M19" s="66">
        <v>1</v>
      </c>
      <c r="N19" s="68">
        <v>5.7142857142857144</v>
      </c>
      <c r="O19" s="69">
        <v>2.5915341754868</v>
      </c>
      <c r="P19" s="64">
        <v>77.142857142857139</v>
      </c>
      <c r="Q19" s="67">
        <v>5.3931827108940391</v>
      </c>
      <c r="R19" s="65">
        <v>17.142857142857142</v>
      </c>
      <c r="S19" s="65">
        <v>4.207576939724774</v>
      </c>
      <c r="T19" s="65">
        <v>35</v>
      </c>
      <c r="U19" s="65">
        <v>6</v>
      </c>
      <c r="V19" s="66">
        <v>1</v>
      </c>
      <c r="W19" s="68">
        <v>2.0408163265306123</v>
      </c>
      <c r="X19" s="69">
        <v>1.5151515151515154</v>
      </c>
      <c r="Y19" s="64">
        <v>85.714285714285708</v>
      </c>
      <c r="Z19" s="67">
        <v>5.0487160131014512</v>
      </c>
      <c r="AA19" s="65">
        <v>12.244897959183673</v>
      </c>
      <c r="AB19" s="65">
        <v>4.46131916633116</v>
      </c>
      <c r="AC19" s="65">
        <v>49</v>
      </c>
      <c r="AD19" s="65">
        <v>6</v>
      </c>
      <c r="AE19" s="66">
        <v>0.2082</v>
      </c>
      <c r="AF19" s="68">
        <v>4.7619047619047619</v>
      </c>
      <c r="AG19" s="69">
        <v>2.402961217296161</v>
      </c>
      <c r="AH19" s="64">
        <v>88.888888888888886</v>
      </c>
      <c r="AI19" s="67">
        <v>3.0056835994017677</v>
      </c>
      <c r="AJ19" s="65">
        <v>6.3492063492063489</v>
      </c>
      <c r="AK19" s="65">
        <v>2.1569922229387495</v>
      </c>
      <c r="AL19" s="65">
        <v>63</v>
      </c>
      <c r="AM19" s="65">
        <v>6</v>
      </c>
      <c r="AN19" s="70">
        <v>1.9E-2</v>
      </c>
      <c r="AO19" s="68">
        <v>10.909090909090908</v>
      </c>
      <c r="AP19" s="69">
        <v>3.9546658500479941</v>
      </c>
      <c r="AQ19" s="64">
        <v>78.181818181818187</v>
      </c>
      <c r="AR19" s="67">
        <v>5.659933347344646</v>
      </c>
      <c r="AS19" s="79">
        <v>10.909090909090908</v>
      </c>
      <c r="AT19" s="79">
        <v>3.2458945900441432</v>
      </c>
      <c r="AU19" s="65">
        <v>55</v>
      </c>
      <c r="AV19" s="65">
        <v>5</v>
      </c>
      <c r="AW19" s="66">
        <v>0.47960000000000003</v>
      </c>
      <c r="AX19" s="68">
        <v>8.4745762711864412</v>
      </c>
      <c r="AY19" s="69">
        <v>3.0455215497595809</v>
      </c>
      <c r="AZ19" s="80">
        <v>67.79661016949153</v>
      </c>
      <c r="BA19" s="79">
        <v>7.537445210277097</v>
      </c>
      <c r="BB19" s="67">
        <v>23.728813559322035</v>
      </c>
      <c r="BC19" s="67">
        <v>8.6468791201518798</v>
      </c>
      <c r="BD19" s="65">
        <v>59</v>
      </c>
      <c r="BE19" s="65">
        <v>6</v>
      </c>
      <c r="BF19" s="65">
        <v>7.0038000000000003E-2</v>
      </c>
    </row>
    <row r="22" spans="2:58" s="51" customFormat="1" ht="15">
      <c r="D22" s="159" t="s">
        <v>77</v>
      </c>
      <c r="E22" s="159"/>
      <c r="F22" s="159"/>
      <c r="G22" s="159"/>
      <c r="H22" s="159"/>
      <c r="I22" s="159"/>
      <c r="J22" s="159"/>
      <c r="K22" s="159"/>
      <c r="L22" s="159"/>
    </row>
    <row r="23" spans="2:58" s="53" customFormat="1" ht="18" thickBot="1">
      <c r="B23" s="168" t="s">
        <v>7</v>
      </c>
      <c r="C23" s="169" t="s">
        <v>78</v>
      </c>
      <c r="D23" s="81" t="s">
        <v>79</v>
      </c>
      <c r="E23" s="162" t="s">
        <v>66</v>
      </c>
      <c r="F23" s="162"/>
      <c r="G23" s="163"/>
      <c r="H23" s="163"/>
      <c r="I23" s="163"/>
      <c r="J23" s="163"/>
      <c r="K23" s="163"/>
      <c r="L23" s="163"/>
      <c r="M23" s="163"/>
      <c r="N23" s="162" t="s">
        <v>67</v>
      </c>
      <c r="O23" s="162"/>
      <c r="P23" s="163"/>
      <c r="Q23" s="163"/>
      <c r="R23" s="163"/>
      <c r="S23" s="163"/>
      <c r="T23" s="163"/>
      <c r="U23" s="163"/>
      <c r="V23" s="163"/>
      <c r="W23" s="162" t="s">
        <v>68</v>
      </c>
      <c r="X23" s="162"/>
      <c r="Y23" s="163"/>
      <c r="Z23" s="163"/>
      <c r="AA23" s="163"/>
      <c r="AB23" s="163"/>
      <c r="AC23" s="163"/>
      <c r="AD23" s="163"/>
      <c r="AE23" s="163"/>
      <c r="AF23" s="162" t="s">
        <v>69</v>
      </c>
      <c r="AG23" s="162"/>
      <c r="AH23" s="163"/>
      <c r="AI23" s="163"/>
      <c r="AJ23" s="163"/>
      <c r="AK23" s="163"/>
      <c r="AL23" s="163"/>
      <c r="AM23" s="163"/>
      <c r="AN23" s="163"/>
      <c r="AO23" s="162" t="s">
        <v>70</v>
      </c>
      <c r="AP23" s="162"/>
      <c r="AQ23" s="163"/>
      <c r="AR23" s="163"/>
      <c r="AS23" s="163"/>
      <c r="AT23" s="163"/>
      <c r="AU23" s="163"/>
      <c r="AV23" s="163"/>
      <c r="AW23" s="163"/>
      <c r="AX23" s="162" t="s">
        <v>71</v>
      </c>
      <c r="AY23" s="162"/>
      <c r="AZ23" s="163"/>
      <c r="BA23" s="163"/>
      <c r="BB23" s="163"/>
      <c r="BC23" s="163"/>
      <c r="BD23" s="163"/>
      <c r="BE23" s="163"/>
      <c r="BF23" s="163"/>
    </row>
    <row r="24" spans="2:58" s="53" customFormat="1">
      <c r="B24" s="168"/>
      <c r="C24" s="169"/>
      <c r="D24" s="60" t="s">
        <v>6</v>
      </c>
      <c r="E24" s="55" t="s">
        <v>72</v>
      </c>
      <c r="F24" s="56" t="s">
        <v>10</v>
      </c>
      <c r="G24" s="57" t="s">
        <v>73</v>
      </c>
      <c r="H24" s="58" t="s">
        <v>10</v>
      </c>
      <c r="I24" s="59" t="s">
        <v>74</v>
      </c>
      <c r="J24" s="59" t="s">
        <v>10</v>
      </c>
      <c r="K24" s="26" t="s">
        <v>8</v>
      </c>
      <c r="L24" s="26" t="s">
        <v>9</v>
      </c>
      <c r="M24" s="60" t="s">
        <v>75</v>
      </c>
      <c r="N24" s="55" t="s">
        <v>72</v>
      </c>
      <c r="O24" s="56" t="s">
        <v>10</v>
      </c>
      <c r="P24" s="57" t="s">
        <v>73</v>
      </c>
      <c r="Q24" s="58" t="s">
        <v>10</v>
      </c>
      <c r="R24" s="59" t="s">
        <v>74</v>
      </c>
      <c r="S24" s="59" t="s">
        <v>10</v>
      </c>
      <c r="T24" s="26" t="s">
        <v>8</v>
      </c>
      <c r="U24" s="26" t="s">
        <v>9</v>
      </c>
      <c r="V24" s="60" t="s">
        <v>11</v>
      </c>
      <c r="W24" s="55" t="s">
        <v>72</v>
      </c>
      <c r="X24" s="56" t="s">
        <v>10</v>
      </c>
      <c r="Y24" s="57" t="s">
        <v>73</v>
      </c>
      <c r="Z24" s="58" t="s">
        <v>10</v>
      </c>
      <c r="AA24" s="59" t="s">
        <v>74</v>
      </c>
      <c r="AB24" s="59" t="s">
        <v>10</v>
      </c>
      <c r="AC24" s="26" t="s">
        <v>8</v>
      </c>
      <c r="AD24" s="26" t="s">
        <v>9</v>
      </c>
      <c r="AE24" s="60" t="s">
        <v>11</v>
      </c>
      <c r="AF24" s="55" t="s">
        <v>72</v>
      </c>
      <c r="AG24" s="56" t="s">
        <v>10</v>
      </c>
      <c r="AH24" s="57" t="s">
        <v>73</v>
      </c>
      <c r="AI24" s="58" t="s">
        <v>10</v>
      </c>
      <c r="AJ24" s="59" t="s">
        <v>74</v>
      </c>
      <c r="AK24" s="59" t="s">
        <v>10</v>
      </c>
      <c r="AL24" s="26" t="s">
        <v>8</v>
      </c>
      <c r="AM24" s="26" t="s">
        <v>9</v>
      </c>
      <c r="AN24" s="60" t="s">
        <v>11</v>
      </c>
      <c r="AO24" s="55" t="s">
        <v>72</v>
      </c>
      <c r="AP24" s="56" t="s">
        <v>10</v>
      </c>
      <c r="AQ24" s="57" t="s">
        <v>73</v>
      </c>
      <c r="AR24" s="58" t="s">
        <v>10</v>
      </c>
      <c r="AS24" s="59" t="s">
        <v>74</v>
      </c>
      <c r="AT24" s="59" t="s">
        <v>10</v>
      </c>
      <c r="AU24" s="26" t="s">
        <v>8</v>
      </c>
      <c r="AV24" s="26" t="s">
        <v>9</v>
      </c>
      <c r="AW24" s="60" t="s">
        <v>11</v>
      </c>
      <c r="AX24" s="55" t="s">
        <v>72</v>
      </c>
      <c r="AY24" s="56" t="s">
        <v>10</v>
      </c>
      <c r="AZ24" s="57" t="s">
        <v>73</v>
      </c>
      <c r="BA24" s="58"/>
      <c r="BB24" s="59" t="s">
        <v>74</v>
      </c>
      <c r="BC24" s="59"/>
      <c r="BD24" s="26" t="s">
        <v>8</v>
      </c>
      <c r="BE24" s="26" t="s">
        <v>9</v>
      </c>
      <c r="BF24" s="26" t="s">
        <v>11</v>
      </c>
    </row>
    <row r="25" spans="2:58" s="25" customFormat="1">
      <c r="B25" s="168"/>
      <c r="C25" s="169"/>
      <c r="D25" s="75" t="s">
        <v>12</v>
      </c>
      <c r="E25" s="62">
        <v>30.434782608695652</v>
      </c>
      <c r="F25" s="76">
        <v>15.736291110001586</v>
      </c>
      <c r="G25" s="64">
        <v>65.217391304347828</v>
      </c>
      <c r="H25" s="67">
        <v>13.834132425079957</v>
      </c>
      <c r="I25" s="65">
        <v>4.3478260869565215</v>
      </c>
      <c r="J25" s="65">
        <v>2.5</v>
      </c>
      <c r="K25" s="65">
        <v>23</v>
      </c>
      <c r="L25" s="65">
        <v>5</v>
      </c>
      <c r="M25" s="66" t="s">
        <v>76</v>
      </c>
      <c r="N25" s="62">
        <v>27.659574468085108</v>
      </c>
      <c r="O25" s="76">
        <v>12.367700957979254</v>
      </c>
      <c r="P25" s="64">
        <v>65.217391304347828</v>
      </c>
      <c r="Q25" s="67">
        <v>12.516812778225434</v>
      </c>
      <c r="R25" s="65">
        <v>6.3829787234042552</v>
      </c>
      <c r="S25" s="65">
        <v>2.7034623369690038</v>
      </c>
      <c r="T25" s="65">
        <v>47</v>
      </c>
      <c r="U25" s="65">
        <v>7</v>
      </c>
      <c r="V25" s="66" t="s">
        <v>76</v>
      </c>
      <c r="W25" s="62">
        <v>0</v>
      </c>
      <c r="X25" s="76">
        <v>0</v>
      </c>
      <c r="Y25" s="64">
        <v>100</v>
      </c>
      <c r="Z25" s="67">
        <v>14.285714285714285</v>
      </c>
      <c r="AA25" s="65">
        <v>0</v>
      </c>
      <c r="AB25" s="65">
        <v>0</v>
      </c>
      <c r="AC25" s="65">
        <v>29</v>
      </c>
      <c r="AD25" s="65">
        <v>7</v>
      </c>
      <c r="AE25" s="66" t="s">
        <v>76</v>
      </c>
      <c r="AF25" s="82">
        <v>0</v>
      </c>
      <c r="AG25" s="63">
        <v>0</v>
      </c>
      <c r="AH25" s="71">
        <v>100</v>
      </c>
      <c r="AI25" s="65">
        <v>0</v>
      </c>
      <c r="AJ25" s="65">
        <v>0</v>
      </c>
      <c r="AK25" s="65">
        <v>0</v>
      </c>
      <c r="AL25" s="65">
        <v>39</v>
      </c>
      <c r="AM25" s="65">
        <v>7</v>
      </c>
      <c r="AN25" s="66" t="s">
        <v>76</v>
      </c>
      <c r="AO25" s="62">
        <v>3.8461538461538463</v>
      </c>
      <c r="AP25" s="76">
        <v>14.285714285714285</v>
      </c>
      <c r="AQ25" s="64">
        <v>88.461538461538467</v>
      </c>
      <c r="AR25" s="136">
        <v>19.335680895348315</v>
      </c>
      <c r="AS25" s="67">
        <v>7.6923076923076925</v>
      </c>
      <c r="AT25" s="67">
        <v>1.6766161671893582</v>
      </c>
      <c r="AU25" s="67">
        <v>26</v>
      </c>
      <c r="AV25" s="67">
        <v>7</v>
      </c>
      <c r="AW25" s="83" t="s">
        <v>76</v>
      </c>
      <c r="AX25" s="62">
        <v>0</v>
      </c>
      <c r="AY25" s="76">
        <v>0</v>
      </c>
      <c r="AZ25" s="64">
        <v>96</v>
      </c>
      <c r="BA25" s="67">
        <v>20.203050891044217</v>
      </c>
      <c r="BB25" s="67">
        <v>4</v>
      </c>
      <c r="BC25" s="67">
        <v>14.285714285714285</v>
      </c>
      <c r="BD25" s="67">
        <v>25</v>
      </c>
      <c r="BE25" s="67">
        <v>7</v>
      </c>
      <c r="BF25" s="67" t="s">
        <v>76</v>
      </c>
    </row>
    <row r="26" spans="2:58" s="25" customFormat="1" ht="14" thickBot="1">
      <c r="B26" s="168"/>
      <c r="C26" s="169"/>
      <c r="D26" s="75" t="s">
        <v>27</v>
      </c>
      <c r="E26" s="68">
        <v>36.585365853658537</v>
      </c>
      <c r="F26" s="69">
        <v>5.1435406698564972</v>
      </c>
      <c r="G26" s="64">
        <v>58.536585365853661</v>
      </c>
      <c r="H26" s="67">
        <v>5.5023923444976077</v>
      </c>
      <c r="I26" s="65">
        <v>4.8780487804878048</v>
      </c>
      <c r="J26" s="65">
        <v>0.35885167464114831</v>
      </c>
      <c r="K26" s="65">
        <v>41</v>
      </c>
      <c r="L26" s="65">
        <v>2</v>
      </c>
      <c r="M26" s="66">
        <v>0.78493999999999997</v>
      </c>
      <c r="N26" s="68">
        <v>26.666666666666668</v>
      </c>
      <c r="O26" s="69">
        <v>3.1681687382739292</v>
      </c>
      <c r="P26" s="64">
        <v>68.333333333333329</v>
      </c>
      <c r="Q26" s="67">
        <v>3.7965886257673453</v>
      </c>
      <c r="R26" s="65">
        <v>5</v>
      </c>
      <c r="S26" s="65">
        <v>2.0297906847619358</v>
      </c>
      <c r="T26" s="65">
        <v>60</v>
      </c>
      <c r="U26" s="65">
        <v>5</v>
      </c>
      <c r="V26" s="66">
        <v>1</v>
      </c>
      <c r="W26" s="84">
        <v>24</v>
      </c>
      <c r="X26" s="69">
        <v>3.0818336882957009</v>
      </c>
      <c r="Y26" s="64">
        <v>74</v>
      </c>
      <c r="Z26" s="67">
        <v>3.9113911762436171</v>
      </c>
      <c r="AA26" s="65">
        <v>2</v>
      </c>
      <c r="AB26" s="65">
        <v>2.5</v>
      </c>
      <c r="AC26" s="65">
        <v>50</v>
      </c>
      <c r="AD26" s="65">
        <v>5</v>
      </c>
      <c r="AE26" s="70">
        <v>2.8800000000000002E-3</v>
      </c>
      <c r="AF26" s="68">
        <v>16.666666666666668</v>
      </c>
      <c r="AG26" s="69">
        <v>5.4439648828843161</v>
      </c>
      <c r="AH26" s="64">
        <v>83.333333333333329</v>
      </c>
      <c r="AI26" s="67">
        <v>5.4439648828843881</v>
      </c>
      <c r="AJ26" s="65">
        <v>0</v>
      </c>
      <c r="AK26" s="65">
        <v>0</v>
      </c>
      <c r="AL26" s="65">
        <v>48</v>
      </c>
      <c r="AM26" s="65">
        <v>5</v>
      </c>
      <c r="AN26" s="70">
        <v>7.5100000000000002E-3</v>
      </c>
      <c r="AO26" s="68">
        <v>12.5</v>
      </c>
      <c r="AP26" s="69">
        <v>9.4339811320566032</v>
      </c>
      <c r="AQ26" s="64">
        <v>87.5</v>
      </c>
      <c r="AR26" s="67">
        <v>9.4339811320566032</v>
      </c>
      <c r="AS26" s="85">
        <v>0</v>
      </c>
      <c r="AT26" s="85">
        <v>0</v>
      </c>
      <c r="AU26" s="85">
        <v>40</v>
      </c>
      <c r="AV26" s="85">
        <v>5</v>
      </c>
      <c r="AW26" s="86">
        <v>0.14879000000000001</v>
      </c>
      <c r="AX26" s="68">
        <v>6.9767441860465116</v>
      </c>
      <c r="AY26" s="69">
        <v>6.1375755615495171</v>
      </c>
      <c r="AZ26" s="64">
        <v>88.372093023255815</v>
      </c>
      <c r="BA26" s="67">
        <v>5.5431543904793603</v>
      </c>
      <c r="BB26" s="85">
        <v>4.6511627906976747</v>
      </c>
      <c r="BC26" s="85">
        <v>2.01193940062723</v>
      </c>
      <c r="BD26" s="85">
        <v>43</v>
      </c>
      <c r="BE26" s="85">
        <v>2</v>
      </c>
      <c r="BF26" s="85">
        <v>0.54760399999999998</v>
      </c>
    </row>
    <row r="30" spans="2:58">
      <c r="C30" s="87"/>
      <c r="D30" s="87"/>
      <c r="E30" s="87"/>
      <c r="F30" s="87"/>
    </row>
  </sheetData>
  <mergeCells count="27">
    <mergeCell ref="AX23:BF23"/>
    <mergeCell ref="D22:L22"/>
    <mergeCell ref="B23:B26"/>
    <mergeCell ref="C23:C26"/>
    <mergeCell ref="E23:M23"/>
    <mergeCell ref="N23:V23"/>
    <mergeCell ref="W23:AE23"/>
    <mergeCell ref="AF23:AN23"/>
    <mergeCell ref="AO23:AW23"/>
    <mergeCell ref="AX9:BF9"/>
    <mergeCell ref="AF16:AN16"/>
    <mergeCell ref="AO16:AW16"/>
    <mergeCell ref="W9:AE9"/>
    <mergeCell ref="AX16:BF16"/>
    <mergeCell ref="W16:AE16"/>
    <mergeCell ref="AF9:AN9"/>
    <mergeCell ref="AO9:AW9"/>
    <mergeCell ref="A2:U2"/>
    <mergeCell ref="D8:L8"/>
    <mergeCell ref="B9:B19"/>
    <mergeCell ref="C9:C12"/>
    <mergeCell ref="E9:M9"/>
    <mergeCell ref="N9:V9"/>
    <mergeCell ref="D15:L15"/>
    <mergeCell ref="C16:C19"/>
    <mergeCell ref="E16:M16"/>
    <mergeCell ref="N16:V1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6A-C and Fig6 Supp 1A</vt:lpstr>
      <vt:lpstr>Figure6D_Fig6 Supp 1E raw</vt:lpstr>
      <vt:lpstr>Figure6F&amp;H_Fig6 Supp 1G-H_Table</vt:lpstr>
    </vt:vector>
  </TitlesOfParts>
  <Company>IRD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IRD</dc:creator>
  <cp:lastModifiedBy>Daphné Autran</cp:lastModifiedBy>
  <dcterms:created xsi:type="dcterms:W3CDTF">2020-04-14T14:18:31Z</dcterms:created>
  <dcterms:modified xsi:type="dcterms:W3CDTF">2021-01-08T16:33:47Z</dcterms:modified>
</cp:coreProperties>
</file>