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2-source data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K4" i="1" s="1"/>
  <c r="N4" i="1" s="1"/>
  <c r="I4" i="1"/>
  <c r="M4" i="1" s="1"/>
  <c r="P4" i="1" s="1"/>
  <c r="G6" i="1"/>
  <c r="K6" i="1" s="1"/>
  <c r="N6" i="1" s="1"/>
  <c r="H9" i="1"/>
  <c r="L9" i="1" s="1"/>
  <c r="O9" i="1" s="1"/>
  <c r="G10" i="1"/>
  <c r="K10" i="1" s="1"/>
  <c r="N10" i="1" s="1"/>
  <c r="I10" i="1"/>
  <c r="M10" i="1" s="1"/>
  <c r="P10" i="1" s="1"/>
  <c r="G12" i="1"/>
  <c r="K12" i="1" s="1"/>
  <c r="N12" i="1" s="1"/>
  <c r="H12" i="1"/>
  <c r="L12" i="1" s="1"/>
  <c r="O12" i="1" s="1"/>
  <c r="I12" i="1"/>
  <c r="M12" i="1" s="1"/>
  <c r="P12" i="1" s="1"/>
  <c r="N15" i="1"/>
  <c r="G3" i="1" s="1"/>
  <c r="K3" i="1" s="1"/>
  <c r="N3" i="1" s="1"/>
  <c r="N16" i="1"/>
  <c r="H4" i="1" s="1"/>
  <c r="L4" i="1" s="1"/>
  <c r="O4" i="1" s="1"/>
  <c r="N17" i="1"/>
  <c r="G5" i="1" s="1"/>
  <c r="K5" i="1" s="1"/>
  <c r="N5" i="1" s="1"/>
  <c r="N18" i="1"/>
  <c r="H6" i="1" s="1"/>
  <c r="L6" i="1" s="1"/>
  <c r="O6" i="1" s="1"/>
  <c r="N19" i="1"/>
  <c r="G7" i="1" s="1"/>
  <c r="K7" i="1" s="1"/>
  <c r="N7" i="1" s="1"/>
  <c r="N20" i="1"/>
  <c r="G8" i="1" s="1"/>
  <c r="K8" i="1" s="1"/>
  <c r="N8" i="1" s="1"/>
  <c r="N21" i="1"/>
  <c r="I9" i="1" s="1"/>
  <c r="M9" i="1" s="1"/>
  <c r="P9" i="1" s="1"/>
  <c r="N22" i="1"/>
  <c r="H10" i="1" s="1"/>
  <c r="L10" i="1" s="1"/>
  <c r="O10" i="1" s="1"/>
  <c r="N23" i="1"/>
  <c r="G11" i="1" s="1"/>
  <c r="K11" i="1" s="1"/>
  <c r="N11" i="1" s="1"/>
  <c r="N24" i="1"/>
  <c r="N25" i="1"/>
  <c r="G13" i="1" s="1"/>
  <c r="K13" i="1" s="1"/>
  <c r="N13" i="1" s="1"/>
  <c r="G31" i="1"/>
  <c r="K31" i="1" s="1"/>
  <c r="N31" i="1" s="1"/>
  <c r="H31" i="1"/>
  <c r="L31" i="1" s="1"/>
  <c r="O31" i="1" s="1"/>
  <c r="G32" i="1"/>
  <c r="K32" i="1" s="1"/>
  <c r="N32" i="1" s="1"/>
  <c r="H35" i="1"/>
  <c r="L35" i="1"/>
  <c r="O35" i="1" s="1"/>
  <c r="H37" i="1"/>
  <c r="L37" i="1" s="1"/>
  <c r="O37" i="1" s="1"/>
  <c r="G39" i="1"/>
  <c r="K39" i="1" s="1"/>
  <c r="N39" i="1" s="1"/>
  <c r="H39" i="1"/>
  <c r="L39" i="1" s="1"/>
  <c r="O39" i="1" s="1"/>
  <c r="G40" i="1"/>
  <c r="K40" i="1" s="1"/>
  <c r="N40" i="1" s="1"/>
  <c r="N42" i="1"/>
  <c r="I31" i="1" s="1"/>
  <c r="M31" i="1" s="1"/>
  <c r="P31" i="1" s="1"/>
  <c r="N43" i="1"/>
  <c r="H32" i="1" s="1"/>
  <c r="L32" i="1" s="1"/>
  <c r="O32" i="1" s="1"/>
  <c r="N44" i="1"/>
  <c r="G33" i="1" s="1"/>
  <c r="K33" i="1" s="1"/>
  <c r="N33" i="1" s="1"/>
  <c r="N45" i="1"/>
  <c r="G34" i="1" s="1"/>
  <c r="K34" i="1" s="1"/>
  <c r="N34" i="1" s="1"/>
  <c r="N46" i="1"/>
  <c r="G35" i="1" s="1"/>
  <c r="K35" i="1" s="1"/>
  <c r="N35" i="1" s="1"/>
  <c r="N47" i="1"/>
  <c r="G36" i="1" s="1"/>
  <c r="K36" i="1" s="1"/>
  <c r="N36" i="1" s="1"/>
  <c r="N48" i="1"/>
  <c r="G37" i="1" s="1"/>
  <c r="K37" i="1" s="1"/>
  <c r="N37" i="1" s="1"/>
  <c r="N49" i="1"/>
  <c r="I38" i="1" s="1"/>
  <c r="M38" i="1" s="1"/>
  <c r="P38" i="1" s="1"/>
  <c r="N50" i="1"/>
  <c r="I39" i="1" s="1"/>
  <c r="M39" i="1" s="1"/>
  <c r="P39" i="1" s="1"/>
  <c r="N51" i="1"/>
  <c r="H40" i="1" s="1"/>
  <c r="L40" i="1" s="1"/>
  <c r="O40" i="1" s="1"/>
  <c r="G57" i="1"/>
  <c r="K57" i="1"/>
  <c r="N57" i="1" s="1"/>
  <c r="H59" i="1"/>
  <c r="L59" i="1" s="1"/>
  <c r="O59" i="1" s="1"/>
  <c r="G61" i="1"/>
  <c r="K61" i="1" s="1"/>
  <c r="N61" i="1" s="1"/>
  <c r="H61" i="1"/>
  <c r="L61" i="1" s="1"/>
  <c r="O61" i="1" s="1"/>
  <c r="G62" i="1"/>
  <c r="K62" i="1" s="1"/>
  <c r="N62" i="1" s="1"/>
  <c r="H64" i="1"/>
  <c r="L64" i="1"/>
  <c r="O64" i="1" s="1"/>
  <c r="G65" i="1"/>
  <c r="H65" i="1"/>
  <c r="K65" i="1"/>
  <c r="N65" i="1" s="1"/>
  <c r="L65" i="1"/>
  <c r="O65" i="1" s="1"/>
  <c r="N68" i="1"/>
  <c r="H57" i="1" s="1"/>
  <c r="L57" i="1" s="1"/>
  <c r="O57" i="1" s="1"/>
  <c r="N69" i="1"/>
  <c r="G58" i="1" s="1"/>
  <c r="K58" i="1" s="1"/>
  <c r="N58" i="1" s="1"/>
  <c r="N70" i="1"/>
  <c r="G59" i="1" s="1"/>
  <c r="K59" i="1" s="1"/>
  <c r="N59" i="1" s="1"/>
  <c r="N71" i="1"/>
  <c r="G60" i="1" s="1"/>
  <c r="K60" i="1" s="1"/>
  <c r="N60" i="1" s="1"/>
  <c r="N72" i="1"/>
  <c r="I61" i="1" s="1"/>
  <c r="M61" i="1" s="1"/>
  <c r="P61" i="1" s="1"/>
  <c r="N73" i="1"/>
  <c r="H62" i="1" s="1"/>
  <c r="L62" i="1" s="1"/>
  <c r="O62" i="1" s="1"/>
  <c r="N74" i="1"/>
  <c r="G63" i="1" s="1"/>
  <c r="K63" i="1" s="1"/>
  <c r="N63" i="1" s="1"/>
  <c r="N75" i="1"/>
  <c r="G64" i="1" s="1"/>
  <c r="K64" i="1" s="1"/>
  <c r="N64" i="1" s="1"/>
  <c r="N76" i="1"/>
  <c r="I65" i="1" s="1"/>
  <c r="M65" i="1" s="1"/>
  <c r="P65" i="1" s="1"/>
  <c r="N77" i="1"/>
  <c r="G66" i="1" s="1"/>
  <c r="K66" i="1" s="1"/>
  <c r="N66" i="1" s="1"/>
  <c r="G83" i="1"/>
  <c r="K83" i="1" s="1"/>
  <c r="N83" i="1" s="1"/>
  <c r="H83" i="1"/>
  <c r="L83" i="1" s="1"/>
  <c r="O83" i="1" s="1"/>
  <c r="G84" i="1"/>
  <c r="K84" i="1" s="1"/>
  <c r="N84" i="1" s="1"/>
  <c r="H86" i="1"/>
  <c r="L86" i="1"/>
  <c r="O86" i="1" s="1"/>
  <c r="G87" i="1"/>
  <c r="H87" i="1"/>
  <c r="K87" i="1"/>
  <c r="N87" i="1" s="1"/>
  <c r="L87" i="1"/>
  <c r="O87" i="1" s="1"/>
  <c r="H89" i="1"/>
  <c r="L89" i="1" s="1"/>
  <c r="O89" i="1" s="1"/>
  <c r="G91" i="1"/>
  <c r="K91" i="1" s="1"/>
  <c r="N91" i="1" s="1"/>
  <c r="H91" i="1"/>
  <c r="L91" i="1" s="1"/>
  <c r="O91" i="1" s="1"/>
  <c r="G92" i="1"/>
  <c r="K92" i="1" s="1"/>
  <c r="N92" i="1" s="1"/>
  <c r="N94" i="1"/>
  <c r="I83" i="1" s="1"/>
  <c r="M83" i="1" s="1"/>
  <c r="P83" i="1" s="1"/>
  <c r="N95" i="1"/>
  <c r="H84" i="1" s="1"/>
  <c r="L84" i="1" s="1"/>
  <c r="O84" i="1" s="1"/>
  <c r="N96" i="1"/>
  <c r="G85" i="1" s="1"/>
  <c r="K85" i="1" s="1"/>
  <c r="N85" i="1" s="1"/>
  <c r="N97" i="1"/>
  <c r="G86" i="1" s="1"/>
  <c r="K86" i="1" s="1"/>
  <c r="N86" i="1" s="1"/>
  <c r="N98" i="1"/>
  <c r="I87" i="1" s="1"/>
  <c r="M87" i="1" s="1"/>
  <c r="P87" i="1" s="1"/>
  <c r="N99" i="1"/>
  <c r="G88" i="1" s="1"/>
  <c r="K88" i="1" s="1"/>
  <c r="N88" i="1" s="1"/>
  <c r="N100" i="1"/>
  <c r="G89" i="1" s="1"/>
  <c r="K89" i="1" s="1"/>
  <c r="N89" i="1" s="1"/>
  <c r="N101" i="1"/>
  <c r="G90" i="1" s="1"/>
  <c r="K90" i="1" s="1"/>
  <c r="N90" i="1" s="1"/>
  <c r="N102" i="1"/>
  <c r="I91" i="1" s="1"/>
  <c r="M91" i="1" s="1"/>
  <c r="P91" i="1" s="1"/>
  <c r="N103" i="1"/>
  <c r="H92" i="1" s="1"/>
  <c r="L92" i="1" s="1"/>
  <c r="O92" i="1" s="1"/>
  <c r="G109" i="1"/>
  <c r="K109" i="1"/>
  <c r="N109" i="1" s="1"/>
  <c r="G113" i="1"/>
  <c r="K113" i="1" s="1"/>
  <c r="N113" i="1" s="1"/>
  <c r="H113" i="1"/>
  <c r="L113" i="1" s="1"/>
  <c r="O113" i="1" s="1"/>
  <c r="G114" i="1"/>
  <c r="K114" i="1" s="1"/>
  <c r="N114" i="1" s="1"/>
  <c r="H116" i="1"/>
  <c r="L116" i="1"/>
  <c r="O116" i="1" s="1"/>
  <c r="N116" i="1"/>
  <c r="G117" i="1"/>
  <c r="H117" i="1"/>
  <c r="K117" i="1"/>
  <c r="N117" i="1" s="1"/>
  <c r="L117" i="1"/>
  <c r="O117" i="1" s="1"/>
  <c r="M117" i="1"/>
  <c r="P117" i="1" s="1"/>
  <c r="N120" i="1"/>
  <c r="H109" i="1" s="1"/>
  <c r="L109" i="1" s="1"/>
  <c r="O109" i="1" s="1"/>
  <c r="N121" i="1"/>
  <c r="G110" i="1" s="1"/>
  <c r="K110" i="1" s="1"/>
  <c r="N110" i="1" s="1"/>
  <c r="N122" i="1"/>
  <c r="G111" i="1" s="1"/>
  <c r="K111" i="1" s="1"/>
  <c r="N111" i="1" s="1"/>
  <c r="N123" i="1"/>
  <c r="N124" i="1"/>
  <c r="I113" i="1" s="1"/>
  <c r="M113" i="1" s="1"/>
  <c r="P113" i="1" s="1"/>
  <c r="N125" i="1"/>
  <c r="H114" i="1" s="1"/>
  <c r="L114" i="1" s="1"/>
  <c r="O114" i="1" s="1"/>
  <c r="N126" i="1"/>
  <c r="G115" i="1" s="1"/>
  <c r="K115" i="1" s="1"/>
  <c r="N115" i="1" s="1"/>
  <c r="N127" i="1"/>
  <c r="G116" i="1" s="1"/>
  <c r="K116" i="1" s="1"/>
  <c r="N128" i="1"/>
  <c r="I117" i="1" s="1"/>
  <c r="N129" i="1"/>
  <c r="I118" i="1" s="1"/>
  <c r="M118" i="1" s="1"/>
  <c r="P118" i="1" s="1"/>
  <c r="W8" i="1" l="1"/>
  <c r="W12" i="1"/>
  <c r="V12" i="1"/>
  <c r="W5" i="1"/>
  <c r="G112" i="1"/>
  <c r="K112" i="1" s="1"/>
  <c r="N112" i="1" s="1"/>
  <c r="I112" i="1"/>
  <c r="M112" i="1" s="1"/>
  <c r="P112" i="1" s="1"/>
  <c r="H112" i="1"/>
  <c r="L112" i="1" s="1"/>
  <c r="O112" i="1" s="1"/>
  <c r="Y5" i="1"/>
  <c r="Z7" i="1"/>
  <c r="Y7" i="1"/>
  <c r="Y11" i="1"/>
  <c r="Z11" i="1"/>
  <c r="I111" i="1"/>
  <c r="M111" i="1" s="1"/>
  <c r="P111" i="1" s="1"/>
  <c r="H90" i="1"/>
  <c r="L90" i="1" s="1"/>
  <c r="O90" i="1" s="1"/>
  <c r="I89" i="1"/>
  <c r="M89" i="1" s="1"/>
  <c r="P89" i="1" s="1"/>
  <c r="H60" i="1"/>
  <c r="L60" i="1" s="1"/>
  <c r="O60" i="1" s="1"/>
  <c r="Y6" i="1" s="1"/>
  <c r="I59" i="1"/>
  <c r="M59" i="1" s="1"/>
  <c r="P59" i="1" s="1"/>
  <c r="Z5" i="1" s="1"/>
  <c r="H38" i="1"/>
  <c r="L38" i="1" s="1"/>
  <c r="O38" i="1" s="1"/>
  <c r="I37" i="1"/>
  <c r="M37" i="1" s="1"/>
  <c r="P37" i="1" s="1"/>
  <c r="G9" i="1"/>
  <c r="K9" i="1" s="1"/>
  <c r="N9" i="1" s="1"/>
  <c r="I7" i="1"/>
  <c r="M7" i="1" s="1"/>
  <c r="P7" i="1" s="1"/>
  <c r="I90" i="1"/>
  <c r="M90" i="1" s="1"/>
  <c r="P90" i="1" s="1"/>
  <c r="I60" i="1"/>
  <c r="M60" i="1" s="1"/>
  <c r="P60" i="1" s="1"/>
  <c r="I110" i="1"/>
  <c r="M110" i="1" s="1"/>
  <c r="P110" i="1" s="1"/>
  <c r="I88" i="1"/>
  <c r="M88" i="1" s="1"/>
  <c r="P88" i="1" s="1"/>
  <c r="I66" i="1"/>
  <c r="M66" i="1" s="1"/>
  <c r="P66" i="1" s="1"/>
  <c r="H7" i="1"/>
  <c r="L7" i="1" s="1"/>
  <c r="O7" i="1" s="1"/>
  <c r="V7" i="1" s="1"/>
  <c r="H111" i="1"/>
  <c r="L111" i="1" s="1"/>
  <c r="O111" i="1" s="1"/>
  <c r="G38" i="1"/>
  <c r="K38" i="1" s="1"/>
  <c r="N38" i="1" s="1"/>
  <c r="V10" i="1" s="1"/>
  <c r="H118" i="1"/>
  <c r="L118" i="1" s="1"/>
  <c r="O118" i="1" s="1"/>
  <c r="H110" i="1"/>
  <c r="L110" i="1" s="1"/>
  <c r="O110" i="1" s="1"/>
  <c r="I109" i="1"/>
  <c r="M109" i="1" s="1"/>
  <c r="P109" i="1" s="1"/>
  <c r="H88" i="1"/>
  <c r="L88" i="1" s="1"/>
  <c r="O88" i="1" s="1"/>
  <c r="H66" i="1"/>
  <c r="L66" i="1" s="1"/>
  <c r="O66" i="1" s="1"/>
  <c r="Z12" i="1" s="1"/>
  <c r="H58" i="1"/>
  <c r="L58" i="1" s="1"/>
  <c r="O58" i="1" s="1"/>
  <c r="Y4" i="1" s="1"/>
  <c r="I57" i="1"/>
  <c r="M57" i="1" s="1"/>
  <c r="P57" i="1" s="1"/>
  <c r="Y3" i="1" s="1"/>
  <c r="H36" i="1"/>
  <c r="L36" i="1" s="1"/>
  <c r="O36" i="1" s="1"/>
  <c r="I35" i="1"/>
  <c r="M35" i="1" s="1"/>
  <c r="P35" i="1" s="1"/>
  <c r="I13" i="1"/>
  <c r="M13" i="1" s="1"/>
  <c r="P13" i="1" s="1"/>
  <c r="I5" i="1"/>
  <c r="M5" i="1" s="1"/>
  <c r="P5" i="1" s="1"/>
  <c r="I58" i="1"/>
  <c r="M58" i="1" s="1"/>
  <c r="P58" i="1" s="1"/>
  <c r="I36" i="1"/>
  <c r="M36" i="1" s="1"/>
  <c r="P36" i="1" s="1"/>
  <c r="G118" i="1"/>
  <c r="K118" i="1" s="1"/>
  <c r="N118" i="1" s="1"/>
  <c r="Y12" i="1" s="1"/>
  <c r="I116" i="1"/>
  <c r="M116" i="1" s="1"/>
  <c r="P116" i="1" s="1"/>
  <c r="I86" i="1"/>
  <c r="M86" i="1" s="1"/>
  <c r="P86" i="1" s="1"/>
  <c r="I64" i="1"/>
  <c r="M64" i="1" s="1"/>
  <c r="P64" i="1" s="1"/>
  <c r="Y10" i="1" s="1"/>
  <c r="I34" i="1"/>
  <c r="M34" i="1" s="1"/>
  <c r="P34" i="1" s="1"/>
  <c r="H13" i="1"/>
  <c r="L13" i="1" s="1"/>
  <c r="O13" i="1" s="1"/>
  <c r="I8" i="1"/>
  <c r="M8" i="1" s="1"/>
  <c r="P8" i="1" s="1"/>
  <c r="H5" i="1"/>
  <c r="L5" i="1" s="1"/>
  <c r="O5" i="1" s="1"/>
  <c r="V5" i="1" s="1"/>
  <c r="H34" i="1"/>
  <c r="L34" i="1" s="1"/>
  <c r="O34" i="1" s="1"/>
  <c r="I33" i="1"/>
  <c r="M33" i="1" s="1"/>
  <c r="P33" i="1" s="1"/>
  <c r="I11" i="1"/>
  <c r="M11" i="1" s="1"/>
  <c r="P11" i="1" s="1"/>
  <c r="H8" i="1"/>
  <c r="L8" i="1" s="1"/>
  <c r="O8" i="1" s="1"/>
  <c r="V8" i="1" s="1"/>
  <c r="I3" i="1"/>
  <c r="M3" i="1" s="1"/>
  <c r="P3" i="1" s="1"/>
  <c r="V3" i="1" s="1"/>
  <c r="I115" i="1"/>
  <c r="M115" i="1" s="1"/>
  <c r="P115" i="1" s="1"/>
  <c r="I85" i="1"/>
  <c r="M85" i="1" s="1"/>
  <c r="P85" i="1" s="1"/>
  <c r="H115" i="1"/>
  <c r="L115" i="1" s="1"/>
  <c r="O115" i="1" s="1"/>
  <c r="I114" i="1"/>
  <c r="M114" i="1" s="1"/>
  <c r="P114" i="1" s="1"/>
  <c r="Z8" i="1" s="1"/>
  <c r="I92" i="1"/>
  <c r="M92" i="1" s="1"/>
  <c r="P92" i="1" s="1"/>
  <c r="H85" i="1"/>
  <c r="L85" i="1" s="1"/>
  <c r="O85" i="1" s="1"/>
  <c r="I84" i="1"/>
  <c r="M84" i="1" s="1"/>
  <c r="P84" i="1" s="1"/>
  <c r="H63" i="1"/>
  <c r="L63" i="1" s="1"/>
  <c r="O63" i="1" s="1"/>
  <c r="Y9" i="1" s="1"/>
  <c r="I62" i="1"/>
  <c r="M62" i="1" s="1"/>
  <c r="P62" i="1" s="1"/>
  <c r="Y8" i="1" s="1"/>
  <c r="I40" i="1"/>
  <c r="M40" i="1" s="1"/>
  <c r="P40" i="1" s="1"/>
  <c r="H33" i="1"/>
  <c r="L33" i="1" s="1"/>
  <c r="O33" i="1" s="1"/>
  <c r="I32" i="1"/>
  <c r="M32" i="1" s="1"/>
  <c r="P32" i="1" s="1"/>
  <c r="V4" i="1" s="1"/>
  <c r="H11" i="1"/>
  <c r="L11" i="1" s="1"/>
  <c r="O11" i="1" s="1"/>
  <c r="V11" i="1" s="1"/>
  <c r="I6" i="1"/>
  <c r="M6" i="1" s="1"/>
  <c r="P6" i="1" s="1"/>
  <c r="V6" i="1" s="1"/>
  <c r="H3" i="1"/>
  <c r="L3" i="1" s="1"/>
  <c r="O3" i="1" s="1"/>
  <c r="W3" i="1" s="1"/>
  <c r="I63" i="1"/>
  <c r="M63" i="1" s="1"/>
  <c r="P63" i="1" s="1"/>
  <c r="Z3" i="1" l="1"/>
  <c r="Z9" i="1"/>
  <c r="Z10" i="1"/>
  <c r="W4" i="1"/>
  <c r="Z4" i="1"/>
  <c r="W11" i="1"/>
  <c r="W6" i="1"/>
  <c r="W7" i="1"/>
  <c r="W10" i="1"/>
  <c r="Z6" i="1"/>
  <c r="W9" i="1"/>
  <c r="V9" i="1"/>
</calcChain>
</file>

<file path=xl/sharedStrings.xml><?xml version="1.0" encoding="utf-8"?>
<sst xmlns="http://schemas.openxmlformats.org/spreadsheetml/2006/main" count="113" uniqueCount="23">
  <si>
    <t>µM 
PomX-His6</t>
  </si>
  <si>
    <t xml:space="preserve"> ØKontrolle</t>
  </si>
  <si>
    <t>Kontrolle 3</t>
  </si>
  <si>
    <t>Kontrolle 2</t>
  </si>
  <si>
    <t>Kontrolle 1</t>
  </si>
  <si>
    <t>Activity [1/h]</t>
  </si>
  <si>
    <t>Activity [1/min]</t>
  </si>
  <si>
    <t>d       
[cm]</t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</si>
  <si>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</si>
  <si>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</si>
  <si>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</si>
  <si>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</si>
  <si>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</si>
  <si>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</t>
    </r>
  </si>
  <si>
    <t>µM 
His6-PomZ</t>
  </si>
  <si>
    <t xml:space="preserve">Herring Sperm DNA [µg/mL]             </t>
  </si>
  <si>
    <t>µM 
PomXl.c.-His6</t>
  </si>
  <si>
    <t>PomZ+DNA+PomX N-terminus 18.06.2019</t>
  </si>
  <si>
    <t>these values were not considered for the calculation of the mean  for a technical reason</t>
  </si>
  <si>
    <t>STDEV</t>
  </si>
  <si>
    <t>MEAN</t>
  </si>
  <si>
    <t>Protein conc.</t>
  </si>
  <si>
    <t>Source data for Figure 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</si>
</sst>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Fill="1"/>
    <xf numFmtId="2" fontId="0" fillId="0" borderId="0" xfId="0" applyNumberFormat="1"/>
    <xf numFmtId="14" fontId="0" fillId="0" borderId="0" xfId="0" applyNumberFormat="1"/>
    <xf numFmtId="11" fontId="0" fillId="0" borderId="0" xfId="0" applyNumberFormat="1"/>
    <xf numFmtId="0" fontId="0" fillId="0" borderId="1" xfId="0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1" fontId="0" fillId="0" borderId="0" xfId="0" applyNumberFormat="1" applyFill="1"/>
    <xf numFmtId="0" fontId="1" fillId="0" borderId="0" xfId="0" applyFont="1" applyFill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0" borderId="0" xfId="0" applyFill="1" applyBorder="1" applyAlignment="1">
      <alignment horizontal="center" vertical="center" wrapText="1"/>
    </xf>
    <xf numFmtId="11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minus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2-source data 8'!$W$3:$W$12</c:f>
                <c:numCache>
                  <c:formatCode>General</c:formatCode>
                  <c:ptCount val="10"/>
                  <c:pt idx="0">
                    <c:v>0.84875634383828547</c:v>
                  </c:pt>
                  <c:pt idx="1">
                    <c:v>0.62033086088331657</c:v>
                  </c:pt>
                  <c:pt idx="2">
                    <c:v>0.59127066683256058</c:v>
                  </c:pt>
                  <c:pt idx="3">
                    <c:v>0.85118401260197529</c:v>
                  </c:pt>
                  <c:pt idx="4">
                    <c:v>1.1699501367085734</c:v>
                  </c:pt>
                  <c:pt idx="5">
                    <c:v>1.9372607105217508</c:v>
                  </c:pt>
                  <c:pt idx="6">
                    <c:v>1.8146340558574559</c:v>
                  </c:pt>
                  <c:pt idx="7">
                    <c:v>1.2142445826900017</c:v>
                  </c:pt>
                  <c:pt idx="8">
                    <c:v>2.4431045936837883</c:v>
                  </c:pt>
                  <c:pt idx="9">
                    <c:v>1.8443708719869316</c:v>
                  </c:pt>
                </c:numCache>
              </c:numRef>
            </c:plus>
            <c:minus>
              <c:numRef>
                <c:f>'Figure 2-source data 8'!$W$3:$W$12</c:f>
                <c:numCache>
                  <c:formatCode>General</c:formatCode>
                  <c:ptCount val="10"/>
                  <c:pt idx="0">
                    <c:v>0.84875634383828547</c:v>
                  </c:pt>
                  <c:pt idx="1">
                    <c:v>0.62033086088331657</c:v>
                  </c:pt>
                  <c:pt idx="2">
                    <c:v>0.59127066683256058</c:v>
                  </c:pt>
                  <c:pt idx="3">
                    <c:v>0.85118401260197529</c:v>
                  </c:pt>
                  <c:pt idx="4">
                    <c:v>1.1699501367085734</c:v>
                  </c:pt>
                  <c:pt idx="5">
                    <c:v>1.9372607105217508</c:v>
                  </c:pt>
                  <c:pt idx="6">
                    <c:v>1.8146340558574559</c:v>
                  </c:pt>
                  <c:pt idx="7">
                    <c:v>1.2142445826900017</c:v>
                  </c:pt>
                  <c:pt idx="8">
                    <c:v>2.4431045936837883</c:v>
                  </c:pt>
                  <c:pt idx="9">
                    <c:v>1.8443708719869316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2-source data 8'!$U$3:$U$12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2-source data 8'!$V$3:$V$12</c:f>
              <c:numCache>
                <c:formatCode>0.00</c:formatCode>
                <c:ptCount val="10"/>
                <c:pt idx="0">
                  <c:v>5.7042750785693874</c:v>
                </c:pt>
                <c:pt idx="1">
                  <c:v>5.6479049261927319</c:v>
                </c:pt>
                <c:pt idx="2">
                  <c:v>5.886837503880141</c:v>
                </c:pt>
                <c:pt idx="3">
                  <c:v>5.8115705390590406</c:v>
                </c:pt>
                <c:pt idx="4">
                  <c:v>5.9797201413189454</c:v>
                </c:pt>
                <c:pt idx="5">
                  <c:v>4.1957329325805137</c:v>
                </c:pt>
                <c:pt idx="6">
                  <c:v>4.3558754109232813</c:v>
                </c:pt>
                <c:pt idx="7">
                  <c:v>6.3339553034131493</c:v>
                </c:pt>
                <c:pt idx="8">
                  <c:v>4.5480463849346027</c:v>
                </c:pt>
                <c:pt idx="9">
                  <c:v>4.7389362191191822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39-4E01-8D18-D6A258727E4E}"/>
            </c:ext>
          </c:extLst>
        </c:ser>
        <c:ser>
          <c:idx val="1"/>
          <c:order val="1"/>
          <c:tx>
            <c:v>plus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2-source data 8'!$Z$3:$Z$12</c:f>
                <c:numCache>
                  <c:formatCode>General</c:formatCode>
                  <c:ptCount val="10"/>
                  <c:pt idx="0">
                    <c:v>0.97722740379806083</c:v>
                  </c:pt>
                  <c:pt idx="1">
                    <c:v>0.79086878117454307</c:v>
                  </c:pt>
                  <c:pt idx="2">
                    <c:v>1.003646271041869</c:v>
                  </c:pt>
                  <c:pt idx="3">
                    <c:v>1.2916868347906281</c:v>
                  </c:pt>
                  <c:pt idx="4">
                    <c:v>1.6277850769906013</c:v>
                  </c:pt>
                  <c:pt idx="5">
                    <c:v>1.5583755770358498</c:v>
                  </c:pt>
                  <c:pt idx="6">
                    <c:v>1.6647694503554979</c:v>
                  </c:pt>
                  <c:pt idx="7">
                    <c:v>1.9317093102571254</c:v>
                  </c:pt>
                  <c:pt idx="8">
                    <c:v>3.2534551575573172</c:v>
                  </c:pt>
                  <c:pt idx="9">
                    <c:v>4.2468565450876499</c:v>
                  </c:pt>
                </c:numCache>
              </c:numRef>
            </c:plus>
            <c:minus>
              <c:numRef>
                <c:f>'Figure 2-source data 8'!$Z$3:$Z$12</c:f>
                <c:numCache>
                  <c:formatCode>General</c:formatCode>
                  <c:ptCount val="10"/>
                  <c:pt idx="0">
                    <c:v>0.97722740379806083</c:v>
                  </c:pt>
                  <c:pt idx="1">
                    <c:v>0.79086878117454307</c:v>
                  </c:pt>
                  <c:pt idx="2">
                    <c:v>1.003646271041869</c:v>
                  </c:pt>
                  <c:pt idx="3">
                    <c:v>1.2916868347906281</c:v>
                  </c:pt>
                  <c:pt idx="4">
                    <c:v>1.6277850769906013</c:v>
                  </c:pt>
                  <c:pt idx="5">
                    <c:v>1.5583755770358498</c:v>
                  </c:pt>
                  <c:pt idx="6">
                    <c:v>1.6647694503554979</c:v>
                  </c:pt>
                  <c:pt idx="7">
                    <c:v>1.9317093102571254</c:v>
                  </c:pt>
                  <c:pt idx="8">
                    <c:v>3.2534551575573172</c:v>
                  </c:pt>
                  <c:pt idx="9">
                    <c:v>4.2468565450876499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2-source data 8'!$U$3:$U$12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2-source data 8'!$Y$3:$Y$12</c:f>
              <c:numCache>
                <c:formatCode>0.00</c:formatCode>
                <c:ptCount val="10"/>
                <c:pt idx="0">
                  <c:v>8.2580137998753891</c:v>
                </c:pt>
                <c:pt idx="1">
                  <c:v>9.6181572492666305</c:v>
                </c:pt>
                <c:pt idx="2">
                  <c:v>11.518514658934141</c:v>
                </c:pt>
                <c:pt idx="3">
                  <c:v>15.363001755682847</c:v>
                </c:pt>
                <c:pt idx="4">
                  <c:v>23.27724303538243</c:v>
                </c:pt>
                <c:pt idx="5">
                  <c:v>28.947354385238693</c:v>
                </c:pt>
                <c:pt idx="6">
                  <c:v>35.135259748403236</c:v>
                </c:pt>
                <c:pt idx="7">
                  <c:v>38.519604124047056</c:v>
                </c:pt>
                <c:pt idx="8">
                  <c:v>42.405728265164896</c:v>
                </c:pt>
                <c:pt idx="9">
                  <c:v>42.480461421724847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39-4E01-8D18-D6A25872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50344"/>
        <c:axId val="491945096"/>
      </c:scatterChart>
      <c:valAx>
        <c:axId val="4919503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945096"/>
        <c:crosses val="autoZero"/>
        <c:crossBetween val="midCat"/>
      </c:valAx>
      <c:valAx>
        <c:axId val="49194509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95034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</xdr:colOff>
      <xdr:row>13</xdr:row>
      <xdr:rowOff>485775</xdr:rowOff>
    </xdr:from>
    <xdr:to>
      <xdr:col>27</xdr:col>
      <xdr:colOff>319087</xdr:colOff>
      <xdr:row>27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tabSelected="1" workbookViewId="0"/>
  </sheetViews>
  <sheetFormatPr defaultRowHeight="14.5" x14ac:dyDescent="0.35"/>
  <cols>
    <col min="1" max="1" width="10.08984375" bestFit="1" customWidth="1"/>
  </cols>
  <sheetData>
    <row r="1" spans="1:30" ht="18.5" x14ac:dyDescent="0.45">
      <c r="A1" s="37" t="s">
        <v>22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30" ht="58" x14ac:dyDescent="0.35">
      <c r="A2" s="21" t="s">
        <v>16</v>
      </c>
      <c r="B2" s="21" t="s">
        <v>15</v>
      </c>
      <c r="C2" s="21" t="s">
        <v>14</v>
      </c>
      <c r="D2" s="25" t="s">
        <v>13</v>
      </c>
      <c r="E2" s="25" t="s">
        <v>12</v>
      </c>
      <c r="F2" s="15" t="s">
        <v>11</v>
      </c>
      <c r="G2" s="15" t="s">
        <v>10</v>
      </c>
      <c r="H2" s="15" t="s">
        <v>9</v>
      </c>
      <c r="I2" s="15" t="s">
        <v>8</v>
      </c>
      <c r="J2" s="5" t="s">
        <v>7</v>
      </c>
      <c r="K2" s="15" t="s">
        <v>6</v>
      </c>
      <c r="L2" s="15" t="s">
        <v>6</v>
      </c>
      <c r="M2" s="15" t="s">
        <v>6</v>
      </c>
      <c r="N2" s="15" t="s">
        <v>5</v>
      </c>
      <c r="O2" s="15" t="s">
        <v>5</v>
      </c>
      <c r="P2" s="15" t="s">
        <v>5</v>
      </c>
      <c r="Q2" s="14"/>
      <c r="R2" s="13"/>
      <c r="U2" s="35" t="s">
        <v>21</v>
      </c>
      <c r="V2" s="34" t="s">
        <v>20</v>
      </c>
      <c r="W2" s="34" t="s">
        <v>19</v>
      </c>
      <c r="Y2" s="34" t="s">
        <v>20</v>
      </c>
      <c r="Z2" s="34" t="s">
        <v>19</v>
      </c>
    </row>
    <row r="3" spans="1:30" x14ac:dyDescent="0.35">
      <c r="A3" s="5">
        <v>0</v>
      </c>
      <c r="B3" s="23">
        <v>0</v>
      </c>
      <c r="C3" s="23">
        <v>4</v>
      </c>
      <c r="D3" s="24">
        <v>1.34E-3</v>
      </c>
      <c r="E3" s="24">
        <v>1.3799999999999999E-3</v>
      </c>
      <c r="F3" s="4">
        <v>1.2600000000000001E-3</v>
      </c>
      <c r="G3" s="3">
        <f t="shared" ref="G3:G13" si="0">D3-$N15</f>
        <v>5.8666666666666676E-4</v>
      </c>
      <c r="H3" s="3">
        <f t="shared" ref="H3:H13" si="1">E3-N15</f>
        <v>6.2666666666666665E-4</v>
      </c>
      <c r="I3" s="3">
        <f t="shared" ref="I3:I13" si="2">F3-N15</f>
        <v>5.0666666666666677E-4</v>
      </c>
      <c r="J3" s="11">
        <v>0.24818916499999999</v>
      </c>
      <c r="K3" s="11">
        <f t="shared" ref="K3:K13" si="3">(G3/(6290*J3))/(4*10^-6)</f>
        <v>9.3950253961090413E-2</v>
      </c>
      <c r="L3" s="11">
        <f t="shared" ref="L3:L13" si="4">(H3/(6290*J3))/(4*10^-6)</f>
        <v>0.1003559530948011</v>
      </c>
      <c r="M3" s="11">
        <f t="shared" ref="M3:M13" si="5">(I3/(6290*J3))/(4*10^-6)</f>
        <v>8.1138855693668993E-2</v>
      </c>
      <c r="N3" s="11">
        <f t="shared" ref="N3:N13" si="6">K3*60</f>
        <v>5.637015237665425</v>
      </c>
      <c r="O3" s="11">
        <f t="shared" ref="O3:O13" si="7">L3*60</f>
        <v>6.0213571856880659</v>
      </c>
      <c r="P3" s="11">
        <f t="shared" ref="P3:P13" si="8">M3*60</f>
        <v>4.8683313416201397</v>
      </c>
      <c r="Q3" s="6"/>
      <c r="R3" s="6"/>
      <c r="U3" s="32">
        <v>0</v>
      </c>
      <c r="V3" s="31">
        <f>AVERAGE(N3:P3,N31:P31)</f>
        <v>5.7042750785693874</v>
      </c>
      <c r="W3" s="30">
        <f>STDEV(N3:P3,N31:P31)</f>
        <v>0.84875634383828547</v>
      </c>
      <c r="Y3" s="29">
        <f t="shared" ref="Y3:Y12" si="9">AVERAGE(N57:P57,N83:P83,N109:P109)</f>
        <v>8.2580137998753891</v>
      </c>
      <c r="Z3" s="28">
        <f t="shared" ref="Z3:Z12" si="10">STDEV(N57:P57,N83:P83,N109:P109)</f>
        <v>0.97722740379806083</v>
      </c>
      <c r="AC3" s="18"/>
      <c r="AD3" s="18"/>
    </row>
    <row r="4" spans="1:30" x14ac:dyDescent="0.35">
      <c r="A4" s="5">
        <v>0.5</v>
      </c>
      <c r="B4" s="23">
        <v>0</v>
      </c>
      <c r="C4" s="23">
        <v>4</v>
      </c>
      <c r="D4" s="24">
        <v>1.2899999999999999E-3</v>
      </c>
      <c r="E4" s="24">
        <v>1.2199999999999999E-3</v>
      </c>
      <c r="F4" s="4">
        <v>1.33E-3</v>
      </c>
      <c r="G4" s="3">
        <f t="shared" si="0"/>
        <v>5.8833333333333318E-4</v>
      </c>
      <c r="H4" s="3">
        <f t="shared" si="1"/>
        <v>5.1833333333333321E-4</v>
      </c>
      <c r="I4" s="3">
        <f t="shared" si="2"/>
        <v>6.2833333333333328E-4</v>
      </c>
      <c r="J4" s="11">
        <v>0.24818916499999999</v>
      </c>
      <c r="K4" s="11">
        <f t="shared" si="3"/>
        <v>9.421715809166166E-2</v>
      </c>
      <c r="L4" s="11">
        <f t="shared" si="4"/>
        <v>8.3007184607667914E-2</v>
      </c>
      <c r="M4" s="11">
        <f t="shared" si="5"/>
        <v>0.10062285722537237</v>
      </c>
      <c r="N4" s="11">
        <f t="shared" si="6"/>
        <v>5.6530294854996992</v>
      </c>
      <c r="O4" s="11">
        <f t="shared" si="7"/>
        <v>4.980431076460075</v>
      </c>
      <c r="P4" s="11">
        <f t="shared" si="8"/>
        <v>6.0373714335223418</v>
      </c>
      <c r="Q4" s="6"/>
      <c r="R4" s="6"/>
      <c r="U4" s="32">
        <v>0.5</v>
      </c>
      <c r="V4" s="31">
        <f>AVERAGE(N4:P4,O32:P32)</f>
        <v>5.6479049261927319</v>
      </c>
      <c r="W4" s="30">
        <f>STDEV(N4:P4,O32:P32)</f>
        <v>0.62033086088331657</v>
      </c>
      <c r="Y4" s="29">
        <f t="shared" si="9"/>
        <v>9.6181572492666305</v>
      </c>
      <c r="Z4" s="28">
        <f t="shared" si="10"/>
        <v>0.79086878117454307</v>
      </c>
      <c r="AC4" s="18"/>
      <c r="AD4" s="18"/>
    </row>
    <row r="5" spans="1:30" x14ac:dyDescent="0.35">
      <c r="A5" s="5">
        <v>1</v>
      </c>
      <c r="B5" s="23">
        <v>0</v>
      </c>
      <c r="C5" s="23">
        <v>4</v>
      </c>
      <c r="D5" s="24">
        <v>1.2600000000000001E-3</v>
      </c>
      <c r="E5" s="24">
        <v>1.3600000000000001E-3</v>
      </c>
      <c r="F5" s="4">
        <v>1.2199999999999999E-3</v>
      </c>
      <c r="G5" s="3">
        <f t="shared" si="0"/>
        <v>5.7933333333333339E-4</v>
      </c>
      <c r="H5" s="3">
        <f t="shared" si="1"/>
        <v>6.7933333333333344E-4</v>
      </c>
      <c r="I5" s="3">
        <f t="shared" si="2"/>
        <v>5.3933333333333329E-4</v>
      </c>
      <c r="J5" s="11">
        <v>0.24818916499999999</v>
      </c>
      <c r="K5" s="11">
        <f t="shared" si="3"/>
        <v>9.277587578657677E-2</v>
      </c>
      <c r="L5" s="11">
        <f t="shared" si="4"/>
        <v>0.10879012362085357</v>
      </c>
      <c r="M5" s="11">
        <f t="shared" si="5"/>
        <v>8.637017665286606E-2</v>
      </c>
      <c r="N5" s="11">
        <f t="shared" si="6"/>
        <v>5.5665525471946058</v>
      </c>
      <c r="O5" s="11">
        <f t="shared" si="7"/>
        <v>6.5274074172512142</v>
      </c>
      <c r="P5" s="11">
        <f t="shared" si="8"/>
        <v>5.1822105991719631</v>
      </c>
      <c r="Q5" s="6"/>
      <c r="R5" s="6"/>
      <c r="U5" s="32">
        <v>1</v>
      </c>
      <c r="V5" s="31">
        <f>AVERAGE(N5:P5,N33:P33)</f>
        <v>5.886837503880141</v>
      </c>
      <c r="W5" s="30">
        <f>STDEV(N5:P5,N33:P33)</f>
        <v>0.59127066683256058</v>
      </c>
      <c r="Y5" s="29">
        <f t="shared" si="9"/>
        <v>11.518514658934141</v>
      </c>
      <c r="Z5" s="28">
        <f t="shared" si="10"/>
        <v>1.003646271041869</v>
      </c>
      <c r="AC5" s="18"/>
      <c r="AD5" s="18"/>
    </row>
    <row r="6" spans="1:30" x14ac:dyDescent="0.35">
      <c r="A6" s="5">
        <v>2</v>
      </c>
      <c r="B6" s="23">
        <v>0</v>
      </c>
      <c r="C6" s="23">
        <v>4</v>
      </c>
      <c r="D6" s="24">
        <v>1.42E-3</v>
      </c>
      <c r="E6" s="24">
        <v>1.1999999999999999E-3</v>
      </c>
      <c r="F6" s="4">
        <v>1.24E-3</v>
      </c>
      <c r="G6" s="3">
        <f t="shared" si="0"/>
        <v>7.6900000000000004E-4</v>
      </c>
      <c r="H6" s="3">
        <f t="shared" si="1"/>
        <v>5.489999999999999E-4</v>
      </c>
      <c r="I6" s="3">
        <f t="shared" si="2"/>
        <v>5.8900000000000001E-4</v>
      </c>
      <c r="J6" s="11">
        <v>0.24818916499999999</v>
      </c>
      <c r="K6" s="11">
        <f t="shared" si="3"/>
        <v>0.12314956584558839</v>
      </c>
      <c r="L6" s="11">
        <f t="shared" si="4"/>
        <v>8.7918220610179468E-2</v>
      </c>
      <c r="M6" s="11">
        <f t="shared" si="5"/>
        <v>9.4323919743890192E-2</v>
      </c>
      <c r="N6" s="11">
        <f t="shared" si="6"/>
        <v>7.3889739507353038</v>
      </c>
      <c r="O6" s="11">
        <f t="shared" si="7"/>
        <v>5.2750932366107683</v>
      </c>
      <c r="P6" s="11">
        <f t="shared" si="8"/>
        <v>5.6594351846334119</v>
      </c>
      <c r="Q6" s="6"/>
      <c r="R6" s="6"/>
      <c r="U6" s="32">
        <v>2</v>
      </c>
      <c r="V6" s="31">
        <f>AVERAGE(N6:P6,N34:P34)</f>
        <v>5.8115705390590406</v>
      </c>
      <c r="W6" s="30">
        <f>STDEV(N6:P6,N34:P34)</f>
        <v>0.85118401260197529</v>
      </c>
      <c r="Y6" s="29">
        <f t="shared" si="9"/>
        <v>15.363001755682847</v>
      </c>
      <c r="Z6" s="28">
        <f t="shared" si="10"/>
        <v>1.2916868347906281</v>
      </c>
      <c r="AC6" s="18"/>
      <c r="AD6" s="18"/>
    </row>
    <row r="7" spans="1:30" x14ac:dyDescent="0.35">
      <c r="A7" s="5">
        <v>4</v>
      </c>
      <c r="B7" s="23">
        <v>0</v>
      </c>
      <c r="C7" s="23">
        <v>4</v>
      </c>
      <c r="D7" s="24">
        <v>1.2199999999999999E-3</v>
      </c>
      <c r="E7" s="24">
        <v>1.3699999999999999E-3</v>
      </c>
      <c r="F7" s="4">
        <v>1.2199999999999999E-3</v>
      </c>
      <c r="G7" s="3">
        <f t="shared" si="0"/>
        <v>5.5499999999999983E-4</v>
      </c>
      <c r="H7" s="3">
        <f t="shared" si="1"/>
        <v>7.0499999999999979E-4</v>
      </c>
      <c r="I7" s="3">
        <f t="shared" si="2"/>
        <v>5.5499999999999983E-4</v>
      </c>
      <c r="J7" s="11">
        <v>0.24818916499999999</v>
      </c>
      <c r="K7" s="11">
        <f t="shared" si="3"/>
        <v>8.8879075480236061E-2</v>
      </c>
      <c r="L7" s="11">
        <f t="shared" si="4"/>
        <v>0.11290044723165121</v>
      </c>
      <c r="M7" s="11">
        <f t="shared" si="5"/>
        <v>8.8879075480236061E-2</v>
      </c>
      <c r="N7" s="11">
        <f t="shared" si="6"/>
        <v>5.3327445288141639</v>
      </c>
      <c r="O7" s="11">
        <f t="shared" si="7"/>
        <v>6.7740268338990726</v>
      </c>
      <c r="P7" s="11">
        <f t="shared" si="8"/>
        <v>5.3327445288141639</v>
      </c>
      <c r="Q7" s="6"/>
      <c r="R7" s="6"/>
      <c r="U7" s="32">
        <v>4</v>
      </c>
      <c r="V7" s="31">
        <f>AVERAGE(N7:P7,N35:O35)</f>
        <v>5.9797201413189454</v>
      </c>
      <c r="W7" s="30">
        <f>STDEV(N7:P7,N35:O35)</f>
        <v>1.1699501367085734</v>
      </c>
      <c r="Y7" s="29">
        <f t="shared" si="9"/>
        <v>23.27724303538243</v>
      </c>
      <c r="Z7" s="28">
        <f t="shared" si="10"/>
        <v>1.6277850769906013</v>
      </c>
      <c r="AC7" s="18"/>
      <c r="AD7" s="18"/>
    </row>
    <row r="8" spans="1:30" x14ac:dyDescent="0.35">
      <c r="A8" s="5">
        <v>6</v>
      </c>
      <c r="B8" s="23">
        <v>0</v>
      </c>
      <c r="C8" s="23">
        <v>4</v>
      </c>
      <c r="D8" s="24">
        <v>1.4599999999999999E-3</v>
      </c>
      <c r="E8" s="24">
        <v>1.3500000000000001E-3</v>
      </c>
      <c r="F8" s="4">
        <v>1.31E-3</v>
      </c>
      <c r="G8" s="3">
        <f t="shared" si="0"/>
        <v>3.9999999999999996E-4</v>
      </c>
      <c r="H8" s="3">
        <f t="shared" si="1"/>
        <v>2.9000000000000011E-4</v>
      </c>
      <c r="I8" s="3">
        <f t="shared" si="2"/>
        <v>2.5000000000000001E-4</v>
      </c>
      <c r="J8" s="11">
        <v>0.24818916499999999</v>
      </c>
      <c r="K8" s="11">
        <f t="shared" si="3"/>
        <v>6.4056991337107086E-2</v>
      </c>
      <c r="L8" s="11">
        <f t="shared" si="4"/>
        <v>4.6441318719402658E-2</v>
      </c>
      <c r="M8" s="11">
        <f t="shared" si="5"/>
        <v>4.0035619585691934E-2</v>
      </c>
      <c r="N8" s="11">
        <f t="shared" si="6"/>
        <v>3.8434194802264252</v>
      </c>
      <c r="O8" s="11">
        <f t="shared" si="7"/>
        <v>2.7864791231641597</v>
      </c>
      <c r="P8" s="11">
        <f t="shared" si="8"/>
        <v>2.4021371751415161</v>
      </c>
      <c r="Q8" s="6"/>
      <c r="R8" s="6"/>
      <c r="U8" s="32">
        <v>6</v>
      </c>
      <c r="V8" s="31">
        <f>AVERAGE(N8:P8,N36:O36)</f>
        <v>4.1957329325805137</v>
      </c>
      <c r="W8" s="30">
        <f>STDEV(N8:P8,N36:O36)</f>
        <v>1.9372607105217508</v>
      </c>
      <c r="Y8" s="29">
        <f t="shared" si="9"/>
        <v>28.947354385238693</v>
      </c>
      <c r="Z8" s="28">
        <f t="shared" si="10"/>
        <v>1.5583755770358498</v>
      </c>
      <c r="AC8" s="18"/>
      <c r="AD8" s="18"/>
    </row>
    <row r="9" spans="1:30" x14ac:dyDescent="0.35">
      <c r="A9" s="5">
        <v>8</v>
      </c>
      <c r="B9" s="23">
        <v>0</v>
      </c>
      <c r="C9" s="23">
        <v>4</v>
      </c>
      <c r="D9" s="24">
        <v>1.48E-3</v>
      </c>
      <c r="E9" s="24">
        <v>1.4499999999999999E-3</v>
      </c>
      <c r="F9" s="4">
        <v>1.33E-3</v>
      </c>
      <c r="G9" s="3">
        <f t="shared" si="0"/>
        <v>3.6999999999999989E-4</v>
      </c>
      <c r="H9" s="3">
        <f t="shared" si="1"/>
        <v>3.3999999999999981E-4</v>
      </c>
      <c r="I9" s="3">
        <f t="shared" si="2"/>
        <v>2.1999999999999993E-4</v>
      </c>
      <c r="J9" s="11">
        <v>0.24818916499999999</v>
      </c>
      <c r="K9" s="11">
        <f t="shared" si="3"/>
        <v>5.9252716986824043E-2</v>
      </c>
      <c r="L9" s="11">
        <f t="shared" si="4"/>
        <v>5.4448442636540993E-2</v>
      </c>
      <c r="M9" s="11">
        <f t="shared" si="5"/>
        <v>3.5231345235408891E-2</v>
      </c>
      <c r="N9" s="11">
        <f t="shared" si="6"/>
        <v>3.5551630192094428</v>
      </c>
      <c r="O9" s="11">
        <f t="shared" si="7"/>
        <v>3.2669065581924595</v>
      </c>
      <c r="P9" s="11">
        <f t="shared" si="8"/>
        <v>2.1138807141245333</v>
      </c>
      <c r="Q9" s="6"/>
      <c r="R9" s="6"/>
      <c r="U9" s="32">
        <v>8</v>
      </c>
      <c r="V9" s="31">
        <f>AVERAGE(N9:P9,N37:P37)</f>
        <v>4.3558754109232813</v>
      </c>
      <c r="W9" s="30">
        <f>STDEV(N9:P9,N37:P37)</f>
        <v>1.8146340558574559</v>
      </c>
      <c r="Y9" s="29">
        <f t="shared" si="9"/>
        <v>35.135259748403236</v>
      </c>
      <c r="Z9" s="28">
        <f t="shared" si="10"/>
        <v>1.6647694503554979</v>
      </c>
      <c r="AC9" s="18"/>
      <c r="AD9" s="18"/>
    </row>
    <row r="10" spans="1:30" x14ac:dyDescent="0.35">
      <c r="A10" s="5">
        <v>10</v>
      </c>
      <c r="B10" s="23">
        <v>0</v>
      </c>
      <c r="C10" s="23">
        <v>4</v>
      </c>
      <c r="D10" s="24">
        <v>1.4499999999999999E-3</v>
      </c>
      <c r="E10" s="24">
        <v>1.31E-3</v>
      </c>
      <c r="F10" s="33">
        <v>1.33E-3</v>
      </c>
      <c r="G10" s="3">
        <f t="shared" si="0"/>
        <v>7.9199999999999995E-4</v>
      </c>
      <c r="H10" s="3">
        <f t="shared" si="1"/>
        <v>6.5200000000000002E-4</v>
      </c>
      <c r="I10" s="3">
        <f t="shared" si="2"/>
        <v>6.7200000000000007E-4</v>
      </c>
      <c r="J10" s="11">
        <v>0.24818916499999999</v>
      </c>
      <c r="K10" s="11">
        <f t="shared" si="3"/>
        <v>0.12683284284747204</v>
      </c>
      <c r="L10" s="11">
        <f t="shared" si="4"/>
        <v>0.10441289587948456</v>
      </c>
      <c r="M10" s="11">
        <f t="shared" si="5"/>
        <v>0.10761574544633992</v>
      </c>
      <c r="N10" s="11">
        <f t="shared" si="6"/>
        <v>7.6099705708483221</v>
      </c>
      <c r="O10" s="11">
        <f t="shared" si="7"/>
        <v>6.2647737527690737</v>
      </c>
      <c r="P10" s="11">
        <f t="shared" si="8"/>
        <v>6.456944726780395</v>
      </c>
      <c r="Q10" s="6"/>
      <c r="R10" s="6"/>
      <c r="U10" s="32">
        <v>10</v>
      </c>
      <c r="V10" s="31">
        <f>AVERAGE(N10:P10,N38:O38)</f>
        <v>6.3339553034131493</v>
      </c>
      <c r="W10" s="30">
        <f>STDEV(N10:P10,N38:O38)</f>
        <v>1.2142445826900017</v>
      </c>
      <c r="Y10" s="29">
        <f t="shared" si="9"/>
        <v>38.519604124047056</v>
      </c>
      <c r="Z10" s="28">
        <f t="shared" si="10"/>
        <v>1.9317093102571254</v>
      </c>
      <c r="AC10" s="18"/>
      <c r="AD10" s="18"/>
    </row>
    <row r="11" spans="1:30" x14ac:dyDescent="0.35">
      <c r="A11" s="5">
        <v>12</v>
      </c>
      <c r="B11" s="23">
        <v>0</v>
      </c>
      <c r="C11" s="23">
        <v>4</v>
      </c>
      <c r="D11" s="24">
        <v>1.4E-3</v>
      </c>
      <c r="E11" s="24">
        <v>1.6000000000000001E-3</v>
      </c>
      <c r="F11" s="4">
        <v>1.5100000000000001E-3</v>
      </c>
      <c r="G11" s="3">
        <f t="shared" si="0"/>
        <v>2.1333333333333339E-4</v>
      </c>
      <c r="H11" s="3">
        <f t="shared" si="1"/>
        <v>4.1333333333333348E-4</v>
      </c>
      <c r="I11" s="3">
        <f t="shared" si="2"/>
        <v>3.2333333333333346E-4</v>
      </c>
      <c r="J11" s="11">
        <v>0.24818916499999999</v>
      </c>
      <c r="K11" s="11">
        <f t="shared" si="3"/>
        <v>3.4163728713123787E-2</v>
      </c>
      <c r="L11" s="11">
        <f t="shared" si="4"/>
        <v>6.619222438167735E-2</v>
      </c>
      <c r="M11" s="11">
        <f t="shared" si="5"/>
        <v>5.1779401330828249E-2</v>
      </c>
      <c r="N11" s="11">
        <f t="shared" si="6"/>
        <v>2.0498237227874272</v>
      </c>
      <c r="O11" s="11">
        <f t="shared" si="7"/>
        <v>3.9715334629006409</v>
      </c>
      <c r="P11" s="11">
        <f t="shared" si="8"/>
        <v>3.1067640798496949</v>
      </c>
      <c r="Q11" s="6"/>
      <c r="R11" s="6"/>
      <c r="U11" s="32">
        <v>12</v>
      </c>
      <c r="V11" s="31">
        <f>AVERAGE(N11:P11,N39:O39)</f>
        <v>4.5480463849346027</v>
      </c>
      <c r="W11" s="30">
        <f>STDEV(N11:P11,N39:O39)</f>
        <v>2.4431045936837883</v>
      </c>
      <c r="Y11" s="29">
        <f t="shared" si="9"/>
        <v>42.405728265164896</v>
      </c>
      <c r="Z11" s="28">
        <f t="shared" si="10"/>
        <v>3.2534551575573172</v>
      </c>
      <c r="AC11" s="18"/>
      <c r="AD11" s="18"/>
    </row>
    <row r="12" spans="1:30" x14ac:dyDescent="0.35">
      <c r="A12" s="2">
        <v>15</v>
      </c>
      <c r="B12" s="23">
        <v>0</v>
      </c>
      <c r="C12" s="23">
        <v>4</v>
      </c>
      <c r="D12" s="24">
        <v>1.5200000000000001E-3</v>
      </c>
      <c r="E12" s="24">
        <v>1.4499999999999999E-3</v>
      </c>
      <c r="F12" s="4">
        <v>1.23E-3</v>
      </c>
      <c r="G12" s="3">
        <f t="shared" si="0"/>
        <v>5.2200000000000011E-4</v>
      </c>
      <c r="H12" s="3">
        <f t="shared" si="1"/>
        <v>4.5199999999999993E-4</v>
      </c>
      <c r="I12" s="3">
        <f t="shared" si="2"/>
        <v>2.32E-4</v>
      </c>
      <c r="J12" s="11">
        <v>0.24818916499999999</v>
      </c>
      <c r="K12" s="11">
        <f t="shared" si="3"/>
        <v>8.359437369492477E-2</v>
      </c>
      <c r="L12" s="11">
        <f t="shared" si="4"/>
        <v>7.2384400210930996E-2</v>
      </c>
      <c r="M12" s="11">
        <f t="shared" si="5"/>
        <v>3.7153054975522112E-2</v>
      </c>
      <c r="N12" s="11">
        <f t="shared" si="6"/>
        <v>5.0156624216954864</v>
      </c>
      <c r="O12" s="11">
        <f t="shared" si="7"/>
        <v>4.3430640126558595</v>
      </c>
      <c r="P12" s="11">
        <f t="shared" si="8"/>
        <v>2.2291832985313267</v>
      </c>
      <c r="Q12" s="6"/>
      <c r="R12" s="6"/>
      <c r="U12" s="27">
        <v>15</v>
      </c>
      <c r="V12" s="31">
        <f>AVERAGE(N12:P12,N40:O40)</f>
        <v>4.7389362191191822</v>
      </c>
      <c r="W12" s="30">
        <f>STDEV(N12:P12,N40:O40)</f>
        <v>1.8443708719869316</v>
      </c>
      <c r="Y12" s="29">
        <f t="shared" si="9"/>
        <v>42.480461421724847</v>
      </c>
      <c r="Z12" s="28">
        <f t="shared" si="10"/>
        <v>4.2468565450876499</v>
      </c>
      <c r="AC12" s="18"/>
      <c r="AD12" s="18"/>
    </row>
    <row r="13" spans="1:30" x14ac:dyDescent="0.35">
      <c r="A13" s="2">
        <v>40</v>
      </c>
      <c r="B13" s="23">
        <v>0</v>
      </c>
      <c r="C13" s="23">
        <v>4</v>
      </c>
      <c r="D13" s="24">
        <v>2.0400000000000001E-3</v>
      </c>
      <c r="E13" s="24">
        <v>1.98E-3</v>
      </c>
      <c r="F13" s="4">
        <v>9.5799999999999998E-4</v>
      </c>
      <c r="G13" s="3">
        <f t="shared" si="0"/>
        <v>5.6000000000000038E-4</v>
      </c>
      <c r="H13" s="3">
        <f t="shared" si="1"/>
        <v>5.0000000000000023E-4</v>
      </c>
      <c r="I13" s="3">
        <f t="shared" si="2"/>
        <v>-5.2199999999999979E-4</v>
      </c>
      <c r="J13" s="11">
        <v>0.24818916499999999</v>
      </c>
      <c r="K13" s="11">
        <f t="shared" si="3"/>
        <v>8.9679787871949995E-2</v>
      </c>
      <c r="L13" s="11">
        <f t="shared" si="4"/>
        <v>8.0071239171383896E-2</v>
      </c>
      <c r="M13" s="11">
        <f t="shared" si="5"/>
        <v>-8.3594373694924715E-2</v>
      </c>
      <c r="N13" s="11">
        <f t="shared" si="6"/>
        <v>5.3807872723169998</v>
      </c>
      <c r="O13" s="11">
        <f t="shared" si="7"/>
        <v>4.8042743502830341</v>
      </c>
      <c r="P13" s="11">
        <f t="shared" si="8"/>
        <v>-5.0156624216954828</v>
      </c>
      <c r="Q13" s="6"/>
      <c r="R13" s="6"/>
      <c r="U13" s="27"/>
      <c r="AC13" s="18"/>
      <c r="AD13" s="18"/>
    </row>
    <row r="14" spans="1:30" ht="43.5" x14ac:dyDescent="0.35">
      <c r="B14" s="13"/>
      <c r="C14" s="7"/>
      <c r="D14" s="7"/>
      <c r="E14" s="6"/>
      <c r="F14" s="1"/>
      <c r="G14" s="1"/>
      <c r="H14" s="1"/>
      <c r="I14" s="6"/>
      <c r="J14" s="6"/>
      <c r="K14" s="10" t="s">
        <v>4</v>
      </c>
      <c r="L14" s="10" t="s">
        <v>3</v>
      </c>
      <c r="M14" s="10" t="s">
        <v>2</v>
      </c>
      <c r="N14" s="9" t="s">
        <v>1</v>
      </c>
      <c r="O14" s="5" t="s">
        <v>0</v>
      </c>
      <c r="P14" s="6"/>
      <c r="Q14" s="6"/>
      <c r="R14" s="6"/>
    </row>
    <row r="15" spans="1:30" x14ac:dyDescent="0.35">
      <c r="B15" s="8"/>
      <c r="C15" s="7"/>
      <c r="D15" s="7"/>
      <c r="E15" s="6"/>
      <c r="F15" s="6"/>
      <c r="G15" s="6"/>
      <c r="H15" s="6"/>
      <c r="I15" s="6"/>
      <c r="J15" s="6"/>
      <c r="K15" s="4">
        <v>7.6499999999999995E-4</v>
      </c>
      <c r="L15" s="4">
        <v>7.1199999999999996E-4</v>
      </c>
      <c r="M15" s="4">
        <v>7.8299999999999995E-4</v>
      </c>
      <c r="N15" s="3">
        <f t="shared" ref="N15:N20" si="11">AVERAGE(K15:M15)</f>
        <v>7.5333333333333329E-4</v>
      </c>
      <c r="O15" s="5">
        <v>0</v>
      </c>
      <c r="P15" s="6"/>
      <c r="Q15" s="16"/>
      <c r="R15" s="16"/>
    </row>
    <row r="16" spans="1:30" x14ac:dyDescent="0.35">
      <c r="F16" s="1"/>
      <c r="G16" s="1"/>
      <c r="H16" s="1"/>
      <c r="I16" s="1"/>
      <c r="J16" s="1"/>
      <c r="K16" s="4">
        <v>7.0600000000000003E-4</v>
      </c>
      <c r="L16" s="4">
        <v>6.9499999999999998E-4</v>
      </c>
      <c r="M16" s="4">
        <v>7.0399999999999998E-4</v>
      </c>
      <c r="N16" s="3">
        <f t="shared" si="11"/>
        <v>7.0166666666666674E-4</v>
      </c>
      <c r="O16" s="5">
        <v>0.5</v>
      </c>
      <c r="Q16" s="16"/>
      <c r="R16" s="16"/>
    </row>
    <row r="17" spans="1:18" x14ac:dyDescent="0.35">
      <c r="F17" s="1"/>
      <c r="G17" s="1"/>
      <c r="H17" s="1"/>
      <c r="I17" s="1"/>
      <c r="J17" s="1"/>
      <c r="K17" s="4">
        <v>6.7100000000000005E-4</v>
      </c>
      <c r="L17" s="4">
        <v>6.8800000000000003E-4</v>
      </c>
      <c r="M17" s="4">
        <v>6.8300000000000001E-4</v>
      </c>
      <c r="N17" s="3">
        <f t="shared" si="11"/>
        <v>6.8066666666666666E-4</v>
      </c>
      <c r="O17" s="5">
        <v>1</v>
      </c>
      <c r="Q17" s="16"/>
      <c r="R17" s="16"/>
    </row>
    <row r="18" spans="1:18" x14ac:dyDescent="0.35">
      <c r="F18" s="1"/>
      <c r="G18" s="1"/>
      <c r="H18" s="1"/>
      <c r="I18" s="1"/>
      <c r="J18" s="1"/>
      <c r="K18" s="4">
        <v>6.4400000000000004E-4</v>
      </c>
      <c r="L18" s="4">
        <v>6.4999999999999997E-4</v>
      </c>
      <c r="M18" s="4">
        <v>6.5899999999999997E-4</v>
      </c>
      <c r="N18" s="3">
        <f t="shared" si="11"/>
        <v>6.5099999999999999E-4</v>
      </c>
      <c r="O18" s="5">
        <v>2</v>
      </c>
      <c r="Q18" s="16"/>
      <c r="R18" s="16"/>
    </row>
    <row r="19" spans="1:18" x14ac:dyDescent="0.35">
      <c r="F19" s="1"/>
      <c r="G19" s="1"/>
      <c r="H19" s="26"/>
      <c r="I19" s="1"/>
      <c r="J19" s="1"/>
      <c r="K19" s="4">
        <v>6.6100000000000002E-4</v>
      </c>
      <c r="L19" s="4">
        <v>6.7199999999999996E-4</v>
      </c>
      <c r="M19" s="4">
        <v>6.6200000000000005E-4</v>
      </c>
      <c r="N19" s="3">
        <f t="shared" si="11"/>
        <v>6.6500000000000012E-4</v>
      </c>
      <c r="O19" s="5">
        <v>4</v>
      </c>
      <c r="Q19" s="16"/>
      <c r="R19" s="16"/>
    </row>
    <row r="20" spans="1:18" x14ac:dyDescent="0.35">
      <c r="F20" s="1"/>
      <c r="G20" s="1"/>
      <c r="H20" s="1"/>
      <c r="I20" s="1"/>
      <c r="J20" s="1"/>
      <c r="K20" s="4">
        <v>1.0399999999999999E-3</v>
      </c>
      <c r="L20" s="4">
        <v>1.09E-3</v>
      </c>
      <c r="M20" s="4">
        <v>1.0499999999999999E-3</v>
      </c>
      <c r="N20" s="3">
        <f t="shared" si="11"/>
        <v>1.06E-3</v>
      </c>
      <c r="O20" s="5">
        <v>6</v>
      </c>
      <c r="Q20" s="16"/>
      <c r="R20" s="16"/>
    </row>
    <row r="21" spans="1:18" x14ac:dyDescent="0.35">
      <c r="F21" s="1"/>
      <c r="G21" s="1"/>
      <c r="H21" s="1"/>
      <c r="I21" s="1"/>
      <c r="J21" s="1"/>
      <c r="K21" s="4">
        <v>1.1100000000000001E-3</v>
      </c>
      <c r="L21" s="4">
        <v>1.1299999999999999E-3</v>
      </c>
      <c r="M21" s="4">
        <v>1.1100000000000001E-3</v>
      </c>
      <c r="N21" s="3">
        <f>AVERAGE(K21,M21)</f>
        <v>1.1100000000000001E-3</v>
      </c>
      <c r="O21" s="5">
        <v>8</v>
      </c>
      <c r="Q21" s="16"/>
      <c r="R21" s="16"/>
    </row>
    <row r="22" spans="1:18" x14ac:dyDescent="0.35">
      <c r="F22" s="1"/>
      <c r="G22" s="1"/>
      <c r="H22" s="1"/>
      <c r="I22" s="1"/>
      <c r="J22" s="1"/>
      <c r="K22" s="4">
        <v>6.4400000000000004E-4</v>
      </c>
      <c r="L22" s="4">
        <v>6.8300000000000001E-4</v>
      </c>
      <c r="M22" s="4">
        <v>6.7199999999999996E-4</v>
      </c>
      <c r="N22" s="3">
        <f>AVERAGE(K22,M22)</f>
        <v>6.5799999999999995E-4</v>
      </c>
      <c r="O22" s="5">
        <v>10</v>
      </c>
      <c r="Q22" s="16"/>
      <c r="R22" s="16"/>
    </row>
    <row r="23" spans="1:18" x14ac:dyDescent="0.35">
      <c r="F23" s="1"/>
      <c r="G23" s="1"/>
      <c r="H23" s="1"/>
      <c r="I23" s="1"/>
      <c r="J23" s="1"/>
      <c r="K23" s="4">
        <v>1.17E-3</v>
      </c>
      <c r="L23" s="4">
        <v>1.1900000000000001E-3</v>
      </c>
      <c r="M23" s="4">
        <v>1.1999999999999999E-3</v>
      </c>
      <c r="N23" s="3">
        <f>AVERAGE(K23:M23)</f>
        <v>1.1866666666666666E-3</v>
      </c>
      <c r="O23" s="5">
        <v>12</v>
      </c>
      <c r="Q23" s="16"/>
      <c r="R23" s="16"/>
    </row>
    <row r="24" spans="1:18" x14ac:dyDescent="0.35">
      <c r="J24" s="20"/>
      <c r="K24" s="24">
        <v>1.01E-3</v>
      </c>
      <c r="L24" s="24">
        <v>9.9099999999999991E-4</v>
      </c>
      <c r="M24" s="24">
        <v>9.9299999999999996E-4</v>
      </c>
      <c r="N24" s="3">
        <f>AVERAGE(K24:M24)</f>
        <v>9.9799999999999997E-4</v>
      </c>
      <c r="O24" s="2">
        <v>15</v>
      </c>
      <c r="Q24" s="16"/>
      <c r="R24" s="16"/>
    </row>
    <row r="25" spans="1:18" x14ac:dyDescent="0.35">
      <c r="F25" s="1"/>
      <c r="G25" s="1"/>
      <c r="H25" s="1"/>
      <c r="I25" s="1"/>
      <c r="K25" s="24">
        <v>1.5E-3</v>
      </c>
      <c r="L25" s="24">
        <v>1.47E-3</v>
      </c>
      <c r="M25" s="24">
        <v>1.47E-3</v>
      </c>
      <c r="N25" s="3">
        <f>AVERAGE(K25:M25)</f>
        <v>1.4799999999999998E-3</v>
      </c>
      <c r="O25" s="2">
        <v>40</v>
      </c>
      <c r="Q25" s="16"/>
      <c r="R25" s="16"/>
    </row>
    <row r="26" spans="1:18" x14ac:dyDescent="0.35">
      <c r="F26" s="1"/>
      <c r="G26" s="1"/>
      <c r="H26" s="1"/>
      <c r="I26" s="1"/>
      <c r="Q26" s="16"/>
      <c r="R26" s="16"/>
    </row>
    <row r="27" spans="1:18" x14ac:dyDescent="0.35">
      <c r="F27" s="1"/>
      <c r="G27" s="1"/>
      <c r="H27" s="1"/>
      <c r="I27" s="1"/>
      <c r="Q27" s="16"/>
      <c r="R27" s="16"/>
    </row>
    <row r="28" spans="1:18" x14ac:dyDescent="0.35">
      <c r="F28" s="1"/>
      <c r="G28" s="1"/>
      <c r="H28" s="1"/>
      <c r="I28" s="1"/>
      <c r="Q28" s="16"/>
      <c r="R28" s="16"/>
    </row>
    <row r="29" spans="1:18" x14ac:dyDescent="0.35">
      <c r="F29" s="1"/>
      <c r="G29" s="1"/>
      <c r="H29" s="1"/>
      <c r="I29" s="1"/>
      <c r="K29" s="1"/>
      <c r="L29" s="1"/>
      <c r="M29" s="1"/>
      <c r="N29" s="1"/>
      <c r="Q29" s="16"/>
      <c r="R29" s="16"/>
    </row>
    <row r="30" spans="1:18" ht="58" x14ac:dyDescent="0.35">
      <c r="A30" s="21" t="s">
        <v>16</v>
      </c>
      <c r="B30" s="21" t="s">
        <v>15</v>
      </c>
      <c r="C30" s="21" t="s">
        <v>14</v>
      </c>
      <c r="D30" s="25" t="s">
        <v>13</v>
      </c>
      <c r="E30" s="25" t="s">
        <v>12</v>
      </c>
      <c r="F30" s="15" t="s">
        <v>11</v>
      </c>
      <c r="G30" s="15" t="s">
        <v>10</v>
      </c>
      <c r="H30" s="15" t="s">
        <v>9</v>
      </c>
      <c r="I30" s="15" t="s">
        <v>8</v>
      </c>
      <c r="J30" s="21" t="s">
        <v>7</v>
      </c>
      <c r="K30" s="15" t="s">
        <v>6</v>
      </c>
      <c r="L30" s="15" t="s">
        <v>6</v>
      </c>
      <c r="M30" s="15" t="s">
        <v>6</v>
      </c>
      <c r="N30" s="15" t="s">
        <v>5</v>
      </c>
      <c r="O30" s="15" t="s">
        <v>5</v>
      </c>
      <c r="P30" s="15" t="s">
        <v>5</v>
      </c>
      <c r="Q30" s="14"/>
      <c r="R30" s="13"/>
    </row>
    <row r="31" spans="1:18" x14ac:dyDescent="0.35">
      <c r="A31" s="5">
        <v>0</v>
      </c>
      <c r="B31" s="23">
        <v>0</v>
      </c>
      <c r="C31" s="23">
        <v>4</v>
      </c>
      <c r="D31" s="24">
        <v>1.42E-3</v>
      </c>
      <c r="E31" s="24">
        <v>1.2800000000000001E-3</v>
      </c>
      <c r="F31" s="4">
        <v>1.5200000000000001E-3</v>
      </c>
      <c r="G31" s="3">
        <f t="shared" ref="G31:G40" si="12">D31-$N42</f>
        <v>6.2733333333333337E-4</v>
      </c>
      <c r="H31" s="3">
        <f t="shared" ref="H31:H40" si="13">E31-N42</f>
        <v>4.8733333333333343E-4</v>
      </c>
      <c r="I31" s="3">
        <f t="shared" ref="I31:I40" si="14">F31-N42</f>
        <v>7.2733333333333341E-4</v>
      </c>
      <c r="J31" s="11">
        <v>0.24818916499999999</v>
      </c>
      <c r="K31" s="11">
        <f t="shared" ref="K31:K40" si="15">(G31/(6290*J31))/(4*10^-6)</f>
        <v>0.10046271474702963</v>
      </c>
      <c r="L31" s="11">
        <f t="shared" ref="L31:L40" si="16">(H31/(6290*J31))/(4*10^-6)</f>
        <v>7.8042767779042149E-2</v>
      </c>
      <c r="M31" s="11">
        <f t="shared" ref="M31:M40" si="17">(I31/(6290*J31))/(4*10^-6)</f>
        <v>0.11647696258130641</v>
      </c>
      <c r="N31" s="11">
        <f t="shared" ref="N31:N40" si="18">K31*60</f>
        <v>6.0277628848217777</v>
      </c>
      <c r="O31" s="11">
        <f t="shared" ref="O31:O40" si="19">L31*60</f>
        <v>4.6825660667425293</v>
      </c>
      <c r="P31" s="11">
        <f t="shared" ref="P31:P40" si="20">M31*60</f>
        <v>6.9886177548783843</v>
      </c>
      <c r="Q31" s="6"/>
      <c r="R31" s="6"/>
    </row>
    <row r="32" spans="1:18" x14ac:dyDescent="0.35">
      <c r="A32" s="5">
        <v>0.5</v>
      </c>
      <c r="B32" s="23">
        <v>0</v>
      </c>
      <c r="C32" s="23">
        <v>4</v>
      </c>
      <c r="D32" s="4">
        <v>8.2700000000000004E-4</v>
      </c>
      <c r="E32" s="4">
        <v>1.32E-3</v>
      </c>
      <c r="F32" s="4">
        <v>1.4599999999999999E-3</v>
      </c>
      <c r="G32" s="3">
        <f t="shared" si="12"/>
        <v>3.9000000000000081E-5</v>
      </c>
      <c r="H32" s="3">
        <f t="shared" si="13"/>
        <v>5.3200000000000003E-4</v>
      </c>
      <c r="I32" s="3">
        <f t="shared" si="14"/>
        <v>6.7199999999999996E-4</v>
      </c>
      <c r="J32" s="11">
        <v>0.24818916499999999</v>
      </c>
      <c r="K32" s="11">
        <f t="shared" si="15"/>
        <v>6.2455566553679545E-3</v>
      </c>
      <c r="L32" s="11">
        <f t="shared" si="16"/>
        <v>8.519579847835243E-2</v>
      </c>
      <c r="M32" s="11">
        <f t="shared" si="17"/>
        <v>0.10761574544633991</v>
      </c>
      <c r="N32" s="11">
        <f t="shared" si="18"/>
        <v>0.37473339932207728</v>
      </c>
      <c r="O32" s="11">
        <f t="shared" si="19"/>
        <v>5.1117479087011457</v>
      </c>
      <c r="P32" s="11">
        <f t="shared" si="20"/>
        <v>6.4569447267803941</v>
      </c>
      <c r="Q32" s="6"/>
      <c r="R32" s="6"/>
    </row>
    <row r="33" spans="1:18" x14ac:dyDescent="0.35">
      <c r="A33" s="5">
        <v>1</v>
      </c>
      <c r="B33" s="23">
        <v>0</v>
      </c>
      <c r="C33" s="23">
        <v>4</v>
      </c>
      <c r="D33" s="4">
        <v>1.3799999999999999E-3</v>
      </c>
      <c r="E33" s="4">
        <v>1.4599999999999999E-3</v>
      </c>
      <c r="F33" s="4">
        <v>1.34E-3</v>
      </c>
      <c r="G33" s="3">
        <f t="shared" si="12"/>
        <v>6.1266666666666652E-4</v>
      </c>
      <c r="H33" s="3">
        <f t="shared" si="13"/>
        <v>6.9266666666666652E-4</v>
      </c>
      <c r="I33" s="3">
        <f t="shared" si="14"/>
        <v>5.7266666666666664E-4</v>
      </c>
      <c r="J33" s="11">
        <v>0.24818916499999999</v>
      </c>
      <c r="K33" s="11">
        <f t="shared" si="15"/>
        <v>9.8113958398002327E-2</v>
      </c>
      <c r="L33" s="11">
        <f t="shared" si="16"/>
        <v>0.11092535666542376</v>
      </c>
      <c r="M33" s="11">
        <f t="shared" si="17"/>
        <v>9.1708259264291644E-2</v>
      </c>
      <c r="N33" s="11">
        <f t="shared" si="18"/>
        <v>5.8868375038801393</v>
      </c>
      <c r="O33" s="11">
        <f t="shared" si="19"/>
        <v>6.6555213999254255</v>
      </c>
      <c r="P33" s="11">
        <f t="shared" si="20"/>
        <v>5.5024955558574984</v>
      </c>
      <c r="Q33" s="6"/>
      <c r="R33" s="6"/>
    </row>
    <row r="34" spans="1:18" x14ac:dyDescent="0.35">
      <c r="A34" s="5">
        <v>2</v>
      </c>
      <c r="B34" s="23">
        <v>0</v>
      </c>
      <c r="C34" s="23">
        <v>4</v>
      </c>
      <c r="D34" s="4">
        <v>1.56E-3</v>
      </c>
      <c r="E34" s="4">
        <v>1.4599999999999999E-3</v>
      </c>
      <c r="F34" s="4">
        <v>1.47E-3</v>
      </c>
      <c r="G34" s="3">
        <f t="shared" si="12"/>
        <v>6.3733333333333339E-4</v>
      </c>
      <c r="H34" s="3">
        <f t="shared" si="13"/>
        <v>5.3733333333333335E-4</v>
      </c>
      <c r="I34" s="3">
        <f t="shared" si="14"/>
        <v>5.4733333333333337E-4</v>
      </c>
      <c r="J34" s="11">
        <v>0.24818916499999999</v>
      </c>
      <c r="K34" s="11">
        <f t="shared" si="15"/>
        <v>0.1020641395304573</v>
      </c>
      <c r="L34" s="11">
        <f t="shared" si="16"/>
        <v>8.6049891696180519E-2</v>
      </c>
      <c r="M34" s="11">
        <f t="shared" si="17"/>
        <v>8.7651316479608207E-2</v>
      </c>
      <c r="N34" s="11">
        <f t="shared" si="18"/>
        <v>6.1238483718274379</v>
      </c>
      <c r="O34" s="11">
        <f t="shared" si="19"/>
        <v>5.1629935017708313</v>
      </c>
      <c r="P34" s="11">
        <f t="shared" si="20"/>
        <v>5.2590789887764924</v>
      </c>
      <c r="Q34" s="6"/>
      <c r="R34" s="6"/>
    </row>
    <row r="35" spans="1:18" x14ac:dyDescent="0.35">
      <c r="A35" s="5">
        <v>4</v>
      </c>
      <c r="B35" s="23">
        <v>0</v>
      </c>
      <c r="C35" s="23">
        <v>4</v>
      </c>
      <c r="D35" s="4">
        <v>1.66E-3</v>
      </c>
      <c r="E35" s="4">
        <v>1.9499999999999999E-3</v>
      </c>
      <c r="F35" s="4">
        <v>8.34E-4</v>
      </c>
      <c r="G35" s="3">
        <f t="shared" si="12"/>
        <v>5.0333333333333328E-4</v>
      </c>
      <c r="H35" s="3">
        <f t="shared" si="13"/>
        <v>7.9333333333333317E-4</v>
      </c>
      <c r="I35" s="3">
        <f t="shared" si="14"/>
        <v>-3.2266666666666674E-4</v>
      </c>
      <c r="J35" s="11">
        <v>0.24818916499999999</v>
      </c>
      <c r="K35" s="11">
        <f t="shared" si="15"/>
        <v>8.0605047432526417E-2</v>
      </c>
      <c r="L35" s="11">
        <f t="shared" si="16"/>
        <v>0.12704636615192905</v>
      </c>
      <c r="M35" s="11">
        <f t="shared" si="17"/>
        <v>-5.1672639678599731E-2</v>
      </c>
      <c r="N35" s="11">
        <f t="shared" si="18"/>
        <v>4.8363028459515851</v>
      </c>
      <c r="O35" s="11">
        <f t="shared" si="19"/>
        <v>7.622781969115743</v>
      </c>
      <c r="P35" s="22">
        <f t="shared" si="20"/>
        <v>-3.100358380715984</v>
      </c>
      <c r="Q35" s="6"/>
      <c r="R35" s="6"/>
    </row>
    <row r="36" spans="1:18" x14ac:dyDescent="0.35">
      <c r="A36" s="5">
        <v>6</v>
      </c>
      <c r="B36" s="23">
        <v>0</v>
      </c>
      <c r="C36" s="23">
        <v>4</v>
      </c>
      <c r="D36" s="4">
        <v>1.89E-3</v>
      </c>
      <c r="E36" s="4">
        <v>2.16E-3</v>
      </c>
      <c r="F36" s="4">
        <v>8.83E-4</v>
      </c>
      <c r="G36" s="3">
        <f t="shared" si="12"/>
        <v>4.866666666666665E-4</v>
      </c>
      <c r="H36" s="3">
        <f t="shared" si="13"/>
        <v>7.5666666666666656E-4</v>
      </c>
      <c r="I36" s="3">
        <f t="shared" si="14"/>
        <v>-5.2033333333333348E-4</v>
      </c>
      <c r="J36" s="11">
        <v>0.24818916499999999</v>
      </c>
      <c r="K36" s="11">
        <f t="shared" si="15"/>
        <v>7.793600612681359E-2</v>
      </c>
      <c r="L36" s="11">
        <f t="shared" si="16"/>
        <v>0.1211744752793609</v>
      </c>
      <c r="M36" s="11">
        <f t="shared" si="17"/>
        <v>-8.3327469564353496E-2</v>
      </c>
      <c r="N36" s="11">
        <f t="shared" si="18"/>
        <v>4.6761603676088157</v>
      </c>
      <c r="O36" s="11">
        <f t="shared" si="19"/>
        <v>7.2704685167616541</v>
      </c>
      <c r="P36" s="22">
        <f t="shared" si="20"/>
        <v>-4.9996481738612095</v>
      </c>
      <c r="Q36" s="6"/>
      <c r="R36" s="6"/>
    </row>
    <row r="37" spans="1:18" x14ac:dyDescent="0.35">
      <c r="A37" s="5">
        <v>8</v>
      </c>
      <c r="B37" s="23">
        <v>0</v>
      </c>
      <c r="C37" s="23">
        <v>4</v>
      </c>
      <c r="D37" s="4">
        <v>2.1199999999999999E-3</v>
      </c>
      <c r="E37" s="4">
        <v>2.33E-3</v>
      </c>
      <c r="F37" s="4">
        <v>2.0500000000000002E-3</v>
      </c>
      <c r="G37" s="3">
        <f t="shared" si="12"/>
        <v>5.4999999999999992E-4</v>
      </c>
      <c r="H37" s="3">
        <f t="shared" si="13"/>
        <v>7.6000000000000004E-4</v>
      </c>
      <c r="I37" s="3">
        <f t="shared" si="14"/>
        <v>4.8000000000000017E-4</v>
      </c>
      <c r="J37" s="11">
        <v>0.24818916499999999</v>
      </c>
      <c r="K37" s="11">
        <f t="shared" si="15"/>
        <v>8.8078363088522238E-2</v>
      </c>
      <c r="L37" s="11">
        <f t="shared" si="16"/>
        <v>0.12170828354050348</v>
      </c>
      <c r="M37" s="11">
        <f t="shared" si="17"/>
        <v>7.6868389604528534E-2</v>
      </c>
      <c r="N37" s="11">
        <f t="shared" si="18"/>
        <v>5.2847017853113343</v>
      </c>
      <c r="O37" s="11">
        <f t="shared" si="19"/>
        <v>7.3024970124302087</v>
      </c>
      <c r="P37" s="11">
        <f t="shared" si="20"/>
        <v>4.6121033762717119</v>
      </c>
      <c r="Q37" s="6"/>
      <c r="R37" s="6"/>
    </row>
    <row r="38" spans="1:18" x14ac:dyDescent="0.35">
      <c r="A38" s="5">
        <v>10</v>
      </c>
      <c r="B38" s="23">
        <v>0</v>
      </c>
      <c r="C38" s="23">
        <v>4</v>
      </c>
      <c r="D38" s="4">
        <v>2.5100000000000001E-3</v>
      </c>
      <c r="E38" s="4">
        <v>2.2399999999999998E-3</v>
      </c>
      <c r="F38" s="4">
        <v>8.7699999999999996E-4</v>
      </c>
      <c r="G38" s="3">
        <f t="shared" si="12"/>
        <v>7.2499999999999995E-4</v>
      </c>
      <c r="H38" s="3">
        <f t="shared" si="13"/>
        <v>4.5499999999999968E-4</v>
      </c>
      <c r="I38" s="3">
        <f t="shared" si="14"/>
        <v>-9.0800000000000017E-4</v>
      </c>
      <c r="J38" s="11">
        <v>0.24818916499999999</v>
      </c>
      <c r="K38" s="11">
        <f t="shared" si="15"/>
        <v>0.11610329679850659</v>
      </c>
      <c r="L38" s="11">
        <f t="shared" si="16"/>
        <v>7.2864827645959265E-2</v>
      </c>
      <c r="M38" s="11">
        <f t="shared" si="17"/>
        <v>-0.14540937033523313</v>
      </c>
      <c r="N38" s="11">
        <f t="shared" si="18"/>
        <v>6.9661978079103957</v>
      </c>
      <c r="O38" s="11">
        <f t="shared" si="19"/>
        <v>4.3718896587575555</v>
      </c>
      <c r="P38" s="22">
        <f t="shared" si="20"/>
        <v>-8.7245622201139881</v>
      </c>
      <c r="Q38" s="6"/>
      <c r="R38" s="6"/>
    </row>
    <row r="39" spans="1:18" x14ac:dyDescent="0.35">
      <c r="A39" s="5">
        <v>12</v>
      </c>
      <c r="B39" s="23">
        <v>0</v>
      </c>
      <c r="C39" s="23">
        <v>4</v>
      </c>
      <c r="D39" s="4">
        <v>2.47E-3</v>
      </c>
      <c r="E39" s="4">
        <v>2.8E-3</v>
      </c>
      <c r="F39" s="4">
        <v>9.7199999999999999E-4</v>
      </c>
      <c r="G39" s="3">
        <f t="shared" si="12"/>
        <v>5.4333333333333317E-4</v>
      </c>
      <c r="H39" s="3">
        <f t="shared" si="13"/>
        <v>8.7333333333333317E-4</v>
      </c>
      <c r="I39" s="3">
        <f t="shared" si="14"/>
        <v>-9.5466666666666681E-4</v>
      </c>
      <c r="J39" s="11">
        <v>0.24818916499999999</v>
      </c>
      <c r="K39" s="11">
        <f t="shared" si="15"/>
        <v>8.7010746566237099E-2</v>
      </c>
      <c r="L39" s="11">
        <f t="shared" si="16"/>
        <v>0.13985776441935044</v>
      </c>
      <c r="M39" s="11">
        <f t="shared" si="17"/>
        <v>-0.15288268599122892</v>
      </c>
      <c r="N39" s="11">
        <f t="shared" si="18"/>
        <v>5.220644793974226</v>
      </c>
      <c r="O39" s="11">
        <f t="shared" si="19"/>
        <v>8.3914658651610257</v>
      </c>
      <c r="P39" s="22">
        <f t="shared" si="20"/>
        <v>-9.1729611594737346</v>
      </c>
      <c r="Q39" s="6"/>
      <c r="R39" s="6"/>
    </row>
    <row r="40" spans="1:18" x14ac:dyDescent="0.35">
      <c r="A40" s="2">
        <v>15</v>
      </c>
      <c r="B40" s="23">
        <v>0</v>
      </c>
      <c r="C40" s="23">
        <v>4</v>
      </c>
      <c r="D40" s="4">
        <v>2.8700000000000002E-3</v>
      </c>
      <c r="E40" s="4">
        <v>3.15E-3</v>
      </c>
      <c r="F40" s="4">
        <v>1.07E-3</v>
      </c>
      <c r="G40" s="3">
        <f t="shared" si="12"/>
        <v>4.8999999999999998E-4</v>
      </c>
      <c r="H40" s="3">
        <f t="shared" si="13"/>
        <v>7.6999999999999985E-4</v>
      </c>
      <c r="I40" s="3">
        <f t="shared" si="14"/>
        <v>-1.3100000000000002E-3</v>
      </c>
      <c r="J40" s="11">
        <v>0.24818916499999999</v>
      </c>
      <c r="K40" s="11">
        <f t="shared" si="15"/>
        <v>7.846981438795618E-2</v>
      </c>
      <c r="L40" s="11">
        <f t="shared" si="16"/>
        <v>0.12330970832393112</v>
      </c>
      <c r="M40" s="11">
        <f t="shared" si="17"/>
        <v>-0.20978664662902574</v>
      </c>
      <c r="N40" s="11">
        <f t="shared" si="18"/>
        <v>4.7081888632773712</v>
      </c>
      <c r="O40" s="11">
        <f t="shared" si="19"/>
        <v>7.3985824994358671</v>
      </c>
      <c r="P40" s="22">
        <f t="shared" si="20"/>
        <v>-12.587198797741545</v>
      </c>
      <c r="Q40" s="6"/>
      <c r="R40" s="6"/>
    </row>
    <row r="41" spans="1:18" ht="43.5" x14ac:dyDescent="0.35">
      <c r="B41" s="13"/>
      <c r="C41" s="7"/>
      <c r="D41" s="7"/>
      <c r="E41" s="6"/>
      <c r="F41" s="1"/>
      <c r="G41" s="1"/>
      <c r="H41" s="1"/>
      <c r="I41" s="6"/>
      <c r="J41" s="6"/>
      <c r="K41" s="10" t="s">
        <v>4</v>
      </c>
      <c r="L41" s="10" t="s">
        <v>3</v>
      </c>
      <c r="M41" s="10" t="s">
        <v>2</v>
      </c>
      <c r="N41" s="9" t="s">
        <v>1</v>
      </c>
      <c r="O41" s="21" t="s">
        <v>0</v>
      </c>
      <c r="P41" s="6"/>
      <c r="Q41" s="6"/>
      <c r="R41" s="6"/>
    </row>
    <row r="42" spans="1:18" x14ac:dyDescent="0.35">
      <c r="A42" s="36" t="s">
        <v>18</v>
      </c>
      <c r="B42" s="36"/>
      <c r="C42" s="36"/>
      <c r="D42" s="36"/>
      <c r="E42" s="36"/>
      <c r="F42" s="36"/>
      <c r="G42" s="36"/>
      <c r="H42" s="36"/>
      <c r="I42" s="6"/>
      <c r="J42" s="6"/>
      <c r="K42" s="4">
        <v>7.6900000000000004E-4</v>
      </c>
      <c r="L42" s="4">
        <v>8.0900000000000004E-4</v>
      </c>
      <c r="M42" s="4">
        <v>8.0000000000000004E-4</v>
      </c>
      <c r="N42" s="3">
        <f t="shared" ref="N42:N47" si="21">AVERAGE(K42:M42)</f>
        <v>7.9266666666666667E-4</v>
      </c>
      <c r="O42" s="5">
        <v>0</v>
      </c>
      <c r="P42" s="6"/>
      <c r="Q42" s="16"/>
      <c r="R42" s="16"/>
    </row>
    <row r="43" spans="1:18" x14ac:dyDescent="0.35">
      <c r="K43" s="4">
        <v>7.8600000000000002E-4</v>
      </c>
      <c r="L43" s="4">
        <v>7.7399999999999995E-4</v>
      </c>
      <c r="M43" s="4">
        <v>8.0400000000000003E-4</v>
      </c>
      <c r="N43" s="3">
        <f t="shared" si="21"/>
        <v>7.8799999999999996E-4</v>
      </c>
      <c r="O43" s="5">
        <v>0.5</v>
      </c>
      <c r="Q43" s="16"/>
      <c r="R43" s="16"/>
    </row>
    <row r="44" spans="1:18" x14ac:dyDescent="0.35">
      <c r="K44" s="4">
        <v>7.6900000000000004E-4</v>
      </c>
      <c r="L44" s="4">
        <v>7.6900000000000004E-4</v>
      </c>
      <c r="M44" s="4">
        <v>7.6400000000000003E-4</v>
      </c>
      <c r="N44" s="3">
        <f t="shared" si="21"/>
        <v>7.6733333333333341E-4</v>
      </c>
      <c r="O44" s="5">
        <v>1</v>
      </c>
      <c r="Q44" s="16"/>
      <c r="R44" s="16"/>
    </row>
    <row r="45" spans="1:18" x14ac:dyDescent="0.35">
      <c r="K45" s="4">
        <v>8.9499999999999996E-4</v>
      </c>
      <c r="L45" s="4">
        <v>9.1399999999999999E-4</v>
      </c>
      <c r="M45" s="4">
        <v>9.59E-4</v>
      </c>
      <c r="N45" s="3">
        <f t="shared" si="21"/>
        <v>9.2266666666666658E-4</v>
      </c>
      <c r="O45" s="5">
        <v>2</v>
      </c>
      <c r="Q45" s="16"/>
      <c r="R45" s="16"/>
    </row>
    <row r="46" spans="1:18" x14ac:dyDescent="0.35">
      <c r="H46" s="20"/>
      <c r="K46" s="4">
        <v>1.14E-3</v>
      </c>
      <c r="L46" s="4">
        <v>1.17E-3</v>
      </c>
      <c r="M46" s="4">
        <v>1.16E-3</v>
      </c>
      <c r="N46" s="3">
        <f t="shared" si="21"/>
        <v>1.1566666666666667E-3</v>
      </c>
      <c r="O46" s="5">
        <v>4</v>
      </c>
      <c r="Q46" s="16"/>
      <c r="R46" s="16"/>
    </row>
    <row r="47" spans="1:18" x14ac:dyDescent="0.35">
      <c r="K47" s="4">
        <v>1.3500000000000001E-3</v>
      </c>
      <c r="L47" s="4">
        <v>1.4300000000000001E-3</v>
      </c>
      <c r="M47" s="4">
        <v>1.4300000000000001E-3</v>
      </c>
      <c r="N47" s="3">
        <f t="shared" si="21"/>
        <v>1.4033333333333335E-3</v>
      </c>
      <c r="O47" s="5">
        <v>6</v>
      </c>
      <c r="Q47" s="16"/>
      <c r="R47" s="16"/>
    </row>
    <row r="48" spans="1:18" x14ac:dyDescent="0.35">
      <c r="K48" s="4">
        <v>1.57E-3</v>
      </c>
      <c r="L48" s="4">
        <v>1.64E-3</v>
      </c>
      <c r="M48" s="4">
        <v>1.57E-3</v>
      </c>
      <c r="N48" s="3">
        <f>AVERAGE(K48,M48)</f>
        <v>1.57E-3</v>
      </c>
      <c r="O48" s="5">
        <v>8</v>
      </c>
      <c r="Q48" s="16"/>
      <c r="R48" s="16"/>
    </row>
    <row r="49" spans="1:22" x14ac:dyDescent="0.35">
      <c r="K49" s="4">
        <v>1.8E-3</v>
      </c>
      <c r="L49" s="4">
        <v>1.6999999999999999E-3</v>
      </c>
      <c r="M49" s="4">
        <v>1.7700000000000001E-3</v>
      </c>
      <c r="N49" s="3">
        <f>AVERAGE(K49,M49)</f>
        <v>1.7850000000000001E-3</v>
      </c>
      <c r="O49" s="5">
        <v>10</v>
      </c>
      <c r="Q49" s="16"/>
      <c r="R49" s="16"/>
    </row>
    <row r="50" spans="1:22" x14ac:dyDescent="0.35">
      <c r="K50" s="4">
        <v>1.9499999999999999E-3</v>
      </c>
      <c r="L50" s="4">
        <v>1.9599999999999999E-3</v>
      </c>
      <c r="M50" s="4">
        <v>1.8699999999999999E-3</v>
      </c>
      <c r="N50" s="3">
        <f>AVERAGE(K50:M50)</f>
        <v>1.9266666666666668E-3</v>
      </c>
      <c r="O50" s="5">
        <v>12</v>
      </c>
      <c r="Q50" s="16"/>
      <c r="R50" s="16"/>
    </row>
    <row r="51" spans="1:22" x14ac:dyDescent="0.35">
      <c r="J51" s="20"/>
      <c r="K51" s="4">
        <v>2.3600000000000001E-3</v>
      </c>
      <c r="L51" s="4">
        <v>2.4499999999999999E-3</v>
      </c>
      <c r="M51" s="4">
        <v>2.33E-3</v>
      </c>
      <c r="N51" s="3">
        <f>AVERAGE(K51:M51)</f>
        <v>2.3800000000000002E-3</v>
      </c>
      <c r="O51" s="2">
        <v>15</v>
      </c>
      <c r="Q51" s="16"/>
      <c r="R51" s="16"/>
    </row>
    <row r="52" spans="1:22" x14ac:dyDescent="0.35">
      <c r="K52" s="1"/>
      <c r="L52" s="1"/>
      <c r="M52" s="1"/>
      <c r="N52" s="1"/>
      <c r="Q52" s="16"/>
      <c r="R52" s="16"/>
    </row>
    <row r="53" spans="1:22" x14ac:dyDescent="0.35">
      <c r="Q53" s="16"/>
      <c r="R53" s="16"/>
    </row>
    <row r="54" spans="1:22" x14ac:dyDescent="0.35">
      <c r="Q54" s="16"/>
      <c r="R54" s="16"/>
    </row>
    <row r="55" spans="1:22" x14ac:dyDescent="0.35">
      <c r="A55" s="19"/>
      <c r="Q55" s="16"/>
      <c r="R55" s="16"/>
    </row>
    <row r="56" spans="1:22" ht="58" x14ac:dyDescent="0.35">
      <c r="A56" s="5" t="s">
        <v>16</v>
      </c>
      <c r="B56" s="5" t="s">
        <v>15</v>
      </c>
      <c r="C56" s="5" t="s">
        <v>14</v>
      </c>
      <c r="D56" s="15" t="s">
        <v>13</v>
      </c>
      <c r="E56" s="15" t="s">
        <v>12</v>
      </c>
      <c r="F56" s="15" t="s">
        <v>11</v>
      </c>
      <c r="G56" s="15" t="s">
        <v>10</v>
      </c>
      <c r="H56" s="15" t="s">
        <v>9</v>
      </c>
      <c r="I56" s="15" t="s">
        <v>8</v>
      </c>
      <c r="J56" s="5" t="s">
        <v>7</v>
      </c>
      <c r="K56" s="15" t="s">
        <v>6</v>
      </c>
      <c r="L56" s="15" t="s">
        <v>6</v>
      </c>
      <c r="M56" s="15" t="s">
        <v>6</v>
      </c>
      <c r="N56" s="15" t="s">
        <v>5</v>
      </c>
      <c r="O56" s="15" t="s">
        <v>5</v>
      </c>
      <c r="P56" s="15" t="s">
        <v>5</v>
      </c>
      <c r="Q56" s="14"/>
      <c r="R56" s="13"/>
    </row>
    <row r="57" spans="1:22" x14ac:dyDescent="0.35">
      <c r="A57" s="5">
        <v>0</v>
      </c>
      <c r="B57" s="12">
        <v>60</v>
      </c>
      <c r="C57" s="12">
        <v>4</v>
      </c>
      <c r="D57" s="4">
        <v>1.5E-3</v>
      </c>
      <c r="E57" s="4">
        <v>1.4599999999999999E-3</v>
      </c>
      <c r="F57" s="4">
        <v>1.56E-3</v>
      </c>
      <c r="G57" s="3">
        <f t="shared" ref="G57:G66" si="22">D57-$N68</f>
        <v>8.2466666666666669E-4</v>
      </c>
      <c r="H57" s="3">
        <f t="shared" ref="H57:H66" si="23">E57-N68</f>
        <v>7.8466666666666659E-4</v>
      </c>
      <c r="I57" s="3">
        <f t="shared" ref="I57:I66" si="24">F57-N68</f>
        <v>8.8466666666666663E-4</v>
      </c>
      <c r="J57" s="11">
        <v>0.24818916499999999</v>
      </c>
      <c r="K57" s="11">
        <f t="shared" ref="K57:K66" si="25">(G57/(6290*J57))/(4*10^-6)</f>
        <v>0.13206416380666913</v>
      </c>
      <c r="L57" s="11">
        <f t="shared" ref="L57:L66" si="26">(H57/(6290*J57))/(4*10^-6)</f>
        <v>0.12565846467295841</v>
      </c>
      <c r="M57" s="11">
        <f t="shared" ref="M57:M66" si="27">(I57/(6290*J57))/(4*10^-6)</f>
        <v>0.14167271250723518</v>
      </c>
      <c r="N57" s="11">
        <f t="shared" ref="N57:N66" si="28">K57*60</f>
        <v>7.9238498284001482</v>
      </c>
      <c r="O57" s="11">
        <f t="shared" ref="O57:O66" si="29">L57*60</f>
        <v>7.5395078803775046</v>
      </c>
      <c r="P57" s="11">
        <f t="shared" ref="P57:P66" si="30">M57*60</f>
        <v>8.5003627504341104</v>
      </c>
      <c r="Q57" s="6"/>
      <c r="R57" s="6"/>
      <c r="U57" s="18"/>
      <c r="V57" s="18"/>
    </row>
    <row r="58" spans="1:22" x14ac:dyDescent="0.35">
      <c r="A58" s="5">
        <v>0.5</v>
      </c>
      <c r="B58" s="12">
        <v>60</v>
      </c>
      <c r="C58" s="12">
        <v>4</v>
      </c>
      <c r="D58" s="4">
        <v>1.5900000000000001E-3</v>
      </c>
      <c r="E58" s="4">
        <v>1.64E-3</v>
      </c>
      <c r="F58" s="4">
        <v>1.6800000000000001E-3</v>
      </c>
      <c r="G58" s="3">
        <f t="shared" si="22"/>
        <v>9.3300000000000002E-4</v>
      </c>
      <c r="H58" s="3">
        <f t="shared" si="23"/>
        <v>9.8299999999999993E-4</v>
      </c>
      <c r="I58" s="3">
        <f t="shared" si="24"/>
        <v>1.023E-3</v>
      </c>
      <c r="J58" s="11">
        <v>0.24818916499999999</v>
      </c>
      <c r="K58" s="11">
        <f t="shared" si="25"/>
        <v>0.14941293229380229</v>
      </c>
      <c r="L58" s="11">
        <f t="shared" si="26"/>
        <v>0.15742005621094066</v>
      </c>
      <c r="M58" s="11">
        <f t="shared" si="27"/>
        <v>0.16382575534465141</v>
      </c>
      <c r="N58" s="11">
        <f t="shared" si="28"/>
        <v>8.9647759376281364</v>
      </c>
      <c r="O58" s="11">
        <f t="shared" si="29"/>
        <v>9.4452033726564402</v>
      </c>
      <c r="P58" s="11">
        <f t="shared" si="30"/>
        <v>9.8295453206790846</v>
      </c>
      <c r="Q58" s="6"/>
      <c r="R58" s="6"/>
      <c r="U58" s="18"/>
      <c r="V58" s="18"/>
    </row>
    <row r="59" spans="1:22" x14ac:dyDescent="0.35">
      <c r="A59" s="5">
        <v>1</v>
      </c>
      <c r="B59" s="12">
        <v>60</v>
      </c>
      <c r="C59" s="12">
        <v>4</v>
      </c>
      <c r="D59" s="4">
        <v>1.81E-3</v>
      </c>
      <c r="E59" s="4">
        <v>1.89E-3</v>
      </c>
      <c r="F59" s="4">
        <v>1.8E-3</v>
      </c>
      <c r="G59" s="3">
        <f t="shared" si="22"/>
        <v>1.1123333333333332E-3</v>
      </c>
      <c r="H59" s="3">
        <f t="shared" si="23"/>
        <v>1.1923333333333334E-3</v>
      </c>
      <c r="I59" s="3">
        <f t="shared" si="24"/>
        <v>1.1023333333333332E-3</v>
      </c>
      <c r="J59" s="11">
        <v>0.24818916499999999</v>
      </c>
      <c r="K59" s="11">
        <f t="shared" si="25"/>
        <v>0.17813181674327194</v>
      </c>
      <c r="L59" s="11">
        <f t="shared" si="26"/>
        <v>0.19094321501069342</v>
      </c>
      <c r="M59" s="11">
        <f t="shared" si="27"/>
        <v>0.17653039195984427</v>
      </c>
      <c r="N59" s="11">
        <f t="shared" si="28"/>
        <v>10.687909004596317</v>
      </c>
      <c r="O59" s="11">
        <f t="shared" si="29"/>
        <v>11.456592900641605</v>
      </c>
      <c r="P59" s="11">
        <f t="shared" si="30"/>
        <v>10.591823517590656</v>
      </c>
      <c r="Q59" s="6"/>
      <c r="R59" s="6"/>
      <c r="U59" s="18"/>
      <c r="V59" s="18"/>
    </row>
    <row r="60" spans="1:22" x14ac:dyDescent="0.35">
      <c r="A60" s="5">
        <v>2</v>
      </c>
      <c r="B60" s="12">
        <v>60</v>
      </c>
      <c r="C60" s="12">
        <v>4</v>
      </c>
      <c r="D60" s="4">
        <v>2.3900000000000002E-3</v>
      </c>
      <c r="E60" s="4">
        <v>2.2300000000000002E-3</v>
      </c>
      <c r="F60" s="4">
        <v>2.3500000000000001E-3</v>
      </c>
      <c r="G60" s="3">
        <f t="shared" si="22"/>
        <v>1.6776666666666667E-3</v>
      </c>
      <c r="H60" s="3">
        <f t="shared" si="23"/>
        <v>1.5176666666666667E-3</v>
      </c>
      <c r="I60" s="3">
        <f t="shared" si="24"/>
        <v>1.6376666666666666E-3</v>
      </c>
      <c r="J60" s="11">
        <v>0.24818916499999999</v>
      </c>
      <c r="K60" s="11">
        <f t="shared" si="25"/>
        <v>0.26866569783305</v>
      </c>
      <c r="L60" s="11">
        <f t="shared" si="26"/>
        <v>0.24304290129820713</v>
      </c>
      <c r="M60" s="11">
        <f t="shared" si="27"/>
        <v>0.2622599986993393</v>
      </c>
      <c r="N60" s="11">
        <f t="shared" si="28"/>
        <v>16.119941869982998</v>
      </c>
      <c r="O60" s="11">
        <f t="shared" si="29"/>
        <v>14.582574077892428</v>
      </c>
      <c r="P60" s="11">
        <f t="shared" si="30"/>
        <v>15.735599921960358</v>
      </c>
      <c r="Q60" s="6"/>
      <c r="R60" s="6"/>
      <c r="U60" s="18"/>
      <c r="V60" s="18"/>
    </row>
    <row r="61" spans="1:22" x14ac:dyDescent="0.35">
      <c r="A61" s="5">
        <v>4</v>
      </c>
      <c r="B61" s="12">
        <v>60</v>
      </c>
      <c r="C61" s="12">
        <v>4</v>
      </c>
      <c r="D61" s="4">
        <v>3.3300000000000001E-3</v>
      </c>
      <c r="E61" s="4">
        <v>3.3E-3</v>
      </c>
      <c r="F61" s="4">
        <v>3.15E-3</v>
      </c>
      <c r="G61" s="3">
        <f t="shared" si="22"/>
        <v>2.4836666666666666E-3</v>
      </c>
      <c r="H61" s="3">
        <f t="shared" si="23"/>
        <v>2.4536666666666665E-3</v>
      </c>
      <c r="I61" s="3">
        <f t="shared" si="24"/>
        <v>2.3036666666666665E-3</v>
      </c>
      <c r="J61" s="11">
        <v>0.24818916499999999</v>
      </c>
      <c r="K61" s="11">
        <f t="shared" si="25"/>
        <v>0.39774053537732074</v>
      </c>
      <c r="L61" s="11">
        <f t="shared" si="26"/>
        <v>0.39293626102703771</v>
      </c>
      <c r="M61" s="11">
        <f t="shared" si="27"/>
        <v>0.36891488927562255</v>
      </c>
      <c r="N61" s="11">
        <f t="shared" si="28"/>
        <v>23.864432122639244</v>
      </c>
      <c r="O61" s="11">
        <f t="shared" si="29"/>
        <v>23.576175661622262</v>
      </c>
      <c r="P61" s="11">
        <f t="shared" si="30"/>
        <v>22.134893356537354</v>
      </c>
      <c r="Q61" s="6"/>
      <c r="R61" s="6"/>
      <c r="U61" s="18"/>
      <c r="V61" s="18"/>
    </row>
    <row r="62" spans="1:22" x14ac:dyDescent="0.35">
      <c r="A62" s="5">
        <v>6</v>
      </c>
      <c r="B62" s="12">
        <v>60</v>
      </c>
      <c r="C62" s="12">
        <v>4</v>
      </c>
      <c r="D62" s="4">
        <v>3.9899999999999996E-3</v>
      </c>
      <c r="E62" s="4">
        <v>3.9500000000000004E-3</v>
      </c>
      <c r="F62" s="4">
        <v>4.0400000000000002E-3</v>
      </c>
      <c r="G62" s="3">
        <f t="shared" si="22"/>
        <v>3.0256666666666665E-3</v>
      </c>
      <c r="H62" s="3">
        <f t="shared" si="23"/>
        <v>2.9856666666666673E-3</v>
      </c>
      <c r="I62" s="3">
        <f t="shared" si="24"/>
        <v>3.0756666666666671E-3</v>
      </c>
      <c r="J62" s="11">
        <v>0.24818916499999999</v>
      </c>
      <c r="K62" s="11">
        <f t="shared" si="25"/>
        <v>0.48453775863910081</v>
      </c>
      <c r="L62" s="11">
        <f t="shared" si="26"/>
        <v>0.47813205950539023</v>
      </c>
      <c r="M62" s="11">
        <f t="shared" si="27"/>
        <v>0.49254488255623935</v>
      </c>
      <c r="N62" s="11">
        <f t="shared" si="28"/>
        <v>29.07226551834605</v>
      </c>
      <c r="O62" s="11">
        <f t="shared" si="29"/>
        <v>28.687923570323413</v>
      </c>
      <c r="P62" s="11">
        <f t="shared" si="30"/>
        <v>29.552692953374361</v>
      </c>
      <c r="Q62" s="6"/>
      <c r="R62" s="6"/>
      <c r="U62" s="18"/>
      <c r="V62" s="18"/>
    </row>
    <row r="63" spans="1:22" x14ac:dyDescent="0.35">
      <c r="A63" s="5">
        <v>8</v>
      </c>
      <c r="B63" s="12">
        <v>60</v>
      </c>
      <c r="C63" s="12">
        <v>4</v>
      </c>
      <c r="D63" s="4">
        <v>4.9899999999999996E-3</v>
      </c>
      <c r="E63" s="4">
        <v>4.8199999999999996E-3</v>
      </c>
      <c r="F63" s="4">
        <v>4.7800000000000004E-3</v>
      </c>
      <c r="G63" s="3">
        <f t="shared" si="22"/>
        <v>3.9349999999999993E-3</v>
      </c>
      <c r="H63" s="3">
        <f t="shared" si="23"/>
        <v>3.7649999999999997E-3</v>
      </c>
      <c r="I63" s="3">
        <f t="shared" si="24"/>
        <v>3.7250000000000004E-3</v>
      </c>
      <c r="J63" s="11">
        <v>0.24818916499999999</v>
      </c>
      <c r="K63" s="11">
        <f t="shared" si="25"/>
        <v>0.63016065227879092</v>
      </c>
      <c r="L63" s="11">
        <f t="shared" si="26"/>
        <v>0.60293643096052041</v>
      </c>
      <c r="M63" s="11">
        <f t="shared" si="27"/>
        <v>0.59653073182680982</v>
      </c>
      <c r="N63" s="11">
        <f t="shared" si="28"/>
        <v>37.809639136727455</v>
      </c>
      <c r="O63" s="11">
        <f t="shared" si="29"/>
        <v>36.176185857631225</v>
      </c>
      <c r="P63" s="11">
        <f t="shared" si="30"/>
        <v>35.791843909608588</v>
      </c>
      <c r="Q63" s="6"/>
      <c r="R63" s="6"/>
      <c r="U63" s="18"/>
      <c r="V63" s="18"/>
    </row>
    <row r="64" spans="1:22" x14ac:dyDescent="0.35">
      <c r="A64" s="5">
        <v>10</v>
      </c>
      <c r="B64" s="12">
        <v>60</v>
      </c>
      <c r="C64" s="12">
        <v>4</v>
      </c>
      <c r="D64" s="4">
        <v>5.4099999999999999E-3</v>
      </c>
      <c r="E64" s="4">
        <v>5.4900000000000001E-3</v>
      </c>
      <c r="F64" s="4">
        <v>5.2399999999999999E-3</v>
      </c>
      <c r="G64" s="3">
        <f t="shared" si="22"/>
        <v>4.1849999999999995E-3</v>
      </c>
      <c r="H64" s="3">
        <f t="shared" si="23"/>
        <v>4.2649999999999997E-3</v>
      </c>
      <c r="I64" s="3">
        <f t="shared" si="24"/>
        <v>4.0149999999999995E-3</v>
      </c>
      <c r="J64" s="11">
        <v>0.24818916499999999</v>
      </c>
      <c r="K64" s="11">
        <f t="shared" si="25"/>
        <v>0.67019627186448283</v>
      </c>
      <c r="L64" s="11">
        <f t="shared" si="26"/>
        <v>0.68300767013190433</v>
      </c>
      <c r="M64" s="11">
        <f t="shared" si="27"/>
        <v>0.64297205054621231</v>
      </c>
      <c r="N64" s="11">
        <f t="shared" si="28"/>
        <v>40.211776311868967</v>
      </c>
      <c r="O64" s="11">
        <f t="shared" si="29"/>
        <v>40.980460207914263</v>
      </c>
      <c r="P64" s="11">
        <f t="shared" si="30"/>
        <v>38.578323032772737</v>
      </c>
      <c r="Q64" s="6"/>
      <c r="R64" s="6"/>
      <c r="U64" s="18"/>
      <c r="V64" s="18"/>
    </row>
    <row r="65" spans="1:22" x14ac:dyDescent="0.35">
      <c r="A65" s="5">
        <v>12</v>
      </c>
      <c r="B65" s="12">
        <v>60</v>
      </c>
      <c r="C65" s="12">
        <v>4</v>
      </c>
      <c r="D65" s="4">
        <v>6.0000000000000001E-3</v>
      </c>
      <c r="E65" s="4">
        <v>5.7800000000000004E-3</v>
      </c>
      <c r="F65" s="4">
        <v>6.2199999999999998E-3</v>
      </c>
      <c r="G65" s="3">
        <f t="shared" si="22"/>
        <v>4.6366666666666665E-3</v>
      </c>
      <c r="H65" s="3">
        <f t="shared" si="23"/>
        <v>4.4166666666666668E-3</v>
      </c>
      <c r="I65" s="3">
        <f t="shared" si="24"/>
        <v>4.8566666666666663E-3</v>
      </c>
      <c r="J65" s="11">
        <v>0.24818916499999999</v>
      </c>
      <c r="K65" s="11">
        <f t="shared" si="25"/>
        <v>0.74252729124929961</v>
      </c>
      <c r="L65" s="11">
        <f t="shared" si="26"/>
        <v>0.70729594601389079</v>
      </c>
      <c r="M65" s="11">
        <f t="shared" si="27"/>
        <v>0.77775863648470844</v>
      </c>
      <c r="N65" s="11">
        <f t="shared" si="28"/>
        <v>44.551637474957978</v>
      </c>
      <c r="O65" s="11">
        <f t="shared" si="29"/>
        <v>42.437756760833445</v>
      </c>
      <c r="P65" s="11">
        <f t="shared" si="30"/>
        <v>46.665518189082505</v>
      </c>
      <c r="Q65" s="6"/>
      <c r="R65" s="6"/>
      <c r="U65" s="18"/>
      <c r="V65" s="18"/>
    </row>
    <row r="66" spans="1:22" x14ac:dyDescent="0.35">
      <c r="A66" s="2">
        <v>15</v>
      </c>
      <c r="B66" s="12">
        <v>60</v>
      </c>
      <c r="C66" s="12">
        <v>4</v>
      </c>
      <c r="D66" s="4">
        <v>6.3899999999999998E-3</v>
      </c>
      <c r="E66" s="4">
        <v>5.6499999999999996E-3</v>
      </c>
      <c r="F66" s="4">
        <v>6.2599999999999999E-3</v>
      </c>
      <c r="G66" s="3">
        <f t="shared" si="22"/>
        <v>4.8166666666666661E-3</v>
      </c>
      <c r="H66" s="3">
        <f t="shared" si="23"/>
        <v>4.0766666666666659E-3</v>
      </c>
      <c r="I66" s="3">
        <f t="shared" si="24"/>
        <v>4.6866666666666662E-3</v>
      </c>
      <c r="J66" s="11">
        <v>0.24818916499999999</v>
      </c>
      <c r="K66" s="11">
        <f t="shared" si="25"/>
        <v>0.77135293735099775</v>
      </c>
      <c r="L66" s="11">
        <f t="shared" si="26"/>
        <v>0.65284750337734965</v>
      </c>
      <c r="M66" s="11">
        <f t="shared" si="27"/>
        <v>0.75053441516643793</v>
      </c>
      <c r="N66" s="11">
        <f t="shared" si="28"/>
        <v>46.281176241059867</v>
      </c>
      <c r="O66" s="11">
        <f t="shared" si="29"/>
        <v>39.170850202640977</v>
      </c>
      <c r="P66" s="11">
        <f t="shared" si="30"/>
        <v>45.032064909986275</v>
      </c>
      <c r="Q66" s="6"/>
      <c r="R66" s="6"/>
      <c r="U66" s="18"/>
      <c r="V66" s="18"/>
    </row>
    <row r="67" spans="1:22" ht="43.5" x14ac:dyDescent="0.35">
      <c r="A67" s="1"/>
      <c r="B67" s="8"/>
      <c r="C67" s="7"/>
      <c r="D67" s="7"/>
      <c r="E67" s="6"/>
      <c r="F67" s="1"/>
      <c r="G67" s="1"/>
      <c r="H67" s="1"/>
      <c r="I67" s="6"/>
      <c r="J67" s="6"/>
      <c r="K67" s="10" t="s">
        <v>4</v>
      </c>
      <c r="L67" s="10" t="s">
        <v>3</v>
      </c>
      <c r="M67" s="10" t="s">
        <v>2</v>
      </c>
      <c r="N67" s="9" t="s">
        <v>1</v>
      </c>
      <c r="O67" s="5" t="s">
        <v>0</v>
      </c>
      <c r="P67" s="6"/>
      <c r="Q67" s="6"/>
      <c r="R67" s="6"/>
    </row>
    <row r="68" spans="1:22" x14ac:dyDescent="0.35">
      <c r="A68" s="1"/>
      <c r="B68" s="8"/>
      <c r="C68" s="7"/>
      <c r="D68" s="7"/>
      <c r="E68" s="6"/>
      <c r="F68" s="6"/>
      <c r="G68" s="6"/>
      <c r="H68" s="6"/>
      <c r="I68" s="6"/>
      <c r="J68" s="6"/>
      <c r="K68" s="4">
        <v>6.6500000000000001E-4</v>
      </c>
      <c r="L68" s="4">
        <v>6.8999999999999997E-4</v>
      </c>
      <c r="M68" s="4">
        <v>6.7100000000000005E-4</v>
      </c>
      <c r="N68" s="3">
        <f t="shared" ref="N68:N73" si="31">AVERAGE(K68:M68)</f>
        <v>6.7533333333333334E-4</v>
      </c>
      <c r="O68" s="5">
        <v>0</v>
      </c>
      <c r="P68" s="6"/>
      <c r="Q68" s="16"/>
      <c r="R68" s="16"/>
    </row>
    <row r="69" spans="1:22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4">
        <v>6.4899999999999995E-4</v>
      </c>
      <c r="L69" s="4">
        <v>6.5499999999999998E-4</v>
      </c>
      <c r="M69" s="4">
        <v>6.6699999999999995E-4</v>
      </c>
      <c r="N69" s="3">
        <f t="shared" si="31"/>
        <v>6.5700000000000003E-4</v>
      </c>
      <c r="O69" s="5">
        <v>0.5</v>
      </c>
      <c r="P69" s="1"/>
      <c r="Q69" s="16"/>
      <c r="R69" s="16"/>
    </row>
    <row r="70" spans="1:22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4">
        <v>6.8300000000000001E-4</v>
      </c>
      <c r="L70" s="4">
        <v>7.2099999999999996E-4</v>
      </c>
      <c r="M70" s="4">
        <v>6.8900000000000005E-4</v>
      </c>
      <c r="N70" s="3">
        <f t="shared" si="31"/>
        <v>6.9766666666666664E-4</v>
      </c>
      <c r="O70" s="5">
        <v>1</v>
      </c>
      <c r="P70" s="1"/>
      <c r="Q70" s="16"/>
      <c r="R70" s="16"/>
    </row>
    <row r="71" spans="1:22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4">
        <v>7.1199999999999996E-4</v>
      </c>
      <c r="L71" s="4">
        <v>7.1599999999999995E-4</v>
      </c>
      <c r="M71" s="4">
        <v>7.0899999999999999E-4</v>
      </c>
      <c r="N71" s="3">
        <f t="shared" si="31"/>
        <v>7.1233333333333337E-4</v>
      </c>
      <c r="O71" s="5">
        <v>2</v>
      </c>
      <c r="P71" s="1"/>
      <c r="Q71" s="16"/>
      <c r="R71" s="16"/>
    </row>
    <row r="72" spans="1:22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4">
        <v>8.3799999999999999E-4</v>
      </c>
      <c r="L72" s="4">
        <v>8.4400000000000002E-4</v>
      </c>
      <c r="M72" s="4">
        <v>8.5700000000000001E-4</v>
      </c>
      <c r="N72" s="3">
        <f t="shared" si="31"/>
        <v>8.4633333333333338E-4</v>
      </c>
      <c r="O72" s="5">
        <v>4</v>
      </c>
      <c r="P72" s="1"/>
      <c r="Q72" s="16"/>
      <c r="R72" s="16"/>
    </row>
    <row r="73" spans="1:22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4">
        <v>9.7799999999999992E-4</v>
      </c>
      <c r="L73" s="4">
        <v>9.5200000000000005E-4</v>
      </c>
      <c r="M73" s="4">
        <v>9.6299999999999999E-4</v>
      </c>
      <c r="N73" s="3">
        <f t="shared" si="31"/>
        <v>9.6433333333333321E-4</v>
      </c>
      <c r="O73" s="5">
        <v>6</v>
      </c>
      <c r="P73" s="1"/>
      <c r="Q73" s="16"/>
      <c r="R73" s="16"/>
    </row>
    <row r="74" spans="1:22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4">
        <v>1E-3</v>
      </c>
      <c r="L74" s="4">
        <v>1.1100000000000001E-3</v>
      </c>
      <c r="M74" s="4">
        <v>1.1100000000000001E-3</v>
      </c>
      <c r="N74" s="3">
        <f>AVERAGE(K74,M74)</f>
        <v>1.0549999999999999E-3</v>
      </c>
      <c r="O74" s="5">
        <v>8</v>
      </c>
      <c r="P74" s="1"/>
      <c r="Q74" s="16"/>
      <c r="R74" s="16"/>
    </row>
    <row r="75" spans="1:22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4">
        <v>1.1900000000000001E-3</v>
      </c>
      <c r="L75" s="4">
        <v>1.1999999999999999E-3</v>
      </c>
      <c r="M75" s="4">
        <v>1.2600000000000001E-3</v>
      </c>
      <c r="N75" s="3">
        <f>AVERAGE(K75,M75)</f>
        <v>1.225E-3</v>
      </c>
      <c r="O75" s="5">
        <v>10</v>
      </c>
      <c r="P75" s="1"/>
      <c r="Q75" s="16"/>
      <c r="R75" s="16"/>
    </row>
    <row r="76" spans="1:22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4">
        <v>1.34E-3</v>
      </c>
      <c r="L76" s="4">
        <v>1.3600000000000001E-3</v>
      </c>
      <c r="M76" s="4">
        <v>1.39E-3</v>
      </c>
      <c r="N76" s="3">
        <f>AVERAGE(K76:M76)</f>
        <v>1.3633333333333334E-3</v>
      </c>
      <c r="O76" s="5">
        <v>12</v>
      </c>
      <c r="P76" s="1"/>
      <c r="Q76" s="16"/>
      <c r="R76" s="16"/>
    </row>
    <row r="77" spans="1:22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4">
        <v>1.5499999999999999E-3</v>
      </c>
      <c r="L77" s="4">
        <v>1.56E-3</v>
      </c>
      <c r="M77" s="4">
        <v>1.6100000000000001E-3</v>
      </c>
      <c r="N77" s="3">
        <f>AVERAGE(K77:M77)</f>
        <v>1.5733333333333335E-3</v>
      </c>
      <c r="O77" s="2">
        <v>15</v>
      </c>
      <c r="P77" s="1"/>
      <c r="Q77" s="16"/>
      <c r="R77" s="16"/>
    </row>
    <row r="78" spans="1:22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6"/>
      <c r="R78" s="16"/>
    </row>
    <row r="79" spans="1:22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6"/>
      <c r="R79" s="16"/>
    </row>
    <row r="80" spans="1:22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6"/>
      <c r="R80" s="16"/>
    </row>
    <row r="81" spans="1:21" x14ac:dyDescent="0.3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6"/>
      <c r="R81" s="16"/>
    </row>
    <row r="82" spans="1:21" ht="58" x14ac:dyDescent="0.35">
      <c r="A82" s="5" t="s">
        <v>16</v>
      </c>
      <c r="B82" s="5" t="s">
        <v>15</v>
      </c>
      <c r="C82" s="5" t="s">
        <v>14</v>
      </c>
      <c r="D82" s="15" t="s">
        <v>13</v>
      </c>
      <c r="E82" s="15" t="s">
        <v>12</v>
      </c>
      <c r="F82" s="15" t="s">
        <v>11</v>
      </c>
      <c r="G82" s="15" t="s">
        <v>10</v>
      </c>
      <c r="H82" s="15" t="s">
        <v>9</v>
      </c>
      <c r="I82" s="15" t="s">
        <v>8</v>
      </c>
      <c r="J82" s="5" t="s">
        <v>7</v>
      </c>
      <c r="K82" s="15" t="s">
        <v>6</v>
      </c>
      <c r="L82" s="15" t="s">
        <v>6</v>
      </c>
      <c r="M82" s="15" t="s">
        <v>6</v>
      </c>
      <c r="N82" s="15" t="s">
        <v>5</v>
      </c>
      <c r="O82" s="15" t="s">
        <v>5</v>
      </c>
      <c r="P82" s="15" t="s">
        <v>5</v>
      </c>
      <c r="Q82" s="14"/>
      <c r="R82" s="13"/>
    </row>
    <row r="83" spans="1:21" x14ac:dyDescent="0.35">
      <c r="A83" s="5">
        <v>0</v>
      </c>
      <c r="B83" s="12">
        <v>60</v>
      </c>
      <c r="C83" s="12">
        <v>4</v>
      </c>
      <c r="D83" s="4">
        <v>1.56E-3</v>
      </c>
      <c r="E83" s="4">
        <v>1.4499999999999999E-3</v>
      </c>
      <c r="F83" s="4">
        <v>1.5100000000000001E-3</v>
      </c>
      <c r="G83" s="3">
        <f t="shared" ref="G83:G92" si="32">D83-$N94</f>
        <v>8.2366666666666667E-4</v>
      </c>
      <c r="H83" s="3">
        <f t="shared" ref="H83:H92" si="33">E83-N94</f>
        <v>7.1366666666666659E-4</v>
      </c>
      <c r="I83" s="3">
        <f t="shared" ref="I83:I92" si="34">F83-N94</f>
        <v>7.7366666666666675E-4</v>
      </c>
      <c r="J83" s="11">
        <v>0.24818916499999999</v>
      </c>
      <c r="K83" s="11">
        <f t="shared" ref="K83:K92" si="35">(G83/(6290*J83))/(4*10^-6)</f>
        <v>0.13190402132832635</v>
      </c>
      <c r="L83" s="11">
        <f t="shared" ref="L83:L92" si="36">(H83/(6290*J83))/(4*10^-6)</f>
        <v>0.11428834871062188</v>
      </c>
      <c r="M83" s="11">
        <f t="shared" ref="M83:M92" si="37">(I83/(6290*J83))/(4*10^-6)</f>
        <v>0.12389689741118798</v>
      </c>
      <c r="N83" s="11">
        <f t="shared" ref="N83:N92" si="38">K83*60</f>
        <v>7.9142412796995814</v>
      </c>
      <c r="O83" s="11">
        <f t="shared" ref="O83:O92" si="39">L83*60</f>
        <v>6.8573009226373127</v>
      </c>
      <c r="P83" s="11">
        <f t="shared" ref="P83:P92" si="40">M83*60</f>
        <v>7.4338138446712785</v>
      </c>
      <c r="Q83" s="6"/>
      <c r="R83" s="6"/>
      <c r="T83" s="18"/>
      <c r="U83" s="18"/>
    </row>
    <row r="84" spans="1:21" x14ac:dyDescent="0.35">
      <c r="A84" s="5">
        <v>0.5</v>
      </c>
      <c r="B84" s="12">
        <v>60</v>
      </c>
      <c r="C84" s="12">
        <v>4</v>
      </c>
      <c r="D84" s="4">
        <v>1.6299999999999999E-3</v>
      </c>
      <c r="E84" s="4">
        <v>1.73E-3</v>
      </c>
      <c r="F84" s="4">
        <v>1.8500000000000001E-3</v>
      </c>
      <c r="G84" s="3">
        <f t="shared" si="32"/>
        <v>9.5666666666666654E-4</v>
      </c>
      <c r="H84" s="3">
        <f t="shared" si="33"/>
        <v>1.0566666666666667E-3</v>
      </c>
      <c r="I84" s="3">
        <f t="shared" si="34"/>
        <v>1.1766666666666666E-3</v>
      </c>
      <c r="J84" s="11">
        <v>0.24818916499999999</v>
      </c>
      <c r="K84" s="11">
        <f t="shared" si="35"/>
        <v>0.15320297094791444</v>
      </c>
      <c r="L84" s="11">
        <f t="shared" si="36"/>
        <v>0.16921721878219123</v>
      </c>
      <c r="M84" s="11">
        <f t="shared" si="37"/>
        <v>0.18843431618332335</v>
      </c>
      <c r="N84" s="11">
        <f t="shared" si="38"/>
        <v>9.1921782568748664</v>
      </c>
      <c r="O84" s="11">
        <f t="shared" si="39"/>
        <v>10.153033126931474</v>
      </c>
      <c r="P84" s="11">
        <f t="shared" si="40"/>
        <v>11.3060589709994</v>
      </c>
      <c r="Q84" s="6"/>
      <c r="R84" s="6"/>
      <c r="T84" s="18"/>
      <c r="U84" s="18"/>
    </row>
    <row r="85" spans="1:21" x14ac:dyDescent="0.35">
      <c r="A85" s="5">
        <v>1</v>
      </c>
      <c r="B85" s="12">
        <v>60</v>
      </c>
      <c r="C85" s="12">
        <v>4</v>
      </c>
      <c r="D85" s="4">
        <v>1.91E-3</v>
      </c>
      <c r="E85" s="4">
        <v>2.0500000000000002E-3</v>
      </c>
      <c r="F85" s="4">
        <v>1.82E-3</v>
      </c>
      <c r="G85" s="3">
        <f t="shared" si="32"/>
        <v>1.2233333333333332E-3</v>
      </c>
      <c r="H85" s="3">
        <f t="shared" si="33"/>
        <v>1.3633333333333336E-3</v>
      </c>
      <c r="I85" s="3">
        <f t="shared" si="34"/>
        <v>1.1333333333333334E-3</v>
      </c>
      <c r="J85" s="11">
        <v>0.24818916499999999</v>
      </c>
      <c r="K85" s="11">
        <f t="shared" si="35"/>
        <v>0.19590763183931914</v>
      </c>
      <c r="L85" s="11">
        <f t="shared" si="36"/>
        <v>0.21832757880730672</v>
      </c>
      <c r="M85" s="11">
        <f t="shared" si="37"/>
        <v>0.1814948087884701</v>
      </c>
      <c r="N85" s="11">
        <f t="shared" si="38"/>
        <v>11.754457910359148</v>
      </c>
      <c r="O85" s="11">
        <f t="shared" si="39"/>
        <v>13.099654728438402</v>
      </c>
      <c r="P85" s="11">
        <f t="shared" si="40"/>
        <v>10.889688527308206</v>
      </c>
      <c r="Q85" s="6"/>
      <c r="R85" s="6"/>
      <c r="T85" s="18"/>
      <c r="U85" s="18"/>
    </row>
    <row r="86" spans="1:21" x14ac:dyDescent="0.35">
      <c r="A86" s="5">
        <v>2</v>
      </c>
      <c r="B86" s="12">
        <v>60</v>
      </c>
      <c r="C86" s="12">
        <v>4</v>
      </c>
      <c r="D86" s="4">
        <v>2.5799999999999998E-3</v>
      </c>
      <c r="E86" s="4">
        <v>2.3400000000000001E-3</v>
      </c>
      <c r="F86" s="4">
        <v>2.4599999999999999E-3</v>
      </c>
      <c r="G86" s="3">
        <f t="shared" si="32"/>
        <v>1.8279999999999998E-3</v>
      </c>
      <c r="H86" s="3">
        <f t="shared" si="33"/>
        <v>1.588E-3</v>
      </c>
      <c r="I86" s="3">
        <f t="shared" si="34"/>
        <v>1.7079999999999999E-3</v>
      </c>
      <c r="J86" s="11">
        <v>0.24818916499999999</v>
      </c>
      <c r="K86" s="11">
        <f t="shared" si="35"/>
        <v>0.29274045041057933</v>
      </c>
      <c r="L86" s="11">
        <f t="shared" si="36"/>
        <v>0.2543062556083151</v>
      </c>
      <c r="M86" s="11">
        <f t="shared" si="37"/>
        <v>0.27352335300944725</v>
      </c>
      <c r="N86" s="11">
        <f t="shared" si="38"/>
        <v>17.56442702463476</v>
      </c>
      <c r="O86" s="11">
        <f t="shared" si="39"/>
        <v>15.258375336498906</v>
      </c>
      <c r="P86" s="11">
        <f t="shared" si="40"/>
        <v>16.411401180566834</v>
      </c>
      <c r="Q86" s="6"/>
      <c r="R86" s="6"/>
      <c r="T86" s="18"/>
      <c r="U86" s="18"/>
    </row>
    <row r="87" spans="1:21" x14ac:dyDescent="0.35">
      <c r="A87" s="5">
        <v>4</v>
      </c>
      <c r="B87" s="12">
        <v>60</v>
      </c>
      <c r="C87" s="12">
        <v>4</v>
      </c>
      <c r="D87" s="4">
        <v>3.4299999999999999E-3</v>
      </c>
      <c r="E87" s="4">
        <v>3.4399999999999999E-3</v>
      </c>
      <c r="F87" s="4">
        <v>3.4199999999999999E-3</v>
      </c>
      <c r="G87" s="3">
        <f t="shared" si="32"/>
        <v>2.6076666666666666E-3</v>
      </c>
      <c r="H87" s="3">
        <f t="shared" si="33"/>
        <v>2.6176666666666666E-3</v>
      </c>
      <c r="I87" s="3">
        <f t="shared" si="34"/>
        <v>2.5976666666666665E-3</v>
      </c>
      <c r="J87" s="11">
        <v>0.24818916499999999</v>
      </c>
      <c r="K87" s="11">
        <f t="shared" si="35"/>
        <v>0.41759820269182396</v>
      </c>
      <c r="L87" s="11">
        <f t="shared" si="36"/>
        <v>0.41919962747525163</v>
      </c>
      <c r="M87" s="11">
        <f t="shared" si="37"/>
        <v>0.41599677790839623</v>
      </c>
      <c r="N87" s="11">
        <f t="shared" si="38"/>
        <v>25.055892161509437</v>
      </c>
      <c r="O87" s="11">
        <f t="shared" si="39"/>
        <v>25.1519776485151</v>
      </c>
      <c r="P87" s="11">
        <f t="shared" si="40"/>
        <v>24.959806674503774</v>
      </c>
      <c r="Q87" s="6"/>
      <c r="R87" s="6"/>
      <c r="T87" s="18"/>
      <c r="U87" s="18"/>
    </row>
    <row r="88" spans="1:21" x14ac:dyDescent="0.35">
      <c r="A88" s="5">
        <v>6</v>
      </c>
      <c r="B88" s="12">
        <v>60</v>
      </c>
      <c r="C88" s="12">
        <v>4</v>
      </c>
      <c r="D88" s="4">
        <v>4.2300000000000003E-3</v>
      </c>
      <c r="E88" s="4">
        <v>4.0899999999999999E-3</v>
      </c>
      <c r="F88" s="4">
        <v>4.13E-3</v>
      </c>
      <c r="G88" s="3">
        <f t="shared" si="32"/>
        <v>3.2590000000000002E-3</v>
      </c>
      <c r="H88" s="3">
        <f t="shared" si="33"/>
        <v>3.1189999999999998E-3</v>
      </c>
      <c r="I88" s="3">
        <f t="shared" si="34"/>
        <v>3.1589999999999999E-3</v>
      </c>
      <c r="J88" s="11">
        <v>0.24818916499999999</v>
      </c>
      <c r="K88" s="11">
        <f t="shared" si="35"/>
        <v>0.52190433691908</v>
      </c>
      <c r="L88" s="11">
        <f t="shared" si="36"/>
        <v>0.49948438995109251</v>
      </c>
      <c r="M88" s="11">
        <f t="shared" si="37"/>
        <v>0.50589008908480315</v>
      </c>
      <c r="N88" s="11">
        <f t="shared" si="38"/>
        <v>31.314260215144799</v>
      </c>
      <c r="O88" s="11">
        <f t="shared" si="39"/>
        <v>29.96906339706555</v>
      </c>
      <c r="P88" s="11">
        <f t="shared" si="40"/>
        <v>30.353405345088188</v>
      </c>
      <c r="Q88" s="6"/>
      <c r="R88" s="6"/>
      <c r="T88" s="18"/>
      <c r="U88" s="18"/>
    </row>
    <row r="89" spans="1:21" x14ac:dyDescent="0.35">
      <c r="A89" s="5">
        <v>8</v>
      </c>
      <c r="B89" s="12">
        <v>60</v>
      </c>
      <c r="C89" s="12">
        <v>4</v>
      </c>
      <c r="D89" s="4">
        <v>4.8999999999999998E-3</v>
      </c>
      <c r="E89" s="4">
        <v>4.6800000000000001E-3</v>
      </c>
      <c r="F89" s="4">
        <v>4.79E-3</v>
      </c>
      <c r="G89" s="3">
        <f t="shared" si="32"/>
        <v>3.7949999999999998E-3</v>
      </c>
      <c r="H89" s="3">
        <f t="shared" si="33"/>
        <v>3.5750000000000001E-3</v>
      </c>
      <c r="I89" s="3">
        <f t="shared" si="34"/>
        <v>3.6849999999999999E-3</v>
      </c>
      <c r="J89" s="11">
        <v>0.24818916499999999</v>
      </c>
      <c r="K89" s="11">
        <f t="shared" si="35"/>
        <v>0.60774070531080349</v>
      </c>
      <c r="L89" s="11">
        <f t="shared" si="36"/>
        <v>0.57250936007539466</v>
      </c>
      <c r="M89" s="11">
        <f t="shared" si="37"/>
        <v>0.59012503269309902</v>
      </c>
      <c r="N89" s="11">
        <f t="shared" si="38"/>
        <v>36.46444231864821</v>
      </c>
      <c r="O89" s="11">
        <f t="shared" si="39"/>
        <v>34.350561604523676</v>
      </c>
      <c r="P89" s="11">
        <f t="shared" si="40"/>
        <v>35.407501961585943</v>
      </c>
      <c r="Q89" s="6"/>
      <c r="R89" s="6"/>
      <c r="T89" s="18"/>
      <c r="U89" s="18"/>
    </row>
    <row r="90" spans="1:21" x14ac:dyDescent="0.35">
      <c r="A90" s="5">
        <v>10</v>
      </c>
      <c r="B90" s="12">
        <v>60</v>
      </c>
      <c r="C90" s="12">
        <v>4</v>
      </c>
      <c r="D90" s="4">
        <v>5.3099999999999996E-3</v>
      </c>
      <c r="E90" s="4">
        <v>5.4099999999999999E-3</v>
      </c>
      <c r="F90" s="4">
        <v>5.0600000000000003E-3</v>
      </c>
      <c r="G90" s="3">
        <f t="shared" si="32"/>
        <v>4.0999999999999995E-3</v>
      </c>
      <c r="H90" s="3">
        <f t="shared" si="33"/>
        <v>4.1999999999999997E-3</v>
      </c>
      <c r="I90" s="3">
        <f t="shared" si="34"/>
        <v>3.8500000000000001E-3</v>
      </c>
      <c r="J90" s="11">
        <v>0.24818916499999999</v>
      </c>
      <c r="K90" s="11">
        <f t="shared" si="35"/>
        <v>0.65658416120534768</v>
      </c>
      <c r="L90" s="11">
        <f t="shared" si="36"/>
        <v>0.67259840903962442</v>
      </c>
      <c r="M90" s="11">
        <f t="shared" si="37"/>
        <v>0.61654854161965567</v>
      </c>
      <c r="N90" s="11">
        <f t="shared" si="38"/>
        <v>39.395049672320859</v>
      </c>
      <c r="O90" s="11">
        <f t="shared" si="39"/>
        <v>40.355904542377466</v>
      </c>
      <c r="P90" s="11">
        <f t="shared" si="40"/>
        <v>36.99291249717934</v>
      </c>
      <c r="Q90" s="6"/>
      <c r="R90" s="6"/>
      <c r="T90" s="18"/>
      <c r="U90" s="18"/>
    </row>
    <row r="91" spans="1:21" x14ac:dyDescent="0.35">
      <c r="A91" s="5">
        <v>12</v>
      </c>
      <c r="B91" s="12">
        <v>60</v>
      </c>
      <c r="C91" s="12">
        <v>4</v>
      </c>
      <c r="D91" s="4">
        <v>5.8399999999999997E-3</v>
      </c>
      <c r="E91" s="4">
        <v>5.5300000000000002E-3</v>
      </c>
      <c r="F91" s="4">
        <v>6.1000000000000004E-3</v>
      </c>
      <c r="G91" s="3">
        <f t="shared" si="32"/>
        <v>4.5199999999999997E-3</v>
      </c>
      <c r="H91" s="3">
        <f t="shared" si="33"/>
        <v>4.2100000000000002E-3</v>
      </c>
      <c r="I91" s="3">
        <f t="shared" si="34"/>
        <v>4.7800000000000004E-3</v>
      </c>
      <c r="J91" s="11">
        <v>0.24818916499999999</v>
      </c>
      <c r="K91" s="11">
        <f t="shared" si="35"/>
        <v>0.7238440021093101</v>
      </c>
      <c r="L91" s="11">
        <f t="shared" si="36"/>
        <v>0.67419983382305215</v>
      </c>
      <c r="M91" s="11">
        <f t="shared" si="37"/>
        <v>0.76548104647842974</v>
      </c>
      <c r="N91" s="11">
        <f t="shared" si="38"/>
        <v>43.430640126558608</v>
      </c>
      <c r="O91" s="11">
        <f t="shared" si="39"/>
        <v>40.451990029383126</v>
      </c>
      <c r="P91" s="11">
        <f t="shared" si="40"/>
        <v>45.928862788705786</v>
      </c>
      <c r="Q91" s="6"/>
      <c r="R91" s="6"/>
      <c r="T91" s="18"/>
      <c r="U91" s="18"/>
    </row>
    <row r="92" spans="1:21" x14ac:dyDescent="0.35">
      <c r="A92" s="2">
        <v>15</v>
      </c>
      <c r="B92" s="12">
        <v>60</v>
      </c>
      <c r="C92" s="12">
        <v>4</v>
      </c>
      <c r="D92" s="4">
        <v>6.4900000000000001E-3</v>
      </c>
      <c r="E92" s="4">
        <v>6.2399999999999999E-3</v>
      </c>
      <c r="F92" s="4">
        <v>5.5900000000000004E-3</v>
      </c>
      <c r="G92" s="3">
        <f t="shared" si="32"/>
        <v>4.966666666666667E-3</v>
      </c>
      <c r="H92" s="3">
        <f t="shared" si="33"/>
        <v>4.7166666666666668E-3</v>
      </c>
      <c r="I92" s="3">
        <f t="shared" si="34"/>
        <v>4.0666666666666672E-3</v>
      </c>
      <c r="J92" s="11">
        <v>0.24818916499999999</v>
      </c>
      <c r="K92" s="11">
        <f t="shared" si="35"/>
        <v>0.79537430910241314</v>
      </c>
      <c r="L92" s="11">
        <f t="shared" si="36"/>
        <v>0.75533868951672112</v>
      </c>
      <c r="M92" s="11">
        <f t="shared" si="37"/>
        <v>0.65124607859392214</v>
      </c>
      <c r="N92" s="11">
        <f t="shared" si="38"/>
        <v>47.722458546144786</v>
      </c>
      <c r="O92" s="11">
        <f t="shared" si="39"/>
        <v>45.320321371003267</v>
      </c>
      <c r="P92" s="11">
        <f t="shared" si="40"/>
        <v>39.074764715635325</v>
      </c>
      <c r="Q92" s="6"/>
      <c r="R92" s="6"/>
      <c r="T92" s="18"/>
      <c r="U92" s="18"/>
    </row>
    <row r="93" spans="1:21" ht="43.5" x14ac:dyDescent="0.35">
      <c r="A93" s="1"/>
      <c r="B93" s="8"/>
      <c r="C93" s="7"/>
      <c r="D93" s="7"/>
      <c r="E93" s="6"/>
      <c r="F93" s="1"/>
      <c r="G93" s="1"/>
      <c r="H93" s="1"/>
      <c r="I93" s="6"/>
      <c r="J93" s="6"/>
      <c r="K93" s="10" t="s">
        <v>4</v>
      </c>
      <c r="L93" s="10" t="s">
        <v>3</v>
      </c>
      <c r="M93" s="10" t="s">
        <v>2</v>
      </c>
      <c r="N93" s="9" t="s">
        <v>1</v>
      </c>
      <c r="O93" s="5" t="s">
        <v>0</v>
      </c>
      <c r="P93" s="6"/>
      <c r="Q93" s="6"/>
      <c r="R93" s="6"/>
    </row>
    <row r="94" spans="1:21" x14ac:dyDescent="0.35">
      <c r="A94" s="1"/>
      <c r="B94" s="8"/>
      <c r="C94" s="7"/>
      <c r="D94" s="7"/>
      <c r="E94" s="6"/>
      <c r="F94" s="6"/>
      <c r="G94" s="6"/>
      <c r="H94" s="6"/>
      <c r="I94" s="6"/>
      <c r="J94" s="6"/>
      <c r="K94" s="4">
        <v>7.2199999999999999E-4</v>
      </c>
      <c r="L94" s="4">
        <v>7.4600000000000003E-4</v>
      </c>
      <c r="M94" s="4">
        <v>7.4100000000000001E-4</v>
      </c>
      <c r="N94" s="3">
        <f t="shared" ref="N94:N99" si="41">AVERAGE(K94:M94)</f>
        <v>7.3633333333333331E-4</v>
      </c>
      <c r="O94" s="5">
        <v>0</v>
      </c>
      <c r="P94" s="6"/>
      <c r="Q94" s="16"/>
      <c r="R94" s="16"/>
    </row>
    <row r="95" spans="1:2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4">
        <v>6.7400000000000001E-4</v>
      </c>
      <c r="L95" s="4">
        <v>6.7400000000000001E-4</v>
      </c>
      <c r="M95" s="4">
        <v>6.7199999999999996E-4</v>
      </c>
      <c r="N95" s="3">
        <f t="shared" si="41"/>
        <v>6.733333333333334E-4</v>
      </c>
      <c r="O95" s="5">
        <v>0.5</v>
      </c>
      <c r="P95" s="1"/>
      <c r="Q95" s="16"/>
      <c r="R95" s="16"/>
    </row>
    <row r="96" spans="1:2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4">
        <v>6.6600000000000003E-4</v>
      </c>
      <c r="L96" s="4">
        <v>6.8300000000000001E-4</v>
      </c>
      <c r="M96" s="4">
        <v>7.1100000000000004E-4</v>
      </c>
      <c r="N96" s="3">
        <f t="shared" si="41"/>
        <v>6.866666666666667E-4</v>
      </c>
      <c r="O96" s="5">
        <v>1</v>
      </c>
      <c r="P96" s="1"/>
      <c r="Q96" s="16"/>
      <c r="R96" s="16"/>
    </row>
    <row r="97" spans="1:18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4">
        <v>7.4600000000000003E-4</v>
      </c>
      <c r="L97" s="4">
        <v>7.54E-4</v>
      </c>
      <c r="M97" s="4">
        <v>7.5600000000000005E-4</v>
      </c>
      <c r="N97" s="3">
        <f t="shared" si="41"/>
        <v>7.5200000000000006E-4</v>
      </c>
      <c r="O97" s="5">
        <v>2</v>
      </c>
      <c r="P97" s="1"/>
      <c r="Q97" s="16"/>
      <c r="R97" s="16"/>
    </row>
    <row r="98" spans="1:18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4">
        <v>8.1300000000000003E-4</v>
      </c>
      <c r="L98" s="4">
        <v>8.0400000000000003E-4</v>
      </c>
      <c r="M98" s="4">
        <v>8.4999999999999995E-4</v>
      </c>
      <c r="N98" s="3">
        <f t="shared" si="41"/>
        <v>8.2233333333333334E-4</v>
      </c>
      <c r="O98" s="5">
        <v>4</v>
      </c>
      <c r="P98" s="1"/>
      <c r="Q98" s="16"/>
      <c r="R98" s="16"/>
    </row>
    <row r="99" spans="1:18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4">
        <v>9.3599999999999998E-4</v>
      </c>
      <c r="L99" s="4">
        <v>9.77E-4</v>
      </c>
      <c r="M99" s="4">
        <v>1E-3</v>
      </c>
      <c r="N99" s="3">
        <f t="shared" si="41"/>
        <v>9.7099999999999997E-4</v>
      </c>
      <c r="O99" s="5">
        <v>6</v>
      </c>
      <c r="P99" s="1"/>
      <c r="Q99" s="16"/>
      <c r="R99" s="16"/>
    </row>
    <row r="100" spans="1:18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>
        <v>1.1199999999999999E-3</v>
      </c>
      <c r="L100" s="4">
        <v>1.1100000000000001E-3</v>
      </c>
      <c r="M100" s="4">
        <v>1.09E-3</v>
      </c>
      <c r="N100" s="3">
        <f>AVERAGE(K100,M100)</f>
        <v>1.1050000000000001E-3</v>
      </c>
      <c r="O100" s="5">
        <v>8</v>
      </c>
      <c r="P100" s="1"/>
      <c r="Q100" s="16"/>
      <c r="R100" s="16"/>
    </row>
    <row r="101" spans="1:18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4">
        <v>1.2199999999999999E-3</v>
      </c>
      <c r="L101" s="4">
        <v>1.2199999999999999E-3</v>
      </c>
      <c r="M101" s="4">
        <v>1.1999999999999999E-3</v>
      </c>
      <c r="N101" s="3">
        <f>AVERAGE(K101,M101)</f>
        <v>1.2099999999999999E-3</v>
      </c>
      <c r="O101" s="5">
        <v>10</v>
      </c>
      <c r="P101" s="1"/>
      <c r="Q101" s="16"/>
      <c r="R101" s="16"/>
    </row>
    <row r="102" spans="1:18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4">
        <v>1.31E-3</v>
      </c>
      <c r="L102" s="4">
        <v>1.32E-3</v>
      </c>
      <c r="M102" s="4">
        <v>1.33E-3</v>
      </c>
      <c r="N102" s="3">
        <f>AVERAGE(K102:M102)</f>
        <v>1.32E-3</v>
      </c>
      <c r="O102" s="5">
        <v>12</v>
      </c>
      <c r="P102" s="1"/>
      <c r="Q102" s="16"/>
      <c r="R102" s="16"/>
    </row>
    <row r="103" spans="1:18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4">
        <v>1.5399999999999999E-3</v>
      </c>
      <c r="L103" s="4">
        <v>1.5299999999999999E-3</v>
      </c>
      <c r="M103" s="4">
        <v>1.5E-3</v>
      </c>
      <c r="N103" s="3">
        <f>AVERAGE(K103:M103)</f>
        <v>1.5233333333333331E-3</v>
      </c>
      <c r="O103" s="2">
        <v>15</v>
      </c>
      <c r="P103" s="1"/>
      <c r="Q103" s="16"/>
      <c r="R103" s="16"/>
    </row>
    <row r="104" spans="1:18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6"/>
      <c r="R104" s="16"/>
    </row>
    <row r="105" spans="1:18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6"/>
      <c r="R105" s="16"/>
    </row>
    <row r="106" spans="1:18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6"/>
      <c r="R106" s="16"/>
    </row>
    <row r="107" spans="1:18" x14ac:dyDescent="0.35">
      <c r="A107" s="17" t="s">
        <v>17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6"/>
      <c r="R107" s="16"/>
    </row>
    <row r="108" spans="1:18" ht="58" x14ac:dyDescent="0.35">
      <c r="A108" s="5" t="s">
        <v>16</v>
      </c>
      <c r="B108" s="5" t="s">
        <v>15</v>
      </c>
      <c r="C108" s="5" t="s">
        <v>14</v>
      </c>
      <c r="D108" s="15" t="s">
        <v>13</v>
      </c>
      <c r="E108" s="15" t="s">
        <v>12</v>
      </c>
      <c r="F108" s="15" t="s">
        <v>11</v>
      </c>
      <c r="G108" s="15" t="s">
        <v>10</v>
      </c>
      <c r="H108" s="15" t="s">
        <v>9</v>
      </c>
      <c r="I108" s="15" t="s">
        <v>8</v>
      </c>
      <c r="J108" s="5" t="s">
        <v>7</v>
      </c>
      <c r="K108" s="15" t="s">
        <v>6</v>
      </c>
      <c r="L108" s="15" t="s">
        <v>6</v>
      </c>
      <c r="M108" s="15" t="s">
        <v>6</v>
      </c>
      <c r="N108" s="15" t="s">
        <v>5</v>
      </c>
      <c r="O108" s="15" t="s">
        <v>5</v>
      </c>
      <c r="P108" s="15" t="s">
        <v>5</v>
      </c>
      <c r="Q108" s="14"/>
      <c r="R108" s="13"/>
    </row>
    <row r="109" spans="1:18" x14ac:dyDescent="0.35">
      <c r="A109" s="5">
        <v>0</v>
      </c>
      <c r="B109" s="12">
        <v>60</v>
      </c>
      <c r="C109" s="12">
        <v>4</v>
      </c>
      <c r="D109" s="4">
        <v>1.73E-3</v>
      </c>
      <c r="E109" s="4">
        <v>1.6999999999999999E-3</v>
      </c>
      <c r="F109" s="4">
        <v>1.7899999999999999E-3</v>
      </c>
      <c r="G109" s="3">
        <f t="shared" ref="G109:G118" si="42">D109-$N120</f>
        <v>9.6666666666666667E-4</v>
      </c>
      <c r="H109" s="3">
        <f t="shared" ref="H109:H118" si="43">E109-N120</f>
        <v>9.3666666666666659E-4</v>
      </c>
      <c r="I109" s="3">
        <f t="shared" ref="I109:I118" si="44">F109-N120</f>
        <v>1.0266666666666666E-3</v>
      </c>
      <c r="J109" s="11">
        <v>0.24818916499999999</v>
      </c>
      <c r="K109" s="11">
        <f t="shared" ref="K109:K118" si="45">(G109/(6290*J109))/(4*10^-6)</f>
        <v>0.15480439573134214</v>
      </c>
      <c r="L109" s="11">
        <f t="shared" ref="L109:L118" si="46">(H109/(6290*J109))/(4*10^-6)</f>
        <v>0.15000012138105909</v>
      </c>
      <c r="M109" s="11">
        <f t="shared" ref="M109:M118" si="47">(I109/(6290*J109))/(4*10^-6)</f>
        <v>0.16441294443190818</v>
      </c>
      <c r="N109" s="11">
        <f t="shared" ref="N109:N118" si="48">K109*60</f>
        <v>9.2882637438805276</v>
      </c>
      <c r="O109" s="11">
        <f t="shared" ref="O109:O118" si="49">L109*60</f>
        <v>9.000007282863546</v>
      </c>
      <c r="P109" s="11">
        <f t="shared" ref="P109:P118" si="50">M109*60</f>
        <v>9.8647766659144906</v>
      </c>
      <c r="Q109" s="6"/>
      <c r="R109" s="6"/>
    </row>
    <row r="110" spans="1:18" x14ac:dyDescent="0.35">
      <c r="A110" s="5">
        <v>0.5</v>
      </c>
      <c r="B110" s="12">
        <v>60</v>
      </c>
      <c r="C110" s="12">
        <v>4</v>
      </c>
      <c r="D110" s="4">
        <v>1.74E-3</v>
      </c>
      <c r="E110" s="4">
        <v>1.7700000000000001E-3</v>
      </c>
      <c r="F110" s="4">
        <v>1.8600000000000001E-3</v>
      </c>
      <c r="G110" s="3">
        <f t="shared" si="42"/>
        <v>9.1E-4</v>
      </c>
      <c r="H110" s="3">
        <f t="shared" si="43"/>
        <v>9.4000000000000008E-4</v>
      </c>
      <c r="I110" s="3">
        <f t="shared" si="44"/>
        <v>1.0300000000000001E-3</v>
      </c>
      <c r="J110" s="11">
        <v>0.24818916499999999</v>
      </c>
      <c r="K110" s="11">
        <f t="shared" si="45"/>
        <v>0.14572965529191861</v>
      </c>
      <c r="L110" s="11">
        <f t="shared" si="46"/>
        <v>0.15053392964220166</v>
      </c>
      <c r="M110" s="11">
        <f t="shared" si="47"/>
        <v>0.16494675269305076</v>
      </c>
      <c r="N110" s="11">
        <f t="shared" si="48"/>
        <v>8.7437793175151164</v>
      </c>
      <c r="O110" s="11">
        <f t="shared" si="49"/>
        <v>9.0320357785320997</v>
      </c>
      <c r="P110" s="11">
        <f t="shared" si="50"/>
        <v>9.8968051615830461</v>
      </c>
      <c r="Q110" s="6"/>
      <c r="R110" s="6"/>
    </row>
    <row r="111" spans="1:18" x14ac:dyDescent="0.35">
      <c r="A111" s="5">
        <v>1</v>
      </c>
      <c r="B111" s="12">
        <v>60</v>
      </c>
      <c r="C111" s="12">
        <v>4</v>
      </c>
      <c r="D111" s="4">
        <v>1.9400000000000001E-3</v>
      </c>
      <c r="E111" s="4">
        <v>2.14E-3</v>
      </c>
      <c r="F111" s="4">
        <v>1.8799999999999999E-3</v>
      </c>
      <c r="G111" s="3">
        <f t="shared" si="42"/>
        <v>1.1740000000000001E-3</v>
      </c>
      <c r="H111" s="3">
        <f t="shared" si="43"/>
        <v>1.3740000000000002E-3</v>
      </c>
      <c r="I111" s="3">
        <f t="shared" si="44"/>
        <v>1.114E-3</v>
      </c>
      <c r="J111" s="11">
        <v>0.24818916499999999</v>
      </c>
      <c r="K111" s="11">
        <f t="shared" si="45"/>
        <v>0.18800726957440933</v>
      </c>
      <c r="L111" s="11">
        <f t="shared" si="46"/>
        <v>0.22003576524296289</v>
      </c>
      <c r="M111" s="11">
        <f t="shared" si="47"/>
        <v>0.17839872087384323</v>
      </c>
      <c r="N111" s="11">
        <f t="shared" si="48"/>
        <v>11.28043617446456</v>
      </c>
      <c r="O111" s="11">
        <f t="shared" si="49"/>
        <v>13.202145914577773</v>
      </c>
      <c r="P111" s="11">
        <f t="shared" si="50"/>
        <v>10.703923252430593</v>
      </c>
      <c r="Q111" s="6"/>
      <c r="R111" s="6"/>
    </row>
    <row r="112" spans="1:18" x14ac:dyDescent="0.35">
      <c r="A112" s="5">
        <v>2</v>
      </c>
      <c r="B112" s="12">
        <v>60</v>
      </c>
      <c r="C112" s="12">
        <v>4</v>
      </c>
      <c r="D112" s="4">
        <v>2.4199999999999998E-3</v>
      </c>
      <c r="E112" s="4">
        <v>2.2200000000000002E-3</v>
      </c>
      <c r="F112" s="4">
        <v>2.2699999999999999E-3</v>
      </c>
      <c r="G112" s="3">
        <f t="shared" si="42"/>
        <v>1.594333333333333E-3</v>
      </c>
      <c r="H112" s="3">
        <f t="shared" si="43"/>
        <v>1.3943333333333334E-3</v>
      </c>
      <c r="I112" s="3">
        <f t="shared" si="44"/>
        <v>1.4443333333333331E-3</v>
      </c>
      <c r="J112" s="11">
        <v>0.24818916499999999</v>
      </c>
      <c r="K112" s="11">
        <f t="shared" si="45"/>
        <v>0.25532049130448592</v>
      </c>
      <c r="L112" s="11">
        <f t="shared" si="46"/>
        <v>0.22329199563593247</v>
      </c>
      <c r="M112" s="11">
        <f t="shared" si="47"/>
        <v>0.23129911955307081</v>
      </c>
      <c r="N112" s="11">
        <f t="shared" si="48"/>
        <v>15.319229478269156</v>
      </c>
      <c r="O112" s="11">
        <f t="shared" si="49"/>
        <v>13.397519738155948</v>
      </c>
      <c r="P112" s="11">
        <f t="shared" si="50"/>
        <v>13.877947173184248</v>
      </c>
      <c r="Q112" s="6"/>
      <c r="R112" s="6"/>
    </row>
    <row r="113" spans="1:18" x14ac:dyDescent="0.35">
      <c r="A113" s="5">
        <v>4</v>
      </c>
      <c r="B113" s="12">
        <v>60</v>
      </c>
      <c r="C113" s="12">
        <v>4</v>
      </c>
      <c r="D113" s="4">
        <v>3.1900000000000001E-3</v>
      </c>
      <c r="E113" s="4">
        <v>3.29E-3</v>
      </c>
      <c r="F113" s="4">
        <v>3.1199999999999999E-3</v>
      </c>
      <c r="G113" s="3">
        <f t="shared" si="42"/>
        <v>2.2363333333333337E-3</v>
      </c>
      <c r="H113" s="3">
        <f t="shared" si="43"/>
        <v>2.3363333333333335E-3</v>
      </c>
      <c r="I113" s="3">
        <f t="shared" si="44"/>
        <v>2.1663333333333335E-3</v>
      </c>
      <c r="J113" s="11">
        <v>0.24818916499999999</v>
      </c>
      <c r="K113" s="11">
        <f t="shared" si="45"/>
        <v>0.35813196240054296</v>
      </c>
      <c r="L113" s="11">
        <f t="shared" si="46"/>
        <v>0.3741462102348197</v>
      </c>
      <c r="M113" s="11">
        <f t="shared" si="47"/>
        <v>0.34692198891654918</v>
      </c>
      <c r="N113" s="11">
        <f t="shared" si="48"/>
        <v>21.487917744032579</v>
      </c>
      <c r="O113" s="11">
        <f t="shared" si="49"/>
        <v>22.448772614089183</v>
      </c>
      <c r="P113" s="11">
        <f t="shared" si="50"/>
        <v>20.81531933499295</v>
      </c>
      <c r="Q113" s="6"/>
      <c r="R113" s="6"/>
    </row>
    <row r="114" spans="1:18" x14ac:dyDescent="0.35">
      <c r="A114" s="5">
        <v>6</v>
      </c>
      <c r="B114" s="12">
        <v>60</v>
      </c>
      <c r="C114" s="12">
        <v>4</v>
      </c>
      <c r="D114" s="4">
        <v>3.98E-3</v>
      </c>
      <c r="E114" s="4">
        <v>3.8700000000000002E-3</v>
      </c>
      <c r="F114" s="4">
        <v>3.8300000000000001E-3</v>
      </c>
      <c r="G114" s="3">
        <f t="shared" si="42"/>
        <v>2.9166666666666664E-3</v>
      </c>
      <c r="H114" s="3">
        <f t="shared" si="43"/>
        <v>2.8066666666666665E-3</v>
      </c>
      <c r="I114" s="3">
        <f t="shared" si="44"/>
        <v>2.7666666666666664E-3</v>
      </c>
      <c r="J114" s="11">
        <v>0.24818916499999999</v>
      </c>
      <c r="K114" s="11">
        <f t="shared" si="45"/>
        <v>0.46708222849973913</v>
      </c>
      <c r="L114" s="11">
        <f t="shared" si="46"/>
        <v>0.44946655588203471</v>
      </c>
      <c r="M114" s="11">
        <f t="shared" si="47"/>
        <v>0.44306085674832402</v>
      </c>
      <c r="N114" s="11">
        <f t="shared" si="48"/>
        <v>28.024933709984346</v>
      </c>
      <c r="O114" s="11">
        <f t="shared" si="49"/>
        <v>26.967993352922083</v>
      </c>
      <c r="P114" s="11">
        <f t="shared" si="50"/>
        <v>26.583651404899442</v>
      </c>
      <c r="Q114" s="6"/>
      <c r="R114" s="6"/>
    </row>
    <row r="115" spans="1:18" x14ac:dyDescent="0.35">
      <c r="A115" s="5">
        <v>8</v>
      </c>
      <c r="B115" s="12">
        <v>60</v>
      </c>
      <c r="C115" s="12">
        <v>4</v>
      </c>
      <c r="D115" s="4">
        <v>4.5500000000000002E-3</v>
      </c>
      <c r="E115" s="4">
        <v>4.6800000000000001E-3</v>
      </c>
      <c r="F115" s="4">
        <v>4.47E-3</v>
      </c>
      <c r="G115" s="3">
        <f t="shared" si="42"/>
        <v>3.4600000000000004E-3</v>
      </c>
      <c r="H115" s="3">
        <f t="shared" si="43"/>
        <v>3.5900000000000003E-3</v>
      </c>
      <c r="I115" s="3">
        <f t="shared" si="44"/>
        <v>3.3800000000000002E-3</v>
      </c>
      <c r="J115" s="11">
        <v>0.24818916499999999</v>
      </c>
      <c r="K115" s="11">
        <f t="shared" si="45"/>
        <v>0.55409297506597643</v>
      </c>
      <c r="L115" s="11">
        <f t="shared" si="46"/>
        <v>0.57491149725053614</v>
      </c>
      <c r="M115" s="11">
        <f t="shared" si="47"/>
        <v>0.54128157679855493</v>
      </c>
      <c r="N115" s="11">
        <f t="shared" si="48"/>
        <v>33.245578503958583</v>
      </c>
      <c r="O115" s="11">
        <f t="shared" si="49"/>
        <v>34.494689835032169</v>
      </c>
      <c r="P115" s="11">
        <f t="shared" si="50"/>
        <v>32.476894607913295</v>
      </c>
      <c r="Q115" s="6"/>
      <c r="R115" s="6"/>
    </row>
    <row r="116" spans="1:18" x14ac:dyDescent="0.35">
      <c r="A116" s="5">
        <v>10</v>
      </c>
      <c r="B116" s="12">
        <v>60</v>
      </c>
      <c r="C116" s="12">
        <v>4</v>
      </c>
      <c r="D116" s="4">
        <v>5.0299999999999997E-3</v>
      </c>
      <c r="E116" s="4">
        <v>5.1700000000000001E-3</v>
      </c>
      <c r="F116" s="4">
        <v>4.8500000000000001E-3</v>
      </c>
      <c r="G116" s="3">
        <f t="shared" si="42"/>
        <v>3.8349999999999999E-3</v>
      </c>
      <c r="H116" s="3">
        <f t="shared" si="43"/>
        <v>3.9750000000000002E-3</v>
      </c>
      <c r="I116" s="3">
        <f t="shared" si="44"/>
        <v>3.6550000000000003E-3</v>
      </c>
      <c r="J116" s="11">
        <v>0.24818916499999999</v>
      </c>
      <c r="K116" s="11">
        <f t="shared" si="45"/>
        <v>0.61414640444451418</v>
      </c>
      <c r="L116" s="11">
        <f t="shared" si="46"/>
        <v>0.63656635141250173</v>
      </c>
      <c r="M116" s="11">
        <f t="shared" si="47"/>
        <v>0.58532075834281605</v>
      </c>
      <c r="N116" s="11">
        <f t="shared" si="48"/>
        <v>36.848784266670847</v>
      </c>
      <c r="O116" s="11">
        <f t="shared" si="49"/>
        <v>38.193981084750106</v>
      </c>
      <c r="P116" s="11">
        <f t="shared" si="50"/>
        <v>35.119245500568965</v>
      </c>
      <c r="Q116" s="6"/>
      <c r="R116" s="6"/>
    </row>
    <row r="117" spans="1:18" x14ac:dyDescent="0.35">
      <c r="A117" s="5">
        <v>12</v>
      </c>
      <c r="B117" s="12">
        <v>60</v>
      </c>
      <c r="C117" s="12">
        <v>4</v>
      </c>
      <c r="D117" s="4">
        <v>5.3600000000000002E-3</v>
      </c>
      <c r="E117" s="4">
        <v>5.4200000000000003E-3</v>
      </c>
      <c r="F117" s="4">
        <v>5.9199999999999999E-3</v>
      </c>
      <c r="G117" s="3">
        <f t="shared" si="42"/>
        <v>3.8933333333333337E-3</v>
      </c>
      <c r="H117" s="3">
        <f t="shared" si="43"/>
        <v>3.9533333333333339E-3</v>
      </c>
      <c r="I117" s="3">
        <f t="shared" si="44"/>
        <v>4.4533333333333334E-3</v>
      </c>
      <c r="J117" s="11">
        <v>0.24818916499999999</v>
      </c>
      <c r="K117" s="11">
        <f t="shared" si="45"/>
        <v>0.62348804901450905</v>
      </c>
      <c r="L117" s="11">
        <f t="shared" si="46"/>
        <v>0.6330965977150752</v>
      </c>
      <c r="M117" s="11">
        <f t="shared" si="47"/>
        <v>0.71316783688645902</v>
      </c>
      <c r="N117" s="11">
        <f t="shared" si="48"/>
        <v>37.40928294087054</v>
      </c>
      <c r="O117" s="11">
        <f t="shared" si="49"/>
        <v>37.98579586290451</v>
      </c>
      <c r="P117" s="11">
        <f t="shared" si="50"/>
        <v>42.790070213187541</v>
      </c>
      <c r="Q117" s="6"/>
      <c r="R117" s="6"/>
    </row>
    <row r="118" spans="1:18" x14ac:dyDescent="0.35">
      <c r="A118" s="2">
        <v>15</v>
      </c>
      <c r="B118" s="12">
        <v>60</v>
      </c>
      <c r="C118" s="12">
        <v>4</v>
      </c>
      <c r="D118" s="4">
        <v>6.2100000000000002E-3</v>
      </c>
      <c r="E118" s="4">
        <v>5.2900000000000004E-3</v>
      </c>
      <c r="F118" s="4">
        <v>6.0699999999999999E-3</v>
      </c>
      <c r="G118" s="3">
        <f t="shared" si="42"/>
        <v>4.5066666666666666E-3</v>
      </c>
      <c r="H118" s="3">
        <f t="shared" si="43"/>
        <v>3.5866666666666668E-3</v>
      </c>
      <c r="I118" s="3">
        <f t="shared" si="44"/>
        <v>4.3666666666666663E-3</v>
      </c>
      <c r="J118" s="11">
        <v>0.24818916499999999</v>
      </c>
      <c r="K118" s="11">
        <f t="shared" si="45"/>
        <v>0.72170876906473991</v>
      </c>
      <c r="L118" s="11">
        <f t="shared" si="46"/>
        <v>0.57437768898939356</v>
      </c>
      <c r="M118" s="11">
        <f t="shared" si="47"/>
        <v>0.69928882209675225</v>
      </c>
      <c r="N118" s="11">
        <f t="shared" si="48"/>
        <v>43.302526143884393</v>
      </c>
      <c r="O118" s="11">
        <f t="shared" si="49"/>
        <v>34.462661339363613</v>
      </c>
      <c r="P118" s="11">
        <f t="shared" si="50"/>
        <v>41.957329325805134</v>
      </c>
      <c r="Q118" s="6"/>
      <c r="R118" s="6"/>
    </row>
    <row r="119" spans="1:18" ht="43.5" x14ac:dyDescent="0.35">
      <c r="A119" s="1"/>
      <c r="B119" s="8"/>
      <c r="C119" s="7"/>
      <c r="D119" s="7"/>
      <c r="E119" s="6"/>
      <c r="F119" s="1"/>
      <c r="G119" s="1"/>
      <c r="H119" s="1"/>
      <c r="I119" s="6"/>
      <c r="J119" s="6"/>
      <c r="K119" s="10" t="s">
        <v>4</v>
      </c>
      <c r="L119" s="10" t="s">
        <v>3</v>
      </c>
      <c r="M119" s="10" t="s">
        <v>2</v>
      </c>
      <c r="N119" s="9" t="s">
        <v>1</v>
      </c>
      <c r="O119" s="5" t="s">
        <v>0</v>
      </c>
      <c r="P119" s="6"/>
      <c r="Q119" s="6"/>
      <c r="R119" s="6"/>
    </row>
    <row r="120" spans="1:18" x14ac:dyDescent="0.35">
      <c r="A120" s="1"/>
      <c r="B120" s="8"/>
      <c r="C120" s="7"/>
      <c r="D120" s="7"/>
      <c r="E120" s="6"/>
      <c r="F120" s="6"/>
      <c r="G120" s="6"/>
      <c r="H120" s="6"/>
      <c r="I120" s="6"/>
      <c r="J120" s="6"/>
      <c r="K120" s="4">
        <v>7.5199999999999996E-4</v>
      </c>
      <c r="L120" s="4">
        <v>7.6499999999999995E-4</v>
      </c>
      <c r="M120" s="4">
        <v>7.7300000000000003E-4</v>
      </c>
      <c r="N120" s="3">
        <f t="shared" ref="N120:N125" si="51">AVERAGE(K120:M120)</f>
        <v>7.6333333333333331E-4</v>
      </c>
      <c r="O120" s="5">
        <v>0</v>
      </c>
      <c r="P120" s="6"/>
    </row>
    <row r="121" spans="1:18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4">
        <v>8.1999999999999998E-4</v>
      </c>
      <c r="L121" s="4">
        <v>8.1300000000000003E-4</v>
      </c>
      <c r="M121" s="4">
        <v>8.5700000000000001E-4</v>
      </c>
      <c r="N121" s="3">
        <f t="shared" si="51"/>
        <v>8.3000000000000001E-4</v>
      </c>
      <c r="O121" s="5">
        <v>0.5</v>
      </c>
      <c r="P121" s="1"/>
    </row>
    <row r="122" spans="1:18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4">
        <v>7.6499999999999995E-4</v>
      </c>
      <c r="L122" s="4">
        <v>7.3999999999999999E-4</v>
      </c>
      <c r="M122" s="4">
        <v>7.9299999999999998E-4</v>
      </c>
      <c r="N122" s="3">
        <f t="shared" si="51"/>
        <v>7.6599999999999986E-4</v>
      </c>
      <c r="O122" s="5">
        <v>1</v>
      </c>
      <c r="P122" s="1"/>
    </row>
    <row r="123" spans="1:18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4">
        <v>8.4000000000000003E-4</v>
      </c>
      <c r="L123" s="4">
        <v>7.9699999999999997E-4</v>
      </c>
      <c r="M123" s="4">
        <v>8.4000000000000003E-4</v>
      </c>
      <c r="N123" s="3">
        <f t="shared" si="51"/>
        <v>8.2566666666666671E-4</v>
      </c>
      <c r="O123" s="5">
        <v>2</v>
      </c>
      <c r="P123" s="1"/>
    </row>
    <row r="124" spans="1:18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4">
        <v>9.5500000000000001E-4</v>
      </c>
      <c r="L124" s="4">
        <v>9.1399999999999999E-4</v>
      </c>
      <c r="M124" s="4">
        <v>9.9200000000000004E-4</v>
      </c>
      <c r="N124" s="3">
        <f t="shared" si="51"/>
        <v>9.5366666666666657E-4</v>
      </c>
      <c r="O124" s="5">
        <v>4</v>
      </c>
      <c r="P124" s="1"/>
    </row>
    <row r="125" spans="1:18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4">
        <v>1.0300000000000001E-3</v>
      </c>
      <c r="L125" s="4">
        <v>1.09E-3</v>
      </c>
      <c r="M125" s="4">
        <v>1.07E-3</v>
      </c>
      <c r="N125" s="3">
        <f t="shared" si="51"/>
        <v>1.0633333333333334E-3</v>
      </c>
      <c r="O125" s="5">
        <v>6</v>
      </c>
      <c r="P125" s="1"/>
    </row>
    <row r="126" spans="1:18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4">
        <v>1.08E-3</v>
      </c>
      <c r="L126" s="4">
        <v>1.0399999999999999E-3</v>
      </c>
      <c r="M126" s="4">
        <v>1.1000000000000001E-3</v>
      </c>
      <c r="N126" s="3">
        <f>AVERAGE(K126,M126)</f>
        <v>1.09E-3</v>
      </c>
      <c r="O126" s="5">
        <v>8</v>
      </c>
      <c r="P126" s="1"/>
    </row>
    <row r="127" spans="1:18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4">
        <v>1.1800000000000001E-3</v>
      </c>
      <c r="L127" s="4">
        <v>1.2800000000000001E-3</v>
      </c>
      <c r="M127" s="4">
        <v>1.2099999999999999E-3</v>
      </c>
      <c r="N127" s="3">
        <f>AVERAGE(K127,M127)</f>
        <v>1.1949999999999999E-3</v>
      </c>
      <c r="O127" s="5">
        <v>10</v>
      </c>
      <c r="P127" s="1"/>
    </row>
    <row r="128" spans="1:18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4">
        <v>1.4499999999999999E-3</v>
      </c>
      <c r="L128" s="4">
        <v>1.5200000000000001E-3</v>
      </c>
      <c r="M128" s="4">
        <v>1.4300000000000001E-3</v>
      </c>
      <c r="N128" s="3">
        <f>AVERAGE(K128:M128)</f>
        <v>1.4666666666666667E-3</v>
      </c>
      <c r="O128" s="5">
        <v>12</v>
      </c>
      <c r="P128" s="1"/>
    </row>
    <row r="129" spans="1:16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4">
        <v>1.7899999999999999E-3</v>
      </c>
      <c r="L129" s="4">
        <v>1.67E-3</v>
      </c>
      <c r="M129" s="4">
        <v>1.65E-3</v>
      </c>
      <c r="N129" s="3">
        <f>AVERAGE(K129:M129)</f>
        <v>1.7033333333333334E-3</v>
      </c>
      <c r="O129" s="2">
        <v>15</v>
      </c>
      <c r="P129" s="1"/>
    </row>
    <row r="130" spans="1:16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</sheetData>
  <mergeCells count="1">
    <mergeCell ref="A42:H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8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2021-03-05T10:59:48Z</dcterms:created>
  <dcterms:modified xsi:type="dcterms:W3CDTF">2021-03-08T09:55:55Z</dcterms:modified>
</cp:coreProperties>
</file>