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gaardx\Desktop\From Dominik_05032021\"/>
    </mc:Choice>
  </mc:AlternateContent>
  <bookViews>
    <workbookView xWindow="0" yWindow="0" windowWidth="30720" windowHeight="12880"/>
  </bookViews>
  <sheets>
    <sheet name="Figure 2-source data 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K6" i="1" s="1"/>
  <c r="N6" i="1" s="1"/>
  <c r="H7" i="1"/>
  <c r="L7" i="1" s="1"/>
  <c r="O7" i="1" s="1"/>
  <c r="G9" i="1"/>
  <c r="K9" i="1" s="1"/>
  <c r="N9" i="1" s="1"/>
  <c r="H9" i="1"/>
  <c r="L9" i="1" s="1"/>
  <c r="O9" i="1" s="1"/>
  <c r="H10" i="1"/>
  <c r="I10" i="1"/>
  <c r="M10" i="1" s="1"/>
  <c r="P10" i="1" s="1"/>
  <c r="L10" i="1"/>
  <c r="O10" i="1" s="1"/>
  <c r="G11" i="1"/>
  <c r="K11" i="1" s="1"/>
  <c r="N11" i="1" s="1"/>
  <c r="G12" i="1"/>
  <c r="K12" i="1" s="1"/>
  <c r="N12" i="1" s="1"/>
  <c r="H12" i="1"/>
  <c r="L12" i="1" s="1"/>
  <c r="O12" i="1" s="1"/>
  <c r="I12" i="1"/>
  <c r="M12" i="1" s="1"/>
  <c r="P12" i="1" s="1"/>
  <c r="N15" i="1"/>
  <c r="G4" i="1" s="1"/>
  <c r="K4" i="1" s="1"/>
  <c r="N4" i="1" s="1"/>
  <c r="N16" i="1"/>
  <c r="G5" i="1" s="1"/>
  <c r="K5" i="1" s="1"/>
  <c r="N5" i="1" s="1"/>
  <c r="N17" i="1"/>
  <c r="I6" i="1" s="1"/>
  <c r="M6" i="1" s="1"/>
  <c r="P6" i="1" s="1"/>
  <c r="N18" i="1"/>
  <c r="G7" i="1" s="1"/>
  <c r="K7" i="1" s="1"/>
  <c r="N7" i="1" s="1"/>
  <c r="N19" i="1"/>
  <c r="G8" i="1" s="1"/>
  <c r="K8" i="1" s="1"/>
  <c r="N8" i="1" s="1"/>
  <c r="N20" i="1"/>
  <c r="I9" i="1" s="1"/>
  <c r="M9" i="1" s="1"/>
  <c r="P9" i="1" s="1"/>
  <c r="N21" i="1"/>
  <c r="G10" i="1" s="1"/>
  <c r="K10" i="1" s="1"/>
  <c r="N10" i="1" s="1"/>
  <c r="N22" i="1"/>
  <c r="H11" i="1" s="1"/>
  <c r="L11" i="1" s="1"/>
  <c r="O11" i="1" s="1"/>
  <c r="N23" i="1"/>
  <c r="N24" i="1"/>
  <c r="I13" i="1" s="1"/>
  <c r="M13" i="1" s="1"/>
  <c r="P13" i="1" s="1"/>
  <c r="G30" i="1"/>
  <c r="K30" i="1" s="1"/>
  <c r="N30" i="1" s="1"/>
  <c r="H30" i="1"/>
  <c r="L30" i="1" s="1"/>
  <c r="O30" i="1" s="1"/>
  <c r="G31" i="1"/>
  <c r="K31" i="1" s="1"/>
  <c r="N31" i="1" s="1"/>
  <c r="H31" i="1"/>
  <c r="L31" i="1" s="1"/>
  <c r="O31" i="1" s="1"/>
  <c r="G32" i="1"/>
  <c r="K32" i="1" s="1"/>
  <c r="N32" i="1" s="1"/>
  <c r="H36" i="1"/>
  <c r="L36" i="1" s="1"/>
  <c r="O36" i="1" s="1"/>
  <c r="G38" i="1"/>
  <c r="K38" i="1" s="1"/>
  <c r="N38" i="1" s="1"/>
  <c r="H38" i="1"/>
  <c r="L38" i="1" s="1"/>
  <c r="O38" i="1" s="1"/>
  <c r="N40" i="1"/>
  <c r="H29" i="1" s="1"/>
  <c r="L29" i="1" s="1"/>
  <c r="O29" i="1" s="1"/>
  <c r="N41" i="1"/>
  <c r="I30" i="1" s="1"/>
  <c r="M30" i="1" s="1"/>
  <c r="P30" i="1" s="1"/>
  <c r="N42" i="1"/>
  <c r="I31" i="1" s="1"/>
  <c r="M31" i="1" s="1"/>
  <c r="P31" i="1" s="1"/>
  <c r="N43" i="1"/>
  <c r="H32" i="1" s="1"/>
  <c r="L32" i="1" s="1"/>
  <c r="O32" i="1" s="1"/>
  <c r="N44" i="1"/>
  <c r="G33" i="1" s="1"/>
  <c r="K33" i="1" s="1"/>
  <c r="N33" i="1" s="1"/>
  <c r="N45" i="1"/>
  <c r="G34" i="1" s="1"/>
  <c r="K34" i="1" s="1"/>
  <c r="N34" i="1" s="1"/>
  <c r="N46" i="1"/>
  <c r="H35" i="1" s="1"/>
  <c r="L35" i="1" s="1"/>
  <c r="O35" i="1" s="1"/>
  <c r="N47" i="1"/>
  <c r="I36" i="1" s="1"/>
  <c r="M36" i="1" s="1"/>
  <c r="P36" i="1" s="1"/>
  <c r="N48" i="1"/>
  <c r="N49" i="1"/>
  <c r="I38" i="1" s="1"/>
  <c r="M38" i="1" s="1"/>
  <c r="P38" i="1" s="1"/>
  <c r="H57" i="1"/>
  <c r="L57" i="1" s="1"/>
  <c r="O57" i="1" s="1"/>
  <c r="I58" i="1"/>
  <c r="M58" i="1" s="1"/>
  <c r="P58" i="1" s="1"/>
  <c r="G59" i="1"/>
  <c r="K59" i="1" s="1"/>
  <c r="N59" i="1" s="1"/>
  <c r="H59" i="1"/>
  <c r="L59" i="1" s="1"/>
  <c r="O59" i="1" s="1"/>
  <c r="G60" i="1"/>
  <c r="K60" i="1" s="1"/>
  <c r="N60" i="1" s="1"/>
  <c r="H60" i="1"/>
  <c r="L60" i="1" s="1"/>
  <c r="O60" i="1" s="1"/>
  <c r="G61" i="1"/>
  <c r="K61" i="1" s="1"/>
  <c r="N61" i="1" s="1"/>
  <c r="N65" i="1"/>
  <c r="G54" i="1" s="1"/>
  <c r="K54" i="1" s="1"/>
  <c r="N54" i="1" s="1"/>
  <c r="N66" i="1"/>
  <c r="I55" i="1" s="1"/>
  <c r="M55" i="1" s="1"/>
  <c r="P55" i="1" s="1"/>
  <c r="N67" i="1"/>
  <c r="H56" i="1" s="1"/>
  <c r="L56" i="1" s="1"/>
  <c r="O56" i="1" s="1"/>
  <c r="N68" i="1"/>
  <c r="I57" i="1" s="1"/>
  <c r="M57" i="1" s="1"/>
  <c r="P57" i="1" s="1"/>
  <c r="N69" i="1"/>
  <c r="N70" i="1"/>
  <c r="I59" i="1" s="1"/>
  <c r="M59" i="1" s="1"/>
  <c r="P59" i="1" s="1"/>
  <c r="N71" i="1"/>
  <c r="I60" i="1" s="1"/>
  <c r="M60" i="1" s="1"/>
  <c r="P60" i="1" s="1"/>
  <c r="N72" i="1"/>
  <c r="H61" i="1" s="1"/>
  <c r="L61" i="1" s="1"/>
  <c r="O61" i="1" s="1"/>
  <c r="N73" i="1"/>
  <c r="G62" i="1" s="1"/>
  <c r="K62" i="1" s="1"/>
  <c r="N62" i="1" s="1"/>
  <c r="N74" i="1"/>
  <c r="G63" i="1" s="1"/>
  <c r="K63" i="1" s="1"/>
  <c r="N63" i="1" s="1"/>
  <c r="G80" i="1"/>
  <c r="K80" i="1" s="1"/>
  <c r="N80" i="1" s="1"/>
  <c r="H80" i="1"/>
  <c r="L80" i="1" s="1"/>
  <c r="O80" i="1" s="1"/>
  <c r="G81" i="1"/>
  <c r="K81" i="1" s="1"/>
  <c r="N81" i="1" s="1"/>
  <c r="H81" i="1"/>
  <c r="L81" i="1" s="1"/>
  <c r="O81" i="1" s="1"/>
  <c r="P81" i="1"/>
  <c r="G82" i="1"/>
  <c r="K82" i="1" s="1"/>
  <c r="N82" i="1" s="1"/>
  <c r="O82" i="1"/>
  <c r="H86" i="1"/>
  <c r="L86" i="1" s="1"/>
  <c r="O86" i="1" s="1"/>
  <c r="K86" i="1"/>
  <c r="N86" i="1" s="1"/>
  <c r="I87" i="1"/>
  <c r="M87" i="1" s="1"/>
  <c r="P87" i="1" s="1"/>
  <c r="G88" i="1"/>
  <c r="K88" i="1" s="1"/>
  <c r="N88" i="1" s="1"/>
  <c r="H88" i="1"/>
  <c r="L88" i="1" s="1"/>
  <c r="O88" i="1" s="1"/>
  <c r="N90" i="1"/>
  <c r="N91" i="1"/>
  <c r="I80" i="1" s="1"/>
  <c r="M80" i="1" s="1"/>
  <c r="P80" i="1" s="1"/>
  <c r="N92" i="1"/>
  <c r="I81" i="1" s="1"/>
  <c r="M81" i="1" s="1"/>
  <c r="N93" i="1"/>
  <c r="H82" i="1" s="1"/>
  <c r="L82" i="1" s="1"/>
  <c r="N94" i="1"/>
  <c r="G83" i="1" s="1"/>
  <c r="K83" i="1" s="1"/>
  <c r="N83" i="1" s="1"/>
  <c r="N95" i="1"/>
  <c r="G84" i="1" s="1"/>
  <c r="K84" i="1" s="1"/>
  <c r="N84" i="1" s="1"/>
  <c r="N96" i="1"/>
  <c r="G85" i="1" s="1"/>
  <c r="K85" i="1" s="1"/>
  <c r="N85" i="1" s="1"/>
  <c r="N97" i="1"/>
  <c r="G86" i="1" s="1"/>
  <c r="N98" i="1"/>
  <c r="N99" i="1"/>
  <c r="I88" i="1" s="1"/>
  <c r="M88" i="1" s="1"/>
  <c r="P88" i="1" s="1"/>
  <c r="T6" i="1" l="1"/>
  <c r="G58" i="1"/>
  <c r="K58" i="1" s="1"/>
  <c r="N58" i="1" s="1"/>
  <c r="H58" i="1"/>
  <c r="L58" i="1" s="1"/>
  <c r="O58" i="1" s="1"/>
  <c r="I37" i="1"/>
  <c r="M37" i="1" s="1"/>
  <c r="P37" i="1" s="1"/>
  <c r="G37" i="1"/>
  <c r="K37" i="1" s="1"/>
  <c r="N37" i="1" s="1"/>
  <c r="U13" i="1" s="1"/>
  <c r="H37" i="1"/>
  <c r="L37" i="1" s="1"/>
  <c r="O37" i="1" s="1"/>
  <c r="G87" i="1"/>
  <c r="K87" i="1" s="1"/>
  <c r="N87" i="1" s="1"/>
  <c r="H87" i="1"/>
  <c r="L87" i="1" s="1"/>
  <c r="O87" i="1" s="1"/>
  <c r="G79" i="1"/>
  <c r="K79" i="1" s="1"/>
  <c r="N79" i="1" s="1"/>
  <c r="H79" i="1"/>
  <c r="L79" i="1" s="1"/>
  <c r="O79" i="1" s="1"/>
  <c r="I79" i="1"/>
  <c r="M79" i="1" s="1"/>
  <c r="P79" i="1" s="1"/>
  <c r="T11" i="1"/>
  <c r="U11" i="1"/>
  <c r="U9" i="1"/>
  <c r="U7" i="1"/>
  <c r="T7" i="1"/>
  <c r="G29" i="1"/>
  <c r="K29" i="1" s="1"/>
  <c r="N29" i="1" s="1"/>
  <c r="G57" i="1"/>
  <c r="K57" i="1" s="1"/>
  <c r="N57" i="1" s="1"/>
  <c r="G36" i="1"/>
  <c r="K36" i="1" s="1"/>
  <c r="N36" i="1" s="1"/>
  <c r="H6" i="1"/>
  <c r="L6" i="1" s="1"/>
  <c r="O6" i="1" s="1"/>
  <c r="I29" i="1"/>
  <c r="M29" i="1" s="1"/>
  <c r="P29" i="1" s="1"/>
  <c r="I86" i="1"/>
  <c r="M86" i="1" s="1"/>
  <c r="P86" i="1" s="1"/>
  <c r="I7" i="1"/>
  <c r="M7" i="1" s="1"/>
  <c r="P7" i="1" s="1"/>
  <c r="U8" i="1" s="1"/>
  <c r="I85" i="1"/>
  <c r="M85" i="1" s="1"/>
  <c r="P85" i="1" s="1"/>
  <c r="W11" i="1" s="1"/>
  <c r="H85" i="1"/>
  <c r="L85" i="1" s="1"/>
  <c r="O85" i="1" s="1"/>
  <c r="H84" i="1"/>
  <c r="L84" i="1" s="1"/>
  <c r="O84" i="1" s="1"/>
  <c r="W10" i="1" s="1"/>
  <c r="I83" i="1"/>
  <c r="M83" i="1" s="1"/>
  <c r="P83" i="1" s="1"/>
  <c r="H63" i="1"/>
  <c r="L63" i="1" s="1"/>
  <c r="O63" i="1" s="1"/>
  <c r="I62" i="1"/>
  <c r="M62" i="1" s="1"/>
  <c r="P62" i="1" s="1"/>
  <c r="G56" i="1"/>
  <c r="K56" i="1" s="1"/>
  <c r="N56" i="1" s="1"/>
  <c r="H55" i="1"/>
  <c r="L55" i="1" s="1"/>
  <c r="O55" i="1" s="1"/>
  <c r="I54" i="1"/>
  <c r="M54" i="1" s="1"/>
  <c r="P54" i="1" s="1"/>
  <c r="G35" i="1"/>
  <c r="K35" i="1" s="1"/>
  <c r="N35" i="1" s="1"/>
  <c r="H34" i="1"/>
  <c r="L34" i="1" s="1"/>
  <c r="O34" i="1" s="1"/>
  <c r="T10" i="1" s="1"/>
  <c r="I33" i="1"/>
  <c r="M33" i="1" s="1"/>
  <c r="P33" i="1" s="1"/>
  <c r="H13" i="1"/>
  <c r="L13" i="1" s="1"/>
  <c r="O13" i="1" s="1"/>
  <c r="I8" i="1"/>
  <c r="M8" i="1" s="1"/>
  <c r="P8" i="1" s="1"/>
  <c r="H5" i="1"/>
  <c r="L5" i="1" s="1"/>
  <c r="O5" i="1" s="1"/>
  <c r="U6" i="1" s="1"/>
  <c r="I4" i="1"/>
  <c r="M4" i="1" s="1"/>
  <c r="P4" i="1" s="1"/>
  <c r="I56" i="1"/>
  <c r="M56" i="1" s="1"/>
  <c r="P56" i="1" s="1"/>
  <c r="I84" i="1"/>
  <c r="M84" i="1" s="1"/>
  <c r="P84" i="1" s="1"/>
  <c r="I63" i="1"/>
  <c r="M63" i="1" s="1"/>
  <c r="P63" i="1" s="1"/>
  <c r="W14" i="1" s="1"/>
  <c r="I34" i="1"/>
  <c r="M34" i="1" s="1"/>
  <c r="P34" i="1" s="1"/>
  <c r="I5" i="1"/>
  <c r="M5" i="1" s="1"/>
  <c r="P5" i="1" s="1"/>
  <c r="H83" i="1"/>
  <c r="L83" i="1" s="1"/>
  <c r="O83" i="1" s="1"/>
  <c r="I82" i="1"/>
  <c r="M82" i="1" s="1"/>
  <c r="P82" i="1" s="1"/>
  <c r="H62" i="1"/>
  <c r="L62" i="1" s="1"/>
  <c r="O62" i="1" s="1"/>
  <c r="W13" i="1" s="1"/>
  <c r="I61" i="1"/>
  <c r="M61" i="1" s="1"/>
  <c r="P61" i="1" s="1"/>
  <c r="W12" i="1" s="1"/>
  <c r="G55" i="1"/>
  <c r="K55" i="1" s="1"/>
  <c r="N55" i="1" s="1"/>
  <c r="H54" i="1"/>
  <c r="L54" i="1" s="1"/>
  <c r="O54" i="1" s="1"/>
  <c r="W5" i="1" s="1"/>
  <c r="H33" i="1"/>
  <c r="L33" i="1" s="1"/>
  <c r="O33" i="1" s="1"/>
  <c r="I32" i="1"/>
  <c r="M32" i="1" s="1"/>
  <c r="P32" i="1" s="1"/>
  <c r="G13" i="1"/>
  <c r="K13" i="1" s="1"/>
  <c r="N13" i="1" s="1"/>
  <c r="I11" i="1"/>
  <c r="M11" i="1" s="1"/>
  <c r="P11" i="1" s="1"/>
  <c r="U12" i="1" s="1"/>
  <c r="H8" i="1"/>
  <c r="L8" i="1" s="1"/>
  <c r="O8" i="1" s="1"/>
  <c r="T9" i="1" s="1"/>
  <c r="H4" i="1"/>
  <c r="L4" i="1" s="1"/>
  <c r="O4" i="1" s="1"/>
  <c r="U5" i="1" s="1"/>
  <c r="I35" i="1"/>
  <c r="M35" i="1" s="1"/>
  <c r="P35" i="1" s="1"/>
  <c r="T5" i="1" l="1"/>
  <c r="T14" i="1"/>
  <c r="U14" i="1"/>
  <c r="T13" i="1"/>
  <c r="X12" i="1"/>
  <c r="T8" i="1"/>
  <c r="X11" i="1"/>
  <c r="T12" i="1"/>
  <c r="X5" i="1"/>
  <c r="W9" i="1"/>
  <c r="X9" i="1"/>
  <c r="W8" i="1"/>
  <c r="X8" i="1"/>
  <c r="X14" i="1"/>
  <c r="U10" i="1"/>
  <c r="X10" i="1"/>
  <c r="X13" i="1"/>
  <c r="W7" i="1"/>
  <c r="X7" i="1"/>
  <c r="W6" i="1"/>
  <c r="X6" i="1"/>
</calcChain>
</file>

<file path=xl/sharedStrings.xml><?xml version="1.0" encoding="utf-8"?>
<sst xmlns="http://schemas.openxmlformats.org/spreadsheetml/2006/main" count="97" uniqueCount="26">
  <si>
    <t>µM 
PomX-His6</t>
  </si>
  <si>
    <t xml:space="preserve"> ØKontrolle</t>
  </si>
  <si>
    <t>Kontrolle 3</t>
  </si>
  <si>
    <t>Kontrolle 2</t>
  </si>
  <si>
    <t>Kontrolle 1</t>
  </si>
  <si>
    <t>Activity [1/h]</t>
  </si>
  <si>
    <t>Activity [1/min]</t>
  </si>
  <si>
    <t>d       
[cm]</t>
  </si>
  <si>
    <r>
      <rPr>
        <sz val="11"/>
        <color theme="1"/>
        <rFont val="Tahoma"/>
        <family val="2"/>
      </rPr>
      <t>Δ</t>
    </r>
    <r>
      <rPr>
        <sz val="11"/>
        <color theme="1"/>
        <rFont val="Calibri"/>
        <family val="2"/>
      </rPr>
      <t>340nm
3 - ØKontrolle</t>
    </r>
  </si>
  <si>
    <r>
      <rPr>
        <sz val="11"/>
        <color theme="1"/>
        <rFont val="Tahoma"/>
        <family val="2"/>
      </rPr>
      <t>Δ</t>
    </r>
    <r>
      <rPr>
        <sz val="11"/>
        <color theme="1"/>
        <rFont val="Calibri"/>
        <family val="2"/>
      </rPr>
      <t>340nm
2 - ØKontrolle</t>
    </r>
  </si>
  <si>
    <r>
      <rPr>
        <sz val="11"/>
        <color theme="1"/>
        <rFont val="Tahoma"/>
        <family val="2"/>
      </rPr>
      <t>Δ</t>
    </r>
    <r>
      <rPr>
        <sz val="11"/>
        <color theme="1"/>
        <rFont val="Calibri"/>
        <family val="2"/>
      </rPr>
      <t>340nm
1 - ØKontrolle</t>
    </r>
  </si>
  <si>
    <r>
      <rPr>
        <sz val="11"/>
        <color theme="1"/>
        <rFont val="Tahoma"/>
        <family val="2"/>
      </rPr>
      <t>Δ</t>
    </r>
    <r>
      <rPr>
        <sz val="11"/>
        <color theme="1"/>
        <rFont val="Calibri"/>
        <family val="2"/>
      </rPr>
      <t>340nm
3</t>
    </r>
    <r>
      <rPr>
        <sz val="11"/>
        <color theme="1"/>
        <rFont val="Calibri"/>
        <family val="2"/>
        <scheme val="minor"/>
      </rPr>
      <t/>
    </r>
  </si>
  <si>
    <r>
      <rPr>
        <sz val="11"/>
        <color theme="1"/>
        <rFont val="Tahoma"/>
        <family val="2"/>
      </rPr>
      <t>Δ</t>
    </r>
    <r>
      <rPr>
        <sz val="11"/>
        <color theme="1"/>
        <rFont val="Calibri"/>
        <family val="2"/>
      </rPr>
      <t>340nm
2</t>
    </r>
    <r>
      <rPr>
        <sz val="11"/>
        <color theme="1"/>
        <rFont val="Calibri"/>
        <family val="2"/>
        <scheme val="minor"/>
      </rPr>
      <t/>
    </r>
  </si>
  <si>
    <r>
      <rPr>
        <sz val="11"/>
        <color theme="1"/>
        <rFont val="Tahoma"/>
        <family val="2"/>
      </rPr>
      <t>Δ</t>
    </r>
    <r>
      <rPr>
        <sz val="11"/>
        <color theme="1"/>
        <rFont val="Calibri"/>
        <family val="2"/>
      </rPr>
      <t>340nm
1</t>
    </r>
  </si>
  <si>
    <t>µM 
His6-PomZ</t>
  </si>
  <si>
    <t xml:space="preserve">Herring Sperm DNA [µg/mL]             </t>
  </si>
  <si>
    <t>µM 
PomXCC.-His6</t>
  </si>
  <si>
    <t xml:space="preserve">PomZ+PomX C-terminus + DNA </t>
  </si>
  <si>
    <t>this values were not considered for the calculation of the mean  for a technical reason</t>
  </si>
  <si>
    <t>PomZ+PomX C</t>
  </si>
  <si>
    <t>STDEV</t>
  </si>
  <si>
    <t>MEAN</t>
  </si>
  <si>
    <t>plus DNA</t>
  </si>
  <si>
    <t>minus DNA</t>
  </si>
  <si>
    <t>protein conc.</t>
  </si>
  <si>
    <t>Source data for Figure 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</si>
</sst>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ahoma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11" fontId="0" fillId="0" borderId="1" xfId="0" applyNumberFormat="1" applyFill="1" applyBorder="1" applyAlignment="1">
      <alignment horizontal="center" vertical="center"/>
    </xf>
    <xf numFmtId="11" fontId="0" fillId="0" borderId="0" xfId="0" applyNumberFormat="1" applyFill="1"/>
    <xf numFmtId="2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5" fontId="0" fillId="0" borderId="0" xfId="0" applyNumberFormat="1"/>
    <xf numFmtId="2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2" fontId="0" fillId="0" borderId="0" xfId="0" applyNumberFormat="1"/>
    <xf numFmtId="2" fontId="0" fillId="2" borderId="1" xfId="0" applyNumberForma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3" borderId="0" xfId="0" applyFill="1"/>
    <xf numFmtId="2" fontId="0" fillId="3" borderId="0" xfId="0" applyNumberFormat="1" applyFill="1"/>
    <xf numFmtId="0" fontId="0" fillId="4" borderId="0" xfId="0" applyFill="1"/>
    <xf numFmtId="2" fontId="0" fillId="4" borderId="0" xfId="0" applyNumberForma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minus DNA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errBars>
            <c:errDir val="y"/>
            <c:errBarType val="both"/>
            <c:errValType val="cust"/>
            <c:noEndCap val="0"/>
            <c:plus>
              <c:numRef>
                <c:f>'Figure 2-source data 9'!$U$5:$U$14</c:f>
                <c:numCache>
                  <c:formatCode>General</c:formatCode>
                  <c:ptCount val="10"/>
                  <c:pt idx="0">
                    <c:v>0.40234088664160628</c:v>
                  </c:pt>
                  <c:pt idx="1">
                    <c:v>2.0090592270543284</c:v>
                  </c:pt>
                  <c:pt idx="2">
                    <c:v>1.2294938122932317</c:v>
                  </c:pt>
                  <c:pt idx="3">
                    <c:v>1.2284921878399746</c:v>
                  </c:pt>
                  <c:pt idx="4">
                    <c:v>0.68213928854817119</c:v>
                  </c:pt>
                  <c:pt idx="5">
                    <c:v>0.81171860807547203</c:v>
                  </c:pt>
                  <c:pt idx="6">
                    <c:v>1.1957722080024993</c:v>
                  </c:pt>
                  <c:pt idx="7">
                    <c:v>1.4147751878950008</c:v>
                  </c:pt>
                  <c:pt idx="8">
                    <c:v>3.4523539103589904</c:v>
                  </c:pt>
                  <c:pt idx="9">
                    <c:v>4.1060856227738487</c:v>
                  </c:pt>
                </c:numCache>
              </c:numRef>
            </c:plus>
            <c:minus>
              <c:numRef>
                <c:f>'Figure 2-source data 9'!$U$5:$U$14</c:f>
                <c:numCache>
                  <c:formatCode>General</c:formatCode>
                  <c:ptCount val="10"/>
                  <c:pt idx="0">
                    <c:v>0.40234088664160628</c:v>
                  </c:pt>
                  <c:pt idx="1">
                    <c:v>2.0090592270543284</c:v>
                  </c:pt>
                  <c:pt idx="2">
                    <c:v>1.2294938122932317</c:v>
                  </c:pt>
                  <c:pt idx="3">
                    <c:v>1.2284921878399746</c:v>
                  </c:pt>
                  <c:pt idx="4">
                    <c:v>0.68213928854817119</c:v>
                  </c:pt>
                  <c:pt idx="5">
                    <c:v>0.81171860807547203</c:v>
                  </c:pt>
                  <c:pt idx="6">
                    <c:v>1.1957722080024993</c:v>
                  </c:pt>
                  <c:pt idx="7">
                    <c:v>1.4147751878950008</c:v>
                  </c:pt>
                  <c:pt idx="8">
                    <c:v>3.4523539103589904</c:v>
                  </c:pt>
                  <c:pt idx="9">
                    <c:v>4.1060856227738487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2-source data 9'!$S$5:$S$14</c:f>
              <c:numCache>
                <c:formatCode>General</c:formatCode>
                <c:ptCount val="10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15</c:v>
                </c:pt>
              </c:numCache>
            </c:numRef>
          </c:xVal>
          <c:yVal>
            <c:numRef>
              <c:f>'Figure 2-source data 9'!$T$5:$T$14</c:f>
              <c:numCache>
                <c:formatCode>0.00</c:formatCode>
                <c:ptCount val="10"/>
                <c:pt idx="0">
                  <c:v>5.7571220964225001</c:v>
                </c:pt>
                <c:pt idx="1">
                  <c:v>6.1126383983434431</c:v>
                </c:pt>
                <c:pt idx="2">
                  <c:v>5.8291862116767446</c:v>
                </c:pt>
                <c:pt idx="3">
                  <c:v>5.9893286900195148</c:v>
                </c:pt>
                <c:pt idx="4">
                  <c:v>5.7010722290025297</c:v>
                </c:pt>
                <c:pt idx="5">
                  <c:v>6.4537418772135409</c:v>
                </c:pt>
                <c:pt idx="6">
                  <c:v>5.0204666960457685</c:v>
                </c:pt>
                <c:pt idx="7">
                  <c:v>5.5729582463283158</c:v>
                </c:pt>
                <c:pt idx="8">
                  <c:v>3.2508923103581844</c:v>
                </c:pt>
                <c:pt idx="9">
                  <c:v>4.0836331977405758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FA-4DC2-8730-76C2F0950381}"/>
            </c:ext>
          </c:extLst>
        </c:ser>
        <c:ser>
          <c:idx val="1"/>
          <c:order val="1"/>
          <c:tx>
            <c:v>plus DNA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errBars>
            <c:errDir val="y"/>
            <c:errBarType val="both"/>
            <c:errValType val="cust"/>
            <c:noEndCap val="0"/>
            <c:plus>
              <c:numRef>
                <c:f>'Figure 2-source data 9'!$X$5:$X$14</c:f>
                <c:numCache>
                  <c:formatCode>General</c:formatCode>
                  <c:ptCount val="10"/>
                  <c:pt idx="0">
                    <c:v>0.57289569943632201</c:v>
                  </c:pt>
                  <c:pt idx="1">
                    <c:v>1.5948454263699618</c:v>
                  </c:pt>
                  <c:pt idx="2">
                    <c:v>1.976731705485268</c:v>
                  </c:pt>
                  <c:pt idx="3">
                    <c:v>1.4878261873029786</c:v>
                  </c:pt>
                  <c:pt idx="4">
                    <c:v>1.1287488968809061</c:v>
                  </c:pt>
                  <c:pt idx="5">
                    <c:v>1.6694190894197223</c:v>
                  </c:pt>
                  <c:pt idx="6">
                    <c:v>1.8059854547457446</c:v>
                  </c:pt>
                  <c:pt idx="7">
                    <c:v>2.286636086190271</c:v>
                  </c:pt>
                  <c:pt idx="8">
                    <c:v>2.6523771714433084</c:v>
                  </c:pt>
                  <c:pt idx="9">
                    <c:v>4.0525329579298006</c:v>
                  </c:pt>
                </c:numCache>
              </c:numRef>
            </c:plus>
            <c:minus>
              <c:numRef>
                <c:f>'Figure 2-source data 9'!$X$5:$X$14</c:f>
                <c:numCache>
                  <c:formatCode>General</c:formatCode>
                  <c:ptCount val="10"/>
                  <c:pt idx="0">
                    <c:v>0.57289569943632201</c:v>
                  </c:pt>
                  <c:pt idx="1">
                    <c:v>1.5948454263699618</c:v>
                  </c:pt>
                  <c:pt idx="2">
                    <c:v>1.976731705485268</c:v>
                  </c:pt>
                  <c:pt idx="3">
                    <c:v>1.4878261873029786</c:v>
                  </c:pt>
                  <c:pt idx="4">
                    <c:v>1.1287488968809061</c:v>
                  </c:pt>
                  <c:pt idx="5">
                    <c:v>1.6694190894197223</c:v>
                  </c:pt>
                  <c:pt idx="6">
                    <c:v>1.8059854547457446</c:v>
                  </c:pt>
                  <c:pt idx="7">
                    <c:v>2.286636086190271</c:v>
                  </c:pt>
                  <c:pt idx="8">
                    <c:v>2.6523771714433084</c:v>
                  </c:pt>
                  <c:pt idx="9">
                    <c:v>4.0525329579298006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2-source data 9'!$S$5:$S$14</c:f>
              <c:numCache>
                <c:formatCode>General</c:formatCode>
                <c:ptCount val="10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15</c:v>
                </c:pt>
              </c:numCache>
            </c:numRef>
          </c:xVal>
          <c:yVal>
            <c:numRef>
              <c:f>'Figure 2-source data 9'!$W$5:$W$14</c:f>
              <c:numCache>
                <c:formatCode>0.00</c:formatCode>
                <c:ptCount val="10"/>
                <c:pt idx="0">
                  <c:v>7.5250950573266548</c:v>
                </c:pt>
                <c:pt idx="1">
                  <c:v>7.2544542689273781</c:v>
                </c:pt>
                <c:pt idx="2">
                  <c:v>7.7669101996242347</c:v>
                </c:pt>
                <c:pt idx="3">
                  <c:v>8.5035656000009645</c:v>
                </c:pt>
                <c:pt idx="4">
                  <c:v>5.5089012549912111</c:v>
                </c:pt>
                <c:pt idx="5">
                  <c:v>5.0284738199629082</c:v>
                </c:pt>
                <c:pt idx="6">
                  <c:v>4.395911030508973</c:v>
                </c:pt>
                <c:pt idx="7">
                  <c:v>4.4599680218460795</c:v>
                </c:pt>
                <c:pt idx="8">
                  <c:v>4.291818419586181</c:v>
                </c:pt>
                <c:pt idx="9">
                  <c:v>1.54377349122428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FA-4DC2-8730-76C2F0950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395040"/>
        <c:axId val="417390120"/>
      </c:scatterChart>
      <c:valAx>
        <c:axId val="417395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390120"/>
        <c:crosses val="autoZero"/>
        <c:crossBetween val="midCat"/>
        <c:majorUnit val="5"/>
      </c:valAx>
      <c:valAx>
        <c:axId val="417390120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395040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520065</xdr:colOff>
      <xdr:row>4</xdr:row>
      <xdr:rowOff>47625</xdr:rowOff>
    </xdr:from>
    <xdr:to>
      <xdr:col>31</xdr:col>
      <xdr:colOff>611505</xdr:colOff>
      <xdr:row>17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"/>
  <sheetViews>
    <sheetView tabSelected="1" zoomScale="85" zoomScaleNormal="85" workbookViewId="0"/>
  </sheetViews>
  <sheetFormatPr defaultRowHeight="14.5" x14ac:dyDescent="0.35"/>
  <sheetData>
    <row r="1" spans="1:24" ht="18.5" x14ac:dyDescent="0.45">
      <c r="A1" s="36" t="s">
        <v>25</v>
      </c>
    </row>
    <row r="2" spans="1:24" x14ac:dyDescent="0.35">
      <c r="A2" t="s">
        <v>19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4" ht="58" x14ac:dyDescent="0.35">
      <c r="A3" s="20" t="s">
        <v>16</v>
      </c>
      <c r="B3" s="20" t="s">
        <v>15</v>
      </c>
      <c r="C3" s="20" t="s">
        <v>14</v>
      </c>
      <c r="D3" s="19" t="s">
        <v>13</v>
      </c>
      <c r="E3" s="19" t="s">
        <v>12</v>
      </c>
      <c r="F3" s="19" t="s">
        <v>11</v>
      </c>
      <c r="G3" s="18" t="s">
        <v>10</v>
      </c>
      <c r="H3" s="18" t="s">
        <v>9</v>
      </c>
      <c r="I3" s="18" t="s">
        <v>8</v>
      </c>
      <c r="J3" s="4" t="s">
        <v>7</v>
      </c>
      <c r="K3" s="18" t="s">
        <v>6</v>
      </c>
      <c r="L3" s="18" t="s">
        <v>6</v>
      </c>
      <c r="M3" s="18" t="s">
        <v>6</v>
      </c>
      <c r="N3" s="18" t="s">
        <v>5</v>
      </c>
      <c r="O3" s="18" t="s">
        <v>5</v>
      </c>
      <c r="P3" s="18" t="s">
        <v>5</v>
      </c>
      <c r="Q3" s="17"/>
      <c r="R3" s="10"/>
      <c r="S3" s="17" t="s">
        <v>24</v>
      </c>
      <c r="T3" s="34" t="s">
        <v>23</v>
      </c>
      <c r="U3" s="34"/>
      <c r="W3" s="34" t="s">
        <v>22</v>
      </c>
      <c r="X3" s="34"/>
    </row>
    <row r="4" spans="1:24" x14ac:dyDescent="0.35">
      <c r="A4" s="4">
        <v>0</v>
      </c>
      <c r="B4" s="16">
        <v>0</v>
      </c>
      <c r="C4" s="16">
        <v>4</v>
      </c>
      <c r="D4" s="3">
        <v>1.4599999999999999E-3</v>
      </c>
      <c r="E4" s="3">
        <v>1.42E-3</v>
      </c>
      <c r="F4" s="3">
        <v>1.5100000000000001E-3</v>
      </c>
      <c r="G4" s="2">
        <f t="shared" ref="G4:G13" si="0">D4-$N15</f>
        <v>6.0433333333333335E-4</v>
      </c>
      <c r="H4" s="2">
        <f t="shared" ref="H4:H13" si="1">E4-N15</f>
        <v>5.6433333333333346E-4</v>
      </c>
      <c r="I4" s="2">
        <f t="shared" ref="I4:I13" si="2">F4-N15</f>
        <v>6.5433333333333348E-4</v>
      </c>
      <c r="J4" s="15">
        <v>0.24818916499999999</v>
      </c>
      <c r="K4" s="15">
        <f t="shared" ref="K4:K13" si="3">(G4/(6290*J4))/(4*10^-6)</f>
        <v>9.6779437745145955E-2</v>
      </c>
      <c r="L4" s="15">
        <f t="shared" ref="L4:L13" si="4">(H4/(6290*J4))/(4*10^-6)</f>
        <v>9.0373738611435273E-2</v>
      </c>
      <c r="M4" s="15">
        <f t="shared" ref="M4:M13" si="5">(I4/(6290*J4))/(4*10^-6)</f>
        <v>0.10478656166228437</v>
      </c>
      <c r="N4" s="15">
        <f t="shared" ref="N4:N13" si="6">K4*60</f>
        <v>5.8067662647087577</v>
      </c>
      <c r="O4" s="15">
        <f t="shared" ref="O4:O13" si="7">L4*60</f>
        <v>5.4224243166861168</v>
      </c>
      <c r="P4" s="15">
        <f t="shared" ref="P4:P13" si="8">M4*60</f>
        <v>6.2871936997370623</v>
      </c>
      <c r="Q4" s="8"/>
      <c r="R4" s="8"/>
      <c r="T4" s="33" t="s">
        <v>21</v>
      </c>
      <c r="U4" s="33" t="s">
        <v>20</v>
      </c>
      <c r="W4" s="33" t="s">
        <v>21</v>
      </c>
      <c r="X4" s="33" t="s">
        <v>20</v>
      </c>
    </row>
    <row r="5" spans="1:24" x14ac:dyDescent="0.35">
      <c r="A5" s="4">
        <v>0.5</v>
      </c>
      <c r="B5" s="16">
        <v>0</v>
      </c>
      <c r="C5" s="16">
        <v>4</v>
      </c>
      <c r="D5" s="3">
        <v>1.6900000000000001E-3</v>
      </c>
      <c r="E5" s="3">
        <v>1.8400000000000001E-3</v>
      </c>
      <c r="F5" s="3">
        <v>1.75E-3</v>
      </c>
      <c r="G5" s="2">
        <f t="shared" si="0"/>
        <v>7.4333333333333337E-4</v>
      </c>
      <c r="H5" s="2">
        <f t="shared" si="1"/>
        <v>8.9333333333333333E-4</v>
      </c>
      <c r="I5" s="2">
        <f t="shared" si="2"/>
        <v>8.0333333333333331E-4</v>
      </c>
      <c r="J5" s="15">
        <v>0.24818916499999999</v>
      </c>
      <c r="K5" s="15">
        <f t="shared" si="3"/>
        <v>0.11903924223479069</v>
      </c>
      <c r="L5" s="15">
        <f t="shared" si="4"/>
        <v>0.14306061398620581</v>
      </c>
      <c r="M5" s="15">
        <f t="shared" si="5"/>
        <v>0.12864779093535675</v>
      </c>
      <c r="N5" s="15">
        <f t="shared" si="6"/>
        <v>7.142354534087441</v>
      </c>
      <c r="O5" s="15">
        <f t="shared" si="7"/>
        <v>8.5836368391723497</v>
      </c>
      <c r="P5" s="15">
        <f t="shared" si="8"/>
        <v>7.718867456121405</v>
      </c>
      <c r="Q5" s="8"/>
      <c r="R5" s="8"/>
      <c r="S5" s="33">
        <v>0</v>
      </c>
      <c r="T5" s="32">
        <f t="shared" ref="T5:T14" si="9">AVERAGE(N4:P4,N29:P29)</f>
        <v>5.7571220964225001</v>
      </c>
      <c r="U5" s="31">
        <f t="shared" ref="U5:U14" si="10">STDEV(N4:P4,N29:P29)</f>
        <v>0.40234088664160628</v>
      </c>
      <c r="W5" s="30">
        <f t="shared" ref="W5:W13" si="11">AVERAGE(N54:P54,N79:P79)</f>
        <v>7.5250950573266548</v>
      </c>
      <c r="X5" s="29">
        <f t="shared" ref="X5:X13" si="12">STDEV(N54:P54,N79:P79)</f>
        <v>0.57289569943632201</v>
      </c>
    </row>
    <row r="6" spans="1:24" x14ac:dyDescent="0.35">
      <c r="A6" s="4">
        <v>1</v>
      </c>
      <c r="B6" s="16">
        <v>0</v>
      </c>
      <c r="C6" s="16">
        <v>4</v>
      </c>
      <c r="D6" s="3">
        <v>1.6900000000000001E-3</v>
      </c>
      <c r="E6" s="3">
        <v>1.75E-3</v>
      </c>
      <c r="F6" s="3">
        <v>1.6299999999999999E-3</v>
      </c>
      <c r="G6" s="2">
        <f t="shared" si="0"/>
        <v>6.9999999999999988E-4</v>
      </c>
      <c r="H6" s="2">
        <f t="shared" si="1"/>
        <v>7.5999999999999983E-4</v>
      </c>
      <c r="I6" s="2">
        <f t="shared" si="2"/>
        <v>6.3999999999999973E-4</v>
      </c>
      <c r="J6" s="15">
        <v>0.24818916499999999</v>
      </c>
      <c r="K6" s="15">
        <f t="shared" si="3"/>
        <v>0.11209973483993739</v>
      </c>
      <c r="L6" s="15">
        <f t="shared" si="4"/>
        <v>0.12170828354050345</v>
      </c>
      <c r="M6" s="15">
        <f t="shared" si="5"/>
        <v>0.10249118613937129</v>
      </c>
      <c r="N6" s="15">
        <f t="shared" si="6"/>
        <v>6.7259840903962438</v>
      </c>
      <c r="O6" s="15">
        <f t="shared" si="7"/>
        <v>7.3024970124302069</v>
      </c>
      <c r="P6" s="15">
        <f t="shared" si="8"/>
        <v>6.1494711683622771</v>
      </c>
      <c r="Q6" s="8"/>
      <c r="R6" s="8"/>
      <c r="S6" s="33">
        <v>0.5</v>
      </c>
      <c r="T6" s="32">
        <f t="shared" si="9"/>
        <v>6.1126383983434431</v>
      </c>
      <c r="U6" s="31">
        <f t="shared" si="10"/>
        <v>2.0090592270543284</v>
      </c>
      <c r="W6" s="30">
        <f t="shared" si="11"/>
        <v>7.2544542689273781</v>
      </c>
      <c r="X6" s="29">
        <f t="shared" si="12"/>
        <v>1.5948454263699618</v>
      </c>
    </row>
    <row r="7" spans="1:24" x14ac:dyDescent="0.35">
      <c r="A7" s="4">
        <v>2</v>
      </c>
      <c r="B7" s="16">
        <v>0</v>
      </c>
      <c r="C7" s="16">
        <v>4</v>
      </c>
      <c r="D7" s="3">
        <v>1.97E-3</v>
      </c>
      <c r="E7" s="3">
        <v>1.8699999999999999E-3</v>
      </c>
      <c r="F7" s="3">
        <v>1.9400000000000001E-3</v>
      </c>
      <c r="G7" s="2">
        <f t="shared" si="0"/>
        <v>7.666666666666668E-4</v>
      </c>
      <c r="H7" s="2">
        <f t="shared" si="1"/>
        <v>6.6666666666666675E-4</v>
      </c>
      <c r="I7" s="2">
        <f t="shared" si="2"/>
        <v>7.3666666666666694E-4</v>
      </c>
      <c r="J7" s="15">
        <v>0.24818916499999999</v>
      </c>
      <c r="K7" s="15">
        <f t="shared" si="3"/>
        <v>0.12277590006278861</v>
      </c>
      <c r="L7" s="15">
        <f t="shared" si="4"/>
        <v>0.10676165222851183</v>
      </c>
      <c r="M7" s="15">
        <f t="shared" si="5"/>
        <v>0.11797162571250561</v>
      </c>
      <c r="N7" s="15">
        <f t="shared" si="6"/>
        <v>7.3665540037673169</v>
      </c>
      <c r="O7" s="15">
        <f t="shared" si="7"/>
        <v>6.4056991337107103</v>
      </c>
      <c r="P7" s="15">
        <f t="shared" si="8"/>
        <v>7.0782975427503363</v>
      </c>
      <c r="Q7" s="8"/>
      <c r="R7" s="8"/>
      <c r="S7" s="33">
        <v>1</v>
      </c>
      <c r="T7" s="32">
        <f t="shared" si="9"/>
        <v>5.8291862116767446</v>
      </c>
      <c r="U7" s="31">
        <f t="shared" si="10"/>
        <v>1.2294938122932317</v>
      </c>
      <c r="W7" s="30">
        <f t="shared" si="11"/>
        <v>7.7669101996242347</v>
      </c>
      <c r="X7" s="29">
        <f t="shared" si="12"/>
        <v>1.976731705485268</v>
      </c>
    </row>
    <row r="8" spans="1:24" x14ac:dyDescent="0.35">
      <c r="A8" s="4">
        <v>4</v>
      </c>
      <c r="B8" s="16">
        <v>0</v>
      </c>
      <c r="C8" s="16">
        <v>4</v>
      </c>
      <c r="D8" s="3">
        <v>2.0899999999999998E-3</v>
      </c>
      <c r="E8" s="3">
        <v>2.0999999999999999E-3</v>
      </c>
      <c r="F8" s="3">
        <v>2.0400000000000001E-3</v>
      </c>
      <c r="G8" s="2">
        <f t="shared" si="0"/>
        <v>5.5999999999999995E-4</v>
      </c>
      <c r="H8" s="2">
        <f t="shared" si="1"/>
        <v>5.6999999999999998E-4</v>
      </c>
      <c r="I8" s="2">
        <f t="shared" si="2"/>
        <v>5.1000000000000025E-4</v>
      </c>
      <c r="J8" s="15">
        <v>0.24818916499999999</v>
      </c>
      <c r="K8" s="15">
        <f t="shared" si="3"/>
        <v>8.9679787871949926E-2</v>
      </c>
      <c r="L8" s="15">
        <f t="shared" si="4"/>
        <v>9.12812126553776E-2</v>
      </c>
      <c r="M8" s="15">
        <f t="shared" si="5"/>
        <v>8.1672663954811583E-2</v>
      </c>
      <c r="N8" s="15">
        <f t="shared" si="6"/>
        <v>5.3807872723169954</v>
      </c>
      <c r="O8" s="15">
        <f t="shared" si="7"/>
        <v>5.4768727593226556</v>
      </c>
      <c r="P8" s="15">
        <f t="shared" si="8"/>
        <v>4.9003598372886952</v>
      </c>
      <c r="Q8" s="8"/>
      <c r="R8" s="8"/>
      <c r="S8" s="33">
        <v>2</v>
      </c>
      <c r="T8" s="32">
        <f t="shared" si="9"/>
        <v>5.9893286900195148</v>
      </c>
      <c r="U8" s="31">
        <f t="shared" si="10"/>
        <v>1.2284921878399746</v>
      </c>
      <c r="W8" s="30">
        <f t="shared" si="11"/>
        <v>8.5035656000009645</v>
      </c>
      <c r="X8" s="29">
        <f t="shared" si="12"/>
        <v>1.4878261873029786</v>
      </c>
    </row>
    <row r="9" spans="1:24" x14ac:dyDescent="0.35">
      <c r="A9" s="4">
        <v>6</v>
      </c>
      <c r="B9" s="16">
        <v>0</v>
      </c>
      <c r="C9" s="16">
        <v>4</v>
      </c>
      <c r="D9" s="3">
        <v>2.48E-3</v>
      </c>
      <c r="E9" s="3">
        <v>2.3800000000000002E-3</v>
      </c>
      <c r="F9" s="3">
        <v>2.3900000000000002E-3</v>
      </c>
      <c r="G9" s="2">
        <f t="shared" si="0"/>
        <v>7.1000000000000013E-4</v>
      </c>
      <c r="H9" s="2">
        <f t="shared" si="1"/>
        <v>6.100000000000003E-4</v>
      </c>
      <c r="I9" s="2">
        <f t="shared" si="2"/>
        <v>6.2000000000000033E-4</v>
      </c>
      <c r="J9" s="15">
        <v>0.24818916499999999</v>
      </c>
      <c r="K9" s="15">
        <f t="shared" si="3"/>
        <v>0.11370115962336511</v>
      </c>
      <c r="L9" s="15">
        <f t="shared" si="4"/>
        <v>9.7686911789088351E-2</v>
      </c>
      <c r="M9" s="15">
        <f t="shared" si="5"/>
        <v>9.9288336572516039E-2</v>
      </c>
      <c r="N9" s="15">
        <f t="shared" si="6"/>
        <v>6.8220695774019067</v>
      </c>
      <c r="O9" s="15">
        <f t="shared" si="7"/>
        <v>5.8612147073453009</v>
      </c>
      <c r="P9" s="15">
        <f t="shared" si="8"/>
        <v>5.957300194350962</v>
      </c>
      <c r="Q9" s="8"/>
      <c r="R9" s="8"/>
      <c r="S9" s="33">
        <v>4</v>
      </c>
      <c r="T9" s="32">
        <f t="shared" si="9"/>
        <v>5.7010722290025297</v>
      </c>
      <c r="U9" s="31">
        <f t="shared" si="10"/>
        <v>0.68213928854817119</v>
      </c>
      <c r="W9" s="30">
        <f t="shared" si="11"/>
        <v>5.5089012549912111</v>
      </c>
      <c r="X9" s="29">
        <f t="shared" si="12"/>
        <v>1.1287488968809061</v>
      </c>
    </row>
    <row r="10" spans="1:24" x14ac:dyDescent="0.35">
      <c r="A10" s="4">
        <v>8</v>
      </c>
      <c r="B10" s="16">
        <v>0</v>
      </c>
      <c r="C10" s="16">
        <v>4</v>
      </c>
      <c r="D10" s="3">
        <v>2.7799999999999999E-3</v>
      </c>
      <c r="E10" s="3">
        <v>2.6900000000000001E-3</v>
      </c>
      <c r="F10" s="3">
        <v>2.7100000000000002E-3</v>
      </c>
      <c r="G10" s="2">
        <f t="shared" si="0"/>
        <v>4.7999999999999996E-4</v>
      </c>
      <c r="H10" s="2">
        <f t="shared" si="1"/>
        <v>3.9000000000000016E-4</v>
      </c>
      <c r="I10" s="2">
        <f t="shared" si="2"/>
        <v>4.1000000000000021E-4</v>
      </c>
      <c r="J10" s="15">
        <v>0.24818916499999999</v>
      </c>
      <c r="K10" s="15">
        <f t="shared" si="3"/>
        <v>7.6868389604528492E-2</v>
      </c>
      <c r="L10" s="15">
        <f t="shared" si="4"/>
        <v>6.2455566553679433E-2</v>
      </c>
      <c r="M10" s="15">
        <f t="shared" si="5"/>
        <v>6.5658416120534802E-2</v>
      </c>
      <c r="N10" s="15">
        <f t="shared" si="6"/>
        <v>4.6121033762717092</v>
      </c>
      <c r="O10" s="15">
        <f t="shared" si="7"/>
        <v>3.7473339932207659</v>
      </c>
      <c r="P10" s="15">
        <f t="shared" si="8"/>
        <v>3.9395049672320881</v>
      </c>
      <c r="Q10" s="8"/>
      <c r="R10" s="8"/>
      <c r="S10" s="33">
        <v>6</v>
      </c>
      <c r="T10" s="32">
        <f t="shared" si="9"/>
        <v>6.4537418772135409</v>
      </c>
      <c r="U10" s="31">
        <f t="shared" si="10"/>
        <v>0.81171860807547203</v>
      </c>
      <c r="W10" s="30">
        <f t="shared" si="11"/>
        <v>5.0284738199629082</v>
      </c>
      <c r="X10" s="29">
        <f t="shared" si="12"/>
        <v>1.6694190894197223</v>
      </c>
    </row>
    <row r="11" spans="1:24" x14ac:dyDescent="0.35">
      <c r="A11" s="4">
        <v>10</v>
      </c>
      <c r="B11" s="16">
        <v>0</v>
      </c>
      <c r="C11" s="16">
        <v>4</v>
      </c>
      <c r="D11" s="3">
        <v>3.0300000000000001E-3</v>
      </c>
      <c r="E11" s="3">
        <v>3.0699999999999998E-3</v>
      </c>
      <c r="F11" s="3">
        <v>2.96E-3</v>
      </c>
      <c r="G11" s="2">
        <f t="shared" si="0"/>
        <v>6.2999999999999992E-4</v>
      </c>
      <c r="H11" s="2">
        <f t="shared" si="1"/>
        <v>6.6999999999999959E-4</v>
      </c>
      <c r="I11" s="2">
        <f t="shared" si="2"/>
        <v>5.5999999999999973E-4</v>
      </c>
      <c r="J11" s="15">
        <v>0.24818916499999999</v>
      </c>
      <c r="K11" s="15">
        <f t="shared" si="3"/>
        <v>0.10088976135594364</v>
      </c>
      <c r="L11" s="15">
        <f t="shared" si="4"/>
        <v>0.1072954604896543</v>
      </c>
      <c r="M11" s="15">
        <f t="shared" si="5"/>
        <v>8.9679787871949884E-2</v>
      </c>
      <c r="N11" s="15">
        <f t="shared" si="6"/>
        <v>6.0533856813566187</v>
      </c>
      <c r="O11" s="15">
        <f t="shared" si="7"/>
        <v>6.4377276293792578</v>
      </c>
      <c r="P11" s="15">
        <f t="shared" si="8"/>
        <v>5.3807872723169927</v>
      </c>
      <c r="Q11" s="8"/>
      <c r="R11" s="8"/>
      <c r="S11" s="33">
        <v>8</v>
      </c>
      <c r="T11" s="32">
        <f t="shared" si="9"/>
        <v>5.0204666960457685</v>
      </c>
      <c r="U11" s="31">
        <f t="shared" si="10"/>
        <v>1.1957722080024993</v>
      </c>
      <c r="W11" s="30">
        <f t="shared" si="11"/>
        <v>4.395911030508973</v>
      </c>
      <c r="X11" s="29">
        <f t="shared" si="12"/>
        <v>1.8059854547457446</v>
      </c>
    </row>
    <row r="12" spans="1:24" x14ac:dyDescent="0.35">
      <c r="A12" s="4">
        <v>12</v>
      </c>
      <c r="B12" s="16">
        <v>0</v>
      </c>
      <c r="C12" s="16">
        <v>4</v>
      </c>
      <c r="D12" s="3">
        <v>3.0100000000000001E-3</v>
      </c>
      <c r="E12" s="3">
        <v>3.0999999999999999E-3</v>
      </c>
      <c r="F12" s="3">
        <v>2.9199999999999999E-3</v>
      </c>
      <c r="G12" s="2">
        <f t="shared" si="0"/>
        <v>3.0000000000000079E-5</v>
      </c>
      <c r="H12" s="2">
        <f t="shared" si="1"/>
        <v>1.1999999999999988E-4</v>
      </c>
      <c r="I12" s="2">
        <f t="shared" si="2"/>
        <v>-6.0000000000000157E-5</v>
      </c>
      <c r="J12" s="15">
        <v>0.24818916499999999</v>
      </c>
      <c r="K12" s="15">
        <f t="shared" si="3"/>
        <v>4.8042743502830438E-3</v>
      </c>
      <c r="L12" s="15">
        <f t="shared" si="4"/>
        <v>1.9217097401132106E-2</v>
      </c>
      <c r="M12" s="15">
        <f t="shared" si="5"/>
        <v>-9.6085487005660875E-3</v>
      </c>
      <c r="N12" s="15">
        <f t="shared" si="6"/>
        <v>0.2882564610169826</v>
      </c>
      <c r="O12" s="15">
        <f t="shared" si="7"/>
        <v>1.1530258440679264</v>
      </c>
      <c r="P12" s="15">
        <f t="shared" si="8"/>
        <v>-0.5765129220339652</v>
      </c>
      <c r="Q12" s="8"/>
      <c r="R12" s="8"/>
      <c r="S12" s="33">
        <v>10</v>
      </c>
      <c r="T12" s="32">
        <f t="shared" si="9"/>
        <v>5.5729582463283158</v>
      </c>
      <c r="U12" s="31">
        <f t="shared" si="10"/>
        <v>1.4147751878950008</v>
      </c>
      <c r="W12" s="30">
        <f t="shared" si="11"/>
        <v>4.4599680218460795</v>
      </c>
      <c r="X12" s="29">
        <f t="shared" si="12"/>
        <v>2.286636086190271</v>
      </c>
    </row>
    <row r="13" spans="1:24" x14ac:dyDescent="0.35">
      <c r="A13" s="1">
        <v>15</v>
      </c>
      <c r="B13" s="16">
        <v>0</v>
      </c>
      <c r="C13" s="16">
        <v>4</v>
      </c>
      <c r="D13" s="3">
        <v>3.5100000000000001E-3</v>
      </c>
      <c r="E13" s="3">
        <v>3.0699999999999998E-3</v>
      </c>
      <c r="F13" s="3">
        <v>3.48E-3</v>
      </c>
      <c r="G13" s="2">
        <f t="shared" si="0"/>
        <v>2.9333333333333381E-4</v>
      </c>
      <c r="H13" s="2">
        <f t="shared" si="1"/>
        <v>-1.4666666666666647E-4</v>
      </c>
      <c r="I13" s="2">
        <f t="shared" si="2"/>
        <v>2.6333333333333373E-4</v>
      </c>
      <c r="J13" s="15">
        <v>0.24818916499999999</v>
      </c>
      <c r="K13" s="15">
        <f t="shared" si="3"/>
        <v>4.6975126980545276E-2</v>
      </c>
      <c r="L13" s="15">
        <f t="shared" si="4"/>
        <v>-2.3487563490272569E-2</v>
      </c>
      <c r="M13" s="15">
        <f t="shared" si="5"/>
        <v>4.2170852630262226E-2</v>
      </c>
      <c r="N13" s="15">
        <f t="shared" si="6"/>
        <v>2.8185076188327165</v>
      </c>
      <c r="O13" s="15">
        <f t="shared" si="7"/>
        <v>-1.409253809416354</v>
      </c>
      <c r="P13" s="15">
        <f t="shared" si="8"/>
        <v>2.5302511578157336</v>
      </c>
      <c r="Q13" s="8"/>
      <c r="R13" s="8"/>
      <c r="S13" s="33">
        <v>12</v>
      </c>
      <c r="T13" s="32">
        <f t="shared" si="9"/>
        <v>3.2508923103581844</v>
      </c>
      <c r="U13" s="31">
        <f t="shared" si="10"/>
        <v>3.4523539103589904</v>
      </c>
      <c r="W13" s="30">
        <f t="shared" si="11"/>
        <v>4.291818419586181</v>
      </c>
      <c r="X13" s="29">
        <f t="shared" si="12"/>
        <v>2.6523771714433084</v>
      </c>
    </row>
    <row r="14" spans="1:24" ht="43.5" x14ac:dyDescent="0.35">
      <c r="G14" s="5"/>
      <c r="H14" s="5"/>
      <c r="I14" s="5"/>
      <c r="J14" s="5"/>
      <c r="K14" s="12" t="s">
        <v>4</v>
      </c>
      <c r="L14" s="12" t="s">
        <v>3</v>
      </c>
      <c r="M14" s="12" t="s">
        <v>2</v>
      </c>
      <c r="N14" s="11" t="s">
        <v>1</v>
      </c>
      <c r="O14" s="4" t="s">
        <v>0</v>
      </c>
      <c r="P14" s="5"/>
      <c r="Q14" s="21"/>
      <c r="R14" s="21"/>
      <c r="S14" s="33">
        <v>15</v>
      </c>
      <c r="T14" s="32">
        <f t="shared" si="9"/>
        <v>4.0836331977405758</v>
      </c>
      <c r="U14" s="31">
        <f t="shared" si="10"/>
        <v>4.1060856227738487</v>
      </c>
      <c r="W14" s="30">
        <f>AVERAGE(N63,P63,N88:P88)</f>
        <v>1.54377349122428</v>
      </c>
      <c r="X14" s="29">
        <f>STDEV(N63,P63,N88,P88)</f>
        <v>4.0525329579298006</v>
      </c>
    </row>
    <row r="15" spans="1:24" x14ac:dyDescent="0.35">
      <c r="G15" s="5"/>
      <c r="H15" s="5"/>
      <c r="I15" s="5"/>
      <c r="J15" s="5"/>
      <c r="K15" s="6">
        <v>8.4199999999999998E-4</v>
      </c>
      <c r="L15" s="6">
        <v>8.4599999999999996E-4</v>
      </c>
      <c r="M15" s="6">
        <v>8.7900000000000001E-4</v>
      </c>
      <c r="N15" s="2">
        <f t="shared" ref="N15:N20" si="13">AVERAGE(K15:M15)</f>
        <v>8.5566666666666658E-4</v>
      </c>
      <c r="O15" s="4">
        <v>0</v>
      </c>
      <c r="P15" s="5"/>
      <c r="Q15" s="21"/>
      <c r="R15" s="21"/>
    </row>
    <row r="16" spans="1:24" x14ac:dyDescent="0.35">
      <c r="G16" s="5"/>
      <c r="H16" s="5"/>
      <c r="I16" s="5"/>
      <c r="J16" s="5"/>
      <c r="K16" s="6">
        <v>9.41E-4</v>
      </c>
      <c r="L16" s="6">
        <v>9.3400000000000004E-4</v>
      </c>
      <c r="M16" s="6">
        <v>9.6500000000000004E-4</v>
      </c>
      <c r="N16" s="2">
        <f t="shared" si="13"/>
        <v>9.4666666666666673E-4</v>
      </c>
      <c r="O16" s="4">
        <v>0.5</v>
      </c>
      <c r="P16" s="5"/>
      <c r="Q16" s="21"/>
      <c r="R16" s="21"/>
    </row>
    <row r="17" spans="1:23" x14ac:dyDescent="0.35">
      <c r="G17" s="5"/>
      <c r="H17" s="5"/>
      <c r="I17" s="5"/>
      <c r="J17" s="5"/>
      <c r="K17" s="6">
        <v>1.01E-3</v>
      </c>
      <c r="L17" s="6">
        <v>9.810000000000001E-4</v>
      </c>
      <c r="M17" s="6">
        <v>9.7900000000000005E-4</v>
      </c>
      <c r="N17" s="2">
        <f t="shared" si="13"/>
        <v>9.9000000000000021E-4</v>
      </c>
      <c r="O17" s="4">
        <v>1</v>
      </c>
      <c r="P17" s="5"/>
      <c r="Q17" s="21"/>
      <c r="R17" s="21"/>
    </row>
    <row r="18" spans="1:23" x14ac:dyDescent="0.35">
      <c r="G18" s="5"/>
      <c r="H18" s="5"/>
      <c r="I18" s="5"/>
      <c r="J18" s="5"/>
      <c r="K18" s="6">
        <v>1.1999999999999999E-3</v>
      </c>
      <c r="L18" s="6">
        <v>1.1900000000000001E-3</v>
      </c>
      <c r="M18" s="6">
        <v>1.2199999999999999E-3</v>
      </c>
      <c r="N18" s="2">
        <f t="shared" si="13"/>
        <v>1.2033333333333332E-3</v>
      </c>
      <c r="O18" s="4">
        <v>2</v>
      </c>
      <c r="P18" s="5"/>
      <c r="Q18" s="21"/>
      <c r="R18" s="21"/>
    </row>
    <row r="19" spans="1:23" x14ac:dyDescent="0.35">
      <c r="G19" s="5"/>
      <c r="H19" s="5"/>
      <c r="I19" s="5"/>
      <c r="J19" s="5"/>
      <c r="K19" s="6">
        <v>1.49E-3</v>
      </c>
      <c r="L19" s="6">
        <v>1.5399999999999999E-3</v>
      </c>
      <c r="M19" s="6">
        <v>1.56E-3</v>
      </c>
      <c r="N19" s="2">
        <f t="shared" si="13"/>
        <v>1.5299999999999999E-3</v>
      </c>
      <c r="O19" s="4">
        <v>4</v>
      </c>
      <c r="P19" s="5"/>
      <c r="Q19" s="21"/>
      <c r="R19" s="21"/>
      <c r="V19" s="23"/>
      <c r="W19" s="23"/>
    </row>
    <row r="20" spans="1:23" x14ac:dyDescent="0.35">
      <c r="G20" s="5"/>
      <c r="H20" s="5"/>
      <c r="I20" s="5"/>
      <c r="J20" s="5"/>
      <c r="K20" s="6">
        <v>1.82E-3</v>
      </c>
      <c r="L20" s="6">
        <v>1.74E-3</v>
      </c>
      <c r="M20" s="6">
        <v>1.75E-3</v>
      </c>
      <c r="N20" s="2">
        <f t="shared" si="13"/>
        <v>1.7699999999999999E-3</v>
      </c>
      <c r="O20" s="4">
        <v>6</v>
      </c>
      <c r="P20" s="5"/>
      <c r="Q20" s="21"/>
      <c r="R20" s="21"/>
      <c r="V20" s="23"/>
      <c r="W20" s="23"/>
    </row>
    <row r="21" spans="1:23" x14ac:dyDescent="0.35">
      <c r="G21" s="5"/>
      <c r="H21" s="5"/>
      <c r="I21" s="5"/>
      <c r="J21" s="5"/>
      <c r="K21" s="6">
        <v>2.3E-3</v>
      </c>
      <c r="L21" s="6">
        <v>2.1800000000000001E-3</v>
      </c>
      <c r="M21" s="6">
        <v>2.3E-3</v>
      </c>
      <c r="N21" s="2">
        <f>AVERAGE(K21,M21)</f>
        <v>2.3E-3</v>
      </c>
      <c r="O21" s="4">
        <v>8</v>
      </c>
      <c r="P21" s="5"/>
      <c r="Q21" s="21"/>
      <c r="R21" s="21"/>
      <c r="V21" s="23"/>
      <c r="W21" s="23"/>
    </row>
    <row r="22" spans="1:23" x14ac:dyDescent="0.35">
      <c r="G22" s="5"/>
      <c r="H22" s="5"/>
      <c r="I22" s="5"/>
      <c r="J22" s="5"/>
      <c r="K22" s="6">
        <v>2.4199999999999998E-3</v>
      </c>
      <c r="L22" s="6">
        <v>2.2300000000000002E-3</v>
      </c>
      <c r="M22" s="6">
        <v>2.3800000000000002E-3</v>
      </c>
      <c r="N22" s="2">
        <f>AVERAGE(K22,M22)</f>
        <v>2.4000000000000002E-3</v>
      </c>
      <c r="O22" s="4">
        <v>10</v>
      </c>
      <c r="P22" s="5"/>
      <c r="Q22" s="21"/>
      <c r="R22" s="21"/>
      <c r="V22" s="23"/>
      <c r="W22" s="23"/>
    </row>
    <row r="23" spans="1:23" x14ac:dyDescent="0.35">
      <c r="G23" s="5"/>
      <c r="H23" s="5"/>
      <c r="I23" s="5"/>
      <c r="J23" s="5"/>
      <c r="K23" s="6">
        <v>3.0699999999999998E-3</v>
      </c>
      <c r="L23" s="6">
        <v>2.8500000000000001E-3</v>
      </c>
      <c r="M23" s="6">
        <v>3.0200000000000001E-3</v>
      </c>
      <c r="N23" s="2">
        <f>AVERAGE(K23:M23)</f>
        <v>2.98E-3</v>
      </c>
      <c r="O23" s="4">
        <v>12</v>
      </c>
      <c r="P23" s="5"/>
      <c r="Q23" s="21"/>
      <c r="R23" s="21"/>
      <c r="V23" s="23"/>
      <c r="W23" s="23"/>
    </row>
    <row r="24" spans="1:23" x14ac:dyDescent="0.35">
      <c r="G24" s="5"/>
      <c r="H24" s="5"/>
      <c r="I24" s="5"/>
      <c r="J24" s="5"/>
      <c r="K24" s="6">
        <v>3.29E-3</v>
      </c>
      <c r="L24" s="6">
        <v>3.2699999999999999E-3</v>
      </c>
      <c r="M24" s="6">
        <v>3.0899999999999999E-3</v>
      </c>
      <c r="N24" s="2">
        <f>AVERAGE(K24:M24)</f>
        <v>3.2166666666666663E-3</v>
      </c>
      <c r="O24" s="1">
        <v>15</v>
      </c>
      <c r="P24" s="5"/>
      <c r="Q24" s="21"/>
      <c r="R24" s="21"/>
      <c r="V24" s="23"/>
      <c r="W24" s="23"/>
    </row>
    <row r="25" spans="1:23" x14ac:dyDescent="0.35">
      <c r="G25" s="5"/>
      <c r="H25" s="5"/>
      <c r="I25" s="5"/>
      <c r="J25" s="5"/>
      <c r="K25" s="5"/>
      <c r="L25" s="5"/>
      <c r="M25" s="5"/>
      <c r="N25" s="5"/>
      <c r="O25" s="5"/>
      <c r="P25" s="5"/>
      <c r="Q25" s="21"/>
      <c r="R25" s="21"/>
      <c r="V25" s="23"/>
      <c r="W25" s="23"/>
    </row>
    <row r="26" spans="1:23" x14ac:dyDescent="0.35">
      <c r="G26" s="5"/>
      <c r="H26" s="5"/>
      <c r="I26" s="5"/>
      <c r="J26" s="5"/>
      <c r="K26" s="5"/>
      <c r="L26" s="5"/>
      <c r="M26" s="5"/>
      <c r="N26" s="5"/>
      <c r="O26" s="5"/>
      <c r="P26" s="5"/>
      <c r="Q26" s="21"/>
      <c r="R26" s="21"/>
      <c r="V26" s="23"/>
      <c r="W26" s="23"/>
    </row>
    <row r="27" spans="1:23" x14ac:dyDescent="0.35">
      <c r="A27" t="s">
        <v>19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21"/>
      <c r="R27" s="21"/>
      <c r="V27" s="23"/>
      <c r="W27" s="23"/>
    </row>
    <row r="28" spans="1:23" ht="58" x14ac:dyDescent="0.35">
      <c r="A28" s="20" t="s">
        <v>16</v>
      </c>
      <c r="B28" s="20" t="s">
        <v>15</v>
      </c>
      <c r="C28" s="20" t="s">
        <v>14</v>
      </c>
      <c r="D28" s="28" t="s">
        <v>13</v>
      </c>
      <c r="E28" s="28" t="s">
        <v>12</v>
      </c>
      <c r="F28" s="28" t="s">
        <v>11</v>
      </c>
      <c r="G28" s="18" t="s">
        <v>10</v>
      </c>
      <c r="H28" s="18" t="s">
        <v>9</v>
      </c>
      <c r="I28" s="18" t="s">
        <v>8</v>
      </c>
      <c r="J28" s="4" t="s">
        <v>7</v>
      </c>
      <c r="K28" s="18" t="s">
        <v>6</v>
      </c>
      <c r="L28" s="18" t="s">
        <v>6</v>
      </c>
      <c r="M28" s="18" t="s">
        <v>6</v>
      </c>
      <c r="N28" s="18" t="s">
        <v>5</v>
      </c>
      <c r="O28" s="18" t="s">
        <v>5</v>
      </c>
      <c r="P28" s="18" t="s">
        <v>5</v>
      </c>
      <c r="Q28" s="17"/>
      <c r="R28" s="10"/>
      <c r="V28" s="23"/>
      <c r="W28" s="23"/>
    </row>
    <row r="29" spans="1:23" x14ac:dyDescent="0.35">
      <c r="A29" s="4">
        <v>0</v>
      </c>
      <c r="B29" s="16">
        <v>0</v>
      </c>
      <c r="C29" s="27">
        <v>4</v>
      </c>
      <c r="D29" s="3">
        <v>1.39E-3</v>
      </c>
      <c r="E29" s="3">
        <v>1.39E-3</v>
      </c>
      <c r="F29" s="3">
        <v>1.31E-3</v>
      </c>
      <c r="G29" s="25">
        <f t="shared" ref="G29:G38" si="14">D29-$N40</f>
        <v>6.1733333333333323E-4</v>
      </c>
      <c r="H29" s="2">
        <f t="shared" ref="H29:H38" si="15">E29-N40</f>
        <v>6.1733333333333323E-4</v>
      </c>
      <c r="I29" s="2">
        <f t="shared" ref="I29:I38" si="16">F29-N40</f>
        <v>5.3733333333333324E-4</v>
      </c>
      <c r="J29" s="15">
        <v>0.24818916499999999</v>
      </c>
      <c r="K29" s="15">
        <f t="shared" ref="K29:K38" si="17">(G29/(6290*J29))/(4*10^-6)</f>
        <v>9.8861289963601925E-2</v>
      </c>
      <c r="L29" s="15">
        <f t="shared" ref="L29:L38" si="18">(H29/(6290*J29))/(4*10^-6)</f>
        <v>9.8861289963601925E-2</v>
      </c>
      <c r="M29" s="15">
        <f t="shared" ref="M29:M38" si="19">(I29/(6290*J29))/(4*10^-6)</f>
        <v>8.6049891696180505E-2</v>
      </c>
      <c r="N29" s="15">
        <f t="shared" ref="N29:N38" si="20">K29*60</f>
        <v>5.9316773978161157</v>
      </c>
      <c r="O29" s="15">
        <f t="shared" ref="O29:O38" si="21">L29*60</f>
        <v>5.9316773978161157</v>
      </c>
      <c r="P29" s="15">
        <f t="shared" ref="P29:P38" si="22">M29*60</f>
        <v>5.1629935017708304</v>
      </c>
      <c r="Q29" s="8"/>
      <c r="R29" s="8"/>
    </row>
    <row r="30" spans="1:23" x14ac:dyDescent="0.35">
      <c r="A30" s="4">
        <v>0.5</v>
      </c>
      <c r="B30" s="16">
        <v>0</v>
      </c>
      <c r="C30" s="27">
        <v>4</v>
      </c>
      <c r="D30" s="3">
        <v>1.34E-3</v>
      </c>
      <c r="E30" s="3">
        <v>1.5299999999999999E-3</v>
      </c>
      <c r="F30" s="3">
        <v>1.4E-3</v>
      </c>
      <c r="G30" s="25">
        <f t="shared" si="14"/>
        <v>3.7566666666666662E-4</v>
      </c>
      <c r="H30" s="2">
        <f t="shared" si="15"/>
        <v>5.6566666666666647E-4</v>
      </c>
      <c r="I30" s="2">
        <f t="shared" si="16"/>
        <v>4.3566666666666656E-4</v>
      </c>
      <c r="J30" s="15">
        <v>0.24818916499999999</v>
      </c>
      <c r="K30" s="15">
        <f t="shared" si="17"/>
        <v>6.0160191030766405E-2</v>
      </c>
      <c r="L30" s="15">
        <f t="shared" si="18"/>
        <v>9.0587261915892239E-2</v>
      </c>
      <c r="M30" s="15">
        <f t="shared" si="19"/>
        <v>6.9768739731332463E-2</v>
      </c>
      <c r="N30" s="15">
        <f t="shared" si="20"/>
        <v>3.6096114618459842</v>
      </c>
      <c r="O30" s="15">
        <f t="shared" si="21"/>
        <v>5.4352357149535342</v>
      </c>
      <c r="P30" s="15">
        <f t="shared" si="22"/>
        <v>4.1861243838799478</v>
      </c>
      <c r="Q30" s="8"/>
      <c r="R30" s="8"/>
    </row>
    <row r="31" spans="1:23" x14ac:dyDescent="0.35">
      <c r="A31" s="4">
        <v>1</v>
      </c>
      <c r="B31" s="16">
        <v>0</v>
      </c>
      <c r="C31" s="27">
        <v>4</v>
      </c>
      <c r="D31" s="3">
        <v>1.47E-3</v>
      </c>
      <c r="E31" s="3">
        <v>1.6299999999999999E-3</v>
      </c>
      <c r="F31" s="3">
        <v>1.4300000000000001E-3</v>
      </c>
      <c r="G31" s="25">
        <f t="shared" si="14"/>
        <v>4.733333333333332E-4</v>
      </c>
      <c r="H31" s="2">
        <f t="shared" si="15"/>
        <v>6.3333333333333319E-4</v>
      </c>
      <c r="I31" s="2">
        <f t="shared" si="16"/>
        <v>4.3333333333333331E-4</v>
      </c>
      <c r="J31" s="15">
        <v>0.24818916499999999</v>
      </c>
      <c r="K31" s="15">
        <f t="shared" si="17"/>
        <v>7.5800773082243367E-2</v>
      </c>
      <c r="L31" s="15">
        <f t="shared" si="18"/>
        <v>0.10142356961708619</v>
      </c>
      <c r="M31" s="15">
        <f t="shared" si="19"/>
        <v>6.9395073948532671E-2</v>
      </c>
      <c r="N31" s="15">
        <f t="shared" si="20"/>
        <v>4.5480463849346018</v>
      </c>
      <c r="O31" s="15">
        <f t="shared" si="21"/>
        <v>6.0854141770251715</v>
      </c>
      <c r="P31" s="15">
        <f t="shared" si="22"/>
        <v>4.16370443691196</v>
      </c>
      <c r="Q31" s="8"/>
      <c r="R31" s="8"/>
    </row>
    <row r="32" spans="1:23" x14ac:dyDescent="0.35">
      <c r="A32" s="4">
        <v>2</v>
      </c>
      <c r="B32" s="16">
        <v>0</v>
      </c>
      <c r="C32" s="27">
        <v>4</v>
      </c>
      <c r="D32" s="3">
        <v>1.8E-3</v>
      </c>
      <c r="E32" s="3">
        <v>1.6199999999999999E-3</v>
      </c>
      <c r="F32" s="3">
        <v>1.73E-3</v>
      </c>
      <c r="G32" s="25">
        <f t="shared" si="14"/>
        <v>6.066666666666666E-4</v>
      </c>
      <c r="H32" s="2">
        <f t="shared" si="15"/>
        <v>4.2666666666666656E-4</v>
      </c>
      <c r="I32" s="2">
        <f t="shared" si="16"/>
        <v>5.3666666666666663E-4</v>
      </c>
      <c r="J32" s="15">
        <v>0.24818916499999999</v>
      </c>
      <c r="K32" s="15">
        <f t="shared" si="17"/>
        <v>9.7153103527945747E-2</v>
      </c>
      <c r="L32" s="15">
        <f t="shared" si="18"/>
        <v>6.8327457426247545E-2</v>
      </c>
      <c r="M32" s="15">
        <f t="shared" si="19"/>
        <v>8.5943130043952001E-2</v>
      </c>
      <c r="N32" s="15">
        <f t="shared" si="20"/>
        <v>5.8291862116767446</v>
      </c>
      <c r="O32" s="15">
        <f t="shared" si="21"/>
        <v>4.0996474455748526</v>
      </c>
      <c r="P32" s="15">
        <f t="shared" si="22"/>
        <v>5.1565878026371204</v>
      </c>
      <c r="Q32" s="8"/>
      <c r="R32" s="8"/>
    </row>
    <row r="33" spans="1:18" x14ac:dyDescent="0.35">
      <c r="A33" s="4">
        <v>4</v>
      </c>
      <c r="B33" s="16">
        <v>0</v>
      </c>
      <c r="C33" s="27">
        <v>4</v>
      </c>
      <c r="D33" s="3">
        <v>2.2599999999999999E-3</v>
      </c>
      <c r="E33" s="3">
        <v>2.2100000000000002E-3</v>
      </c>
      <c r="F33" s="3">
        <v>2.1199999999999999E-3</v>
      </c>
      <c r="G33" s="25">
        <f t="shared" si="14"/>
        <v>7.0333333333333294E-4</v>
      </c>
      <c r="H33" s="2">
        <f t="shared" si="15"/>
        <v>6.5333333333333324E-4</v>
      </c>
      <c r="I33" s="2">
        <f t="shared" si="16"/>
        <v>5.63333333333333E-4</v>
      </c>
      <c r="J33" s="15">
        <v>0.24818916499999999</v>
      </c>
      <c r="K33" s="15">
        <f t="shared" si="17"/>
        <v>0.1126335431010799</v>
      </c>
      <c r="L33" s="15">
        <f t="shared" si="18"/>
        <v>0.10462641918394155</v>
      </c>
      <c r="M33" s="15">
        <f t="shared" si="19"/>
        <v>9.0213596133092433E-2</v>
      </c>
      <c r="N33" s="15">
        <f t="shared" si="20"/>
        <v>6.7580125860647939</v>
      </c>
      <c r="O33" s="15">
        <f t="shared" si="21"/>
        <v>6.2775851510364937</v>
      </c>
      <c r="P33" s="15">
        <f t="shared" si="22"/>
        <v>5.4128157679855455</v>
      </c>
      <c r="Q33" s="8"/>
      <c r="R33" s="8"/>
    </row>
    <row r="34" spans="1:18" x14ac:dyDescent="0.35">
      <c r="A34" s="4">
        <v>6</v>
      </c>
      <c r="B34" s="16">
        <v>0</v>
      </c>
      <c r="C34" s="27">
        <v>4</v>
      </c>
      <c r="D34" s="3">
        <v>2.8400000000000001E-3</v>
      </c>
      <c r="E34" s="3">
        <v>2.6199999999999999E-3</v>
      </c>
      <c r="F34" s="3">
        <v>2.6800000000000001E-3</v>
      </c>
      <c r="G34" s="25">
        <f t="shared" si="14"/>
        <v>8.2333333333333347E-4</v>
      </c>
      <c r="H34" s="2">
        <f t="shared" si="15"/>
        <v>6.0333333333333333E-4</v>
      </c>
      <c r="I34" s="2">
        <f t="shared" si="16"/>
        <v>6.6333333333333348E-4</v>
      </c>
      <c r="J34" s="15">
        <v>0.24818916499999999</v>
      </c>
      <c r="K34" s="15">
        <f t="shared" si="17"/>
        <v>0.13185064050221212</v>
      </c>
      <c r="L34" s="15">
        <f t="shared" si="18"/>
        <v>9.6619295266803185E-2</v>
      </c>
      <c r="M34" s="15">
        <f t="shared" si="19"/>
        <v>0.10622784396736928</v>
      </c>
      <c r="N34" s="15">
        <f t="shared" si="20"/>
        <v>7.9110384301327272</v>
      </c>
      <c r="O34" s="15">
        <f t="shared" si="21"/>
        <v>5.7971577160081909</v>
      </c>
      <c r="P34" s="15">
        <f t="shared" si="22"/>
        <v>6.3736706380421566</v>
      </c>
      <c r="Q34" s="8"/>
      <c r="R34" s="8"/>
    </row>
    <row r="35" spans="1:18" x14ac:dyDescent="0.35">
      <c r="A35" s="4">
        <v>8</v>
      </c>
      <c r="B35" s="16">
        <v>0</v>
      </c>
      <c r="C35" s="27">
        <v>4</v>
      </c>
      <c r="D35" s="3">
        <v>3.2399999999999998E-3</v>
      </c>
      <c r="E35" s="3">
        <v>3.0999999999999999E-3</v>
      </c>
      <c r="F35" s="3">
        <v>3.0599999999999998E-3</v>
      </c>
      <c r="G35" s="25">
        <f t="shared" si="14"/>
        <v>7.2499999999999995E-4</v>
      </c>
      <c r="H35" s="2">
        <f t="shared" si="15"/>
        <v>5.8500000000000002E-4</v>
      </c>
      <c r="I35" s="2">
        <f t="shared" si="16"/>
        <v>5.4499999999999991E-4</v>
      </c>
      <c r="J35" s="15">
        <v>0.24818916499999999</v>
      </c>
      <c r="K35" s="15">
        <f t="shared" si="17"/>
        <v>0.11610329679850659</v>
      </c>
      <c r="L35" s="15">
        <f t="shared" si="18"/>
        <v>9.3683349830519125E-2</v>
      </c>
      <c r="M35" s="15">
        <f t="shared" si="19"/>
        <v>8.7277650696808401E-2</v>
      </c>
      <c r="N35" s="15">
        <f t="shared" si="20"/>
        <v>6.9661978079103957</v>
      </c>
      <c r="O35" s="15">
        <f t="shared" si="21"/>
        <v>5.6210009898311473</v>
      </c>
      <c r="P35" s="15">
        <f t="shared" si="22"/>
        <v>5.2366590418085037</v>
      </c>
      <c r="Q35" s="8"/>
      <c r="R35" s="8"/>
    </row>
    <row r="36" spans="1:18" x14ac:dyDescent="0.35">
      <c r="A36" s="4">
        <v>10</v>
      </c>
      <c r="B36" s="16">
        <v>0</v>
      </c>
      <c r="C36" s="27">
        <v>4</v>
      </c>
      <c r="D36" s="3">
        <v>3.6600000000000001E-3</v>
      </c>
      <c r="E36" s="3">
        <v>3.8600000000000001E-3</v>
      </c>
      <c r="F36" s="3">
        <v>3.4299999999999999E-3</v>
      </c>
      <c r="G36" s="25">
        <f t="shared" si="14"/>
        <v>5.5000000000000014E-4</v>
      </c>
      <c r="H36" s="2">
        <f t="shared" si="15"/>
        <v>7.5000000000000023E-4</v>
      </c>
      <c r="I36" s="2">
        <f t="shared" si="16"/>
        <v>3.1999999999999997E-4</v>
      </c>
      <c r="J36" s="15">
        <v>0.24818916499999999</v>
      </c>
      <c r="K36" s="15">
        <f t="shared" si="17"/>
        <v>8.807836308852228E-2</v>
      </c>
      <c r="L36" s="15">
        <f t="shared" si="18"/>
        <v>0.12010685875707583</v>
      </c>
      <c r="M36" s="15">
        <f t="shared" si="19"/>
        <v>5.1245593069685666E-2</v>
      </c>
      <c r="N36" s="15">
        <f t="shared" si="20"/>
        <v>5.2847017853113369</v>
      </c>
      <c r="O36" s="15">
        <f t="shared" si="21"/>
        <v>7.2064115254245493</v>
      </c>
      <c r="P36" s="15">
        <f t="shared" si="22"/>
        <v>3.0747355841811399</v>
      </c>
      <c r="Q36" s="8"/>
      <c r="R36" s="8"/>
    </row>
    <row r="37" spans="1:18" x14ac:dyDescent="0.35">
      <c r="A37" s="4">
        <v>12</v>
      </c>
      <c r="B37" s="16">
        <v>0</v>
      </c>
      <c r="C37" s="27">
        <v>4</v>
      </c>
      <c r="D37" s="3">
        <v>4.1999999999999997E-3</v>
      </c>
      <c r="E37" s="3">
        <v>4.3299999999999996E-3</v>
      </c>
      <c r="F37" s="3">
        <v>3.9899999999999996E-3</v>
      </c>
      <c r="G37" s="25">
        <f t="shared" si="14"/>
        <v>6.7333333333333351E-4</v>
      </c>
      <c r="H37" s="2">
        <f t="shared" si="15"/>
        <v>8.0333333333333342E-4</v>
      </c>
      <c r="I37" s="2">
        <f t="shared" si="16"/>
        <v>4.6333333333333339E-4</v>
      </c>
      <c r="J37" s="15">
        <v>0.24818916499999999</v>
      </c>
      <c r="K37" s="15">
        <f t="shared" si="17"/>
        <v>0.10782926875079696</v>
      </c>
      <c r="L37" s="15">
        <f t="shared" si="18"/>
        <v>0.12864779093535675</v>
      </c>
      <c r="M37" s="15">
        <f t="shared" si="19"/>
        <v>7.419934829881572E-2</v>
      </c>
      <c r="N37" s="15">
        <f t="shared" si="20"/>
        <v>6.4697561250478177</v>
      </c>
      <c r="O37" s="15">
        <f t="shared" si="21"/>
        <v>7.718867456121405</v>
      </c>
      <c r="P37" s="15">
        <f t="shared" si="22"/>
        <v>4.4519608979289433</v>
      </c>
      <c r="Q37" s="8"/>
      <c r="R37" s="8"/>
    </row>
    <row r="38" spans="1:18" x14ac:dyDescent="0.35">
      <c r="A38" s="1">
        <v>15</v>
      </c>
      <c r="B38" s="16">
        <v>0</v>
      </c>
      <c r="C38" s="27">
        <v>4</v>
      </c>
      <c r="D38" s="3">
        <v>4.7099999999999998E-3</v>
      </c>
      <c r="E38" s="3">
        <v>4.47E-3</v>
      </c>
      <c r="F38" s="3">
        <v>5.2199999999999998E-3</v>
      </c>
      <c r="G38" s="25">
        <f t="shared" si="14"/>
        <v>6.2333333333333251E-4</v>
      </c>
      <c r="H38" s="2">
        <f t="shared" si="15"/>
        <v>3.8333333333333275E-4</v>
      </c>
      <c r="I38" s="2">
        <f t="shared" si="16"/>
        <v>1.1333333333333325E-3</v>
      </c>
      <c r="J38" s="15">
        <v>0.24818916499999999</v>
      </c>
      <c r="K38" s="15">
        <f t="shared" si="17"/>
        <v>9.9822144833658422E-2</v>
      </c>
      <c r="L38" s="15">
        <f t="shared" si="18"/>
        <v>6.1387950031394203E-2</v>
      </c>
      <c r="M38" s="15">
        <f t="shared" si="19"/>
        <v>0.18149480878846996</v>
      </c>
      <c r="N38" s="15">
        <f t="shared" si="20"/>
        <v>5.9893286900195051</v>
      </c>
      <c r="O38" s="15">
        <f t="shared" si="21"/>
        <v>3.6832770018836523</v>
      </c>
      <c r="P38" s="15">
        <f t="shared" si="22"/>
        <v>10.889688527308198</v>
      </c>
      <c r="Q38" s="8"/>
      <c r="R38" s="8"/>
    </row>
    <row r="39" spans="1:18" ht="43.5" x14ac:dyDescent="0.35">
      <c r="G39" s="5"/>
      <c r="H39" s="5"/>
      <c r="I39" s="5"/>
      <c r="J39" s="5"/>
      <c r="K39" s="26" t="s">
        <v>4</v>
      </c>
      <c r="L39" s="26" t="s">
        <v>3</v>
      </c>
      <c r="M39" s="26" t="s">
        <v>2</v>
      </c>
      <c r="N39" s="11" t="s">
        <v>1</v>
      </c>
      <c r="O39" s="4" t="s">
        <v>0</v>
      </c>
      <c r="P39" s="5"/>
      <c r="Q39" s="21"/>
      <c r="R39" s="21"/>
    </row>
    <row r="40" spans="1:18" x14ac:dyDescent="0.35">
      <c r="G40" s="5"/>
      <c r="H40" s="5"/>
      <c r="I40" s="5"/>
      <c r="J40" s="5"/>
      <c r="K40" s="6">
        <v>7.6599999999999997E-4</v>
      </c>
      <c r="L40" s="6">
        <v>7.8299999999999995E-4</v>
      </c>
      <c r="M40" s="6">
        <v>7.6900000000000004E-4</v>
      </c>
      <c r="N40" s="25">
        <f t="shared" ref="N40:N45" si="23">AVERAGE(K40:M40)</f>
        <v>7.7266666666666673E-4</v>
      </c>
      <c r="O40" s="4">
        <v>0</v>
      </c>
      <c r="P40" s="5"/>
      <c r="Q40" s="21"/>
      <c r="R40" s="21"/>
    </row>
    <row r="41" spans="1:18" x14ac:dyDescent="0.35">
      <c r="K41" s="3">
        <v>9.5200000000000005E-4</v>
      </c>
      <c r="L41" s="3">
        <v>9.8700000000000003E-4</v>
      </c>
      <c r="M41" s="3">
        <v>9.5399999999999999E-4</v>
      </c>
      <c r="N41" s="25">
        <f t="shared" si="23"/>
        <v>9.6433333333333343E-4</v>
      </c>
      <c r="O41" s="4">
        <v>0.5</v>
      </c>
      <c r="Q41" s="22"/>
      <c r="R41" s="22"/>
    </row>
    <row r="42" spans="1:18" x14ac:dyDescent="0.35">
      <c r="K42" s="3">
        <v>9.7799999999999992E-4</v>
      </c>
      <c r="L42" s="3">
        <v>9.8200000000000002E-4</v>
      </c>
      <c r="M42" s="3">
        <v>1.0300000000000001E-3</v>
      </c>
      <c r="N42" s="25">
        <f t="shared" si="23"/>
        <v>9.9666666666666675E-4</v>
      </c>
      <c r="O42" s="4">
        <v>1</v>
      </c>
      <c r="Q42" s="22"/>
      <c r="R42" s="22"/>
    </row>
    <row r="43" spans="1:18" x14ac:dyDescent="0.35">
      <c r="K43" s="3">
        <v>1.2099999999999999E-3</v>
      </c>
      <c r="L43" s="3">
        <v>1.15E-3</v>
      </c>
      <c r="M43" s="3">
        <v>1.2199999999999999E-3</v>
      </c>
      <c r="N43" s="25">
        <f t="shared" si="23"/>
        <v>1.1933333333333334E-3</v>
      </c>
      <c r="O43" s="4">
        <v>2</v>
      </c>
      <c r="Q43" s="22"/>
      <c r="R43" s="22"/>
    </row>
    <row r="44" spans="1:18" x14ac:dyDescent="0.35">
      <c r="K44" s="3">
        <v>1.64E-3</v>
      </c>
      <c r="L44" s="3">
        <v>1.5200000000000001E-3</v>
      </c>
      <c r="M44" s="3">
        <v>1.5100000000000001E-3</v>
      </c>
      <c r="N44" s="25">
        <f t="shared" si="23"/>
        <v>1.5566666666666669E-3</v>
      </c>
      <c r="O44" s="4">
        <v>4</v>
      </c>
      <c r="Q44" s="22"/>
      <c r="R44" s="22"/>
    </row>
    <row r="45" spans="1:18" x14ac:dyDescent="0.35">
      <c r="K45" s="3">
        <v>2.0100000000000001E-3</v>
      </c>
      <c r="L45" s="3">
        <v>2.0500000000000002E-3</v>
      </c>
      <c r="M45" s="3">
        <v>1.99E-3</v>
      </c>
      <c r="N45" s="25">
        <f t="shared" si="23"/>
        <v>2.0166666666666666E-3</v>
      </c>
      <c r="O45" s="4">
        <v>6</v>
      </c>
      <c r="Q45" s="22"/>
      <c r="R45" s="22"/>
    </row>
    <row r="46" spans="1:18" x14ac:dyDescent="0.35">
      <c r="K46" s="3">
        <v>2.5400000000000002E-3</v>
      </c>
      <c r="L46" s="3">
        <v>2.4599999999999999E-3</v>
      </c>
      <c r="M46" s="3">
        <v>2.49E-3</v>
      </c>
      <c r="N46" s="25">
        <f>AVERAGE(K46,M46)</f>
        <v>2.5149999999999999E-3</v>
      </c>
      <c r="O46" s="4">
        <v>8</v>
      </c>
      <c r="Q46" s="22"/>
      <c r="R46" s="22"/>
    </row>
    <row r="47" spans="1:18" x14ac:dyDescent="0.35">
      <c r="K47" s="3">
        <v>3.15E-3</v>
      </c>
      <c r="L47" s="3">
        <v>3.1199999999999999E-3</v>
      </c>
      <c r="M47" s="3">
        <v>3.0699999999999998E-3</v>
      </c>
      <c r="N47" s="25">
        <f>AVERAGE(K47,M47)</f>
        <v>3.1099999999999999E-3</v>
      </c>
      <c r="O47" s="4">
        <v>10</v>
      </c>
      <c r="Q47" s="22"/>
      <c r="R47" s="22"/>
    </row>
    <row r="48" spans="1:18" x14ac:dyDescent="0.35">
      <c r="K48" s="3">
        <v>3.64E-3</v>
      </c>
      <c r="L48" s="3">
        <v>3.5100000000000001E-3</v>
      </c>
      <c r="M48" s="3">
        <v>3.4299999999999999E-3</v>
      </c>
      <c r="N48" s="25">
        <f>AVERAGE(K48:M48)</f>
        <v>3.5266666666666662E-3</v>
      </c>
      <c r="O48" s="4">
        <v>12</v>
      </c>
      <c r="Q48" s="22"/>
      <c r="R48" s="22"/>
    </row>
    <row r="49" spans="1:21" x14ac:dyDescent="0.35">
      <c r="F49" s="5"/>
      <c r="G49" s="5"/>
      <c r="H49" s="5"/>
      <c r="I49" s="5"/>
      <c r="J49" s="5"/>
      <c r="K49" s="6">
        <v>4.0600000000000002E-3</v>
      </c>
      <c r="L49" s="3">
        <v>4.2500000000000003E-3</v>
      </c>
      <c r="M49" s="3">
        <v>3.9500000000000004E-3</v>
      </c>
      <c r="N49" s="25">
        <f>AVERAGE(K49:M49)</f>
        <v>4.0866666666666673E-3</v>
      </c>
      <c r="O49" s="1">
        <v>15</v>
      </c>
      <c r="Q49" s="22"/>
      <c r="R49" s="22"/>
    </row>
    <row r="50" spans="1:21" x14ac:dyDescent="0.35">
      <c r="F50" s="5"/>
      <c r="G50" s="5"/>
      <c r="H50" s="5"/>
      <c r="I50" s="5"/>
      <c r="J50" s="5"/>
      <c r="K50" s="5"/>
      <c r="Q50" s="22"/>
      <c r="R50" s="22"/>
    </row>
    <row r="51" spans="1:21" x14ac:dyDescent="0.35">
      <c r="F51" s="5"/>
      <c r="G51" s="5"/>
      <c r="H51" s="5"/>
      <c r="I51" s="5"/>
      <c r="J51" s="5"/>
      <c r="K51" s="5"/>
      <c r="Q51" s="22"/>
      <c r="R51" s="22"/>
    </row>
    <row r="52" spans="1:21" x14ac:dyDescent="0.35">
      <c r="A52" t="s">
        <v>17</v>
      </c>
      <c r="F52" s="5"/>
      <c r="G52" s="5"/>
      <c r="H52" s="5"/>
      <c r="I52" s="5"/>
      <c r="J52" s="5"/>
      <c r="K52" s="5"/>
      <c r="Q52" s="22"/>
      <c r="R52" s="22"/>
    </row>
    <row r="53" spans="1:21" ht="58" x14ac:dyDescent="0.35">
      <c r="A53" s="20" t="s">
        <v>16</v>
      </c>
      <c r="B53" s="20" t="s">
        <v>15</v>
      </c>
      <c r="C53" s="20" t="s">
        <v>14</v>
      </c>
      <c r="D53" s="19" t="s">
        <v>13</v>
      </c>
      <c r="E53" s="19" t="s">
        <v>12</v>
      </c>
      <c r="F53" s="18" t="s">
        <v>11</v>
      </c>
      <c r="G53" s="18" t="s">
        <v>10</v>
      </c>
      <c r="H53" s="18" t="s">
        <v>9</v>
      </c>
      <c r="I53" s="18" t="s">
        <v>8</v>
      </c>
      <c r="J53" s="4" t="s">
        <v>7</v>
      </c>
      <c r="K53" s="18" t="s">
        <v>6</v>
      </c>
      <c r="L53" s="18" t="s">
        <v>6</v>
      </c>
      <c r="M53" s="18" t="s">
        <v>6</v>
      </c>
      <c r="N53" s="18" t="s">
        <v>5</v>
      </c>
      <c r="O53" s="18" t="s">
        <v>5</v>
      </c>
      <c r="P53" s="18" t="s">
        <v>5</v>
      </c>
      <c r="Q53" s="17"/>
      <c r="R53" s="13"/>
    </row>
    <row r="54" spans="1:21" x14ac:dyDescent="0.35">
      <c r="A54" s="4">
        <v>0</v>
      </c>
      <c r="B54" s="16">
        <v>60</v>
      </c>
      <c r="C54" s="16">
        <v>4</v>
      </c>
      <c r="D54" s="3">
        <v>1.6199999999999999E-3</v>
      </c>
      <c r="E54" s="3">
        <v>1.56E-3</v>
      </c>
      <c r="F54" s="6">
        <v>1.7099999999999999E-3</v>
      </c>
      <c r="G54" s="2">
        <f t="shared" ref="G54:G63" si="24">D54-$N65</f>
        <v>7.9099999999999993E-4</v>
      </c>
      <c r="H54" s="2">
        <f t="shared" ref="H54:H63" si="25">E54-N65</f>
        <v>7.3099999999999999E-4</v>
      </c>
      <c r="I54" s="2">
        <f t="shared" ref="I54:I63" si="26">F54-N65</f>
        <v>8.8099999999999995E-4</v>
      </c>
      <c r="J54" s="15">
        <v>0.24818916499999999</v>
      </c>
      <c r="K54" s="15">
        <f t="shared" ref="K54:K63" si="27">(G54/(6290*J54))/(4*10^-6)</f>
        <v>0.12667270036912925</v>
      </c>
      <c r="L54" s="15">
        <f t="shared" ref="L54:L63" si="28">(H54/(6290*J54))/(4*10^-6)</f>
        <v>0.11706415166856321</v>
      </c>
      <c r="M54" s="15">
        <f t="shared" ref="M54:M63" si="29">(I54/(6290*J54))/(4*10^-6)</f>
        <v>0.14108552341997835</v>
      </c>
      <c r="N54" s="15">
        <f t="shared" ref="N54:N63" si="30">K54*60</f>
        <v>7.6003620221477552</v>
      </c>
      <c r="O54" s="15">
        <f t="shared" ref="O54:O63" si="31">L54*60</f>
        <v>7.023849100113793</v>
      </c>
      <c r="P54" s="15">
        <f t="shared" ref="P54:P63" si="32">M54*60</f>
        <v>8.4651314051987008</v>
      </c>
      <c r="Q54" s="8"/>
      <c r="R54" s="8"/>
      <c r="T54" s="23"/>
      <c r="U54" s="23"/>
    </row>
    <row r="55" spans="1:21" x14ac:dyDescent="0.35">
      <c r="A55" s="4">
        <v>0.5</v>
      </c>
      <c r="B55" s="16">
        <v>60</v>
      </c>
      <c r="C55" s="16">
        <v>4</v>
      </c>
      <c r="D55" s="3">
        <v>1.8500000000000001E-3</v>
      </c>
      <c r="E55" s="3">
        <v>2.0600000000000002E-3</v>
      </c>
      <c r="F55" s="6">
        <v>1.9599999999999999E-3</v>
      </c>
      <c r="G55" s="2">
        <f t="shared" si="24"/>
        <v>7.7000000000000007E-4</v>
      </c>
      <c r="H55" s="2">
        <f t="shared" si="25"/>
        <v>9.8000000000000019E-4</v>
      </c>
      <c r="I55" s="2">
        <f t="shared" si="26"/>
        <v>8.7999999999999992E-4</v>
      </c>
      <c r="J55" s="15">
        <v>0.24818916499999999</v>
      </c>
      <c r="K55" s="15">
        <f t="shared" si="27"/>
        <v>0.12330970832393116</v>
      </c>
      <c r="L55" s="15">
        <f t="shared" si="28"/>
        <v>0.15693962877591239</v>
      </c>
      <c r="M55" s="15">
        <f t="shared" si="29"/>
        <v>0.14092538094163556</v>
      </c>
      <c r="N55" s="15">
        <f t="shared" si="30"/>
        <v>7.3985824994358698</v>
      </c>
      <c r="O55" s="15">
        <f t="shared" si="31"/>
        <v>9.4163777265547424</v>
      </c>
      <c r="P55" s="15">
        <f t="shared" si="32"/>
        <v>8.4555228564981331</v>
      </c>
      <c r="Q55" s="8"/>
      <c r="R55" s="8"/>
      <c r="T55" s="23"/>
      <c r="U55" s="23"/>
    </row>
    <row r="56" spans="1:21" x14ac:dyDescent="0.35">
      <c r="A56" s="4">
        <v>1</v>
      </c>
      <c r="B56" s="16">
        <v>60</v>
      </c>
      <c r="C56" s="16">
        <v>4</v>
      </c>
      <c r="D56" s="3">
        <v>2.1299999999999999E-3</v>
      </c>
      <c r="E56" s="3">
        <v>2.2599999999999999E-3</v>
      </c>
      <c r="F56" s="6">
        <v>2E-3</v>
      </c>
      <c r="G56" s="2">
        <f t="shared" si="24"/>
        <v>6.8333333333333332E-4</v>
      </c>
      <c r="H56" s="2">
        <f t="shared" si="25"/>
        <v>8.1333333333333323E-4</v>
      </c>
      <c r="I56" s="2">
        <f t="shared" si="26"/>
        <v>5.5333333333333341E-4</v>
      </c>
      <c r="J56" s="15">
        <v>0.24818916499999999</v>
      </c>
      <c r="K56" s="15">
        <f t="shared" si="27"/>
        <v>0.1094306935342246</v>
      </c>
      <c r="L56" s="15">
        <f t="shared" si="28"/>
        <v>0.13024921571878439</v>
      </c>
      <c r="M56" s="15">
        <f t="shared" si="29"/>
        <v>8.8612171349664828E-2</v>
      </c>
      <c r="N56" s="15">
        <f t="shared" si="30"/>
        <v>6.5658416120534762</v>
      </c>
      <c r="O56" s="15">
        <f t="shared" si="31"/>
        <v>7.8149529431270635</v>
      </c>
      <c r="P56" s="15">
        <f t="shared" si="32"/>
        <v>5.3167302809798898</v>
      </c>
      <c r="Q56" s="8"/>
      <c r="R56" s="8"/>
      <c r="T56" s="23"/>
      <c r="U56" s="23"/>
    </row>
    <row r="57" spans="1:21" x14ac:dyDescent="0.35">
      <c r="A57" s="4">
        <v>2</v>
      </c>
      <c r="B57" s="16">
        <v>60</v>
      </c>
      <c r="C57" s="16">
        <v>4</v>
      </c>
      <c r="D57" s="3">
        <v>2.7699999999999999E-3</v>
      </c>
      <c r="E57" s="3">
        <v>2.63E-3</v>
      </c>
      <c r="F57" s="6">
        <v>2.8300000000000001E-3</v>
      </c>
      <c r="G57" s="2">
        <f t="shared" si="24"/>
        <v>8.3666666666666633E-4</v>
      </c>
      <c r="H57" s="2">
        <f t="shared" si="25"/>
        <v>6.966666666666664E-4</v>
      </c>
      <c r="I57" s="2">
        <f t="shared" si="26"/>
        <v>8.9666666666666649E-4</v>
      </c>
      <c r="J57" s="15">
        <v>0.24818916499999999</v>
      </c>
      <c r="K57" s="15">
        <f t="shared" si="27"/>
        <v>0.13398587354678229</v>
      </c>
      <c r="L57" s="15">
        <f t="shared" si="28"/>
        <v>0.1115659265787948</v>
      </c>
      <c r="M57" s="15">
        <f t="shared" si="29"/>
        <v>0.14359442224734836</v>
      </c>
      <c r="N57" s="15">
        <f t="shared" si="30"/>
        <v>8.0391524128069367</v>
      </c>
      <c r="O57" s="15">
        <f t="shared" si="31"/>
        <v>6.6939555947276883</v>
      </c>
      <c r="P57" s="15">
        <f t="shared" si="32"/>
        <v>8.6156653348409016</v>
      </c>
      <c r="Q57" s="8"/>
      <c r="R57" s="8"/>
      <c r="T57" s="23"/>
      <c r="U57" s="23"/>
    </row>
    <row r="58" spans="1:21" x14ac:dyDescent="0.35">
      <c r="A58" s="4">
        <v>4</v>
      </c>
      <c r="B58" s="16">
        <v>60</v>
      </c>
      <c r="C58" s="16">
        <v>4</v>
      </c>
      <c r="D58" s="3">
        <v>3.7399999999999998E-3</v>
      </c>
      <c r="E58" s="3">
        <v>3.5599999999999998E-3</v>
      </c>
      <c r="F58" s="6">
        <v>3.5200000000000001E-3</v>
      </c>
      <c r="G58" s="2">
        <f t="shared" si="24"/>
        <v>7.5333333333333329E-4</v>
      </c>
      <c r="H58" s="2">
        <f t="shared" si="25"/>
        <v>5.7333333333333325E-4</v>
      </c>
      <c r="I58" s="2">
        <f t="shared" si="26"/>
        <v>5.3333333333333358E-4</v>
      </c>
      <c r="J58" s="15">
        <v>0.24818916499999999</v>
      </c>
      <c r="K58" s="15">
        <f t="shared" si="27"/>
        <v>0.12064066701821835</v>
      </c>
      <c r="L58" s="15">
        <f t="shared" si="28"/>
        <v>9.1815020916520149E-2</v>
      </c>
      <c r="M58" s="15">
        <f t="shared" si="29"/>
        <v>8.5409321782809494E-2</v>
      </c>
      <c r="N58" s="15">
        <f t="shared" si="30"/>
        <v>7.2384400210931013</v>
      </c>
      <c r="O58" s="15">
        <f t="shared" si="31"/>
        <v>5.5089012549912093</v>
      </c>
      <c r="P58" s="15">
        <f t="shared" si="32"/>
        <v>5.1245593069685693</v>
      </c>
      <c r="Q58" s="8"/>
      <c r="R58" s="8"/>
      <c r="T58" s="23"/>
      <c r="U58" s="23"/>
    </row>
    <row r="59" spans="1:21" x14ac:dyDescent="0.35">
      <c r="A59" s="4">
        <v>6</v>
      </c>
      <c r="B59" s="16">
        <v>60</v>
      </c>
      <c r="C59" s="16">
        <v>4</v>
      </c>
      <c r="D59" s="3">
        <v>4.9899999999999996E-3</v>
      </c>
      <c r="E59" s="3">
        <v>4.6100000000000004E-3</v>
      </c>
      <c r="F59" s="6">
        <v>4.8300000000000001E-3</v>
      </c>
      <c r="G59" s="2">
        <f t="shared" si="24"/>
        <v>6.6666666666666697E-4</v>
      </c>
      <c r="H59" s="2">
        <f t="shared" si="25"/>
        <v>2.8666666666666771E-4</v>
      </c>
      <c r="I59" s="2">
        <f t="shared" si="26"/>
        <v>5.0666666666666742E-4</v>
      </c>
      <c r="J59" s="15">
        <v>0.24818916499999999</v>
      </c>
      <c r="K59" s="15">
        <f t="shared" si="27"/>
        <v>0.10676165222851186</v>
      </c>
      <c r="L59" s="15">
        <f t="shared" si="28"/>
        <v>4.5907510458260248E-2</v>
      </c>
      <c r="M59" s="15">
        <f t="shared" si="29"/>
        <v>8.1138855693669104E-2</v>
      </c>
      <c r="N59" s="15">
        <f t="shared" si="30"/>
        <v>6.4056991337107121</v>
      </c>
      <c r="O59" s="15">
        <f t="shared" si="31"/>
        <v>2.7544506274956149</v>
      </c>
      <c r="P59" s="15">
        <f t="shared" si="32"/>
        <v>4.8683313416201459</v>
      </c>
      <c r="Q59" s="8"/>
      <c r="R59" s="8"/>
      <c r="T59" s="23"/>
      <c r="U59" s="23"/>
    </row>
    <row r="60" spans="1:21" x14ac:dyDescent="0.35">
      <c r="A60" s="4">
        <v>8</v>
      </c>
      <c r="B60" s="16">
        <v>60</v>
      </c>
      <c r="C60" s="16">
        <v>4</v>
      </c>
      <c r="D60" s="3">
        <v>6.3400000000000001E-3</v>
      </c>
      <c r="E60" s="3">
        <v>5.94E-3</v>
      </c>
      <c r="F60" s="6">
        <v>5.9100000000000003E-3</v>
      </c>
      <c r="G60" s="2">
        <f t="shared" si="24"/>
        <v>8.0999999999999996E-4</v>
      </c>
      <c r="H60" s="2">
        <f t="shared" si="25"/>
        <v>4.0999999999999977E-4</v>
      </c>
      <c r="I60" s="2">
        <f t="shared" si="26"/>
        <v>3.8000000000000013E-4</v>
      </c>
      <c r="J60" s="15">
        <v>0.24818916499999999</v>
      </c>
      <c r="K60" s="15">
        <f t="shared" si="27"/>
        <v>0.12971540745764185</v>
      </c>
      <c r="L60" s="15">
        <f t="shared" si="28"/>
        <v>6.5658416120534732E-2</v>
      </c>
      <c r="M60" s="15">
        <f t="shared" si="29"/>
        <v>6.0854141770251759E-2</v>
      </c>
      <c r="N60" s="15">
        <f t="shared" si="30"/>
        <v>7.7829244474585106</v>
      </c>
      <c r="O60" s="15">
        <f t="shared" si="31"/>
        <v>3.9395049672320841</v>
      </c>
      <c r="P60" s="15">
        <f t="shared" si="32"/>
        <v>3.6512485062151057</v>
      </c>
      <c r="Q60" s="8"/>
      <c r="R60" s="8"/>
      <c r="T60" s="23"/>
      <c r="U60" s="23"/>
    </row>
    <row r="61" spans="1:21" x14ac:dyDescent="0.35">
      <c r="A61" s="4">
        <v>10</v>
      </c>
      <c r="B61" s="16">
        <v>60</v>
      </c>
      <c r="C61" s="16">
        <v>4</v>
      </c>
      <c r="D61" s="3">
        <v>7.1399999999999996E-3</v>
      </c>
      <c r="E61" s="3">
        <v>7.2300000000000003E-3</v>
      </c>
      <c r="F61" s="3">
        <v>6.8700000000000002E-3</v>
      </c>
      <c r="G61" s="2">
        <f t="shared" si="24"/>
        <v>3.7999999999999926E-4</v>
      </c>
      <c r="H61" s="2">
        <f t="shared" si="25"/>
        <v>4.6999999999999993E-4</v>
      </c>
      <c r="I61" s="2">
        <f t="shared" si="26"/>
        <v>1.0999999999999985E-4</v>
      </c>
      <c r="J61" s="15">
        <v>0.24818916499999999</v>
      </c>
      <c r="K61" s="15">
        <f t="shared" si="27"/>
        <v>6.0854141770251613E-2</v>
      </c>
      <c r="L61" s="15">
        <f t="shared" si="28"/>
        <v>7.5266964821100818E-2</v>
      </c>
      <c r="M61" s="15">
        <f t="shared" si="29"/>
        <v>1.7615672617704428E-2</v>
      </c>
      <c r="N61" s="15">
        <f t="shared" si="30"/>
        <v>3.6512485062150968</v>
      </c>
      <c r="O61" s="15">
        <f t="shared" si="31"/>
        <v>4.516017889266049</v>
      </c>
      <c r="P61" s="15">
        <f t="shared" si="32"/>
        <v>1.0569403570622657</v>
      </c>
      <c r="Q61" s="8"/>
      <c r="R61" s="8"/>
      <c r="T61" s="23"/>
      <c r="U61" s="23"/>
    </row>
    <row r="62" spans="1:21" x14ac:dyDescent="0.35">
      <c r="A62" s="4">
        <v>12</v>
      </c>
      <c r="B62" s="16">
        <v>60</v>
      </c>
      <c r="C62" s="16">
        <v>4</v>
      </c>
      <c r="D62" s="3">
        <v>8.0800000000000004E-3</v>
      </c>
      <c r="E62" s="3">
        <v>8.1799999999999998E-3</v>
      </c>
      <c r="F62" s="3">
        <v>8.6599999999999993E-3</v>
      </c>
      <c r="G62" s="2">
        <f t="shared" si="24"/>
        <v>2.466666666666676E-4</v>
      </c>
      <c r="H62" s="2">
        <f t="shared" si="25"/>
        <v>3.46666666666667E-4</v>
      </c>
      <c r="I62" s="2">
        <f t="shared" si="26"/>
        <v>8.2666666666666652E-4</v>
      </c>
      <c r="J62" s="15">
        <v>0.24818916499999999</v>
      </c>
      <c r="K62" s="15">
        <f t="shared" si="27"/>
        <v>3.9501811324549524E-2</v>
      </c>
      <c r="L62" s="15">
        <f t="shared" si="28"/>
        <v>5.5516059158826202E-2</v>
      </c>
      <c r="M62" s="15">
        <f t="shared" si="29"/>
        <v>0.13238444876335465</v>
      </c>
      <c r="N62" s="15">
        <f t="shared" si="30"/>
        <v>2.3701086794729713</v>
      </c>
      <c r="O62" s="15">
        <f t="shared" si="31"/>
        <v>3.3309635495295722</v>
      </c>
      <c r="P62" s="15">
        <f t="shared" si="32"/>
        <v>7.9430669258012792</v>
      </c>
      <c r="Q62" s="8"/>
      <c r="R62" s="8"/>
      <c r="T62" s="23"/>
      <c r="U62" s="23"/>
    </row>
    <row r="63" spans="1:21" x14ac:dyDescent="0.35">
      <c r="A63" s="1">
        <v>15</v>
      </c>
      <c r="B63" s="16">
        <v>60</v>
      </c>
      <c r="C63" s="16">
        <v>4</v>
      </c>
      <c r="D63" s="3">
        <v>1.01E-2</v>
      </c>
      <c r="E63" s="3">
        <v>7.8100000000000001E-3</v>
      </c>
      <c r="F63" s="3">
        <v>9.4900000000000002E-3</v>
      </c>
      <c r="G63" s="2">
        <f t="shared" si="24"/>
        <v>5.366666666666662E-4</v>
      </c>
      <c r="H63" s="2">
        <f t="shared" si="25"/>
        <v>-1.7533333333333333E-3</v>
      </c>
      <c r="I63" s="2">
        <f t="shared" si="26"/>
        <v>-7.3333333333333237E-5</v>
      </c>
      <c r="J63" s="15">
        <v>0.24818916499999999</v>
      </c>
      <c r="K63" s="15">
        <f t="shared" si="27"/>
        <v>8.5943130043951932E-2</v>
      </c>
      <c r="L63" s="15">
        <f t="shared" si="28"/>
        <v>-0.28078314536098603</v>
      </c>
      <c r="M63" s="15">
        <f t="shared" si="29"/>
        <v>-1.1743781745136284E-2</v>
      </c>
      <c r="N63" s="15">
        <f t="shared" si="30"/>
        <v>5.1565878026371159</v>
      </c>
      <c r="O63" s="24">
        <f t="shared" si="31"/>
        <v>-16.846988721659162</v>
      </c>
      <c r="P63" s="15">
        <f t="shared" si="32"/>
        <v>-0.70462690470817702</v>
      </c>
      <c r="Q63" s="8"/>
      <c r="R63" s="8"/>
      <c r="T63" s="23"/>
      <c r="U63" s="23"/>
    </row>
    <row r="64" spans="1:21" ht="43.5" x14ac:dyDescent="0.35">
      <c r="K64" s="12" t="s">
        <v>4</v>
      </c>
      <c r="L64" s="12" t="s">
        <v>3</v>
      </c>
      <c r="M64" s="12" t="s">
        <v>2</v>
      </c>
      <c r="N64" s="11" t="s">
        <v>1</v>
      </c>
      <c r="O64" s="20" t="s">
        <v>0</v>
      </c>
      <c r="Q64" s="22"/>
      <c r="R64" s="22"/>
    </row>
    <row r="65" spans="1:21" x14ac:dyDescent="0.35">
      <c r="A65" s="35" t="s">
        <v>18</v>
      </c>
      <c r="B65" s="35"/>
      <c r="C65" s="35"/>
      <c r="D65" s="35"/>
      <c r="E65" s="35"/>
      <c r="F65" s="35"/>
      <c r="G65" s="35"/>
      <c r="H65" s="35"/>
      <c r="K65" s="6">
        <v>8.3299999999999997E-4</v>
      </c>
      <c r="L65" s="6">
        <v>8.3100000000000003E-4</v>
      </c>
      <c r="M65" s="6">
        <v>8.2299999999999995E-4</v>
      </c>
      <c r="N65" s="2">
        <f t="shared" ref="N65:N70" si="33">AVERAGE(K65:M65)</f>
        <v>8.2899999999999998E-4</v>
      </c>
      <c r="O65" s="4">
        <v>0</v>
      </c>
      <c r="Q65" s="22"/>
      <c r="R65" s="22"/>
    </row>
    <row r="66" spans="1:21" x14ac:dyDescent="0.35">
      <c r="K66" s="6">
        <v>1.1199999999999999E-3</v>
      </c>
      <c r="L66" s="6">
        <v>1.08E-3</v>
      </c>
      <c r="M66" s="6">
        <v>1.0399999999999999E-3</v>
      </c>
      <c r="N66" s="2">
        <f t="shared" si="33"/>
        <v>1.08E-3</v>
      </c>
      <c r="O66" s="4">
        <v>0.5</v>
      </c>
      <c r="Q66" s="22"/>
      <c r="R66" s="22"/>
    </row>
    <row r="67" spans="1:21" x14ac:dyDescent="0.35">
      <c r="K67" s="6">
        <v>1.5100000000000001E-3</v>
      </c>
      <c r="L67" s="6">
        <v>1.3799999999999999E-3</v>
      </c>
      <c r="M67" s="6">
        <v>1.4499999999999999E-3</v>
      </c>
      <c r="N67" s="2">
        <f t="shared" si="33"/>
        <v>1.4466666666666666E-3</v>
      </c>
      <c r="O67" s="4">
        <v>1</v>
      </c>
      <c r="Q67" s="22"/>
      <c r="R67" s="22"/>
    </row>
    <row r="68" spans="1:21" x14ac:dyDescent="0.35">
      <c r="K68" s="6">
        <v>1.9400000000000001E-3</v>
      </c>
      <c r="L68" s="6">
        <v>1.9300000000000001E-3</v>
      </c>
      <c r="M68" s="6">
        <v>1.9300000000000001E-3</v>
      </c>
      <c r="N68" s="2">
        <f t="shared" si="33"/>
        <v>1.9333333333333336E-3</v>
      </c>
      <c r="O68" s="4">
        <v>2</v>
      </c>
      <c r="Q68" s="22"/>
      <c r="R68" s="22"/>
    </row>
    <row r="69" spans="1:21" x14ac:dyDescent="0.35">
      <c r="K69" s="6">
        <v>3.0899999999999999E-3</v>
      </c>
      <c r="L69" s="6">
        <v>2.98E-3</v>
      </c>
      <c r="M69" s="6">
        <v>2.8900000000000002E-3</v>
      </c>
      <c r="N69" s="2">
        <f t="shared" si="33"/>
        <v>2.9866666666666665E-3</v>
      </c>
      <c r="O69" s="4">
        <v>4</v>
      </c>
      <c r="Q69" s="22"/>
      <c r="R69" s="22"/>
    </row>
    <row r="70" spans="1:21" x14ac:dyDescent="0.35">
      <c r="K70" s="3">
        <v>4.3800000000000002E-3</v>
      </c>
      <c r="L70" s="3">
        <v>4.2399999999999998E-3</v>
      </c>
      <c r="M70" s="3">
        <v>4.3499999999999997E-3</v>
      </c>
      <c r="N70" s="2">
        <f t="shared" si="33"/>
        <v>4.3233333333333327E-3</v>
      </c>
      <c r="O70" s="4">
        <v>6</v>
      </c>
      <c r="Q70" s="22"/>
      <c r="R70" s="22"/>
    </row>
    <row r="71" spans="1:21" x14ac:dyDescent="0.35">
      <c r="K71" s="3">
        <v>5.6499999999999996E-3</v>
      </c>
      <c r="L71" s="3">
        <v>5.1200000000000004E-3</v>
      </c>
      <c r="M71" s="3">
        <v>5.4099999999999999E-3</v>
      </c>
      <c r="N71" s="2">
        <f>AVERAGE(K71,M71)</f>
        <v>5.5300000000000002E-3</v>
      </c>
      <c r="O71" s="4">
        <v>8</v>
      </c>
      <c r="Q71" s="22"/>
      <c r="R71" s="22"/>
    </row>
    <row r="72" spans="1:21" x14ac:dyDescent="0.35">
      <c r="K72" s="3">
        <v>6.8700000000000002E-3</v>
      </c>
      <c r="L72" s="3">
        <v>6.62E-3</v>
      </c>
      <c r="M72" s="3">
        <v>6.6499999999999997E-3</v>
      </c>
      <c r="N72" s="2">
        <f>AVERAGE(K72,M72)</f>
        <v>6.7600000000000004E-3</v>
      </c>
      <c r="O72" s="4">
        <v>10</v>
      </c>
      <c r="Q72" s="22"/>
      <c r="R72" s="22"/>
    </row>
    <row r="73" spans="1:21" x14ac:dyDescent="0.35">
      <c r="K73" s="3">
        <v>8.1200000000000005E-3</v>
      </c>
      <c r="L73" s="3">
        <v>7.6699999999999997E-3</v>
      </c>
      <c r="M73" s="3">
        <v>7.7099999999999998E-3</v>
      </c>
      <c r="N73" s="2">
        <f>AVERAGE(K73:M73)</f>
        <v>7.8333333333333328E-3</v>
      </c>
      <c r="O73" s="4">
        <v>12</v>
      </c>
      <c r="Q73" s="22"/>
      <c r="R73" s="22"/>
    </row>
    <row r="74" spans="1:21" x14ac:dyDescent="0.35">
      <c r="K74" s="3">
        <v>9.3299999999999998E-3</v>
      </c>
      <c r="L74" s="3">
        <v>0.01</v>
      </c>
      <c r="M74" s="3">
        <v>9.3600000000000003E-3</v>
      </c>
      <c r="N74" s="2">
        <f>AVERAGE(K74:M74)</f>
        <v>9.5633333333333334E-3</v>
      </c>
      <c r="O74" s="1">
        <v>15</v>
      </c>
      <c r="Q74" s="22"/>
      <c r="R74" s="22"/>
    </row>
    <row r="75" spans="1:21" x14ac:dyDescent="0.35">
      <c r="Q75" s="22"/>
      <c r="R75" s="22"/>
    </row>
    <row r="76" spans="1:21" x14ac:dyDescent="0.35">
      <c r="Q76" s="22"/>
      <c r="R76" s="22"/>
    </row>
    <row r="77" spans="1:21" x14ac:dyDescent="0.35">
      <c r="A77" t="s">
        <v>17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21"/>
      <c r="R77" s="21"/>
      <c r="S77" s="5"/>
    </row>
    <row r="78" spans="1:21" ht="58" x14ac:dyDescent="0.35">
      <c r="A78" s="20" t="s">
        <v>16</v>
      </c>
      <c r="B78" s="20" t="s">
        <v>15</v>
      </c>
      <c r="C78" s="20" t="s">
        <v>14</v>
      </c>
      <c r="D78" s="19" t="s">
        <v>13</v>
      </c>
      <c r="E78" s="19" t="s">
        <v>12</v>
      </c>
      <c r="F78" s="19" t="s">
        <v>11</v>
      </c>
      <c r="G78" s="18" t="s">
        <v>10</v>
      </c>
      <c r="H78" s="18" t="s">
        <v>9</v>
      </c>
      <c r="I78" s="18" t="s">
        <v>8</v>
      </c>
      <c r="J78" s="4" t="s">
        <v>7</v>
      </c>
      <c r="K78" s="18" t="s">
        <v>6</v>
      </c>
      <c r="L78" s="18" t="s">
        <v>6</v>
      </c>
      <c r="M78" s="18" t="s">
        <v>6</v>
      </c>
      <c r="N78" s="18" t="s">
        <v>5</v>
      </c>
      <c r="O78" s="18" t="s">
        <v>5</v>
      </c>
      <c r="P78" s="18" t="s">
        <v>5</v>
      </c>
      <c r="Q78" s="17"/>
      <c r="R78" s="10"/>
      <c r="S78" s="5"/>
    </row>
    <row r="79" spans="1:21" x14ac:dyDescent="0.35">
      <c r="A79" s="4">
        <v>0</v>
      </c>
      <c r="B79" s="16">
        <v>60</v>
      </c>
      <c r="C79" s="16">
        <v>4</v>
      </c>
      <c r="D79" s="3">
        <v>1.7700000000000001E-3</v>
      </c>
      <c r="E79" s="3">
        <v>1.6800000000000001E-3</v>
      </c>
      <c r="F79" s="3">
        <v>1.75E-3</v>
      </c>
      <c r="G79" s="2">
        <f t="shared" ref="G79:G88" si="34">D79-$N90</f>
        <v>8.0200000000000009E-4</v>
      </c>
      <c r="H79" s="2">
        <f t="shared" ref="H79:H88" si="35">E79-N90</f>
        <v>7.1200000000000007E-4</v>
      </c>
      <c r="I79" s="2">
        <f t="shared" ref="I79:I88" si="36">F79-N90</f>
        <v>7.8200000000000003E-4</v>
      </c>
      <c r="J79" s="15">
        <v>0.24818916499999999</v>
      </c>
      <c r="K79" s="15">
        <f t="shared" ref="K79:K88" si="37">(G79/(6290*J79))/(4*10^-6)</f>
        <v>0.12843426763089971</v>
      </c>
      <c r="L79" s="15">
        <f t="shared" ref="L79:L88" si="38">(H79/(6290*J79))/(4*10^-6)</f>
        <v>0.11402144458005062</v>
      </c>
      <c r="M79" s="15">
        <f t="shared" ref="M79:M88" si="39">(I79/(6290*J79))/(4*10^-6)</f>
        <v>0.12523141806404436</v>
      </c>
      <c r="N79" s="15">
        <f t="shared" ref="N79:N88" si="40">K79*60</f>
        <v>7.7060560578539832</v>
      </c>
      <c r="O79" s="15">
        <f t="shared" ref="O79:O88" si="41">L79*60</f>
        <v>6.8412866748030368</v>
      </c>
      <c r="P79" s="15">
        <f t="shared" ref="P79:P88" si="42">M79*60</f>
        <v>7.5138850838426618</v>
      </c>
      <c r="Q79" s="8"/>
      <c r="R79" s="8"/>
      <c r="S79" s="5"/>
      <c r="T79" s="14"/>
      <c r="U79" s="14"/>
    </row>
    <row r="80" spans="1:21" x14ac:dyDescent="0.35">
      <c r="A80" s="4">
        <v>0.5</v>
      </c>
      <c r="B80" s="16">
        <v>60</v>
      </c>
      <c r="C80" s="16">
        <v>4</v>
      </c>
      <c r="D80" s="3">
        <v>1.97E-3</v>
      </c>
      <c r="E80" s="3">
        <v>2.1800000000000001E-3</v>
      </c>
      <c r="F80" s="3">
        <v>1.99E-3</v>
      </c>
      <c r="G80" s="2">
        <f t="shared" si="34"/>
        <v>5.5666666666666668E-4</v>
      </c>
      <c r="H80" s="2">
        <f t="shared" si="35"/>
        <v>7.666666666666668E-4</v>
      </c>
      <c r="I80" s="2">
        <f t="shared" si="36"/>
        <v>5.7666666666666673E-4</v>
      </c>
      <c r="J80" s="15">
        <v>0.24818916499999999</v>
      </c>
      <c r="K80" s="15">
        <f t="shared" si="37"/>
        <v>8.9145979610807377E-2</v>
      </c>
      <c r="L80" s="15">
        <f t="shared" si="38"/>
        <v>0.12277590006278861</v>
      </c>
      <c r="M80" s="15">
        <f t="shared" si="39"/>
        <v>9.2348829177662739E-2</v>
      </c>
      <c r="N80" s="15">
        <f t="shared" si="40"/>
        <v>5.3487587766484426</v>
      </c>
      <c r="O80" s="15">
        <f t="shared" si="41"/>
        <v>7.3665540037673169</v>
      </c>
      <c r="P80" s="15">
        <f t="shared" si="42"/>
        <v>5.5409297506597639</v>
      </c>
      <c r="Q80" s="8"/>
      <c r="R80" s="8"/>
      <c r="S80" s="5"/>
      <c r="T80" s="14"/>
      <c r="U80" s="14"/>
    </row>
    <row r="81" spans="1:21" x14ac:dyDescent="0.35">
      <c r="A81" s="4">
        <v>1</v>
      </c>
      <c r="B81" s="16">
        <v>60</v>
      </c>
      <c r="C81" s="16">
        <v>4</v>
      </c>
      <c r="D81" s="3">
        <v>2.2100000000000002E-3</v>
      </c>
      <c r="E81" s="3">
        <v>2.5699999999999998E-3</v>
      </c>
      <c r="F81" s="3">
        <v>2.2200000000000002E-3</v>
      </c>
      <c r="G81" s="2">
        <f t="shared" si="34"/>
        <v>8.1000000000000017E-4</v>
      </c>
      <c r="H81" s="2">
        <f t="shared" si="35"/>
        <v>1.1699999999999998E-3</v>
      </c>
      <c r="I81" s="2">
        <f t="shared" si="36"/>
        <v>8.200000000000002E-4</v>
      </c>
      <c r="J81" s="15">
        <v>0.24818916499999999</v>
      </c>
      <c r="K81" s="15">
        <f t="shared" si="37"/>
        <v>0.1297154074576419</v>
      </c>
      <c r="L81" s="15">
        <f t="shared" si="38"/>
        <v>0.18736669966103822</v>
      </c>
      <c r="M81" s="15">
        <f t="shared" si="39"/>
        <v>0.13131683224106958</v>
      </c>
      <c r="N81" s="15">
        <f t="shared" si="40"/>
        <v>7.7829244474585142</v>
      </c>
      <c r="O81" s="15">
        <f t="shared" si="41"/>
        <v>11.242001979662293</v>
      </c>
      <c r="P81" s="15">
        <f t="shared" si="42"/>
        <v>7.8790099344641744</v>
      </c>
      <c r="Q81" s="8"/>
      <c r="R81" s="8"/>
      <c r="S81" s="5"/>
      <c r="T81" s="14"/>
      <c r="U81" s="14"/>
    </row>
    <row r="82" spans="1:21" x14ac:dyDescent="0.35">
      <c r="A82" s="4">
        <v>2</v>
      </c>
      <c r="B82" s="16">
        <v>60</v>
      </c>
      <c r="C82" s="16">
        <v>4</v>
      </c>
      <c r="D82" s="3">
        <v>3.1099999999999999E-3</v>
      </c>
      <c r="E82" s="3">
        <v>2.7499999999999998E-3</v>
      </c>
      <c r="F82" s="3">
        <v>2.9099999999999998E-3</v>
      </c>
      <c r="G82" s="2">
        <f t="shared" si="34"/>
        <v>1.1466666666666665E-3</v>
      </c>
      <c r="H82" s="2">
        <f t="shared" si="35"/>
        <v>7.8666666666666642E-4</v>
      </c>
      <c r="I82" s="2">
        <f t="shared" si="36"/>
        <v>9.466666666666664E-4</v>
      </c>
      <c r="J82" s="15">
        <v>0.24818916499999999</v>
      </c>
      <c r="K82" s="15">
        <f t="shared" si="37"/>
        <v>0.1836300418330403</v>
      </c>
      <c r="L82" s="15">
        <f t="shared" si="38"/>
        <v>0.12597874962964392</v>
      </c>
      <c r="M82" s="15">
        <f t="shared" si="39"/>
        <v>0.15160154616448673</v>
      </c>
      <c r="N82" s="15">
        <f t="shared" si="40"/>
        <v>11.017802509982419</v>
      </c>
      <c r="O82" s="15">
        <f t="shared" si="41"/>
        <v>7.5587249777786356</v>
      </c>
      <c r="P82" s="15">
        <f t="shared" si="42"/>
        <v>9.0960927698692036</v>
      </c>
      <c r="Q82" s="8"/>
      <c r="R82" s="8"/>
      <c r="S82" s="5"/>
      <c r="T82" s="14"/>
      <c r="U82" s="14"/>
    </row>
    <row r="83" spans="1:21" x14ac:dyDescent="0.35">
      <c r="A83" s="4">
        <v>4</v>
      </c>
      <c r="B83" s="16">
        <v>60</v>
      </c>
      <c r="C83" s="16">
        <v>4</v>
      </c>
      <c r="D83" s="3">
        <v>3.82E-3</v>
      </c>
      <c r="E83" s="3">
        <v>3.79E-3</v>
      </c>
      <c r="F83" s="3">
        <v>3.5999999999999999E-3</v>
      </c>
      <c r="G83" s="2">
        <f t="shared" si="34"/>
        <v>6.100000000000003E-4</v>
      </c>
      <c r="H83" s="2">
        <f t="shared" si="35"/>
        <v>5.8000000000000022E-4</v>
      </c>
      <c r="I83" s="2">
        <f t="shared" si="36"/>
        <v>3.9000000000000016E-4</v>
      </c>
      <c r="J83" s="15">
        <v>0.24818916499999999</v>
      </c>
      <c r="K83" s="15">
        <f t="shared" si="37"/>
        <v>9.7686911789088351E-2</v>
      </c>
      <c r="L83" s="15">
        <f t="shared" si="38"/>
        <v>9.2882637438805316E-2</v>
      </c>
      <c r="M83" s="15">
        <f t="shared" si="39"/>
        <v>6.2455566553679433E-2</v>
      </c>
      <c r="N83" s="15">
        <f t="shared" si="40"/>
        <v>5.8612147073453009</v>
      </c>
      <c r="O83" s="15">
        <f t="shared" si="41"/>
        <v>5.5729582463283194</v>
      </c>
      <c r="P83" s="15">
        <f t="shared" si="42"/>
        <v>3.7473339932207659</v>
      </c>
      <c r="Q83" s="8"/>
      <c r="R83" s="8"/>
      <c r="S83" s="5"/>
      <c r="T83" s="14"/>
      <c r="U83" s="14"/>
    </row>
    <row r="84" spans="1:21" x14ac:dyDescent="0.35">
      <c r="A84" s="4">
        <v>6</v>
      </c>
      <c r="B84" s="16">
        <v>60</v>
      </c>
      <c r="C84" s="16">
        <v>4</v>
      </c>
      <c r="D84" s="3">
        <v>5.1500000000000001E-3</v>
      </c>
      <c r="E84" s="3">
        <v>4.7999999999999996E-3</v>
      </c>
      <c r="F84" s="3">
        <v>5.0899999999999999E-3</v>
      </c>
      <c r="G84" s="2">
        <f t="shared" si="34"/>
        <v>6.9666666666666661E-4</v>
      </c>
      <c r="H84" s="2">
        <f t="shared" si="35"/>
        <v>3.4666666666666613E-4</v>
      </c>
      <c r="I84" s="2">
        <f t="shared" si="36"/>
        <v>6.3666666666666646E-4</v>
      </c>
      <c r="J84" s="15">
        <v>0.24818916499999999</v>
      </c>
      <c r="K84" s="15">
        <f t="shared" si="37"/>
        <v>0.11156592657879484</v>
      </c>
      <c r="L84" s="15">
        <f t="shared" si="38"/>
        <v>5.5516059158826063E-2</v>
      </c>
      <c r="M84" s="15">
        <f t="shared" si="39"/>
        <v>0.10195737787822874</v>
      </c>
      <c r="N84" s="15">
        <f t="shared" si="40"/>
        <v>6.6939555947276901</v>
      </c>
      <c r="O84" s="15">
        <f t="shared" si="41"/>
        <v>3.3309635495295637</v>
      </c>
      <c r="P84" s="15">
        <f t="shared" si="42"/>
        <v>6.1174426726937243</v>
      </c>
      <c r="Q84" s="8"/>
      <c r="R84" s="8"/>
      <c r="S84" s="5"/>
      <c r="T84" s="14"/>
      <c r="U84" s="14"/>
    </row>
    <row r="85" spans="1:21" x14ac:dyDescent="0.35">
      <c r="A85" s="4">
        <v>8</v>
      </c>
      <c r="B85" s="16">
        <v>60</v>
      </c>
      <c r="C85" s="16">
        <v>4</v>
      </c>
      <c r="D85" s="3">
        <v>6.13E-3</v>
      </c>
      <c r="E85" s="3">
        <v>5.9199999999999999E-3</v>
      </c>
      <c r="F85" s="3">
        <v>5.94E-3</v>
      </c>
      <c r="G85" s="2">
        <f t="shared" si="34"/>
        <v>5.1499999999999983E-4</v>
      </c>
      <c r="H85" s="2">
        <f t="shared" si="35"/>
        <v>3.0499999999999972E-4</v>
      </c>
      <c r="I85" s="2">
        <f t="shared" si="36"/>
        <v>3.2499999999999977E-4</v>
      </c>
      <c r="J85" s="15">
        <v>0.24818916499999999</v>
      </c>
      <c r="K85" s="15">
        <f t="shared" si="37"/>
        <v>8.2473376346525351E-2</v>
      </c>
      <c r="L85" s="15">
        <f t="shared" si="38"/>
        <v>4.8843455894544113E-2</v>
      </c>
      <c r="M85" s="15">
        <f t="shared" si="39"/>
        <v>5.2046305461399468E-2</v>
      </c>
      <c r="N85" s="15">
        <f t="shared" si="40"/>
        <v>4.9484025807915213</v>
      </c>
      <c r="O85" s="15">
        <f t="shared" si="41"/>
        <v>2.9306073536726469</v>
      </c>
      <c r="P85" s="15">
        <f t="shared" si="42"/>
        <v>3.1227783276839682</v>
      </c>
      <c r="Q85" s="8"/>
      <c r="R85" s="8"/>
      <c r="S85" s="5"/>
      <c r="T85" s="14"/>
      <c r="U85" s="14"/>
    </row>
    <row r="86" spans="1:21" x14ac:dyDescent="0.35">
      <c r="A86" s="4">
        <v>10</v>
      </c>
      <c r="B86" s="16">
        <v>60</v>
      </c>
      <c r="C86" s="16">
        <v>4</v>
      </c>
      <c r="D86" s="3">
        <v>7.28E-3</v>
      </c>
      <c r="E86" s="3">
        <v>7.4799999999999997E-3</v>
      </c>
      <c r="F86" s="3">
        <v>7.0600000000000003E-3</v>
      </c>
      <c r="G86" s="2">
        <f t="shared" si="34"/>
        <v>6.150000000000001E-4</v>
      </c>
      <c r="H86" s="2">
        <f t="shared" si="35"/>
        <v>8.1499999999999975E-4</v>
      </c>
      <c r="I86" s="2">
        <f t="shared" si="36"/>
        <v>3.9500000000000039E-4</v>
      </c>
      <c r="J86" s="15">
        <v>0.24818916499999999</v>
      </c>
      <c r="K86" s="15">
        <f t="shared" si="37"/>
        <v>9.8487624180802161E-2</v>
      </c>
      <c r="L86" s="15">
        <f t="shared" si="38"/>
        <v>0.13051611984935566</v>
      </c>
      <c r="M86" s="15">
        <f t="shared" si="39"/>
        <v>6.3256278945393304E-2</v>
      </c>
      <c r="N86" s="15">
        <f t="shared" si="40"/>
        <v>5.9092574508481297</v>
      </c>
      <c r="O86" s="15">
        <f t="shared" si="41"/>
        <v>7.8309671909613394</v>
      </c>
      <c r="P86" s="15">
        <f t="shared" si="42"/>
        <v>3.7953767367235982</v>
      </c>
      <c r="Q86" s="8"/>
      <c r="R86" s="8"/>
      <c r="S86" s="5"/>
      <c r="T86" s="14"/>
      <c r="U86" s="14"/>
    </row>
    <row r="87" spans="1:21" x14ac:dyDescent="0.35">
      <c r="A87" s="4">
        <v>12</v>
      </c>
      <c r="B87" s="16">
        <v>60</v>
      </c>
      <c r="C87" s="16">
        <v>4</v>
      </c>
      <c r="D87" s="3">
        <v>8.43E-3</v>
      </c>
      <c r="E87" s="3">
        <v>8.8500000000000002E-3</v>
      </c>
      <c r="F87" s="3">
        <v>8.26E-3</v>
      </c>
      <c r="G87" s="2">
        <f t="shared" si="34"/>
        <v>3.3666666666666741E-4</v>
      </c>
      <c r="H87" s="2">
        <f t="shared" si="35"/>
        <v>7.5666666666666764E-4</v>
      </c>
      <c r="I87" s="2">
        <f t="shared" si="36"/>
        <v>1.6666666666666739E-4</v>
      </c>
      <c r="J87" s="15">
        <v>0.24818916499999999</v>
      </c>
      <c r="K87" s="15">
        <f t="shared" si="37"/>
        <v>5.3914634375398583E-2</v>
      </c>
      <c r="L87" s="15">
        <f t="shared" si="38"/>
        <v>0.12117447527936105</v>
      </c>
      <c r="M87" s="15">
        <f t="shared" si="39"/>
        <v>2.6690413057128069E-2</v>
      </c>
      <c r="N87" s="15">
        <f t="shared" si="40"/>
        <v>3.2348780625239151</v>
      </c>
      <c r="O87" s="15">
        <f t="shared" si="41"/>
        <v>7.2704685167616629</v>
      </c>
      <c r="P87" s="15">
        <f t="shared" si="42"/>
        <v>1.6014247834276842</v>
      </c>
      <c r="Q87" s="8"/>
      <c r="R87" s="8"/>
      <c r="S87" s="5"/>
      <c r="T87" s="14"/>
      <c r="U87" s="14"/>
    </row>
    <row r="88" spans="1:21" x14ac:dyDescent="0.35">
      <c r="A88" s="1">
        <v>15</v>
      </c>
      <c r="B88" s="16">
        <v>60</v>
      </c>
      <c r="C88" s="16">
        <v>4</v>
      </c>
      <c r="D88" s="3">
        <v>1.03E-2</v>
      </c>
      <c r="E88" s="3">
        <v>8.1600000000000006E-3</v>
      </c>
      <c r="F88" s="3">
        <v>9.9600000000000001E-3</v>
      </c>
      <c r="G88" s="2">
        <f t="shared" si="34"/>
        <v>9.3999999999999986E-4</v>
      </c>
      <c r="H88" s="2">
        <f t="shared" si="35"/>
        <v>-1.1999999999999997E-3</v>
      </c>
      <c r="I88" s="2">
        <f t="shared" si="36"/>
        <v>5.9999999999999984E-4</v>
      </c>
      <c r="J88" s="15">
        <v>0.24818916499999999</v>
      </c>
      <c r="K88" s="15">
        <f t="shared" si="37"/>
        <v>0.15053392964220164</v>
      </c>
      <c r="L88" s="15">
        <f t="shared" si="38"/>
        <v>-0.19217097401132122</v>
      </c>
      <c r="M88" s="15">
        <f t="shared" si="39"/>
        <v>9.6085487005660608E-2</v>
      </c>
      <c r="N88" s="15">
        <f t="shared" si="40"/>
        <v>9.0320357785320979</v>
      </c>
      <c r="O88" s="15">
        <f t="shared" si="41"/>
        <v>-11.530258440679273</v>
      </c>
      <c r="P88" s="15">
        <f t="shared" si="42"/>
        <v>5.7651292203396363</v>
      </c>
      <c r="Q88" s="8"/>
      <c r="R88" s="8"/>
      <c r="S88" s="5"/>
      <c r="T88" s="14"/>
      <c r="U88" s="14"/>
    </row>
    <row r="89" spans="1:21" ht="43.5" x14ac:dyDescent="0.35">
      <c r="B89" s="13"/>
      <c r="C89" s="9"/>
      <c r="D89" s="9"/>
      <c r="E89" s="8"/>
      <c r="F89" s="5"/>
      <c r="G89" s="5"/>
      <c r="H89" s="5"/>
      <c r="I89" s="8"/>
      <c r="J89" s="8"/>
      <c r="K89" s="12" t="s">
        <v>4</v>
      </c>
      <c r="L89" s="12" t="s">
        <v>3</v>
      </c>
      <c r="M89" s="12" t="s">
        <v>2</v>
      </c>
      <c r="N89" s="11" t="s">
        <v>1</v>
      </c>
      <c r="O89" s="4" t="s">
        <v>0</v>
      </c>
      <c r="P89" s="8"/>
      <c r="Q89" s="8"/>
      <c r="R89" s="8"/>
      <c r="S89" s="5"/>
    </row>
    <row r="90" spans="1:21" x14ac:dyDescent="0.35">
      <c r="B90" s="10"/>
      <c r="C90" s="9"/>
      <c r="D90" s="9"/>
      <c r="E90" s="8"/>
      <c r="F90" s="8"/>
      <c r="G90" s="8"/>
      <c r="H90" s="8"/>
      <c r="I90" s="8"/>
      <c r="J90" s="8"/>
      <c r="K90" s="6">
        <v>9.7099999999999997E-4</v>
      </c>
      <c r="L90" s="6">
        <v>9.6299999999999999E-4</v>
      </c>
      <c r="M90" s="6">
        <v>9.7000000000000005E-4</v>
      </c>
      <c r="N90" s="2">
        <f t="shared" ref="N90:N95" si="43">AVERAGE(K90:M90)</f>
        <v>9.68E-4</v>
      </c>
      <c r="O90" s="4">
        <v>0</v>
      </c>
      <c r="P90" s="8"/>
      <c r="Q90" s="5"/>
      <c r="R90" s="5"/>
      <c r="S90" s="5"/>
    </row>
    <row r="91" spans="1:21" x14ac:dyDescent="0.35">
      <c r="G91" s="5"/>
      <c r="H91" s="5"/>
      <c r="I91" s="5"/>
      <c r="J91" s="5"/>
      <c r="K91" s="6">
        <v>1.42E-3</v>
      </c>
      <c r="L91" s="6">
        <v>1.4E-3</v>
      </c>
      <c r="M91" s="6">
        <v>1.42E-3</v>
      </c>
      <c r="N91" s="2">
        <f t="shared" si="43"/>
        <v>1.4133333333333333E-3</v>
      </c>
      <c r="O91" s="4">
        <v>0.5</v>
      </c>
      <c r="P91" s="5"/>
      <c r="Q91" s="5"/>
      <c r="R91" s="5"/>
      <c r="S91" s="5"/>
    </row>
    <row r="92" spans="1:21" x14ac:dyDescent="0.35">
      <c r="G92" s="5"/>
      <c r="H92" s="5"/>
      <c r="I92" s="5"/>
      <c r="J92" s="5"/>
      <c r="K92" s="6">
        <v>1.3600000000000001E-3</v>
      </c>
      <c r="L92" s="6">
        <v>1.3699999999999999E-3</v>
      </c>
      <c r="M92" s="6">
        <v>1.47E-3</v>
      </c>
      <c r="N92" s="2">
        <f t="shared" si="43"/>
        <v>1.4E-3</v>
      </c>
      <c r="O92" s="4">
        <v>1</v>
      </c>
      <c r="P92" s="5"/>
      <c r="Q92" s="5"/>
      <c r="R92" s="5"/>
      <c r="S92" s="5"/>
    </row>
    <row r="93" spans="1:21" x14ac:dyDescent="0.35">
      <c r="G93" s="5"/>
      <c r="H93" s="5"/>
      <c r="I93" s="5"/>
      <c r="J93" s="5"/>
      <c r="K93" s="6">
        <v>1.9499999999999999E-3</v>
      </c>
      <c r="L93" s="6">
        <v>1.9599999999999999E-3</v>
      </c>
      <c r="M93" s="6">
        <v>1.98E-3</v>
      </c>
      <c r="N93" s="2">
        <f t="shared" si="43"/>
        <v>1.9633333333333334E-3</v>
      </c>
      <c r="O93" s="4">
        <v>2</v>
      </c>
      <c r="P93" s="5"/>
      <c r="Q93" s="5"/>
      <c r="R93" s="5"/>
      <c r="S93" s="5"/>
    </row>
    <row r="94" spans="1:21" x14ac:dyDescent="0.35">
      <c r="G94" s="5"/>
      <c r="H94" s="5"/>
      <c r="I94" s="7"/>
      <c r="J94" s="5"/>
      <c r="K94" s="6">
        <v>3.2100000000000002E-3</v>
      </c>
      <c r="L94" s="6">
        <v>3.13E-3</v>
      </c>
      <c r="M94" s="6">
        <v>3.29E-3</v>
      </c>
      <c r="N94" s="2">
        <f t="shared" si="43"/>
        <v>3.2099999999999997E-3</v>
      </c>
      <c r="O94" s="4">
        <v>4</v>
      </c>
      <c r="P94" s="5"/>
      <c r="Q94" s="5"/>
      <c r="R94" s="5"/>
      <c r="S94" s="5"/>
    </row>
    <row r="95" spans="1:21" x14ac:dyDescent="0.35">
      <c r="G95" s="5"/>
      <c r="H95" s="5"/>
      <c r="I95" s="5"/>
      <c r="J95" s="5"/>
      <c r="K95" s="6">
        <v>4.5799999999999999E-3</v>
      </c>
      <c r="L95" s="6">
        <v>4.2900000000000004E-3</v>
      </c>
      <c r="M95" s="6">
        <v>4.4900000000000001E-3</v>
      </c>
      <c r="N95" s="2">
        <f t="shared" si="43"/>
        <v>4.4533333333333334E-3</v>
      </c>
      <c r="O95" s="4">
        <v>6</v>
      </c>
      <c r="P95" s="5"/>
      <c r="Q95" s="5"/>
      <c r="R95" s="5"/>
      <c r="S95" s="5"/>
    </row>
    <row r="96" spans="1:21" x14ac:dyDescent="0.35">
      <c r="K96" s="3">
        <v>5.6600000000000001E-3</v>
      </c>
      <c r="L96" s="3">
        <v>5.3400000000000001E-3</v>
      </c>
      <c r="M96" s="3">
        <v>5.5700000000000003E-3</v>
      </c>
      <c r="N96" s="2">
        <f>AVERAGE(K96,M96)</f>
        <v>5.6150000000000002E-3</v>
      </c>
      <c r="O96" s="4">
        <v>8</v>
      </c>
    </row>
    <row r="97" spans="11:15" x14ac:dyDescent="0.35">
      <c r="K97" s="3">
        <v>6.7799999999999996E-3</v>
      </c>
      <c r="L97" s="3">
        <v>6.7099999999999998E-3</v>
      </c>
      <c r="M97" s="3">
        <v>6.5500000000000003E-3</v>
      </c>
      <c r="N97" s="2">
        <f>AVERAGE(K97,M97)</f>
        <v>6.6649999999999999E-3</v>
      </c>
      <c r="O97" s="4">
        <v>10</v>
      </c>
    </row>
    <row r="98" spans="11:15" x14ac:dyDescent="0.35">
      <c r="K98" s="3">
        <v>8.4399999999999996E-3</v>
      </c>
      <c r="L98" s="3">
        <v>7.8200000000000006E-3</v>
      </c>
      <c r="M98" s="3">
        <v>8.0199999999999994E-3</v>
      </c>
      <c r="N98" s="2">
        <f>AVERAGE(K98:M98)</f>
        <v>8.0933333333333326E-3</v>
      </c>
      <c r="O98" s="4">
        <v>12</v>
      </c>
    </row>
    <row r="99" spans="11:15" x14ac:dyDescent="0.35">
      <c r="K99" s="3">
        <v>9.0600000000000003E-3</v>
      </c>
      <c r="L99" s="3">
        <v>9.4599999999999997E-3</v>
      </c>
      <c r="M99" s="3">
        <v>9.5600000000000008E-3</v>
      </c>
      <c r="N99" s="2">
        <f>AVERAGE(K99:M99)</f>
        <v>9.3600000000000003E-3</v>
      </c>
      <c r="O99" s="1">
        <v>15</v>
      </c>
    </row>
  </sheetData>
  <mergeCells count="3">
    <mergeCell ref="T3:U3"/>
    <mergeCell ref="W3:X3"/>
    <mergeCell ref="A65:H6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2-source data 9</vt:lpstr>
    </vt:vector>
  </TitlesOfParts>
  <Company>MPI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Schumacher</dc:creator>
  <cp:lastModifiedBy>Prof. Dr. Lotte Sogaard-Andersen MPI</cp:lastModifiedBy>
  <dcterms:created xsi:type="dcterms:W3CDTF">2021-03-05T11:08:20Z</dcterms:created>
  <dcterms:modified xsi:type="dcterms:W3CDTF">2021-03-08T09:57:08Z</dcterms:modified>
</cp:coreProperties>
</file>