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5-source data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4" i="1" l="1"/>
  <c r="AS4" i="1" s="1"/>
  <c r="AV4" i="1" s="1"/>
  <c r="BA4" i="1" s="1"/>
  <c r="H5" i="1"/>
  <c r="L5" i="1" s="1"/>
  <c r="O5" i="1" s="1"/>
  <c r="T5" i="1" s="1"/>
  <c r="K5" i="1"/>
  <c r="N5" i="1" s="1"/>
  <c r="S5" i="1"/>
  <c r="AO5" i="1"/>
  <c r="AS5" i="1" s="1"/>
  <c r="AV5" i="1" s="1"/>
  <c r="BA5" i="1" s="1"/>
  <c r="AO6" i="1"/>
  <c r="AS6" i="1" s="1"/>
  <c r="AV6" i="1" s="1"/>
  <c r="BA6" i="1" s="1"/>
  <c r="H8" i="1"/>
  <c r="L8" i="1" s="1"/>
  <c r="O8" i="1" s="1"/>
  <c r="T8" i="1" s="1"/>
  <c r="AO8" i="1"/>
  <c r="AS8" i="1" s="1"/>
  <c r="AV8" i="1" s="1"/>
  <c r="BA8" i="1" s="1"/>
  <c r="H12" i="1"/>
  <c r="L12" i="1" s="1"/>
  <c r="O12" i="1" s="1"/>
  <c r="T12" i="1" s="1"/>
  <c r="AO12" i="1"/>
  <c r="AS12" i="1" s="1"/>
  <c r="AV12" i="1" s="1"/>
  <c r="BA12" i="1" s="1"/>
  <c r="AR13" i="1"/>
  <c r="AU13" i="1" s="1"/>
  <c r="AZ13" i="1" s="1"/>
  <c r="AU15" i="1"/>
  <c r="AP4" i="1" s="1"/>
  <c r="AT4" i="1" s="1"/>
  <c r="AW4" i="1" s="1"/>
  <c r="BB4" i="1" s="1"/>
  <c r="N16" i="1"/>
  <c r="G4" i="1" s="1"/>
  <c r="K4" i="1" s="1"/>
  <c r="N4" i="1" s="1"/>
  <c r="AU16" i="1"/>
  <c r="AP5" i="1" s="1"/>
  <c r="AT5" i="1" s="1"/>
  <c r="AW5" i="1" s="1"/>
  <c r="BB5" i="1" s="1"/>
  <c r="N17" i="1"/>
  <c r="G5" i="1" s="1"/>
  <c r="AU17" i="1"/>
  <c r="AP6" i="1" s="1"/>
  <c r="AT6" i="1" s="1"/>
  <c r="AW6" i="1" s="1"/>
  <c r="BB6" i="1" s="1"/>
  <c r="N18" i="1"/>
  <c r="H6" i="1" s="1"/>
  <c r="L6" i="1" s="1"/>
  <c r="O6" i="1" s="1"/>
  <c r="T6" i="1" s="1"/>
  <c r="AU18" i="1"/>
  <c r="AN7" i="1" s="1"/>
  <c r="AR7" i="1" s="1"/>
  <c r="AU7" i="1" s="1"/>
  <c r="N19" i="1"/>
  <c r="AU19" i="1"/>
  <c r="AP8" i="1" s="1"/>
  <c r="AT8" i="1" s="1"/>
  <c r="AW8" i="1" s="1"/>
  <c r="BB8" i="1" s="1"/>
  <c r="N20" i="1"/>
  <c r="G8" i="1" s="1"/>
  <c r="K8" i="1" s="1"/>
  <c r="N8" i="1" s="1"/>
  <c r="AU20" i="1"/>
  <c r="AN9" i="1" s="1"/>
  <c r="AR9" i="1" s="1"/>
  <c r="AU9" i="1" s="1"/>
  <c r="N21" i="1"/>
  <c r="G9" i="1" s="1"/>
  <c r="K9" i="1" s="1"/>
  <c r="N9" i="1" s="1"/>
  <c r="AU21" i="1"/>
  <c r="AN10" i="1" s="1"/>
  <c r="AR10" i="1" s="1"/>
  <c r="AU10" i="1" s="1"/>
  <c r="N22" i="1"/>
  <c r="H10" i="1" s="1"/>
  <c r="L10" i="1" s="1"/>
  <c r="O10" i="1" s="1"/>
  <c r="AU22" i="1"/>
  <c r="AN11" i="1" s="1"/>
  <c r="AR11" i="1" s="1"/>
  <c r="AU11" i="1" s="1"/>
  <c r="N23" i="1"/>
  <c r="H11" i="1" s="1"/>
  <c r="L11" i="1" s="1"/>
  <c r="O11" i="1" s="1"/>
  <c r="AU23" i="1"/>
  <c r="AP12" i="1" s="1"/>
  <c r="AT12" i="1" s="1"/>
  <c r="AW12" i="1" s="1"/>
  <c r="BB12" i="1" s="1"/>
  <c r="N24" i="1"/>
  <c r="G12" i="1" s="1"/>
  <c r="K12" i="1" s="1"/>
  <c r="N12" i="1" s="1"/>
  <c r="AU24" i="1"/>
  <c r="AN13" i="1" s="1"/>
  <c r="N25" i="1"/>
  <c r="G13" i="1" s="1"/>
  <c r="K13" i="1" s="1"/>
  <c r="N13" i="1" s="1"/>
  <c r="H31" i="1"/>
  <c r="L31" i="1" s="1"/>
  <c r="O31" i="1" s="1"/>
  <c r="T31" i="1" s="1"/>
  <c r="K31" i="1"/>
  <c r="N31" i="1" s="1"/>
  <c r="H33" i="1"/>
  <c r="L33" i="1" s="1"/>
  <c r="O33" i="1" s="1"/>
  <c r="T33" i="1" s="1"/>
  <c r="K33" i="1"/>
  <c r="N33" i="1" s="1"/>
  <c r="S33" i="1"/>
  <c r="AO34" i="1"/>
  <c r="AS34" i="1" s="1"/>
  <c r="AV34" i="1" s="1"/>
  <c r="BA34" i="1" s="1"/>
  <c r="H35" i="1"/>
  <c r="L35" i="1" s="1"/>
  <c r="O35" i="1" s="1"/>
  <c r="T35" i="1" s="1"/>
  <c r="K35" i="1"/>
  <c r="N35" i="1" s="1"/>
  <c r="H37" i="1"/>
  <c r="L37" i="1" s="1"/>
  <c r="O37" i="1" s="1"/>
  <c r="T37" i="1" s="1"/>
  <c r="K37" i="1"/>
  <c r="N37" i="1" s="1"/>
  <c r="S37" i="1"/>
  <c r="AO38" i="1"/>
  <c r="AS38" i="1" s="1"/>
  <c r="AV38" i="1" s="1"/>
  <c r="BA38" i="1" s="1"/>
  <c r="H39" i="1"/>
  <c r="L39" i="1" s="1"/>
  <c r="O39" i="1" s="1"/>
  <c r="T39" i="1" s="1"/>
  <c r="K39" i="1"/>
  <c r="N39" i="1" s="1"/>
  <c r="N42" i="1"/>
  <c r="G31" i="1" s="1"/>
  <c r="AU42" i="1"/>
  <c r="N43" i="1"/>
  <c r="G32" i="1" s="1"/>
  <c r="K32" i="1" s="1"/>
  <c r="N32" i="1" s="1"/>
  <c r="AU43" i="1"/>
  <c r="N44" i="1"/>
  <c r="G33" i="1" s="1"/>
  <c r="AU44" i="1"/>
  <c r="AN33" i="1" s="1"/>
  <c r="AR33" i="1" s="1"/>
  <c r="AU33" i="1" s="1"/>
  <c r="N45" i="1"/>
  <c r="G34" i="1" s="1"/>
  <c r="K34" i="1" s="1"/>
  <c r="N34" i="1" s="1"/>
  <c r="AU45" i="1"/>
  <c r="AP34" i="1" s="1"/>
  <c r="AT34" i="1" s="1"/>
  <c r="AW34" i="1" s="1"/>
  <c r="BB34" i="1" s="1"/>
  <c r="N46" i="1"/>
  <c r="G35" i="1" s="1"/>
  <c r="AU46" i="1"/>
  <c r="N47" i="1"/>
  <c r="G36" i="1" s="1"/>
  <c r="K36" i="1" s="1"/>
  <c r="N36" i="1" s="1"/>
  <c r="AU47" i="1"/>
  <c r="N48" i="1"/>
  <c r="G37" i="1" s="1"/>
  <c r="AU48" i="1"/>
  <c r="AN37" i="1" s="1"/>
  <c r="AR37" i="1" s="1"/>
  <c r="AU37" i="1" s="1"/>
  <c r="N49" i="1"/>
  <c r="G38" i="1" s="1"/>
  <c r="K38" i="1" s="1"/>
  <c r="N38" i="1" s="1"/>
  <c r="AU49" i="1"/>
  <c r="AP38" i="1" s="1"/>
  <c r="AT38" i="1" s="1"/>
  <c r="AW38" i="1" s="1"/>
  <c r="BB38" i="1" s="1"/>
  <c r="N50" i="1"/>
  <c r="G39" i="1" s="1"/>
  <c r="AU50" i="1"/>
  <c r="N51" i="1"/>
  <c r="G40" i="1" s="1"/>
  <c r="K40" i="1" s="1"/>
  <c r="N40" i="1" s="1"/>
  <c r="AU51" i="1"/>
  <c r="H57" i="1"/>
  <c r="L57" i="1" s="1"/>
  <c r="O57" i="1" s="1"/>
  <c r="T57" i="1" s="1"/>
  <c r="H58" i="1"/>
  <c r="L58" i="1" s="1"/>
  <c r="O58" i="1" s="1"/>
  <c r="T58" i="1" s="1"/>
  <c r="I59" i="1"/>
  <c r="M59" i="1" s="1"/>
  <c r="P59" i="1" s="1"/>
  <c r="U59" i="1" s="1"/>
  <c r="H60" i="1"/>
  <c r="L60" i="1" s="1"/>
  <c r="K60" i="1"/>
  <c r="N60" i="1" s="1"/>
  <c r="O60" i="1"/>
  <c r="T60" i="1" s="1"/>
  <c r="AK60" i="1"/>
  <c r="AO60" i="1" s="1"/>
  <c r="AR60" i="1" s="1"/>
  <c r="AL60" i="1"/>
  <c r="AP60" i="1" s="1"/>
  <c r="AS60" i="1" s="1"/>
  <c r="AX60" i="1" s="1"/>
  <c r="H61" i="1"/>
  <c r="L61" i="1" s="1"/>
  <c r="O61" i="1" s="1"/>
  <c r="T61" i="1" s="1"/>
  <c r="I61" i="1"/>
  <c r="M61" i="1" s="1"/>
  <c r="P61" i="1" s="1"/>
  <c r="U61" i="1" s="1"/>
  <c r="K61" i="1"/>
  <c r="N61" i="1" s="1"/>
  <c r="Q61" i="1" s="1"/>
  <c r="H62" i="1"/>
  <c r="L62" i="1" s="1"/>
  <c r="I62" i="1"/>
  <c r="K62" i="1"/>
  <c r="N62" i="1" s="1"/>
  <c r="M62" i="1"/>
  <c r="P62" i="1" s="1"/>
  <c r="U62" i="1" s="1"/>
  <c r="O62" i="1"/>
  <c r="T62" i="1" s="1"/>
  <c r="H63" i="1"/>
  <c r="L63" i="1" s="1"/>
  <c r="O63" i="1" s="1"/>
  <c r="K63" i="1"/>
  <c r="N63" i="1" s="1"/>
  <c r="H64" i="1"/>
  <c r="L64" i="1" s="1"/>
  <c r="I64" i="1"/>
  <c r="M64" i="1"/>
  <c r="P64" i="1" s="1"/>
  <c r="U64" i="1" s="1"/>
  <c r="O64" i="1"/>
  <c r="T64" i="1" s="1"/>
  <c r="AK64" i="1"/>
  <c r="AO64" i="1" s="1"/>
  <c r="AR64" i="1" s="1"/>
  <c r="AL64" i="1"/>
  <c r="AP64" i="1" s="1"/>
  <c r="AS64" i="1"/>
  <c r="AX64" i="1" s="1"/>
  <c r="H65" i="1"/>
  <c r="L65" i="1" s="1"/>
  <c r="O65" i="1" s="1"/>
  <c r="T65" i="1" s="1"/>
  <c r="I65" i="1"/>
  <c r="M65" i="1" s="1"/>
  <c r="P65" i="1" s="1"/>
  <c r="U65" i="1" s="1"/>
  <c r="K65" i="1"/>
  <c r="N65" i="1" s="1"/>
  <c r="Q65" i="1" s="1"/>
  <c r="S65" i="1"/>
  <c r="N67" i="1"/>
  <c r="AR67" i="1"/>
  <c r="N68" i="1"/>
  <c r="AR68" i="1"/>
  <c r="N69" i="1"/>
  <c r="G58" i="1" s="1"/>
  <c r="K58" i="1" s="1"/>
  <c r="N58" i="1" s="1"/>
  <c r="AR69" i="1"/>
  <c r="AM58" i="1" s="1"/>
  <c r="AQ58" i="1" s="1"/>
  <c r="AT58" i="1" s="1"/>
  <c r="AY58" i="1" s="1"/>
  <c r="N70" i="1"/>
  <c r="AR70" i="1"/>
  <c r="AL59" i="1" s="1"/>
  <c r="AP59" i="1" s="1"/>
  <c r="AS59" i="1" s="1"/>
  <c r="AX59" i="1" s="1"/>
  <c r="N71" i="1"/>
  <c r="G60" i="1" s="1"/>
  <c r="AR71" i="1"/>
  <c r="AM60" i="1" s="1"/>
  <c r="AQ60" i="1" s="1"/>
  <c r="AT60" i="1" s="1"/>
  <c r="AY60" i="1" s="1"/>
  <c r="N72" i="1"/>
  <c r="G61" i="1" s="1"/>
  <c r="AR72" i="1"/>
  <c r="AL61" i="1" s="1"/>
  <c r="AP61" i="1" s="1"/>
  <c r="AS61" i="1" s="1"/>
  <c r="AX61" i="1" s="1"/>
  <c r="N73" i="1"/>
  <c r="G62" i="1" s="1"/>
  <c r="AR73" i="1"/>
  <c r="AM62" i="1" s="1"/>
  <c r="AQ62" i="1" s="1"/>
  <c r="AT62" i="1" s="1"/>
  <c r="AY62" i="1" s="1"/>
  <c r="N74" i="1"/>
  <c r="G63" i="1" s="1"/>
  <c r="AR74" i="1"/>
  <c r="N75" i="1"/>
  <c r="G64" i="1" s="1"/>
  <c r="K64" i="1" s="1"/>
  <c r="N64" i="1" s="1"/>
  <c r="AR75" i="1"/>
  <c r="AM64" i="1" s="1"/>
  <c r="AQ64" i="1" s="1"/>
  <c r="AT64" i="1" s="1"/>
  <c r="N76" i="1"/>
  <c r="G65" i="1" s="1"/>
  <c r="AR76" i="1"/>
  <c r="H81" i="1"/>
  <c r="L81" i="1" s="1"/>
  <c r="I81" i="1"/>
  <c r="M81" i="1" s="1"/>
  <c r="P81" i="1" s="1"/>
  <c r="U81" i="1" s="1"/>
  <c r="O81" i="1"/>
  <c r="T81" i="1" s="1"/>
  <c r="H83" i="1"/>
  <c r="L83" i="1" s="1"/>
  <c r="I83" i="1"/>
  <c r="M83" i="1" s="1"/>
  <c r="P83" i="1" s="1"/>
  <c r="U83" i="1" s="1"/>
  <c r="O83" i="1"/>
  <c r="T83" i="1" s="1"/>
  <c r="AL83" i="1"/>
  <c r="AP83" i="1" s="1"/>
  <c r="AS83" i="1" s="1"/>
  <c r="AX83" i="1" s="1"/>
  <c r="AK84" i="1"/>
  <c r="AO84" i="1" s="1"/>
  <c r="AR84" i="1" s="1"/>
  <c r="AQ84" i="1"/>
  <c r="AT84" i="1" s="1"/>
  <c r="AY84" i="1" s="1"/>
  <c r="H85" i="1"/>
  <c r="L85" i="1" s="1"/>
  <c r="I85" i="1"/>
  <c r="M85" i="1" s="1"/>
  <c r="P85" i="1" s="1"/>
  <c r="U85" i="1" s="1"/>
  <c r="O85" i="1"/>
  <c r="T85" i="1" s="1"/>
  <c r="H87" i="1"/>
  <c r="L87" i="1" s="1"/>
  <c r="I87" i="1"/>
  <c r="K87" i="1"/>
  <c r="N87" i="1" s="1"/>
  <c r="Q87" i="1" s="1"/>
  <c r="M87" i="1"/>
  <c r="P87" i="1" s="1"/>
  <c r="O87" i="1"/>
  <c r="T87" i="1" s="1"/>
  <c r="U87" i="1"/>
  <c r="H88" i="1"/>
  <c r="L88" i="1" s="1"/>
  <c r="O88" i="1" s="1"/>
  <c r="T88" i="1" s="1"/>
  <c r="AK88" i="1"/>
  <c r="AO88" i="1"/>
  <c r="AR88" i="1" s="1"/>
  <c r="H89" i="1"/>
  <c r="L89" i="1" s="1"/>
  <c r="O89" i="1" s="1"/>
  <c r="T89" i="1" s="1"/>
  <c r="I89" i="1"/>
  <c r="M89" i="1" s="1"/>
  <c r="P89" i="1" s="1"/>
  <c r="U89" i="1" s="1"/>
  <c r="AL89" i="1"/>
  <c r="AP89" i="1" s="1"/>
  <c r="AS89" i="1" s="1"/>
  <c r="AX89" i="1" s="1"/>
  <c r="N92" i="1"/>
  <c r="G81" i="1" s="1"/>
  <c r="K81" i="1" s="1"/>
  <c r="N81" i="1" s="1"/>
  <c r="AR92" i="1"/>
  <c r="N93" i="1"/>
  <c r="AR93" i="1"/>
  <c r="AM82" i="1" s="1"/>
  <c r="AQ82" i="1" s="1"/>
  <c r="AT82" i="1" s="1"/>
  <c r="AY82" i="1" s="1"/>
  <c r="N94" i="1"/>
  <c r="G83" i="1" s="1"/>
  <c r="K83" i="1" s="1"/>
  <c r="N83" i="1" s="1"/>
  <c r="AR94" i="1"/>
  <c r="N95" i="1"/>
  <c r="AR95" i="1"/>
  <c r="AM84" i="1" s="1"/>
  <c r="N96" i="1"/>
  <c r="G85" i="1" s="1"/>
  <c r="K85" i="1" s="1"/>
  <c r="N85" i="1" s="1"/>
  <c r="AR96" i="1"/>
  <c r="N97" i="1"/>
  <c r="AR97" i="1"/>
  <c r="AM86" i="1" s="1"/>
  <c r="AQ86" i="1" s="1"/>
  <c r="AT86" i="1" s="1"/>
  <c r="AY86" i="1" s="1"/>
  <c r="N98" i="1"/>
  <c r="G87" i="1" s="1"/>
  <c r="AR98" i="1"/>
  <c r="AL87" i="1" s="1"/>
  <c r="AP87" i="1" s="1"/>
  <c r="AS87" i="1" s="1"/>
  <c r="AX87" i="1" s="1"/>
  <c r="N99" i="1"/>
  <c r="AR99" i="1"/>
  <c r="AM88" i="1" s="1"/>
  <c r="AQ88" i="1" s="1"/>
  <c r="AT88" i="1" s="1"/>
  <c r="AY88" i="1" s="1"/>
  <c r="N100" i="1"/>
  <c r="G89" i="1" s="1"/>
  <c r="K89" i="1" s="1"/>
  <c r="N89" i="1" s="1"/>
  <c r="AR100" i="1"/>
  <c r="N101" i="1"/>
  <c r="AR101" i="1"/>
  <c r="AM90" i="1" s="1"/>
  <c r="AQ90" i="1" s="1"/>
  <c r="AT90" i="1" s="1"/>
  <c r="AY90" i="1" s="1"/>
  <c r="Q83" i="1" l="1"/>
  <c r="R83" i="1"/>
  <c r="S83" i="1"/>
  <c r="Q64" i="1"/>
  <c r="R64" i="1"/>
  <c r="S64" i="1"/>
  <c r="Q62" i="1"/>
  <c r="R62" i="1"/>
  <c r="S62" i="1"/>
  <c r="S60" i="1"/>
  <c r="Q89" i="1"/>
  <c r="R89" i="1"/>
  <c r="S89" i="1"/>
  <c r="Q81" i="1"/>
  <c r="R81" i="1"/>
  <c r="S81" i="1"/>
  <c r="S58" i="1"/>
  <c r="AY64" i="1"/>
  <c r="AU64" i="1"/>
  <c r="Q85" i="1"/>
  <c r="R85" i="1"/>
  <c r="S85" i="1"/>
  <c r="T63" i="1"/>
  <c r="AK63" i="1"/>
  <c r="AO63" i="1" s="1"/>
  <c r="AR63" i="1" s="1"/>
  <c r="AM63" i="1"/>
  <c r="AQ63" i="1" s="1"/>
  <c r="AT63" i="1" s="1"/>
  <c r="AY63" i="1" s="1"/>
  <c r="AV60" i="1"/>
  <c r="AW60" i="1"/>
  <c r="S38" i="1"/>
  <c r="Q34" i="1"/>
  <c r="S34" i="1"/>
  <c r="AZ10" i="1"/>
  <c r="G90" i="1"/>
  <c r="K90" i="1" s="1"/>
  <c r="N90" i="1" s="1"/>
  <c r="I90" i="1"/>
  <c r="M90" i="1" s="1"/>
  <c r="P90" i="1" s="1"/>
  <c r="U90" i="1" s="1"/>
  <c r="G86" i="1"/>
  <c r="K86" i="1" s="1"/>
  <c r="N86" i="1" s="1"/>
  <c r="H86" i="1"/>
  <c r="L86" i="1" s="1"/>
  <c r="O86" i="1" s="1"/>
  <c r="T86" i="1" s="1"/>
  <c r="I86" i="1"/>
  <c r="M86" i="1" s="1"/>
  <c r="P86" i="1" s="1"/>
  <c r="U86" i="1" s="1"/>
  <c r="G82" i="1"/>
  <c r="K82" i="1" s="1"/>
  <c r="N82" i="1" s="1"/>
  <c r="H82" i="1"/>
  <c r="L82" i="1" s="1"/>
  <c r="O82" i="1" s="1"/>
  <c r="T82" i="1" s="1"/>
  <c r="I82" i="1"/>
  <c r="M82" i="1" s="1"/>
  <c r="P82" i="1" s="1"/>
  <c r="U82" i="1" s="1"/>
  <c r="AL88" i="1"/>
  <c r="AP88" i="1" s="1"/>
  <c r="AS88" i="1" s="1"/>
  <c r="AX88" i="1" s="1"/>
  <c r="AL84" i="1"/>
  <c r="AP84" i="1" s="1"/>
  <c r="AS84" i="1" s="1"/>
  <c r="AX84" i="1" s="1"/>
  <c r="G59" i="1"/>
  <c r="K59" i="1" s="1"/>
  <c r="N59" i="1" s="1"/>
  <c r="H59" i="1"/>
  <c r="L59" i="1" s="1"/>
  <c r="O59" i="1" s="1"/>
  <c r="T59" i="1" s="1"/>
  <c r="R65" i="1"/>
  <c r="AZ37" i="1"/>
  <c r="AY33" i="1"/>
  <c r="AZ33" i="1"/>
  <c r="S39" i="1"/>
  <c r="AK85" i="1"/>
  <c r="AO85" i="1" s="1"/>
  <c r="AR85" i="1" s="1"/>
  <c r="AM85" i="1"/>
  <c r="AQ85" i="1" s="1"/>
  <c r="AT85" i="1" s="1"/>
  <c r="AY85" i="1" s="1"/>
  <c r="AW84" i="1"/>
  <c r="AL62" i="1"/>
  <c r="AP62" i="1" s="1"/>
  <c r="AS62" i="1" s="1"/>
  <c r="AX62" i="1" s="1"/>
  <c r="AZ9" i="1"/>
  <c r="AW88" i="1"/>
  <c r="I63" i="1"/>
  <c r="M63" i="1" s="1"/>
  <c r="P63" i="1" s="1"/>
  <c r="U63" i="1" s="1"/>
  <c r="AK62" i="1"/>
  <c r="AO62" i="1" s="1"/>
  <c r="AR62" i="1" s="1"/>
  <c r="AP40" i="1"/>
  <c r="AT40" i="1" s="1"/>
  <c r="AW40" i="1" s="1"/>
  <c r="BB40" i="1" s="1"/>
  <c r="AN40" i="1"/>
  <c r="AR40" i="1" s="1"/>
  <c r="AU40" i="1" s="1"/>
  <c r="AO40" i="1"/>
  <c r="AS40" i="1" s="1"/>
  <c r="AV40" i="1" s="1"/>
  <c r="BA40" i="1" s="1"/>
  <c r="AP36" i="1"/>
  <c r="AT36" i="1" s="1"/>
  <c r="AW36" i="1" s="1"/>
  <c r="BB36" i="1" s="1"/>
  <c r="AN36" i="1"/>
  <c r="AR36" i="1" s="1"/>
  <c r="AU36" i="1" s="1"/>
  <c r="AO36" i="1"/>
  <c r="AS36" i="1" s="1"/>
  <c r="AV36" i="1" s="1"/>
  <c r="BA36" i="1" s="1"/>
  <c r="AP32" i="1"/>
  <c r="AT32" i="1" s="1"/>
  <c r="AW32" i="1" s="1"/>
  <c r="BB32" i="1" s="1"/>
  <c r="AN32" i="1"/>
  <c r="AR32" i="1" s="1"/>
  <c r="AU32" i="1" s="1"/>
  <c r="AO32" i="1"/>
  <c r="AS32" i="1" s="1"/>
  <c r="AV32" i="1" s="1"/>
  <c r="BA32" i="1" s="1"/>
  <c r="Q33" i="1"/>
  <c r="S12" i="1"/>
  <c r="S8" i="1"/>
  <c r="AK81" i="1"/>
  <c r="AO81" i="1" s="1"/>
  <c r="AR81" i="1" s="1"/>
  <c r="AM81" i="1"/>
  <c r="AQ81" i="1" s="1"/>
  <c r="AT81" i="1" s="1"/>
  <c r="AY81" i="1" s="1"/>
  <c r="AL86" i="1"/>
  <c r="AP86" i="1" s="1"/>
  <c r="AS86" i="1" s="1"/>
  <c r="AX86" i="1" s="1"/>
  <c r="AL85" i="1"/>
  <c r="AP85" i="1" s="1"/>
  <c r="AS85" i="1" s="1"/>
  <c r="AX85" i="1" s="1"/>
  <c r="AL81" i="1"/>
  <c r="AP81" i="1" s="1"/>
  <c r="AS81" i="1" s="1"/>
  <c r="AX81" i="1" s="1"/>
  <c r="AK65" i="1"/>
  <c r="AO65" i="1" s="1"/>
  <c r="AR65" i="1" s="1"/>
  <c r="AM65" i="1"/>
  <c r="AQ65" i="1" s="1"/>
  <c r="AT65" i="1" s="1"/>
  <c r="AY65" i="1" s="1"/>
  <c r="AK61" i="1"/>
  <c r="AO61" i="1" s="1"/>
  <c r="AR61" i="1" s="1"/>
  <c r="AM61" i="1"/>
  <c r="AQ61" i="1" s="1"/>
  <c r="AT61" i="1" s="1"/>
  <c r="AY61" i="1" s="1"/>
  <c r="AM57" i="1"/>
  <c r="AQ57" i="1" s="1"/>
  <c r="AT57" i="1" s="1"/>
  <c r="AY57" i="1" s="1"/>
  <c r="AK57" i="1"/>
  <c r="AO57" i="1" s="1"/>
  <c r="AR57" i="1" s="1"/>
  <c r="AL57" i="1"/>
  <c r="AP57" i="1" s="1"/>
  <c r="AS57" i="1" s="1"/>
  <c r="AX57" i="1" s="1"/>
  <c r="S61" i="1"/>
  <c r="AU60" i="1"/>
  <c r="G88" i="1"/>
  <c r="K88" i="1" s="1"/>
  <c r="N88" i="1" s="1"/>
  <c r="I88" i="1"/>
  <c r="M88" i="1" s="1"/>
  <c r="P88" i="1" s="1"/>
  <c r="U88" i="1" s="1"/>
  <c r="G84" i="1"/>
  <c r="K84" i="1" s="1"/>
  <c r="N84" i="1" s="1"/>
  <c r="H84" i="1"/>
  <c r="L84" i="1" s="1"/>
  <c r="O84" i="1" s="1"/>
  <c r="T84" i="1" s="1"/>
  <c r="I84" i="1"/>
  <c r="M84" i="1" s="1"/>
  <c r="P84" i="1" s="1"/>
  <c r="U84" i="1" s="1"/>
  <c r="AL90" i="1"/>
  <c r="AP90" i="1" s="1"/>
  <c r="AS90" i="1" s="1"/>
  <c r="AX90" i="1" s="1"/>
  <c r="S87" i="1"/>
  <c r="AK86" i="1"/>
  <c r="AO86" i="1" s="1"/>
  <c r="AR86" i="1" s="1"/>
  <c r="AL82" i="1"/>
  <c r="AP82" i="1" s="1"/>
  <c r="AS82" i="1" s="1"/>
  <c r="AX82" i="1" s="1"/>
  <c r="AV64" i="1"/>
  <c r="AW64" i="1"/>
  <c r="AL63" i="1"/>
  <c r="AP63" i="1" s="1"/>
  <c r="AS63" i="1" s="1"/>
  <c r="AX63" i="1" s="1"/>
  <c r="R61" i="1"/>
  <c r="AL58" i="1"/>
  <c r="AP58" i="1" s="1"/>
  <c r="AS58" i="1" s="1"/>
  <c r="AX58" i="1" s="1"/>
  <c r="AK59" i="1"/>
  <c r="AO59" i="1" s="1"/>
  <c r="AR59" i="1" s="1"/>
  <c r="AM59" i="1"/>
  <c r="AQ59" i="1" s="1"/>
  <c r="AT59" i="1" s="1"/>
  <c r="AY59" i="1" s="1"/>
  <c r="AK87" i="1"/>
  <c r="AO87" i="1" s="1"/>
  <c r="AR87" i="1" s="1"/>
  <c r="AM87" i="1"/>
  <c r="AQ87" i="1" s="1"/>
  <c r="AT87" i="1" s="1"/>
  <c r="AY87" i="1" s="1"/>
  <c r="AK89" i="1"/>
  <c r="AO89" i="1" s="1"/>
  <c r="AR89" i="1" s="1"/>
  <c r="AM89" i="1"/>
  <c r="AQ89" i="1" s="1"/>
  <c r="AT89" i="1" s="1"/>
  <c r="AY89" i="1" s="1"/>
  <c r="AK83" i="1"/>
  <c r="AO83" i="1" s="1"/>
  <c r="AR83" i="1" s="1"/>
  <c r="AM83" i="1"/>
  <c r="AQ83" i="1" s="1"/>
  <c r="AT83" i="1" s="1"/>
  <c r="AY83" i="1" s="1"/>
  <c r="AK90" i="1"/>
  <c r="AO90" i="1" s="1"/>
  <c r="AR90" i="1" s="1"/>
  <c r="R87" i="1"/>
  <c r="AK82" i="1"/>
  <c r="AO82" i="1" s="1"/>
  <c r="AR82" i="1" s="1"/>
  <c r="S63" i="1"/>
  <c r="AK58" i="1"/>
  <c r="AO58" i="1" s="1"/>
  <c r="AR58" i="1" s="1"/>
  <c r="AZ11" i="1"/>
  <c r="AZ7" i="1"/>
  <c r="H90" i="1"/>
  <c r="L90" i="1" s="1"/>
  <c r="O90" i="1" s="1"/>
  <c r="T90" i="1" s="1"/>
  <c r="AL65" i="1"/>
  <c r="AP65" i="1" s="1"/>
  <c r="AS65" i="1" s="1"/>
  <c r="AX65" i="1" s="1"/>
  <c r="S31" i="1"/>
  <c r="Q11" i="1"/>
  <c r="T11" i="1"/>
  <c r="G7" i="1"/>
  <c r="K7" i="1" s="1"/>
  <c r="N7" i="1" s="1"/>
  <c r="H7" i="1"/>
  <c r="L7" i="1" s="1"/>
  <c r="O7" i="1" s="1"/>
  <c r="T7" i="1" s="1"/>
  <c r="I7" i="1"/>
  <c r="M7" i="1" s="1"/>
  <c r="P7" i="1" s="1"/>
  <c r="U7" i="1" s="1"/>
  <c r="R5" i="1"/>
  <c r="R31" i="1"/>
  <c r="Q10" i="1"/>
  <c r="T10" i="1"/>
  <c r="G6" i="1"/>
  <c r="K6" i="1" s="1"/>
  <c r="N6" i="1" s="1"/>
  <c r="I6" i="1"/>
  <c r="M6" i="1" s="1"/>
  <c r="P6" i="1" s="1"/>
  <c r="U6" i="1" s="1"/>
  <c r="G57" i="1"/>
  <c r="K57" i="1" s="1"/>
  <c r="N57" i="1" s="1"/>
  <c r="I57" i="1"/>
  <c r="M57" i="1" s="1"/>
  <c r="P57" i="1" s="1"/>
  <c r="U57" i="1" s="1"/>
  <c r="I60" i="1"/>
  <c r="M60" i="1" s="1"/>
  <c r="P60" i="1" s="1"/>
  <c r="U60" i="1" s="1"/>
  <c r="I58" i="1"/>
  <c r="M58" i="1" s="1"/>
  <c r="P58" i="1" s="1"/>
  <c r="U58" i="1" s="1"/>
  <c r="S40" i="1"/>
  <c r="Q36" i="1"/>
  <c r="S36" i="1"/>
  <c r="Q32" i="1"/>
  <c r="R32" i="1"/>
  <c r="S32" i="1"/>
  <c r="AM56" i="1"/>
  <c r="AQ56" i="1" s="1"/>
  <c r="AT56" i="1" s="1"/>
  <c r="AY56" i="1" s="1"/>
  <c r="AK56" i="1"/>
  <c r="AO56" i="1" s="1"/>
  <c r="AR56" i="1" s="1"/>
  <c r="AN39" i="1"/>
  <c r="AR39" i="1" s="1"/>
  <c r="AU39" i="1" s="1"/>
  <c r="AO39" i="1"/>
  <c r="AS39" i="1" s="1"/>
  <c r="AV39" i="1" s="1"/>
  <c r="BA39" i="1" s="1"/>
  <c r="AP39" i="1"/>
  <c r="AT39" i="1" s="1"/>
  <c r="AW39" i="1" s="1"/>
  <c r="BB39" i="1" s="1"/>
  <c r="AN35" i="1"/>
  <c r="AR35" i="1" s="1"/>
  <c r="AU35" i="1" s="1"/>
  <c r="AO35" i="1"/>
  <c r="AS35" i="1" s="1"/>
  <c r="AV35" i="1" s="1"/>
  <c r="BA35" i="1" s="1"/>
  <c r="AP35" i="1"/>
  <c r="AT35" i="1" s="1"/>
  <c r="AW35" i="1" s="1"/>
  <c r="BB35" i="1" s="1"/>
  <c r="AN31" i="1"/>
  <c r="AR31" i="1" s="1"/>
  <c r="AU31" i="1" s="1"/>
  <c r="AO31" i="1"/>
  <c r="AS31" i="1" s="1"/>
  <c r="AV31" i="1" s="1"/>
  <c r="BA31" i="1" s="1"/>
  <c r="AP31" i="1"/>
  <c r="AT31" i="1" s="1"/>
  <c r="AW31" i="1" s="1"/>
  <c r="BB31" i="1" s="1"/>
  <c r="S35" i="1"/>
  <c r="R33" i="1"/>
  <c r="Q13" i="1"/>
  <c r="R13" i="1"/>
  <c r="S13" i="1"/>
  <c r="S9" i="1"/>
  <c r="G56" i="1"/>
  <c r="K56" i="1" s="1"/>
  <c r="N56" i="1" s="1"/>
  <c r="H56" i="1"/>
  <c r="L56" i="1" s="1"/>
  <c r="O56" i="1" s="1"/>
  <c r="T56" i="1" s="1"/>
  <c r="I56" i="1"/>
  <c r="M56" i="1" s="1"/>
  <c r="P56" i="1" s="1"/>
  <c r="U56" i="1" s="1"/>
  <c r="AL56" i="1"/>
  <c r="AP56" i="1" s="1"/>
  <c r="AS56" i="1" s="1"/>
  <c r="AX56" i="1" s="1"/>
  <c r="I11" i="1"/>
  <c r="M11" i="1" s="1"/>
  <c r="P11" i="1" s="1"/>
  <c r="U11" i="1" s="1"/>
  <c r="I10" i="1"/>
  <c r="M10" i="1" s="1"/>
  <c r="P10" i="1" s="1"/>
  <c r="U10" i="1" s="1"/>
  <c r="S4" i="1"/>
  <c r="X6" i="1"/>
  <c r="Y6" i="1"/>
  <c r="I39" i="1"/>
  <c r="M39" i="1" s="1"/>
  <c r="P39" i="1" s="1"/>
  <c r="U39" i="1" s="1"/>
  <c r="AN38" i="1"/>
  <c r="AR38" i="1" s="1"/>
  <c r="AU38" i="1" s="1"/>
  <c r="I37" i="1"/>
  <c r="M37" i="1" s="1"/>
  <c r="P37" i="1" s="1"/>
  <c r="I35" i="1"/>
  <c r="M35" i="1" s="1"/>
  <c r="P35" i="1" s="1"/>
  <c r="U35" i="1" s="1"/>
  <c r="AN34" i="1"/>
  <c r="AR34" i="1" s="1"/>
  <c r="AU34" i="1" s="1"/>
  <c r="I33" i="1"/>
  <c r="M33" i="1" s="1"/>
  <c r="P33" i="1" s="1"/>
  <c r="U33" i="1" s="1"/>
  <c r="I31" i="1"/>
  <c r="M31" i="1" s="1"/>
  <c r="P31" i="1" s="1"/>
  <c r="U31" i="1" s="1"/>
  <c r="AN12" i="1"/>
  <c r="AR12" i="1" s="1"/>
  <c r="AU12" i="1" s="1"/>
  <c r="I12" i="1"/>
  <c r="M12" i="1" s="1"/>
  <c r="P12" i="1" s="1"/>
  <c r="U12" i="1" s="1"/>
  <c r="AN8" i="1"/>
  <c r="AR8" i="1" s="1"/>
  <c r="AU8" i="1" s="1"/>
  <c r="I8" i="1"/>
  <c r="M8" i="1" s="1"/>
  <c r="P8" i="1" s="1"/>
  <c r="U8" i="1" s="1"/>
  <c r="AN6" i="1"/>
  <c r="AR6" i="1" s="1"/>
  <c r="AU6" i="1" s="1"/>
  <c r="AN5" i="1"/>
  <c r="AR5" i="1" s="1"/>
  <c r="AU5" i="1" s="1"/>
  <c r="I5" i="1"/>
  <c r="M5" i="1" s="1"/>
  <c r="P5" i="1" s="1"/>
  <c r="U5" i="1" s="1"/>
  <c r="AN4" i="1"/>
  <c r="AR4" i="1" s="1"/>
  <c r="AU4" i="1" s="1"/>
  <c r="AP37" i="1"/>
  <c r="AT37" i="1" s="1"/>
  <c r="AW37" i="1" s="1"/>
  <c r="BB37" i="1" s="1"/>
  <c r="AP33" i="1"/>
  <c r="AT33" i="1" s="1"/>
  <c r="AW33" i="1" s="1"/>
  <c r="BB33" i="1" s="1"/>
  <c r="AP13" i="1"/>
  <c r="AT13" i="1" s="1"/>
  <c r="AW13" i="1" s="1"/>
  <c r="BB13" i="1" s="1"/>
  <c r="AP11" i="1"/>
  <c r="AT11" i="1" s="1"/>
  <c r="AW11" i="1" s="1"/>
  <c r="BB11" i="1" s="1"/>
  <c r="AP10" i="1"/>
  <c r="AT10" i="1" s="1"/>
  <c r="AW10" i="1" s="1"/>
  <c r="BB10" i="1" s="1"/>
  <c r="AP9" i="1"/>
  <c r="AT9" i="1" s="1"/>
  <c r="AW9" i="1" s="1"/>
  <c r="BB9" i="1" s="1"/>
  <c r="AP7" i="1"/>
  <c r="AT7" i="1" s="1"/>
  <c r="AW7" i="1" s="1"/>
  <c r="BB7" i="1" s="1"/>
  <c r="AO37" i="1"/>
  <c r="AS37" i="1" s="1"/>
  <c r="AV37" i="1" s="1"/>
  <c r="BA37" i="1" s="1"/>
  <c r="AO33" i="1"/>
  <c r="AS33" i="1" s="1"/>
  <c r="AV33" i="1" s="1"/>
  <c r="BA33" i="1" s="1"/>
  <c r="AO13" i="1"/>
  <c r="AS13" i="1" s="1"/>
  <c r="AV13" i="1" s="1"/>
  <c r="BA13" i="1" s="1"/>
  <c r="AO11" i="1"/>
  <c r="AS11" i="1" s="1"/>
  <c r="AV11" i="1" s="1"/>
  <c r="BA11" i="1" s="1"/>
  <c r="AO10" i="1"/>
  <c r="AS10" i="1" s="1"/>
  <c r="AV10" i="1" s="1"/>
  <c r="BA10" i="1" s="1"/>
  <c r="AO9" i="1"/>
  <c r="AS9" i="1" s="1"/>
  <c r="AV9" i="1" s="1"/>
  <c r="BA9" i="1" s="1"/>
  <c r="AO7" i="1"/>
  <c r="AS7" i="1" s="1"/>
  <c r="AV7" i="1" s="1"/>
  <c r="BA7" i="1" s="1"/>
  <c r="I40" i="1"/>
  <c r="M40" i="1" s="1"/>
  <c r="P40" i="1" s="1"/>
  <c r="U40" i="1" s="1"/>
  <c r="I38" i="1"/>
  <c r="M38" i="1" s="1"/>
  <c r="P38" i="1" s="1"/>
  <c r="U38" i="1" s="1"/>
  <c r="I36" i="1"/>
  <c r="M36" i="1" s="1"/>
  <c r="P36" i="1" s="1"/>
  <c r="U36" i="1" s="1"/>
  <c r="I34" i="1"/>
  <c r="M34" i="1" s="1"/>
  <c r="P34" i="1" s="1"/>
  <c r="U34" i="1" s="1"/>
  <c r="I32" i="1"/>
  <c r="M32" i="1" s="1"/>
  <c r="P32" i="1" s="1"/>
  <c r="U32" i="1" s="1"/>
  <c r="I13" i="1"/>
  <c r="M13" i="1" s="1"/>
  <c r="P13" i="1" s="1"/>
  <c r="U13" i="1" s="1"/>
  <c r="I9" i="1"/>
  <c r="M9" i="1" s="1"/>
  <c r="P9" i="1" s="1"/>
  <c r="U9" i="1" s="1"/>
  <c r="I4" i="1"/>
  <c r="M4" i="1" s="1"/>
  <c r="P4" i="1" s="1"/>
  <c r="U4" i="1" s="1"/>
  <c r="H40" i="1"/>
  <c r="L40" i="1" s="1"/>
  <c r="O40" i="1" s="1"/>
  <c r="T40" i="1" s="1"/>
  <c r="H38" i="1"/>
  <c r="L38" i="1" s="1"/>
  <c r="O38" i="1" s="1"/>
  <c r="T38" i="1" s="1"/>
  <c r="H36" i="1"/>
  <c r="L36" i="1" s="1"/>
  <c r="O36" i="1" s="1"/>
  <c r="T36" i="1" s="1"/>
  <c r="H34" i="1"/>
  <c r="L34" i="1" s="1"/>
  <c r="O34" i="1" s="1"/>
  <c r="T34" i="1" s="1"/>
  <c r="H32" i="1"/>
  <c r="L32" i="1" s="1"/>
  <c r="O32" i="1" s="1"/>
  <c r="T32" i="1" s="1"/>
  <c r="H13" i="1"/>
  <c r="L13" i="1" s="1"/>
  <c r="O13" i="1" s="1"/>
  <c r="T13" i="1" s="1"/>
  <c r="H9" i="1"/>
  <c r="L9" i="1" s="1"/>
  <c r="O9" i="1" s="1"/>
  <c r="T9" i="1" s="1"/>
  <c r="H4" i="1"/>
  <c r="L4" i="1" s="1"/>
  <c r="O4" i="1" s="1"/>
  <c r="T4" i="1" s="1"/>
  <c r="BH15" i="1" l="1"/>
  <c r="AV63" i="1"/>
  <c r="AW63" i="1"/>
  <c r="AU63" i="1"/>
  <c r="AX7" i="1"/>
  <c r="AY6" i="1"/>
  <c r="AZ6" i="1"/>
  <c r="AX6" i="1"/>
  <c r="U37" i="1"/>
  <c r="X11" i="1" s="1"/>
  <c r="Q37" i="1"/>
  <c r="R37" i="1"/>
  <c r="AY11" i="1"/>
  <c r="AV59" i="1"/>
  <c r="AW59" i="1"/>
  <c r="AU59" i="1"/>
  <c r="AV61" i="1"/>
  <c r="AU61" i="1"/>
  <c r="AW61" i="1"/>
  <c r="X9" i="1"/>
  <c r="Y9" i="1"/>
  <c r="AY32" i="1"/>
  <c r="AZ32" i="1"/>
  <c r="AX32" i="1"/>
  <c r="AV62" i="1"/>
  <c r="AW62" i="1"/>
  <c r="AU62" i="1"/>
  <c r="AV84" i="1"/>
  <c r="AX33" i="1"/>
  <c r="Q90" i="1"/>
  <c r="S90" i="1"/>
  <c r="R90" i="1"/>
  <c r="R38" i="1"/>
  <c r="AU88" i="1"/>
  <c r="R63" i="1"/>
  <c r="AA13" i="1"/>
  <c r="AB13" i="1"/>
  <c r="AY5" i="1"/>
  <c r="AZ5" i="1"/>
  <c r="AX5" i="1"/>
  <c r="AY8" i="1"/>
  <c r="AZ8" i="1"/>
  <c r="AX8" i="1"/>
  <c r="AY38" i="1"/>
  <c r="AZ38" i="1"/>
  <c r="BG13" i="1" s="1"/>
  <c r="AX38" i="1"/>
  <c r="R4" i="1"/>
  <c r="Q56" i="1"/>
  <c r="R56" i="1"/>
  <c r="S56" i="1"/>
  <c r="R36" i="1"/>
  <c r="R57" i="1"/>
  <c r="Q57" i="1"/>
  <c r="S57" i="1"/>
  <c r="Q31" i="1"/>
  <c r="AX11" i="1"/>
  <c r="AV83" i="1"/>
  <c r="AU83" i="1"/>
  <c r="AW83" i="1"/>
  <c r="AU84" i="1"/>
  <c r="R88" i="1"/>
  <c r="Q88" i="1"/>
  <c r="S88" i="1"/>
  <c r="Q8" i="1"/>
  <c r="BG12" i="1"/>
  <c r="BH12" i="1"/>
  <c r="Q38" i="1"/>
  <c r="Q63" i="1"/>
  <c r="AA7" i="1"/>
  <c r="AB7" i="1"/>
  <c r="AV90" i="1"/>
  <c r="AU90" i="1"/>
  <c r="AW90" i="1"/>
  <c r="AX39" i="1"/>
  <c r="AY39" i="1"/>
  <c r="AZ39" i="1"/>
  <c r="Q35" i="1"/>
  <c r="AV86" i="1"/>
  <c r="AU86" i="1"/>
  <c r="AW86" i="1"/>
  <c r="AV65" i="1"/>
  <c r="AU65" i="1"/>
  <c r="AW65" i="1"/>
  <c r="R8" i="1"/>
  <c r="AV85" i="1"/>
  <c r="AW85" i="1"/>
  <c r="BJ10" i="1" s="1"/>
  <c r="AU85" i="1"/>
  <c r="AY37" i="1"/>
  <c r="AY10" i="1"/>
  <c r="R58" i="1"/>
  <c r="AA9" i="1"/>
  <c r="AB9" i="1"/>
  <c r="AV87" i="1"/>
  <c r="AU87" i="1"/>
  <c r="AW87" i="1"/>
  <c r="AY40" i="1"/>
  <c r="AZ40" i="1"/>
  <c r="BG15" i="1" s="1"/>
  <c r="AX40" i="1"/>
  <c r="AX35" i="1"/>
  <c r="AY35" i="1"/>
  <c r="AZ35" i="1"/>
  <c r="Q84" i="1"/>
  <c r="R84" i="1"/>
  <c r="S84" i="1"/>
  <c r="AY12" i="1"/>
  <c r="AZ12" i="1"/>
  <c r="AX12" i="1"/>
  <c r="Q5" i="1"/>
  <c r="R35" i="1"/>
  <c r="R9" i="1"/>
  <c r="AV56" i="1"/>
  <c r="AW56" i="1"/>
  <c r="AU56" i="1"/>
  <c r="R6" i="1"/>
  <c r="Q6" i="1"/>
  <c r="S6" i="1"/>
  <c r="Q7" i="1"/>
  <c r="R7" i="1"/>
  <c r="S7" i="1"/>
  <c r="AV58" i="1"/>
  <c r="AW58" i="1"/>
  <c r="AU58" i="1"/>
  <c r="AV89" i="1"/>
  <c r="AU89" i="1"/>
  <c r="AW89" i="1"/>
  <c r="BJ14" i="1" s="1"/>
  <c r="AA10" i="1"/>
  <c r="X13" i="1"/>
  <c r="Y13" i="1"/>
  <c r="AY36" i="1"/>
  <c r="AZ36" i="1"/>
  <c r="AX36" i="1"/>
  <c r="BG11" i="1"/>
  <c r="BH11" i="1"/>
  <c r="AX37" i="1"/>
  <c r="Q82" i="1"/>
  <c r="R82" i="1"/>
  <c r="S82" i="1"/>
  <c r="AX10" i="1"/>
  <c r="Q58" i="1"/>
  <c r="R60" i="1"/>
  <c r="Q59" i="1"/>
  <c r="R59" i="1"/>
  <c r="S59" i="1"/>
  <c r="X5" i="1"/>
  <c r="Y5" i="1"/>
  <c r="X10" i="1"/>
  <c r="Y10" i="1"/>
  <c r="AY4" i="1"/>
  <c r="AZ4" i="1"/>
  <c r="AX4" i="1"/>
  <c r="AY13" i="1"/>
  <c r="Q9" i="1"/>
  <c r="AX31" i="1"/>
  <c r="AY31" i="1"/>
  <c r="AZ31" i="1"/>
  <c r="R40" i="1"/>
  <c r="X12" i="1"/>
  <c r="Y12" i="1"/>
  <c r="AA12" i="1"/>
  <c r="AB12" i="1"/>
  <c r="AV88" i="1"/>
  <c r="Q12" i="1"/>
  <c r="AY9" i="1"/>
  <c r="Q39" i="1"/>
  <c r="Q60" i="1"/>
  <c r="AY34" i="1"/>
  <c r="AZ34" i="1"/>
  <c r="BG9" i="1" s="1"/>
  <c r="AX34" i="1"/>
  <c r="R86" i="1"/>
  <c r="S86" i="1"/>
  <c r="AB10" i="1" s="1"/>
  <c r="Q86" i="1"/>
  <c r="BH13" i="1"/>
  <c r="AV81" i="1"/>
  <c r="AW81" i="1"/>
  <c r="AU81" i="1"/>
  <c r="Q4" i="1"/>
  <c r="AX13" i="1"/>
  <c r="X14" i="1"/>
  <c r="Y14" i="1"/>
  <c r="Q40" i="1"/>
  <c r="R10" i="1"/>
  <c r="R11" i="1"/>
  <c r="AY7" i="1"/>
  <c r="AV82" i="1"/>
  <c r="AW82" i="1"/>
  <c r="AU82" i="1"/>
  <c r="AV57" i="1"/>
  <c r="AU57" i="1"/>
  <c r="AW57" i="1"/>
  <c r="R12" i="1"/>
  <c r="AX9" i="1"/>
  <c r="R39" i="1"/>
  <c r="R34" i="1"/>
  <c r="AA11" i="1"/>
  <c r="AB11" i="1"/>
  <c r="AA5" i="1" l="1"/>
  <c r="AB5" i="1"/>
  <c r="BG10" i="1"/>
  <c r="BH10" i="1"/>
  <c r="BK14" i="1"/>
  <c r="BJ7" i="1"/>
  <c r="BK7" i="1"/>
  <c r="BH9" i="1"/>
  <c r="BG8" i="1"/>
  <c r="BH8" i="1"/>
  <c r="BG14" i="1"/>
  <c r="BH14" i="1"/>
  <c r="BG7" i="1"/>
  <c r="BH7" i="1"/>
  <c r="AA14" i="1"/>
  <c r="AB14" i="1"/>
  <c r="BJ9" i="1"/>
  <c r="BK9" i="1"/>
  <c r="BJ12" i="1"/>
  <c r="BK12" i="1"/>
  <c r="X7" i="1"/>
  <c r="Y7" i="1"/>
  <c r="BJ8" i="1"/>
  <c r="BK8" i="1"/>
  <c r="BK10" i="1"/>
  <c r="BK15" i="1"/>
  <c r="BJ15" i="1"/>
  <c r="AA6" i="1"/>
  <c r="AB6" i="1"/>
  <c r="AA8" i="1"/>
  <c r="AB8" i="1"/>
  <c r="BJ6" i="1"/>
  <c r="BK6" i="1"/>
  <c r="Y11" i="1"/>
  <c r="X8" i="1"/>
  <c r="Y8" i="1"/>
  <c r="BJ13" i="1"/>
  <c r="BK13" i="1"/>
  <c r="BG6" i="1"/>
  <c r="BH6" i="1"/>
  <c r="BJ11" i="1"/>
  <c r="BK11" i="1"/>
</calcChain>
</file>

<file path=xl/sharedStrings.xml><?xml version="1.0" encoding="utf-8"?>
<sst xmlns="http://schemas.openxmlformats.org/spreadsheetml/2006/main" count="242" uniqueCount="39">
  <si>
    <t>these values were not considered for the calculation of the mean  for a technical reason</t>
  </si>
  <si>
    <t>µM 
PomX-His6</t>
  </si>
  <si>
    <t xml:space="preserve"> ØKontrolle</t>
  </si>
  <si>
    <t>Kontrolle 3</t>
  </si>
  <si>
    <t>Kontrolle 2</t>
  </si>
  <si>
    <t>Kontrolle 1</t>
  </si>
  <si>
    <t>Norm. Activity 3</t>
  </si>
  <si>
    <t>Norm. Activity 2</t>
  </si>
  <si>
    <t>Norm. Activity 1</t>
  </si>
  <si>
    <t>STDw</t>
  </si>
  <si>
    <t>Ø</t>
  </si>
  <si>
    <t>Activity [Pi/min/ Protein]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</si>
  <si>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</si>
  <si>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</si>
  <si>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</si>
  <si>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</si>
  <si>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</si>
  <si>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</si>
  <si>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</si>
  <si>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</si>
  <si>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 xml:space="preserve">Herring Sperm DNA [µg/mL]             </t>
  </si>
  <si>
    <t>PomX N K13AR15A peptide µM</t>
  </si>
  <si>
    <t>Activity [Pi/h/ Protein]</t>
  </si>
  <si>
    <t>PomX N peptide µM</t>
  </si>
  <si>
    <t>PomZ+ DNA+ PomX NPEPK13AR15A</t>
  </si>
  <si>
    <t xml:space="preserve">PomZ+ DNA + PomX NPEP </t>
  </si>
  <si>
    <t>6,31E-$</t>
  </si>
  <si>
    <t>6.69E-4</t>
  </si>
  <si>
    <t>from Figure 2G</t>
  </si>
  <si>
    <t>µM 
PomX-N Peptid</t>
  </si>
  <si>
    <t>STDEV</t>
  </si>
  <si>
    <t>MEAN</t>
  </si>
  <si>
    <t>WT PomX</t>
  </si>
  <si>
    <t>plus DNA</t>
  </si>
  <si>
    <t>minus DNA</t>
  </si>
  <si>
    <t xml:space="preserve">PomZ+PomX NPEPK13AR15A </t>
  </si>
  <si>
    <t>PomZ+PomX NPEP</t>
  </si>
  <si>
    <t>protein conc.</t>
  </si>
  <si>
    <t>Source data for Figure 5E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</si>
</sst>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1" fontId="0" fillId="0" borderId="0" xfId="0" applyNumberFormat="1" applyAlignment="1">
      <alignment horizontal="center" vertical="center"/>
    </xf>
    <xf numFmtId="11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2" fontId="0" fillId="0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/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11" fontId="0" fillId="0" borderId="0" xfId="0" applyNumberForma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0" fillId="0" borderId="0" xfId="0" applyNumberFormat="1"/>
    <xf numFmtId="2" fontId="0" fillId="5" borderId="0" xfId="0" applyNumberFormat="1" applyFill="1"/>
    <xf numFmtId="2" fontId="0" fillId="6" borderId="0" xfId="0" applyNumberFormat="1" applyFill="1"/>
    <xf numFmtId="0" fontId="2" fillId="0" borderId="1" xfId="0" applyFont="1" applyFill="1" applyBorder="1" applyAlignment="1">
      <alignment vertical="center" wrapText="1"/>
    </xf>
    <xf numFmtId="2" fontId="0" fillId="7" borderId="0" xfId="0" applyNumberFormat="1" applyFill="1"/>
    <xf numFmtId="1" fontId="0" fillId="0" borderId="0" xfId="0" applyNumberFormat="1" applyFill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minus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5'!$Y$5:$Y$14</c:f>
                <c:numCache>
                  <c:formatCode>General</c:formatCode>
                  <c:ptCount val="10"/>
                  <c:pt idx="0">
                    <c:v>1.7281179587495166</c:v>
                  </c:pt>
                  <c:pt idx="1">
                    <c:v>1.7812753267196206</c:v>
                  </c:pt>
                  <c:pt idx="2">
                    <c:v>1.9533072116634451</c:v>
                  </c:pt>
                  <c:pt idx="3">
                    <c:v>1.3263601079925653</c:v>
                  </c:pt>
                  <c:pt idx="4">
                    <c:v>1.4527012960883736</c:v>
                  </c:pt>
                  <c:pt idx="5">
                    <c:v>1.6021287264317705</c:v>
                  </c:pt>
                  <c:pt idx="6">
                    <c:v>2.3512982172574768</c:v>
                  </c:pt>
                  <c:pt idx="7">
                    <c:v>2.1960747543981212</c:v>
                  </c:pt>
                  <c:pt idx="8">
                    <c:v>1.1740800606178179</c:v>
                  </c:pt>
                  <c:pt idx="9">
                    <c:v>2.6700276765990956</c:v>
                  </c:pt>
                </c:numCache>
              </c:numRef>
            </c:plus>
            <c:minus>
              <c:numRef>
                <c:f>'Figure 5-source data 5'!$Y$5:$Y$14</c:f>
                <c:numCache>
                  <c:formatCode>General</c:formatCode>
                  <c:ptCount val="10"/>
                  <c:pt idx="0">
                    <c:v>1.7281179587495166</c:v>
                  </c:pt>
                  <c:pt idx="1">
                    <c:v>1.7812753267196206</c:v>
                  </c:pt>
                  <c:pt idx="2">
                    <c:v>1.9533072116634451</c:v>
                  </c:pt>
                  <c:pt idx="3">
                    <c:v>1.3263601079925653</c:v>
                  </c:pt>
                  <c:pt idx="4">
                    <c:v>1.4527012960883736</c:v>
                  </c:pt>
                  <c:pt idx="5">
                    <c:v>1.6021287264317705</c:v>
                  </c:pt>
                  <c:pt idx="6">
                    <c:v>2.3512982172574768</c:v>
                  </c:pt>
                  <c:pt idx="7">
                    <c:v>2.1960747543981212</c:v>
                  </c:pt>
                  <c:pt idx="8">
                    <c:v>1.1740800606178179</c:v>
                  </c:pt>
                  <c:pt idx="9">
                    <c:v>2.6700276765990956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5'!$W$5:$W$14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5'!$X$5:$X$14</c:f>
              <c:numCache>
                <c:formatCode>0.00</c:formatCode>
                <c:ptCount val="10"/>
                <c:pt idx="0">
                  <c:v>7.4425017342638524</c:v>
                </c:pt>
                <c:pt idx="1">
                  <c:v>7.4667681240071317</c:v>
                </c:pt>
                <c:pt idx="2">
                  <c:v>5.7050282286450331</c:v>
                </c:pt>
                <c:pt idx="3">
                  <c:v>6.8940813260657317</c:v>
                </c:pt>
                <c:pt idx="4">
                  <c:v>6.8843747701684208</c:v>
                </c:pt>
                <c:pt idx="5">
                  <c:v>6.5130990070962431</c:v>
                </c:pt>
                <c:pt idx="6">
                  <c:v>6.6931556189913781</c:v>
                </c:pt>
                <c:pt idx="7">
                  <c:v>7.3381562583677491</c:v>
                </c:pt>
                <c:pt idx="8">
                  <c:v>6.2704351096634481</c:v>
                </c:pt>
                <c:pt idx="9">
                  <c:v>5.0401291496791716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18-4E3C-A309-EF1ECB145D0C}"/>
            </c:ext>
          </c:extLst>
        </c:ser>
        <c:ser>
          <c:idx val="1"/>
          <c:order val="1"/>
          <c:tx>
            <c:v>plus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5'!$AB$5:$AB$14</c:f>
                <c:numCache>
                  <c:formatCode>General</c:formatCode>
                  <c:ptCount val="10"/>
                  <c:pt idx="0">
                    <c:v>2.0140165012824216</c:v>
                  </c:pt>
                  <c:pt idx="1">
                    <c:v>2.2058998273679977</c:v>
                  </c:pt>
                  <c:pt idx="2">
                    <c:v>1.5715259365759318</c:v>
                  </c:pt>
                  <c:pt idx="3">
                    <c:v>2.7827782290696774</c:v>
                  </c:pt>
                  <c:pt idx="4">
                    <c:v>2.3820088978818412</c:v>
                  </c:pt>
                  <c:pt idx="5">
                    <c:v>3.0304942330768934</c:v>
                  </c:pt>
                  <c:pt idx="6">
                    <c:v>3.7353668084256753</c:v>
                  </c:pt>
                  <c:pt idx="7">
                    <c:v>4.256133516190614</c:v>
                  </c:pt>
                  <c:pt idx="8">
                    <c:v>8.1722733293178305</c:v>
                  </c:pt>
                  <c:pt idx="9">
                    <c:v>4.600450915676686</c:v>
                  </c:pt>
                </c:numCache>
              </c:numRef>
            </c:plus>
            <c:minus>
              <c:numRef>
                <c:f>'Figure 5-source data 5'!$AB$5:$AB$14</c:f>
                <c:numCache>
                  <c:formatCode>General</c:formatCode>
                  <c:ptCount val="10"/>
                  <c:pt idx="0">
                    <c:v>2.0140165012824216</c:v>
                  </c:pt>
                  <c:pt idx="1">
                    <c:v>2.2058998273679977</c:v>
                  </c:pt>
                  <c:pt idx="2">
                    <c:v>1.5715259365759318</c:v>
                  </c:pt>
                  <c:pt idx="3">
                    <c:v>2.7827782290696774</c:v>
                  </c:pt>
                  <c:pt idx="4">
                    <c:v>2.3820088978818412</c:v>
                  </c:pt>
                  <c:pt idx="5">
                    <c:v>3.0304942330768934</c:v>
                  </c:pt>
                  <c:pt idx="6">
                    <c:v>3.7353668084256753</c:v>
                  </c:pt>
                  <c:pt idx="7">
                    <c:v>4.256133516190614</c:v>
                  </c:pt>
                  <c:pt idx="8">
                    <c:v>8.1722733293178305</c:v>
                  </c:pt>
                  <c:pt idx="9">
                    <c:v>4.600450915676686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5'!$W$5:$W$14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5'!$AA$5:$AA$14</c:f>
              <c:numCache>
                <c:formatCode>0.00</c:formatCode>
                <c:ptCount val="10"/>
                <c:pt idx="0">
                  <c:v>12.666624342440249</c:v>
                </c:pt>
                <c:pt idx="1">
                  <c:v>15.76176456057067</c:v>
                </c:pt>
                <c:pt idx="2">
                  <c:v>17.885619508745069</c:v>
                </c:pt>
                <c:pt idx="3">
                  <c:v>20.4269275438355</c:v>
                </c:pt>
                <c:pt idx="4">
                  <c:v>22.765330094448814</c:v>
                </c:pt>
                <c:pt idx="5">
                  <c:v>23.277583284768085</c:v>
                </c:pt>
                <c:pt idx="6">
                  <c:v>24.423500324151139</c:v>
                </c:pt>
                <c:pt idx="7">
                  <c:v>26.397670898530937</c:v>
                </c:pt>
                <c:pt idx="8">
                  <c:v>29.398011013258117</c:v>
                </c:pt>
                <c:pt idx="9">
                  <c:v>27.144429607795079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18-4E3C-A309-EF1ECB145D0C}"/>
            </c:ext>
          </c:extLst>
        </c:ser>
        <c:ser>
          <c:idx val="2"/>
          <c:order val="2"/>
          <c:tx>
            <c:v>PomX-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5-source data 5'!$X$32:$X$41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5'!$Y$32:$Y$41</c:f>
              <c:numCache>
                <c:formatCode>General</c:formatCode>
                <c:ptCount val="10"/>
                <c:pt idx="0">
                  <c:v>6.2984036732210553</c:v>
                </c:pt>
                <c:pt idx="1">
                  <c:v>6.2679766023359278</c:v>
                </c:pt>
                <c:pt idx="2">
                  <c:v>5.9781187165355201</c:v>
                </c:pt>
                <c:pt idx="3">
                  <c:v>6.3688663636918719</c:v>
                </c:pt>
                <c:pt idx="4">
                  <c:v>5.1405735548028444</c:v>
                </c:pt>
                <c:pt idx="5">
                  <c:v>4.5480463849346062</c:v>
                </c:pt>
                <c:pt idx="6">
                  <c:v>5.653029485499701</c:v>
                </c:pt>
                <c:pt idx="7">
                  <c:v>4.7402173589459258</c:v>
                </c:pt>
                <c:pt idx="8">
                  <c:v>3.5231345235408895</c:v>
                </c:pt>
                <c:pt idx="9">
                  <c:v>4.2197543043319268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18-4E3C-A309-EF1ECB145D0C}"/>
            </c:ext>
          </c:extLst>
        </c:ser>
        <c:ser>
          <c:idx val="3"/>
          <c:order val="3"/>
          <c:tx>
            <c:v>PomX+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5-source data 5'!$X$32:$X$41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5'!$AB$32:$AB$41</c:f>
              <c:numCache>
                <c:formatCode>General</c:formatCode>
                <c:ptCount val="10"/>
                <c:pt idx="0">
                  <c:v>8.0871951563097699</c:v>
                </c:pt>
                <c:pt idx="1">
                  <c:v>9.5268760366112542</c:v>
                </c:pt>
                <c:pt idx="2">
                  <c:v>16.22243305612237</c:v>
                </c:pt>
                <c:pt idx="3">
                  <c:v>20.65837970621703</c:v>
                </c:pt>
                <c:pt idx="4">
                  <c:v>18.848769700943762</c:v>
                </c:pt>
                <c:pt idx="5">
                  <c:v>26.359451935219568</c:v>
                </c:pt>
                <c:pt idx="6">
                  <c:v>34.246468993600878</c:v>
                </c:pt>
                <c:pt idx="7">
                  <c:v>35.303409350663145</c:v>
                </c:pt>
                <c:pt idx="8">
                  <c:v>39.955548346520551</c:v>
                </c:pt>
                <c:pt idx="9">
                  <c:v>44.279395261775278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18-4E3C-A309-EF1ECB145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717048"/>
        <c:axId val="483717376"/>
      </c:scatterChart>
      <c:valAx>
        <c:axId val="483717048"/>
        <c:scaling>
          <c:orientation val="minMax"/>
          <c:max val="2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717376"/>
        <c:crosses val="autoZero"/>
        <c:crossBetween val="midCat"/>
      </c:valAx>
      <c:valAx>
        <c:axId val="48371737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71704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-DNA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5'!$BH$6:$BH$15</c:f>
                <c:numCache>
                  <c:formatCode>General</c:formatCode>
                  <c:ptCount val="10"/>
                  <c:pt idx="0">
                    <c:v>1.5183760045841372</c:v>
                  </c:pt>
                  <c:pt idx="1">
                    <c:v>2.0994572115983177</c:v>
                  </c:pt>
                  <c:pt idx="2">
                    <c:v>0.93388717089880502</c:v>
                  </c:pt>
                  <c:pt idx="3">
                    <c:v>1.6155561488506363</c:v>
                  </c:pt>
                  <c:pt idx="4">
                    <c:v>1.3426490203796262</c:v>
                  </c:pt>
                  <c:pt idx="5">
                    <c:v>2.7356489821973606</c:v>
                  </c:pt>
                  <c:pt idx="6">
                    <c:v>2.9530104875837639</c:v>
                  </c:pt>
                  <c:pt idx="7">
                    <c:v>2.4358047697113472</c:v>
                  </c:pt>
                  <c:pt idx="8">
                    <c:v>1.7022297082478313</c:v>
                  </c:pt>
                  <c:pt idx="9">
                    <c:v>2.9927074035993377</c:v>
                  </c:pt>
                </c:numCache>
              </c:numRef>
            </c:plus>
            <c:minus>
              <c:numRef>
                <c:f>'Figure 5-source data 5'!$BH$6:$BH$15</c:f>
                <c:numCache>
                  <c:formatCode>General</c:formatCode>
                  <c:ptCount val="10"/>
                  <c:pt idx="0">
                    <c:v>1.5183760045841372</c:v>
                  </c:pt>
                  <c:pt idx="1">
                    <c:v>2.0994572115983177</c:v>
                  </c:pt>
                  <c:pt idx="2">
                    <c:v>0.93388717089880502</c:v>
                  </c:pt>
                  <c:pt idx="3">
                    <c:v>1.6155561488506363</c:v>
                  </c:pt>
                  <c:pt idx="4">
                    <c:v>1.3426490203796262</c:v>
                  </c:pt>
                  <c:pt idx="5">
                    <c:v>2.7356489821973606</c:v>
                  </c:pt>
                  <c:pt idx="6">
                    <c:v>2.9530104875837639</c:v>
                  </c:pt>
                  <c:pt idx="7">
                    <c:v>2.4358047697113472</c:v>
                  </c:pt>
                  <c:pt idx="8">
                    <c:v>1.7022297082478313</c:v>
                  </c:pt>
                  <c:pt idx="9">
                    <c:v>2.9927074035993377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5'!$BF$6:$BF$15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5'!$BG$6:$BG$15</c:f>
              <c:numCache>
                <c:formatCode>0.00</c:formatCode>
                <c:ptCount val="10"/>
                <c:pt idx="0">
                  <c:v>7.4499408328103067</c:v>
                </c:pt>
                <c:pt idx="1">
                  <c:v>9.3843234479471782</c:v>
                </c:pt>
                <c:pt idx="2">
                  <c:v>9.6410999012839298</c:v>
                </c:pt>
                <c:pt idx="3">
                  <c:v>9.6821841338178114</c:v>
                </c:pt>
                <c:pt idx="4">
                  <c:v>8.0490858905960643</c:v>
                </c:pt>
                <c:pt idx="5">
                  <c:v>8.2545070532654634</c:v>
                </c:pt>
                <c:pt idx="6">
                  <c:v>9.7095736221737301</c:v>
                </c:pt>
                <c:pt idx="7">
                  <c:v>7.5766172164564409</c:v>
                </c:pt>
                <c:pt idx="8">
                  <c:v>8.4017255531785366</c:v>
                </c:pt>
                <c:pt idx="9">
                  <c:v>8.778331018072441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DB-4533-BE4F-26BA0F8E4821}"/>
            </c:ext>
          </c:extLst>
        </c:ser>
        <c:ser>
          <c:idx val="1"/>
          <c:order val="1"/>
          <c:tx>
            <c:v>+DNA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5'!$BK$6:$BK$15</c:f>
                <c:numCache>
                  <c:formatCode>General</c:formatCode>
                  <c:ptCount val="10"/>
                  <c:pt idx="0">
                    <c:v>1.8218633967755238</c:v>
                  </c:pt>
                  <c:pt idx="1">
                    <c:v>2.6327507476812504</c:v>
                  </c:pt>
                  <c:pt idx="2">
                    <c:v>2.4622480263029951</c:v>
                  </c:pt>
                  <c:pt idx="3">
                    <c:v>3.1073136802246006</c:v>
                  </c:pt>
                  <c:pt idx="4">
                    <c:v>4.7893492238761413</c:v>
                  </c:pt>
                  <c:pt idx="5">
                    <c:v>3.6899368369647374</c:v>
                  </c:pt>
                  <c:pt idx="6">
                    <c:v>4.9518744527410545</c:v>
                  </c:pt>
                  <c:pt idx="7">
                    <c:v>5.7335135445804362</c:v>
                  </c:pt>
                  <c:pt idx="8">
                    <c:v>6.1337104363799391</c:v>
                  </c:pt>
                  <c:pt idx="9">
                    <c:v>2.3069771234664902</c:v>
                  </c:pt>
                </c:numCache>
              </c:numRef>
            </c:plus>
            <c:minus>
              <c:numRef>
                <c:f>'Figure 5-source data 5'!$BK$6:$BK$15</c:f>
                <c:numCache>
                  <c:formatCode>General</c:formatCode>
                  <c:ptCount val="10"/>
                  <c:pt idx="0">
                    <c:v>1.8218633967755238</c:v>
                  </c:pt>
                  <c:pt idx="1">
                    <c:v>2.6327507476812504</c:v>
                  </c:pt>
                  <c:pt idx="2">
                    <c:v>2.4622480263029951</c:v>
                  </c:pt>
                  <c:pt idx="3">
                    <c:v>3.1073136802246006</c:v>
                  </c:pt>
                  <c:pt idx="4">
                    <c:v>4.7893492238761413</c:v>
                  </c:pt>
                  <c:pt idx="5">
                    <c:v>3.6899368369647374</c:v>
                  </c:pt>
                  <c:pt idx="6">
                    <c:v>4.9518744527410545</c:v>
                  </c:pt>
                  <c:pt idx="7">
                    <c:v>5.7335135445804362</c:v>
                  </c:pt>
                  <c:pt idx="8">
                    <c:v>6.1337104363799391</c:v>
                  </c:pt>
                  <c:pt idx="9">
                    <c:v>2.3069771234664902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5'!$BF$6:$BF$15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5'!$BJ$6:$BJ$15</c:f>
              <c:numCache>
                <c:formatCode>0.00</c:formatCode>
                <c:ptCount val="10"/>
                <c:pt idx="0">
                  <c:v>12.662225548845129</c:v>
                </c:pt>
                <c:pt idx="1">
                  <c:v>14.824068935233322</c:v>
                </c:pt>
                <c:pt idx="2">
                  <c:v>15.843223674530613</c:v>
                </c:pt>
                <c:pt idx="3">
                  <c:v>15.503505428098181</c:v>
                </c:pt>
                <c:pt idx="4">
                  <c:v>14.360816781007282</c:v>
                </c:pt>
                <c:pt idx="5">
                  <c:v>18.539351212126174</c:v>
                </c:pt>
                <c:pt idx="6">
                  <c:v>17.402839260424958</c:v>
                </c:pt>
                <c:pt idx="7">
                  <c:v>14.723697635151005</c:v>
                </c:pt>
                <c:pt idx="8">
                  <c:v>15.293497784849057</c:v>
                </c:pt>
                <c:pt idx="9">
                  <c:v>16.707961029085901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DB-4533-BE4F-26BA0F8E4821}"/>
            </c:ext>
          </c:extLst>
        </c:ser>
        <c:ser>
          <c:idx val="2"/>
          <c:order val="2"/>
          <c:tx>
            <c:v>PomX-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5-source data 5'!$X$32:$X$41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5'!$Y$32:$Y$41</c:f>
              <c:numCache>
                <c:formatCode>General</c:formatCode>
                <c:ptCount val="10"/>
                <c:pt idx="0">
                  <c:v>6.2984036732210553</c:v>
                </c:pt>
                <c:pt idx="1">
                  <c:v>6.2679766023359278</c:v>
                </c:pt>
                <c:pt idx="2">
                  <c:v>5.9781187165355201</c:v>
                </c:pt>
                <c:pt idx="3">
                  <c:v>6.3688663636918719</c:v>
                </c:pt>
                <c:pt idx="4">
                  <c:v>5.1405735548028444</c:v>
                </c:pt>
                <c:pt idx="5">
                  <c:v>4.5480463849346062</c:v>
                </c:pt>
                <c:pt idx="6">
                  <c:v>5.653029485499701</c:v>
                </c:pt>
                <c:pt idx="7">
                  <c:v>4.7402173589459258</c:v>
                </c:pt>
                <c:pt idx="8">
                  <c:v>3.5231345235408895</c:v>
                </c:pt>
                <c:pt idx="9">
                  <c:v>4.2197543043319268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DB-4533-BE4F-26BA0F8E4821}"/>
            </c:ext>
          </c:extLst>
        </c:ser>
        <c:ser>
          <c:idx val="3"/>
          <c:order val="3"/>
          <c:tx>
            <c:v>PomX+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'Figure 5-source data 5'!$X$32:$X$41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5'!$AB$32:$AB$41</c:f>
              <c:numCache>
                <c:formatCode>General</c:formatCode>
                <c:ptCount val="10"/>
                <c:pt idx="0">
                  <c:v>8.0871951563097699</c:v>
                </c:pt>
                <c:pt idx="1">
                  <c:v>9.5268760366112542</c:v>
                </c:pt>
                <c:pt idx="2">
                  <c:v>16.22243305612237</c:v>
                </c:pt>
                <c:pt idx="3">
                  <c:v>20.65837970621703</c:v>
                </c:pt>
                <c:pt idx="4">
                  <c:v>18.848769700943762</c:v>
                </c:pt>
                <c:pt idx="5">
                  <c:v>26.359451935219568</c:v>
                </c:pt>
                <c:pt idx="6">
                  <c:v>34.246468993600878</c:v>
                </c:pt>
                <c:pt idx="7">
                  <c:v>35.303409350663145</c:v>
                </c:pt>
                <c:pt idx="8">
                  <c:v>39.955548346520551</c:v>
                </c:pt>
                <c:pt idx="9">
                  <c:v>44.279395261775278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DB-4533-BE4F-26BA0F8E4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95688"/>
        <c:axId val="375701264"/>
      </c:scatterChart>
      <c:valAx>
        <c:axId val="375695688"/>
        <c:scaling>
          <c:orientation val="minMax"/>
          <c:max val="2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701264"/>
        <c:crosses val="autoZero"/>
        <c:crossBetween val="midCat"/>
      </c:valAx>
      <c:valAx>
        <c:axId val="37570126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5695688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272143</xdr:colOff>
      <xdr:row>16</xdr:row>
      <xdr:rowOff>0</xdr:rowOff>
    </xdr:from>
    <xdr:to>
      <xdr:col>29</xdr:col>
      <xdr:colOff>576943</xdr:colOff>
      <xdr:row>28</xdr:row>
      <xdr:rowOff>455969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563880</xdr:colOff>
      <xdr:row>16</xdr:row>
      <xdr:rowOff>45720</xdr:rowOff>
    </xdr:from>
    <xdr:to>
      <xdr:col>64</xdr:col>
      <xdr:colOff>60960</xdr:colOff>
      <xdr:row>29</xdr:row>
      <xdr:rowOff>226423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1"/>
  <sheetViews>
    <sheetView tabSelected="1" zoomScale="70" zoomScaleNormal="70" workbookViewId="0"/>
  </sheetViews>
  <sheetFormatPr defaultRowHeight="14.5" x14ac:dyDescent="0.35"/>
  <cols>
    <col min="58" max="58" width="11.81640625" bestFit="1" customWidth="1"/>
  </cols>
  <sheetData>
    <row r="1" spans="1:69" ht="18.5" x14ac:dyDescent="0.45">
      <c r="A1" s="48" t="s">
        <v>38</v>
      </c>
    </row>
    <row r="2" spans="1:69" ht="13.25" customHeight="1" x14ac:dyDescent="0.35">
      <c r="A2" t="s">
        <v>36</v>
      </c>
      <c r="G2" s="7"/>
      <c r="H2" s="7"/>
      <c r="I2" s="7"/>
      <c r="J2" s="7"/>
      <c r="K2" s="7"/>
      <c r="L2" s="7"/>
      <c r="M2" s="7"/>
      <c r="N2" s="7"/>
      <c r="O2" s="7"/>
      <c r="AH2" t="s">
        <v>35</v>
      </c>
    </row>
    <row r="3" spans="1:69" ht="72.5" x14ac:dyDescent="0.35">
      <c r="A3" s="11" t="s">
        <v>23</v>
      </c>
      <c r="B3" s="11" t="s">
        <v>20</v>
      </c>
      <c r="C3" s="11" t="s">
        <v>19</v>
      </c>
      <c r="D3" s="22" t="s">
        <v>18</v>
      </c>
      <c r="E3" s="22" t="s">
        <v>17</v>
      </c>
      <c r="F3" s="22" t="s">
        <v>16</v>
      </c>
      <c r="G3" s="21" t="s">
        <v>15</v>
      </c>
      <c r="H3" s="21" t="s">
        <v>14</v>
      </c>
      <c r="I3" s="21" t="s">
        <v>13</v>
      </c>
      <c r="J3" s="4" t="s">
        <v>12</v>
      </c>
      <c r="K3" s="21" t="s">
        <v>11</v>
      </c>
      <c r="L3" s="21" t="s">
        <v>11</v>
      </c>
      <c r="M3" s="21" t="s">
        <v>11</v>
      </c>
      <c r="N3" s="21" t="s">
        <v>22</v>
      </c>
      <c r="O3" s="21" t="s">
        <v>22</v>
      </c>
      <c r="P3" s="21" t="s">
        <v>22</v>
      </c>
      <c r="Q3" s="21" t="s">
        <v>10</v>
      </c>
      <c r="R3" s="19" t="s">
        <v>9</v>
      </c>
      <c r="S3" s="21" t="s">
        <v>8</v>
      </c>
      <c r="T3" s="21" t="s">
        <v>7</v>
      </c>
      <c r="U3" s="21" t="s">
        <v>6</v>
      </c>
      <c r="W3" s="44" t="s">
        <v>37</v>
      </c>
      <c r="X3" s="45" t="s">
        <v>34</v>
      </c>
      <c r="Y3" s="45"/>
      <c r="AA3" s="45" t="s">
        <v>33</v>
      </c>
      <c r="AB3" s="45"/>
      <c r="AG3" s="42"/>
      <c r="AH3" s="11" t="s">
        <v>21</v>
      </c>
      <c r="AI3" s="11" t="s">
        <v>20</v>
      </c>
      <c r="AJ3" s="11" t="s">
        <v>19</v>
      </c>
      <c r="AK3" s="22" t="s">
        <v>18</v>
      </c>
      <c r="AL3" s="22" t="s">
        <v>17</v>
      </c>
      <c r="AM3" s="22" t="s">
        <v>16</v>
      </c>
      <c r="AN3" s="21" t="s">
        <v>15</v>
      </c>
      <c r="AO3" s="21" t="s">
        <v>14</v>
      </c>
      <c r="AP3" s="21" t="s">
        <v>13</v>
      </c>
      <c r="AQ3" s="4" t="s">
        <v>12</v>
      </c>
      <c r="AR3" s="21" t="s">
        <v>11</v>
      </c>
      <c r="AS3" s="21" t="s">
        <v>11</v>
      </c>
      <c r="AT3" s="21" t="s">
        <v>11</v>
      </c>
      <c r="AU3" s="21" t="s">
        <v>11</v>
      </c>
      <c r="AV3" s="21" t="s">
        <v>11</v>
      </c>
      <c r="AW3" s="21" t="s">
        <v>11</v>
      </c>
      <c r="AX3" s="21" t="s">
        <v>10</v>
      </c>
      <c r="AY3" s="19" t="s">
        <v>9</v>
      </c>
      <c r="AZ3" s="21" t="s">
        <v>8</v>
      </c>
      <c r="BA3" s="21" t="s">
        <v>7</v>
      </c>
      <c r="BB3" s="21" t="s">
        <v>6</v>
      </c>
      <c r="BE3" s="42"/>
      <c r="BG3" s="43"/>
      <c r="BH3" s="43"/>
      <c r="BI3" s="43"/>
      <c r="BJ3" s="43"/>
      <c r="BK3" s="43"/>
      <c r="BO3" s="42"/>
      <c r="BP3" s="42"/>
      <c r="BQ3" s="42"/>
    </row>
    <row r="4" spans="1:69" x14ac:dyDescent="0.35">
      <c r="A4" s="4">
        <v>0</v>
      </c>
      <c r="B4" s="19">
        <v>0</v>
      </c>
      <c r="C4" s="19">
        <v>4</v>
      </c>
      <c r="D4" s="3">
        <v>1.31E-3</v>
      </c>
      <c r="E4" s="3">
        <v>1.17E-3</v>
      </c>
      <c r="F4" s="3">
        <v>1.0499999999999999E-3</v>
      </c>
      <c r="G4" s="2">
        <f t="shared" ref="G4:I9" si="0">D4-$N16</f>
        <v>6.0033333333333336E-4</v>
      </c>
      <c r="H4" s="2">
        <f t="shared" si="0"/>
        <v>4.6033333333333343E-4</v>
      </c>
      <c r="I4" s="2">
        <f t="shared" si="0"/>
        <v>3.4033333333333333E-4</v>
      </c>
      <c r="J4" s="17">
        <v>0.24818916499999999</v>
      </c>
      <c r="K4" s="17">
        <f t="shared" ref="K4:K9" si="1">(G4/(6290*J4))/(4*10^-6)</f>
        <v>9.6138867831774888E-2</v>
      </c>
      <c r="L4" s="17">
        <f t="shared" ref="L4:L13" si="2">(H4/(6290*J4))/(4*10^-6)</f>
        <v>7.3718920863787424E-2</v>
      </c>
      <c r="M4" s="17">
        <f t="shared" ref="M4:M13" si="3">(I4/(6290*J4))/(4*10^-6)</f>
        <v>5.450182346265528E-2</v>
      </c>
      <c r="N4" s="17">
        <f t="shared" ref="N4:P9" si="4">K4*60</f>
        <v>5.7683320699064931</v>
      </c>
      <c r="O4" s="17">
        <f t="shared" si="4"/>
        <v>4.4231352518272455</v>
      </c>
      <c r="P4" s="17">
        <f t="shared" si="4"/>
        <v>3.2701094077593167</v>
      </c>
      <c r="Q4" s="17">
        <f t="shared" ref="Q4:Q13" si="5">AVERAGE(N4:P4)</f>
        <v>4.4871922431643521</v>
      </c>
      <c r="R4" s="17">
        <f t="shared" ref="R4:R13" si="6">STDEV(N4:P4)</f>
        <v>1.2503425894613012</v>
      </c>
      <c r="S4" s="20">
        <f t="shared" ref="S4:U9" si="7">N4*1.5153</f>
        <v>8.7407535855293101</v>
      </c>
      <c r="T4" s="20">
        <f t="shared" si="7"/>
        <v>6.7023768470938254</v>
      </c>
      <c r="U4" s="20">
        <f t="shared" si="7"/>
        <v>4.9551967855776926</v>
      </c>
      <c r="X4" s="42" t="s">
        <v>31</v>
      </c>
      <c r="Y4" s="42" t="s">
        <v>30</v>
      </c>
      <c r="AA4" s="42" t="s">
        <v>31</v>
      </c>
      <c r="AB4" s="42" t="s">
        <v>30</v>
      </c>
      <c r="AH4" s="4">
        <v>0</v>
      </c>
      <c r="AI4" s="19">
        <v>0</v>
      </c>
      <c r="AJ4" s="19">
        <v>4</v>
      </c>
      <c r="AK4" s="3">
        <v>1.1999999999999999E-3</v>
      </c>
      <c r="AL4" s="3">
        <v>1.2600000000000001E-3</v>
      </c>
      <c r="AM4" s="3">
        <v>1.16E-3</v>
      </c>
      <c r="AN4" s="2">
        <f t="shared" ref="AN4:AN13" si="8">AK4-AU15</f>
        <v>3.1399999999999993E-4</v>
      </c>
      <c r="AO4" s="2">
        <f t="shared" ref="AO4:AO13" si="9">AL4-AU15</f>
        <v>3.7400000000000009E-4</v>
      </c>
      <c r="AP4" s="2">
        <f t="shared" ref="AP4:AP13" si="10">AM4-AU15</f>
        <v>2.7400000000000005E-4</v>
      </c>
      <c r="AQ4" s="17">
        <v>0.24818916499999999</v>
      </c>
      <c r="AR4" s="17">
        <f t="shared" ref="AR4:AR13" si="11">(AN4/(6290*AQ4))/(4*10^-6)</f>
        <v>5.0284738199629059E-2</v>
      </c>
      <c r="AS4" s="17">
        <f t="shared" ref="AS4:AS13" si="12">(AO4/(6290*AQ4))/(4*10^-6)</f>
        <v>5.9893286900195145E-2</v>
      </c>
      <c r="AT4" s="17">
        <f t="shared" ref="AT4:AT13" si="13">(AP4/(6290*AQ4))/(4*10^-6)</f>
        <v>4.3879039065918363E-2</v>
      </c>
      <c r="AU4" s="17">
        <f t="shared" ref="AU4:AU13" si="14">AR4*60</f>
        <v>3.0170842919777434</v>
      </c>
      <c r="AV4" s="17">
        <f t="shared" ref="AV4:AV13" si="15">AS4*60</f>
        <v>3.5935972140117087</v>
      </c>
      <c r="AW4" s="17">
        <f t="shared" ref="AW4:AW13" si="16">AT4*60</f>
        <v>2.6327423439551016</v>
      </c>
      <c r="AX4" s="17">
        <f t="shared" ref="AX4:AX13" si="17">AVERAGE(AU4:AW4)</f>
        <v>3.0811412833148513</v>
      </c>
      <c r="AY4" s="17">
        <f t="shared" ref="AY4:AY13" si="18">STDEV(AU4:AW4)</f>
        <v>0.48361967901673109</v>
      </c>
      <c r="AZ4" s="17">
        <f t="shared" ref="AZ4:AZ13" si="19">AU4*2.1379</f>
        <v>6.4502245078192182</v>
      </c>
      <c r="BA4" s="17">
        <f t="shared" ref="BA4:BA13" si="20">AV4*2.1379</f>
        <v>7.6827514838356326</v>
      </c>
      <c r="BB4" s="17">
        <f t="shared" ref="BB4:BB13" si="21">AW4*2.1379</f>
        <v>5.6285398571416119</v>
      </c>
      <c r="BE4" s="35"/>
      <c r="BF4" t="s">
        <v>37</v>
      </c>
      <c r="BG4" s="46" t="s">
        <v>34</v>
      </c>
      <c r="BH4" s="46"/>
      <c r="BJ4" s="46" t="s">
        <v>33</v>
      </c>
      <c r="BK4" s="46"/>
    </row>
    <row r="5" spans="1:69" x14ac:dyDescent="0.35">
      <c r="A5" s="4">
        <v>0.5</v>
      </c>
      <c r="B5" s="19">
        <v>0</v>
      </c>
      <c r="C5" s="19">
        <v>4</v>
      </c>
      <c r="D5" s="3">
        <v>1.32E-3</v>
      </c>
      <c r="E5" s="3">
        <v>1.0200000000000001E-3</v>
      </c>
      <c r="F5" s="3">
        <v>1.1000000000000001E-3</v>
      </c>
      <c r="G5" s="2">
        <f t="shared" si="0"/>
        <v>6.5033333333333317E-4</v>
      </c>
      <c r="H5" s="2">
        <f t="shared" si="0"/>
        <v>3.5033333333333325E-4</v>
      </c>
      <c r="I5" s="2">
        <f t="shared" si="0"/>
        <v>4.3033333333333324E-4</v>
      </c>
      <c r="J5" s="17">
        <v>0.24818916499999999</v>
      </c>
      <c r="K5" s="17">
        <f t="shared" si="1"/>
        <v>0.10414599174891324</v>
      </c>
      <c r="L5" s="17">
        <f t="shared" si="2"/>
        <v>5.6103248246082947E-2</v>
      </c>
      <c r="M5" s="17">
        <f t="shared" si="3"/>
        <v>6.891464651350436E-2</v>
      </c>
      <c r="N5" s="17">
        <f t="shared" si="4"/>
        <v>6.248759504934795</v>
      </c>
      <c r="O5" s="17">
        <f t="shared" si="4"/>
        <v>3.3661948947649769</v>
      </c>
      <c r="P5" s="17">
        <f t="shared" si="4"/>
        <v>4.1348787908102613</v>
      </c>
      <c r="Q5" s="17">
        <f t="shared" si="5"/>
        <v>4.5832777301700114</v>
      </c>
      <c r="R5" s="17">
        <f t="shared" si="6"/>
        <v>1.4926790979862585</v>
      </c>
      <c r="S5" s="20">
        <f t="shared" si="7"/>
        <v>9.4687452778276953</v>
      </c>
      <c r="T5" s="20">
        <f t="shared" si="7"/>
        <v>5.1007951240373695</v>
      </c>
      <c r="U5" s="20">
        <f t="shared" si="7"/>
        <v>6.2655818317147896</v>
      </c>
      <c r="W5">
        <v>0</v>
      </c>
      <c r="X5" s="39">
        <f t="shared" ref="X5:X14" si="22">AVERAGE(S4:U4,S31:U31)</f>
        <v>7.4425017342638524</v>
      </c>
      <c r="Y5" s="39">
        <f t="shared" ref="Y5:Y14" si="23">STDEV(S4:U4,S31:U31)</f>
        <v>1.7281179587495166</v>
      </c>
      <c r="AA5" s="36">
        <f t="shared" ref="AA5:AA14" si="24">AVERAGE(S56:U56,S81:U81)</f>
        <v>12.666624342440249</v>
      </c>
      <c r="AB5" s="36">
        <f t="shared" ref="AB5:AB14" si="25">STDEV(S56:U56,S81:U81)</f>
        <v>2.0140165012824216</v>
      </c>
      <c r="AG5" s="42"/>
      <c r="AH5" s="4">
        <v>0.5</v>
      </c>
      <c r="AI5" s="19">
        <v>0</v>
      </c>
      <c r="AJ5" s="19">
        <v>4</v>
      </c>
      <c r="AK5" s="3">
        <v>1.1199999999999999E-3</v>
      </c>
      <c r="AL5" s="3">
        <v>1.1100000000000001E-3</v>
      </c>
      <c r="AM5" s="3">
        <v>1.2199999999999999E-3</v>
      </c>
      <c r="AN5" s="2">
        <f t="shared" si="8"/>
        <v>3.9866666666666653E-4</v>
      </c>
      <c r="AO5" s="2">
        <f t="shared" si="9"/>
        <v>3.8866666666666672E-4</v>
      </c>
      <c r="AP5" s="2">
        <f t="shared" si="10"/>
        <v>4.9866666666666657E-4</v>
      </c>
      <c r="AQ5" s="17">
        <v>0.24818916499999999</v>
      </c>
      <c r="AR5" s="17">
        <f t="shared" si="11"/>
        <v>6.3843468032650036E-2</v>
      </c>
      <c r="AS5" s="17">
        <f t="shared" si="12"/>
        <v>6.2242043249222397E-2</v>
      </c>
      <c r="AT5" s="17">
        <f t="shared" si="13"/>
        <v>7.9857715866926832E-2</v>
      </c>
      <c r="AU5" s="17">
        <f t="shared" si="14"/>
        <v>3.830608081959002</v>
      </c>
      <c r="AV5" s="17">
        <f t="shared" si="15"/>
        <v>3.7345225949533436</v>
      </c>
      <c r="AW5" s="17">
        <f t="shared" si="16"/>
        <v>4.7914629520156096</v>
      </c>
      <c r="AX5" s="17">
        <f t="shared" si="17"/>
        <v>4.1188645429759854</v>
      </c>
      <c r="AY5" s="17">
        <f t="shared" si="18"/>
        <v>0.5844652000634889</v>
      </c>
      <c r="AZ5" s="17">
        <f t="shared" si="19"/>
        <v>8.1894570184201516</v>
      </c>
      <c r="BA5" s="17">
        <f t="shared" si="20"/>
        <v>7.9840358557507534</v>
      </c>
      <c r="BB5" s="17">
        <f t="shared" si="21"/>
        <v>10.243668645114173</v>
      </c>
      <c r="BE5" s="35"/>
      <c r="BG5" s="42" t="s">
        <v>31</v>
      </c>
      <c r="BH5" s="42" t="s">
        <v>30</v>
      </c>
      <c r="BJ5" s="42" t="s">
        <v>31</v>
      </c>
      <c r="BK5" s="42" t="s">
        <v>30</v>
      </c>
      <c r="BP5" s="42"/>
      <c r="BQ5" s="42"/>
    </row>
    <row r="6" spans="1:69" x14ac:dyDescent="0.35">
      <c r="A6" s="4">
        <v>1</v>
      </c>
      <c r="B6" s="19">
        <v>0</v>
      </c>
      <c r="C6" s="19">
        <v>4</v>
      </c>
      <c r="D6" s="3">
        <v>1.0300000000000001E-3</v>
      </c>
      <c r="E6" s="3">
        <v>1.23E-3</v>
      </c>
      <c r="F6" s="3">
        <v>9.9799999999999997E-4</v>
      </c>
      <c r="G6" s="2">
        <f t="shared" si="0"/>
        <v>2.536666666666668E-4</v>
      </c>
      <c r="H6" s="2">
        <f t="shared" si="0"/>
        <v>4.5366666666666667E-4</v>
      </c>
      <c r="I6" s="2">
        <f t="shared" si="0"/>
        <v>2.2166666666666667E-4</v>
      </c>
      <c r="J6" s="17">
        <v>0.24818916499999999</v>
      </c>
      <c r="K6" s="17">
        <f t="shared" si="1"/>
        <v>4.0622808672948763E-2</v>
      </c>
      <c r="L6" s="17">
        <f t="shared" si="2"/>
        <v>7.2651304341502285E-2</v>
      </c>
      <c r="M6" s="17">
        <f t="shared" si="3"/>
        <v>3.5498249365980179E-2</v>
      </c>
      <c r="N6" s="17">
        <f t="shared" si="4"/>
        <v>2.4373685203769258</v>
      </c>
      <c r="O6" s="17">
        <f t="shared" si="4"/>
        <v>4.3590782604901372</v>
      </c>
      <c r="P6" s="17">
        <f t="shared" si="4"/>
        <v>2.1298949619588106</v>
      </c>
      <c r="Q6" s="17">
        <f t="shared" si="5"/>
        <v>2.9754472476086242</v>
      </c>
      <c r="R6" s="17">
        <f t="shared" si="6"/>
        <v>1.2080815709782262</v>
      </c>
      <c r="S6" s="20">
        <f t="shared" si="7"/>
        <v>3.6933445189271557</v>
      </c>
      <c r="T6" s="20">
        <f t="shared" si="7"/>
        <v>6.6053112881207054</v>
      </c>
      <c r="U6" s="20">
        <f t="shared" si="7"/>
        <v>3.2274298358561859</v>
      </c>
      <c r="W6">
        <v>0.5</v>
      </c>
      <c r="X6" s="39">
        <f t="shared" si="22"/>
        <v>7.4667681240071317</v>
      </c>
      <c r="Y6" s="39">
        <f t="shared" si="23"/>
        <v>1.7812753267196206</v>
      </c>
      <c r="AA6" s="36">
        <f t="shared" si="24"/>
        <v>15.76176456057067</v>
      </c>
      <c r="AB6" s="36">
        <f t="shared" si="25"/>
        <v>2.2058998273679977</v>
      </c>
      <c r="AG6" s="35"/>
      <c r="AH6" s="4">
        <v>1</v>
      </c>
      <c r="AI6" s="19">
        <v>0</v>
      </c>
      <c r="AJ6" s="19">
        <v>4</v>
      </c>
      <c r="AK6" s="3">
        <v>1.1100000000000001E-3</v>
      </c>
      <c r="AL6" s="3">
        <v>1.1100000000000001E-3</v>
      </c>
      <c r="AM6" s="3">
        <v>1.1900000000000001E-3</v>
      </c>
      <c r="AN6" s="2">
        <f t="shared" si="8"/>
        <v>4.4300000000000003E-4</v>
      </c>
      <c r="AO6" s="2">
        <f t="shared" si="9"/>
        <v>4.4300000000000003E-4</v>
      </c>
      <c r="AP6" s="2">
        <f t="shared" si="10"/>
        <v>5.2300000000000003E-4</v>
      </c>
      <c r="AQ6" s="17">
        <v>0.24818916499999999</v>
      </c>
      <c r="AR6" s="17">
        <f t="shared" si="11"/>
        <v>7.0943117905846106E-2</v>
      </c>
      <c r="AS6" s="17">
        <f t="shared" si="12"/>
        <v>7.0943117905846106E-2</v>
      </c>
      <c r="AT6" s="17">
        <f t="shared" si="13"/>
        <v>8.3754516173267513E-2</v>
      </c>
      <c r="AU6" s="17">
        <f t="shared" si="14"/>
        <v>4.2565870743507661</v>
      </c>
      <c r="AV6" s="17">
        <f t="shared" si="15"/>
        <v>4.2565870743507661</v>
      </c>
      <c r="AW6" s="17">
        <f t="shared" si="16"/>
        <v>5.0252709703960505</v>
      </c>
      <c r="AX6" s="17">
        <f t="shared" si="17"/>
        <v>4.512815039699194</v>
      </c>
      <c r="AY6" s="17">
        <f t="shared" si="18"/>
        <v>0.44379985430347524</v>
      </c>
      <c r="AZ6" s="17">
        <f t="shared" si="19"/>
        <v>9.1001575062545026</v>
      </c>
      <c r="BA6" s="17">
        <f t="shared" si="20"/>
        <v>9.1001575062545026</v>
      </c>
      <c r="BB6" s="17">
        <f t="shared" si="21"/>
        <v>10.743526807609717</v>
      </c>
      <c r="BE6" s="35"/>
      <c r="BF6" s="28">
        <v>0</v>
      </c>
      <c r="BG6" s="37">
        <f t="shared" ref="BG6:BG15" si="26">AVERAGE(AZ4:BB4,AZ31:BB31)</f>
        <v>7.4499408328103067</v>
      </c>
      <c r="BH6" s="37">
        <f t="shared" ref="BH6:BH15" si="27">STDEV(AZ4:BB4,AZ31:BB31)</f>
        <v>1.5183760045841372</v>
      </c>
      <c r="BJ6" s="36">
        <f t="shared" ref="BJ6:BJ13" si="28">AVERAGE(AW56:AY56,AW81:AY81)</f>
        <v>12.662225548845129</v>
      </c>
      <c r="BK6" s="36">
        <f t="shared" ref="BK6:BK13" si="29">STDEV(AW56:AY56,AW81:AY81)</f>
        <v>1.8218633967755238</v>
      </c>
      <c r="BP6" s="35"/>
      <c r="BQ6" s="35"/>
    </row>
    <row r="7" spans="1:69" x14ac:dyDescent="0.35">
      <c r="A7" s="4">
        <v>2</v>
      </c>
      <c r="B7" s="19">
        <v>0</v>
      </c>
      <c r="C7" s="19">
        <v>4</v>
      </c>
      <c r="D7" s="3">
        <v>1.2700000000000001E-3</v>
      </c>
      <c r="E7" s="3">
        <v>1.1100000000000001E-3</v>
      </c>
      <c r="F7" s="3">
        <v>1.0499999999999999E-3</v>
      </c>
      <c r="G7" s="2">
        <f t="shared" si="0"/>
        <v>5.7199999999999992E-4</v>
      </c>
      <c r="H7" s="2">
        <f t="shared" si="0"/>
        <v>4.1199999999999993E-4</v>
      </c>
      <c r="I7" s="2">
        <f t="shared" si="0"/>
        <v>3.5199999999999977E-4</v>
      </c>
      <c r="J7" s="17">
        <v>0.24818916499999999</v>
      </c>
      <c r="K7" s="17">
        <f t="shared" si="1"/>
        <v>9.1601497612063126E-2</v>
      </c>
      <c r="L7" s="17">
        <f t="shared" si="2"/>
        <v>6.5978701077220286E-2</v>
      </c>
      <c r="M7" s="17">
        <f t="shared" si="3"/>
        <v>5.6370152376654201E-2</v>
      </c>
      <c r="N7" s="17">
        <f t="shared" si="4"/>
        <v>5.4960898567237875</v>
      </c>
      <c r="O7" s="17">
        <f t="shared" si="4"/>
        <v>3.9587220646332173</v>
      </c>
      <c r="P7" s="17">
        <f t="shared" si="4"/>
        <v>3.382209142599252</v>
      </c>
      <c r="Q7" s="17">
        <f t="shared" si="5"/>
        <v>4.2790070213187521</v>
      </c>
      <c r="R7" s="17">
        <f t="shared" si="6"/>
        <v>1.0927304143731877</v>
      </c>
      <c r="S7" s="20">
        <f t="shared" si="7"/>
        <v>8.3282249598935554</v>
      </c>
      <c r="T7" s="20">
        <f t="shared" si="7"/>
        <v>5.9986515445387143</v>
      </c>
      <c r="U7" s="20">
        <f t="shared" si="7"/>
        <v>5.125061513780647</v>
      </c>
      <c r="W7">
        <v>1</v>
      </c>
      <c r="X7" s="39">
        <f t="shared" si="22"/>
        <v>5.7050282286450331</v>
      </c>
      <c r="Y7" s="39">
        <f t="shared" si="23"/>
        <v>1.9533072116634451</v>
      </c>
      <c r="AA7" s="36">
        <f t="shared" si="24"/>
        <v>17.885619508745069</v>
      </c>
      <c r="AB7" s="36">
        <f t="shared" si="25"/>
        <v>1.5715259365759318</v>
      </c>
      <c r="AG7" s="35"/>
      <c r="AH7" s="4">
        <v>2</v>
      </c>
      <c r="AI7" s="19">
        <v>0</v>
      </c>
      <c r="AJ7" s="19">
        <v>4</v>
      </c>
      <c r="AK7" s="3">
        <v>1.2999999999999999E-3</v>
      </c>
      <c r="AL7" s="3">
        <v>1.1900000000000001E-3</v>
      </c>
      <c r="AM7" s="3">
        <v>1.16E-3</v>
      </c>
      <c r="AN7" s="2">
        <f t="shared" si="8"/>
        <v>5.9900000000000003E-4</v>
      </c>
      <c r="AO7" s="2">
        <f t="shared" si="9"/>
        <v>4.8900000000000018E-4</v>
      </c>
      <c r="AP7" s="2">
        <f t="shared" si="10"/>
        <v>4.590000000000001E-4</v>
      </c>
      <c r="AQ7" s="17">
        <v>0.24818916499999999</v>
      </c>
      <c r="AR7" s="17">
        <f t="shared" si="11"/>
        <v>9.592534452731788E-2</v>
      </c>
      <c r="AS7" s="17">
        <f t="shared" si="12"/>
        <v>7.8309671909613437E-2</v>
      </c>
      <c r="AT7" s="17">
        <f t="shared" si="13"/>
        <v>7.3505397559330388E-2</v>
      </c>
      <c r="AU7" s="17">
        <f t="shared" si="14"/>
        <v>5.755520671639073</v>
      </c>
      <c r="AV7" s="17">
        <f t="shared" si="15"/>
        <v>4.6985803145768061</v>
      </c>
      <c r="AW7" s="17">
        <f t="shared" si="16"/>
        <v>4.4103238535598237</v>
      </c>
      <c r="AX7" s="17">
        <f t="shared" si="17"/>
        <v>4.954808279925234</v>
      </c>
      <c r="AY7" s="17">
        <f t="shared" si="18"/>
        <v>0.70825715493214303</v>
      </c>
      <c r="AZ7" s="17">
        <f t="shared" si="19"/>
        <v>12.304727643897175</v>
      </c>
      <c r="BA7" s="17">
        <f t="shared" si="20"/>
        <v>10.045094854533755</v>
      </c>
      <c r="BB7" s="17">
        <f t="shared" si="21"/>
        <v>9.4288313665255483</v>
      </c>
      <c r="BE7" s="35"/>
      <c r="BF7" s="28">
        <v>0.5</v>
      </c>
      <c r="BG7" s="37">
        <f t="shared" si="26"/>
        <v>9.3843234479471782</v>
      </c>
      <c r="BH7" s="37">
        <f t="shared" si="27"/>
        <v>2.0994572115983177</v>
      </c>
      <c r="BJ7" s="36">
        <f t="shared" si="28"/>
        <v>14.824068935233322</v>
      </c>
      <c r="BK7" s="36">
        <f t="shared" si="29"/>
        <v>2.6327507476812504</v>
      </c>
      <c r="BP7" s="35"/>
      <c r="BQ7" s="35"/>
    </row>
    <row r="8" spans="1:69" x14ac:dyDescent="0.35">
      <c r="A8" s="4">
        <v>4</v>
      </c>
      <c r="B8" s="19">
        <v>0</v>
      </c>
      <c r="C8" s="19">
        <v>4</v>
      </c>
      <c r="D8" s="3">
        <v>1.2899999999999999E-3</v>
      </c>
      <c r="E8" s="3">
        <v>1.0499999999999999E-3</v>
      </c>
      <c r="F8" s="3">
        <v>1.16E-3</v>
      </c>
      <c r="G8" s="2">
        <f t="shared" si="0"/>
        <v>5.8900000000000001E-4</v>
      </c>
      <c r="H8" s="2">
        <f t="shared" si="0"/>
        <v>3.4900000000000003E-4</v>
      </c>
      <c r="I8" s="2">
        <f t="shared" si="0"/>
        <v>4.590000000000001E-4</v>
      </c>
      <c r="J8" s="17">
        <v>0.24818916499999999</v>
      </c>
      <c r="K8" s="17">
        <f t="shared" si="1"/>
        <v>9.4323919743890192E-2</v>
      </c>
      <c r="L8" s="17">
        <f t="shared" si="2"/>
        <v>5.5889724941625939E-2</v>
      </c>
      <c r="M8" s="17">
        <f t="shared" si="3"/>
        <v>7.3505397559330388E-2</v>
      </c>
      <c r="N8" s="17">
        <f t="shared" si="4"/>
        <v>5.6594351846334119</v>
      </c>
      <c r="O8" s="17">
        <f t="shared" si="4"/>
        <v>3.3533834964975564</v>
      </c>
      <c r="P8" s="17">
        <f t="shared" si="4"/>
        <v>4.4103238535598237</v>
      </c>
      <c r="Q8" s="17">
        <f t="shared" si="5"/>
        <v>4.4743808448969302</v>
      </c>
      <c r="R8" s="17">
        <f t="shared" si="6"/>
        <v>1.1543595933213047</v>
      </c>
      <c r="S8" s="20">
        <f t="shared" si="7"/>
        <v>8.5757421352750089</v>
      </c>
      <c r="T8" s="20">
        <f t="shared" si="7"/>
        <v>5.0813820122427478</v>
      </c>
      <c r="U8" s="20">
        <f t="shared" si="7"/>
        <v>6.6829637352992011</v>
      </c>
      <c r="W8">
        <v>2</v>
      </c>
      <c r="X8" s="39">
        <f t="shared" si="22"/>
        <v>6.8940813260657317</v>
      </c>
      <c r="Y8" s="39">
        <f t="shared" si="23"/>
        <v>1.3263601079925653</v>
      </c>
      <c r="AA8" s="36">
        <f t="shared" si="24"/>
        <v>20.4269275438355</v>
      </c>
      <c r="AB8" s="36">
        <f t="shared" si="25"/>
        <v>2.7827782290696774</v>
      </c>
      <c r="AG8" s="35"/>
      <c r="AH8" s="4">
        <v>4</v>
      </c>
      <c r="AI8" s="19">
        <v>0</v>
      </c>
      <c r="AJ8" s="19">
        <v>4</v>
      </c>
      <c r="AK8" s="3">
        <v>1.09E-3</v>
      </c>
      <c r="AL8" s="3">
        <v>1.1900000000000001E-3</v>
      </c>
      <c r="AM8" s="3">
        <v>1.08E-3</v>
      </c>
      <c r="AN8" s="2">
        <f t="shared" si="8"/>
        <v>3.4833333333333342E-4</v>
      </c>
      <c r="AO8" s="2">
        <f t="shared" si="9"/>
        <v>4.4833333333333346E-4</v>
      </c>
      <c r="AP8" s="2">
        <f t="shared" si="10"/>
        <v>3.3833333333333339E-4</v>
      </c>
      <c r="AQ8" s="17">
        <v>0.24818916499999999</v>
      </c>
      <c r="AR8" s="17">
        <f t="shared" si="11"/>
        <v>5.5782963289397434E-2</v>
      </c>
      <c r="AS8" s="17">
        <f t="shared" si="12"/>
        <v>7.1797211123674209E-2</v>
      </c>
      <c r="AT8" s="17">
        <f t="shared" si="13"/>
        <v>5.4181538505969754E-2</v>
      </c>
      <c r="AU8" s="17">
        <f t="shared" si="14"/>
        <v>3.3469777973638459</v>
      </c>
      <c r="AV8" s="17">
        <f t="shared" si="15"/>
        <v>4.3078326674204526</v>
      </c>
      <c r="AW8" s="17">
        <f t="shared" si="16"/>
        <v>3.2508923103581853</v>
      </c>
      <c r="AX8" s="17">
        <f t="shared" si="17"/>
        <v>3.6352342583808279</v>
      </c>
      <c r="AY8" s="17">
        <f t="shared" si="18"/>
        <v>0.5844652000634919</v>
      </c>
      <c r="AZ8" s="17">
        <f t="shared" si="19"/>
        <v>7.1555038329841665</v>
      </c>
      <c r="BA8" s="17">
        <f t="shared" si="20"/>
        <v>9.2097154596781863</v>
      </c>
      <c r="BB8" s="17">
        <f t="shared" si="21"/>
        <v>6.9500826703147647</v>
      </c>
      <c r="BE8" s="35"/>
      <c r="BF8" s="28">
        <v>1</v>
      </c>
      <c r="BG8" s="37">
        <f t="shared" si="26"/>
        <v>9.6410999012839298</v>
      </c>
      <c r="BH8" s="37">
        <f t="shared" si="27"/>
        <v>0.93388717089880502</v>
      </c>
      <c r="BJ8" s="36">
        <f t="shared" si="28"/>
        <v>15.843223674530613</v>
      </c>
      <c r="BK8" s="36">
        <f t="shared" si="29"/>
        <v>2.4622480263029951</v>
      </c>
      <c r="BP8" s="35"/>
      <c r="BQ8" s="35"/>
    </row>
    <row r="9" spans="1:69" x14ac:dyDescent="0.35">
      <c r="A9" s="4">
        <v>6</v>
      </c>
      <c r="B9" s="19">
        <v>0</v>
      </c>
      <c r="C9" s="19">
        <v>4</v>
      </c>
      <c r="D9" s="3">
        <v>1.31E-3</v>
      </c>
      <c r="E9" s="3">
        <v>1.09E-3</v>
      </c>
      <c r="F9" s="3">
        <v>9.9599999999999992E-4</v>
      </c>
      <c r="G9" s="2">
        <f t="shared" si="0"/>
        <v>6.206666666666665E-4</v>
      </c>
      <c r="H9" s="2">
        <f t="shared" si="0"/>
        <v>4.0066666666666658E-4</v>
      </c>
      <c r="I9" s="2">
        <f t="shared" si="0"/>
        <v>3.0666666666666646E-4</v>
      </c>
      <c r="J9" s="17">
        <v>0.24818916499999999</v>
      </c>
      <c r="K9" s="17">
        <f t="shared" si="1"/>
        <v>9.9395098224744474E-2</v>
      </c>
      <c r="L9" s="17">
        <f t="shared" si="2"/>
        <v>6.416375298933559E-2</v>
      </c>
      <c r="M9" s="17">
        <f t="shared" si="3"/>
        <v>4.9110360025115402E-2</v>
      </c>
      <c r="N9" s="17">
        <f t="shared" si="4"/>
        <v>5.9637058934846685</v>
      </c>
      <c r="O9" s="17">
        <f t="shared" si="4"/>
        <v>3.8498251793601352</v>
      </c>
      <c r="P9" s="17">
        <f t="shared" si="4"/>
        <v>2.9466216015069242</v>
      </c>
      <c r="Q9" s="17">
        <f t="shared" si="5"/>
        <v>4.2533842247839093</v>
      </c>
      <c r="R9" s="17">
        <f t="shared" si="6"/>
        <v>1.5484974438410366</v>
      </c>
      <c r="S9" s="20">
        <f t="shared" si="7"/>
        <v>9.0368035403973188</v>
      </c>
      <c r="T9" s="20">
        <f t="shared" si="7"/>
        <v>5.8336400942844131</v>
      </c>
      <c r="U9" s="20">
        <f t="shared" si="7"/>
        <v>4.4650157127634422</v>
      </c>
      <c r="W9">
        <v>4</v>
      </c>
      <c r="X9" s="39">
        <f t="shared" si="22"/>
        <v>6.8843747701684208</v>
      </c>
      <c r="Y9" s="39">
        <f t="shared" si="23"/>
        <v>1.4527012960883736</v>
      </c>
      <c r="AA9" s="36">
        <f t="shared" si="24"/>
        <v>22.765330094448814</v>
      </c>
      <c r="AB9" s="36">
        <f t="shared" si="25"/>
        <v>2.3820088978818412</v>
      </c>
      <c r="AG9" s="35"/>
      <c r="AH9" s="4">
        <v>6</v>
      </c>
      <c r="AI9" s="19">
        <v>0</v>
      </c>
      <c r="AJ9" s="19">
        <v>4</v>
      </c>
      <c r="AK9" s="3">
        <v>1.1100000000000001E-3</v>
      </c>
      <c r="AL9" s="3">
        <v>1.0499999999999999E-3</v>
      </c>
      <c r="AM9" s="3">
        <v>1.06E-3</v>
      </c>
      <c r="AN9" s="2">
        <f t="shared" si="8"/>
        <v>3.6233333333333332E-4</v>
      </c>
      <c r="AO9" s="2">
        <f t="shared" si="9"/>
        <v>3.0233333333333316E-4</v>
      </c>
      <c r="AP9" s="2">
        <f t="shared" si="10"/>
        <v>3.1233333333333319E-4</v>
      </c>
      <c r="AQ9" s="17">
        <v>0.24818916499999999</v>
      </c>
      <c r="AR9" s="17">
        <f t="shared" si="11"/>
        <v>5.8024957986196168E-2</v>
      </c>
      <c r="AS9" s="17">
        <f t="shared" si="12"/>
        <v>4.8416409285630083E-2</v>
      </c>
      <c r="AT9" s="17">
        <f t="shared" si="13"/>
        <v>5.0017834069057764E-2</v>
      </c>
      <c r="AU9" s="17">
        <f t="shared" si="14"/>
        <v>3.4814974791717699</v>
      </c>
      <c r="AV9" s="17">
        <f t="shared" si="15"/>
        <v>2.904984557137805</v>
      </c>
      <c r="AW9" s="17">
        <f t="shared" si="16"/>
        <v>3.0010700441434657</v>
      </c>
      <c r="AX9" s="17">
        <f t="shared" si="17"/>
        <v>3.1291840268176805</v>
      </c>
      <c r="AY9" s="17">
        <f t="shared" si="18"/>
        <v>0.30887162662750656</v>
      </c>
      <c r="AZ9" s="17">
        <f t="shared" si="19"/>
        <v>7.443093460721327</v>
      </c>
      <c r="BA9" s="17">
        <f t="shared" si="20"/>
        <v>6.2105664847049136</v>
      </c>
      <c r="BB9" s="17">
        <f t="shared" si="21"/>
        <v>6.4159876473743154</v>
      </c>
      <c r="BE9" s="35"/>
      <c r="BF9" s="28">
        <v>2</v>
      </c>
      <c r="BG9" s="37">
        <f t="shared" si="26"/>
        <v>9.6821841338178114</v>
      </c>
      <c r="BH9" s="37">
        <f t="shared" si="27"/>
        <v>1.6155561488506363</v>
      </c>
      <c r="BJ9" s="36">
        <f t="shared" si="28"/>
        <v>15.503505428098181</v>
      </c>
      <c r="BK9" s="36">
        <f t="shared" si="29"/>
        <v>3.1073136802246006</v>
      </c>
      <c r="BP9" s="35"/>
      <c r="BQ9" s="35"/>
    </row>
    <row r="10" spans="1:69" x14ac:dyDescent="0.35">
      <c r="A10" s="4">
        <v>8</v>
      </c>
      <c r="B10" s="19">
        <v>0</v>
      </c>
      <c r="C10" s="19">
        <v>4</v>
      </c>
      <c r="D10" s="6"/>
      <c r="E10" s="3">
        <v>1.2099999999999999E-3</v>
      </c>
      <c r="F10" s="3">
        <v>1.4E-3</v>
      </c>
      <c r="G10" s="2"/>
      <c r="H10" s="2">
        <f t="shared" ref="H10:I13" si="30">E10-$N22</f>
        <v>5.154999999999999E-4</v>
      </c>
      <c r="I10" s="2">
        <f t="shared" si="30"/>
        <v>7.0549999999999996E-4</v>
      </c>
      <c r="J10" s="17">
        <v>0.24818916499999999</v>
      </c>
      <c r="K10" s="17"/>
      <c r="L10" s="17">
        <f t="shared" si="2"/>
        <v>8.2553447585696743E-2</v>
      </c>
      <c r="M10" s="17">
        <f t="shared" si="3"/>
        <v>0.11298051847082262</v>
      </c>
      <c r="N10" s="17"/>
      <c r="O10" s="17">
        <f t="shared" ref="O10:P13" si="31">L10*60</f>
        <v>4.9532068551418043</v>
      </c>
      <c r="P10" s="17">
        <f t="shared" si="31"/>
        <v>6.7788311082493573</v>
      </c>
      <c r="Q10" s="17">
        <f t="shared" si="5"/>
        <v>5.8660189816955803</v>
      </c>
      <c r="R10" s="17">
        <f t="shared" si="6"/>
        <v>1.2909112892709791</v>
      </c>
      <c r="S10" s="41"/>
      <c r="T10" s="20">
        <f t="shared" ref="T10:U13" si="32">O10*1.5153</f>
        <v>7.505594347596376</v>
      </c>
      <c r="U10" s="20">
        <f t="shared" si="32"/>
        <v>10.271962778330252</v>
      </c>
      <c r="W10">
        <v>6</v>
      </c>
      <c r="X10" s="39">
        <f t="shared" si="22"/>
        <v>6.5130990070962431</v>
      </c>
      <c r="Y10" s="39">
        <f t="shared" si="23"/>
        <v>1.6021287264317705</v>
      </c>
      <c r="AA10" s="36">
        <f t="shared" si="24"/>
        <v>23.277583284768085</v>
      </c>
      <c r="AB10" s="36">
        <f t="shared" si="25"/>
        <v>3.0304942330768934</v>
      </c>
      <c r="AG10" s="35"/>
      <c r="AH10" s="4">
        <v>8</v>
      </c>
      <c r="AI10" s="19">
        <v>0</v>
      </c>
      <c r="AJ10" s="19">
        <v>4</v>
      </c>
      <c r="AK10" s="3">
        <v>1.1299999999999999E-3</v>
      </c>
      <c r="AL10" s="3">
        <v>1.1100000000000001E-3</v>
      </c>
      <c r="AM10" s="3">
        <v>1.25E-3</v>
      </c>
      <c r="AN10" s="2">
        <f t="shared" si="8"/>
        <v>3.6699999999999981E-4</v>
      </c>
      <c r="AO10" s="2">
        <f t="shared" si="9"/>
        <v>3.4699999999999998E-4</v>
      </c>
      <c r="AP10" s="2">
        <f t="shared" si="10"/>
        <v>4.8699999999999991E-4</v>
      </c>
      <c r="AQ10" s="17">
        <v>0.24818916499999999</v>
      </c>
      <c r="AR10" s="17">
        <f t="shared" si="11"/>
        <v>5.8772289551795726E-2</v>
      </c>
      <c r="AS10" s="17">
        <f t="shared" si="12"/>
        <v>5.5569439984940398E-2</v>
      </c>
      <c r="AT10" s="17">
        <f t="shared" si="13"/>
        <v>7.7989386952927869E-2</v>
      </c>
      <c r="AU10" s="17">
        <f t="shared" si="14"/>
        <v>3.5263373731077436</v>
      </c>
      <c r="AV10" s="17">
        <f t="shared" si="15"/>
        <v>3.3341663990964241</v>
      </c>
      <c r="AW10" s="17">
        <f t="shared" si="16"/>
        <v>4.6793632171756725</v>
      </c>
      <c r="AX10" s="17">
        <f t="shared" si="17"/>
        <v>3.8466223297932802</v>
      </c>
      <c r="AY10" s="17">
        <f t="shared" si="18"/>
        <v>0.72754756542231025</v>
      </c>
      <c r="AZ10" s="17">
        <f t="shared" si="19"/>
        <v>7.5389566699670452</v>
      </c>
      <c r="BA10" s="17">
        <f t="shared" si="20"/>
        <v>7.1281143446282451</v>
      </c>
      <c r="BB10" s="17">
        <f t="shared" si="21"/>
        <v>10.004010621999871</v>
      </c>
      <c r="BE10" s="35"/>
      <c r="BF10" s="28">
        <v>4</v>
      </c>
      <c r="BG10" s="37">
        <f t="shared" si="26"/>
        <v>8.0490858905960643</v>
      </c>
      <c r="BH10" s="37">
        <f t="shared" si="27"/>
        <v>1.3426490203796262</v>
      </c>
      <c r="BJ10" s="36">
        <f t="shared" si="28"/>
        <v>14.360816781007282</v>
      </c>
      <c r="BK10" s="36">
        <f t="shared" si="29"/>
        <v>4.7893492238761413</v>
      </c>
      <c r="BP10" s="35"/>
      <c r="BQ10" s="35"/>
    </row>
    <row r="11" spans="1:69" x14ac:dyDescent="0.35">
      <c r="A11" s="4">
        <v>10</v>
      </c>
      <c r="B11" s="19">
        <v>0</v>
      </c>
      <c r="C11" s="19">
        <v>4</v>
      </c>
      <c r="D11" s="6"/>
      <c r="E11" s="3">
        <v>1.2099999999999999E-3</v>
      </c>
      <c r="F11" s="3">
        <v>1.4300000000000001E-3</v>
      </c>
      <c r="G11" s="2"/>
      <c r="H11" s="2">
        <f t="shared" si="30"/>
        <v>5.0399999999999989E-4</v>
      </c>
      <c r="I11" s="2">
        <f t="shared" si="30"/>
        <v>7.2400000000000003E-4</v>
      </c>
      <c r="J11" s="17">
        <v>0.24818916499999999</v>
      </c>
      <c r="K11" s="17"/>
      <c r="L11" s="17">
        <f t="shared" si="2"/>
        <v>8.0711809084754907E-2</v>
      </c>
      <c r="M11" s="17">
        <f t="shared" si="3"/>
        <v>0.11594315432016383</v>
      </c>
      <c r="N11" s="17"/>
      <c r="O11" s="17">
        <f t="shared" si="31"/>
        <v>4.8427085450852942</v>
      </c>
      <c r="P11" s="17">
        <f t="shared" si="31"/>
        <v>6.9565892592098297</v>
      </c>
      <c r="Q11" s="17">
        <f t="shared" si="5"/>
        <v>5.899648902147562</v>
      </c>
      <c r="R11" s="17">
        <f t="shared" si="6"/>
        <v>1.494739387576919</v>
      </c>
      <c r="S11" s="41"/>
      <c r="T11" s="20">
        <f t="shared" si="32"/>
        <v>7.3381562583677464</v>
      </c>
      <c r="U11" s="20">
        <f t="shared" si="32"/>
        <v>10.541319704480655</v>
      </c>
      <c r="W11">
        <v>8</v>
      </c>
      <c r="X11" s="39">
        <f t="shared" si="22"/>
        <v>6.6931556189913781</v>
      </c>
      <c r="Y11" s="39">
        <f t="shared" si="23"/>
        <v>2.3512982172574768</v>
      </c>
      <c r="AA11" s="36">
        <f t="shared" si="24"/>
        <v>24.423500324151139</v>
      </c>
      <c r="AB11" s="36">
        <f t="shared" si="25"/>
        <v>3.7353668084256753</v>
      </c>
      <c r="AG11" s="35"/>
      <c r="AH11" s="4">
        <v>10</v>
      </c>
      <c r="AI11" s="19">
        <v>0</v>
      </c>
      <c r="AJ11" s="19">
        <v>4</v>
      </c>
      <c r="AK11" s="3">
        <v>1.07E-3</v>
      </c>
      <c r="AL11" s="3">
        <v>1.09E-3</v>
      </c>
      <c r="AM11" s="3">
        <v>1.16E-3</v>
      </c>
      <c r="AN11" s="2">
        <f t="shared" si="8"/>
        <v>2.7333333333333344E-4</v>
      </c>
      <c r="AO11" s="2">
        <f t="shared" si="9"/>
        <v>2.9333333333333349E-4</v>
      </c>
      <c r="AP11" s="2">
        <f t="shared" si="10"/>
        <v>3.6333333333333346E-4</v>
      </c>
      <c r="AQ11" s="17">
        <v>0.24818916499999999</v>
      </c>
      <c r="AR11" s="17">
        <f t="shared" si="11"/>
        <v>4.3772277413689865E-2</v>
      </c>
      <c r="AS11" s="17">
        <f t="shared" si="12"/>
        <v>4.697512698054522E-2</v>
      </c>
      <c r="AT11" s="17">
        <f t="shared" si="13"/>
        <v>5.8185100464538959E-2</v>
      </c>
      <c r="AU11" s="17">
        <f t="shared" si="14"/>
        <v>2.6263366448213921</v>
      </c>
      <c r="AV11" s="17">
        <f t="shared" si="15"/>
        <v>2.8185076188327134</v>
      </c>
      <c r="AW11" s="17">
        <f t="shared" si="16"/>
        <v>3.4911060278723376</v>
      </c>
      <c r="AX11" s="17">
        <f t="shared" si="17"/>
        <v>2.9786500971754806</v>
      </c>
      <c r="AY11" s="17">
        <f t="shared" si="18"/>
        <v>0.45408229594744304</v>
      </c>
      <c r="AZ11" s="17">
        <f t="shared" si="19"/>
        <v>5.6148451129636543</v>
      </c>
      <c r="BA11" s="17">
        <f t="shared" si="20"/>
        <v>6.0256874383024579</v>
      </c>
      <c r="BB11" s="17">
        <f t="shared" si="21"/>
        <v>7.4636355769882714</v>
      </c>
      <c r="BE11" s="35"/>
      <c r="BF11" s="28">
        <v>6</v>
      </c>
      <c r="BG11" s="37">
        <f t="shared" si="26"/>
        <v>8.2545070532654634</v>
      </c>
      <c r="BH11" s="37">
        <f t="shared" si="27"/>
        <v>2.7356489821973606</v>
      </c>
      <c r="BJ11" s="36">
        <f t="shared" si="28"/>
        <v>18.539351212126174</v>
      </c>
      <c r="BK11" s="36">
        <f t="shared" si="29"/>
        <v>3.6899368369647374</v>
      </c>
      <c r="BP11" s="35"/>
      <c r="BQ11" s="35"/>
    </row>
    <row r="12" spans="1:69" x14ac:dyDescent="0.35">
      <c r="A12" s="4">
        <v>12</v>
      </c>
      <c r="B12" s="19">
        <v>0</v>
      </c>
      <c r="C12" s="19">
        <v>4</v>
      </c>
      <c r="D12" s="3">
        <v>1.1000000000000001E-3</v>
      </c>
      <c r="E12" s="3">
        <v>1.23E-3</v>
      </c>
      <c r="F12" s="3">
        <v>1.0399999999999999E-3</v>
      </c>
      <c r="G12" s="2">
        <f>D12-$N24</f>
        <v>3.7833333333333349E-4</v>
      </c>
      <c r="H12" s="2">
        <f t="shared" si="30"/>
        <v>5.083333333333334E-4</v>
      </c>
      <c r="I12" s="2">
        <f t="shared" si="30"/>
        <v>3.1833333333333334E-4</v>
      </c>
      <c r="J12" s="17">
        <v>0.24818916499999999</v>
      </c>
      <c r="K12" s="17">
        <f>(G12/(6290*J12))/(4*10^-6)</f>
        <v>6.0587237639680484E-2</v>
      </c>
      <c r="L12" s="17">
        <f t="shared" si="2"/>
        <v>8.1405759824240267E-2</v>
      </c>
      <c r="M12" s="17">
        <f t="shared" si="3"/>
        <v>5.0978688939114392E-2</v>
      </c>
      <c r="N12" s="17">
        <f>K12*60</f>
        <v>3.6352342583808293</v>
      </c>
      <c r="O12" s="17">
        <f t="shared" si="31"/>
        <v>4.8843455894544157</v>
      </c>
      <c r="P12" s="17">
        <f t="shared" si="31"/>
        <v>3.0587213363468635</v>
      </c>
      <c r="Q12" s="17">
        <f t="shared" si="5"/>
        <v>3.859433728060703</v>
      </c>
      <c r="R12" s="17">
        <f t="shared" si="6"/>
        <v>0.9332336417195719</v>
      </c>
      <c r="S12" s="20">
        <f>N12*1.5153</f>
        <v>5.508470471724471</v>
      </c>
      <c r="T12" s="20">
        <f t="shared" si="32"/>
        <v>7.4012488717002762</v>
      </c>
      <c r="U12" s="20">
        <f t="shared" si="32"/>
        <v>4.6348804409664028</v>
      </c>
      <c r="W12">
        <v>10</v>
      </c>
      <c r="X12" s="39">
        <f t="shared" si="22"/>
        <v>7.3381562583677491</v>
      </c>
      <c r="Y12" s="39">
        <f t="shared" si="23"/>
        <v>2.1960747543981212</v>
      </c>
      <c r="AA12" s="36">
        <f t="shared" si="24"/>
        <v>26.397670898530937</v>
      </c>
      <c r="AB12" s="36">
        <f t="shared" si="25"/>
        <v>4.256133516190614</v>
      </c>
      <c r="AG12" s="35"/>
      <c r="AH12" s="4">
        <v>12</v>
      </c>
      <c r="AI12" s="19">
        <v>0</v>
      </c>
      <c r="AJ12" s="19">
        <v>4</v>
      </c>
      <c r="AK12" s="3">
        <v>1.17E-3</v>
      </c>
      <c r="AL12" s="3">
        <v>1.1800000000000001E-3</v>
      </c>
      <c r="AM12" s="3">
        <v>1.2899999999999999E-3</v>
      </c>
      <c r="AN12" s="2">
        <f t="shared" si="8"/>
        <v>3.3566666666666673E-4</v>
      </c>
      <c r="AO12" s="2">
        <f t="shared" si="9"/>
        <v>3.4566666666666676E-4</v>
      </c>
      <c r="AP12" s="2">
        <f t="shared" si="10"/>
        <v>4.5566666666666661E-4</v>
      </c>
      <c r="AQ12" s="17">
        <v>0.24818916499999999</v>
      </c>
      <c r="AR12" s="17">
        <f t="shared" si="11"/>
        <v>5.3754491897055709E-2</v>
      </c>
      <c r="AS12" s="17">
        <f t="shared" si="12"/>
        <v>5.535591668048339E-2</v>
      </c>
      <c r="AT12" s="17">
        <f t="shared" si="13"/>
        <v>7.2971589298187825E-2</v>
      </c>
      <c r="AU12" s="17">
        <f t="shared" si="14"/>
        <v>3.2252695138233425</v>
      </c>
      <c r="AV12" s="17">
        <f t="shared" si="15"/>
        <v>3.3213550008290036</v>
      </c>
      <c r="AW12" s="17">
        <f t="shared" si="16"/>
        <v>4.3782953578912691</v>
      </c>
      <c r="AX12" s="17">
        <f t="shared" si="17"/>
        <v>3.6416399575145384</v>
      </c>
      <c r="AY12" s="17">
        <f t="shared" si="18"/>
        <v>0.63976869990757435</v>
      </c>
      <c r="AZ12" s="17">
        <f t="shared" si="19"/>
        <v>6.8953036936029246</v>
      </c>
      <c r="BA12" s="17">
        <f t="shared" si="20"/>
        <v>7.1007248562723273</v>
      </c>
      <c r="BB12" s="17">
        <f t="shared" si="21"/>
        <v>9.3603576456357445</v>
      </c>
      <c r="BE12" s="35"/>
      <c r="BF12" s="28">
        <v>8</v>
      </c>
      <c r="BG12" s="37">
        <f t="shared" si="26"/>
        <v>9.7095736221737301</v>
      </c>
      <c r="BH12" s="37">
        <f t="shared" si="27"/>
        <v>2.9530104875837639</v>
      </c>
      <c r="BJ12" s="36">
        <f t="shared" si="28"/>
        <v>17.402839260424958</v>
      </c>
      <c r="BK12" s="36">
        <f t="shared" si="29"/>
        <v>4.9518744527410545</v>
      </c>
      <c r="BP12" s="35"/>
      <c r="BQ12" s="35"/>
    </row>
    <row r="13" spans="1:69" x14ac:dyDescent="0.35">
      <c r="A13" s="1">
        <v>15</v>
      </c>
      <c r="B13" s="19">
        <v>0</v>
      </c>
      <c r="C13" s="19">
        <v>4</v>
      </c>
      <c r="D13" s="3">
        <v>1.16E-3</v>
      </c>
      <c r="E13" s="3">
        <v>1.1000000000000001E-3</v>
      </c>
      <c r="F13" s="3">
        <v>1.31E-3</v>
      </c>
      <c r="G13" s="2">
        <f>D13-$N25</f>
        <v>4.5633333333333333E-4</v>
      </c>
      <c r="H13" s="2">
        <f t="shared" si="30"/>
        <v>3.9633333333333339E-4</v>
      </c>
      <c r="I13" s="2">
        <f t="shared" si="30"/>
        <v>6.0633333333333329E-4</v>
      </c>
      <c r="J13" s="17">
        <v>0.24818916499999999</v>
      </c>
      <c r="K13" s="17">
        <f>(G13/(6290*J13))/(4*10^-6)</f>
        <v>7.3078350950416343E-2</v>
      </c>
      <c r="L13" s="17">
        <f t="shared" si="2"/>
        <v>6.3469802249850285E-2</v>
      </c>
      <c r="M13" s="17">
        <f t="shared" si="3"/>
        <v>9.7099722701831495E-2</v>
      </c>
      <c r="N13" s="17">
        <f>K13*60</f>
        <v>4.3847010570249809</v>
      </c>
      <c r="O13" s="17">
        <f t="shared" si="31"/>
        <v>3.8081881349910169</v>
      </c>
      <c r="P13" s="17">
        <f t="shared" si="31"/>
        <v>5.8259833621098895</v>
      </c>
      <c r="Q13" s="17">
        <f t="shared" si="5"/>
        <v>4.6729575180419625</v>
      </c>
      <c r="R13" s="17">
        <f t="shared" si="6"/>
        <v>1.0393234506805145</v>
      </c>
      <c r="S13" s="20">
        <f>N13*1.5153</f>
        <v>6.6441375117099541</v>
      </c>
      <c r="T13" s="20">
        <f t="shared" si="32"/>
        <v>5.7705474809518886</v>
      </c>
      <c r="U13" s="20">
        <f t="shared" si="32"/>
        <v>8.8281125886051157</v>
      </c>
      <c r="W13">
        <v>12</v>
      </c>
      <c r="X13" s="39">
        <f t="shared" si="22"/>
        <v>6.2704351096634481</v>
      </c>
      <c r="Y13" s="39">
        <f t="shared" si="23"/>
        <v>1.1740800606178179</v>
      </c>
      <c r="AA13" s="36">
        <f t="shared" si="24"/>
        <v>29.398011013258117</v>
      </c>
      <c r="AB13" s="36">
        <f t="shared" si="25"/>
        <v>8.1722733293178305</v>
      </c>
      <c r="AG13" s="35"/>
      <c r="AH13" s="1">
        <v>15</v>
      </c>
      <c r="AI13" s="19">
        <v>0</v>
      </c>
      <c r="AJ13" s="19">
        <v>4</v>
      </c>
      <c r="AK13" s="3">
        <v>1.1800000000000001E-3</v>
      </c>
      <c r="AL13" s="3">
        <v>1.2600000000000001E-3</v>
      </c>
      <c r="AM13" s="3">
        <v>1.1999999999999999E-3</v>
      </c>
      <c r="AN13" s="2">
        <f t="shared" si="8"/>
        <v>2.6800000000000012E-4</v>
      </c>
      <c r="AO13" s="2">
        <f t="shared" si="9"/>
        <v>3.4800000000000011E-4</v>
      </c>
      <c r="AP13" s="2">
        <f t="shared" si="10"/>
        <v>2.8799999999999995E-4</v>
      </c>
      <c r="AQ13" s="17">
        <v>0.24818916499999999</v>
      </c>
      <c r="AR13" s="17">
        <f t="shared" si="11"/>
        <v>4.2918184195861769E-2</v>
      </c>
      <c r="AS13" s="17">
        <f t="shared" si="12"/>
        <v>5.5729582463283189E-2</v>
      </c>
      <c r="AT13" s="17">
        <f t="shared" si="13"/>
        <v>4.6121033762717097E-2</v>
      </c>
      <c r="AU13" s="17">
        <f t="shared" si="14"/>
        <v>2.5750910517517061</v>
      </c>
      <c r="AV13" s="17">
        <f t="shared" si="15"/>
        <v>3.3437749477969914</v>
      </c>
      <c r="AW13" s="17">
        <f t="shared" si="16"/>
        <v>2.7672620257630256</v>
      </c>
      <c r="AX13" s="17">
        <f t="shared" si="17"/>
        <v>2.8953760084372409</v>
      </c>
      <c r="AY13" s="17">
        <f t="shared" si="18"/>
        <v>0.40003578268366213</v>
      </c>
      <c r="AZ13" s="17">
        <f t="shared" si="19"/>
        <v>5.5052871595399724</v>
      </c>
      <c r="BA13" s="17">
        <f t="shared" si="20"/>
        <v>7.1486564608951886</v>
      </c>
      <c r="BB13" s="17">
        <f t="shared" si="21"/>
        <v>5.9161294848787724</v>
      </c>
      <c r="BE13" s="35"/>
      <c r="BF13" s="28">
        <v>10</v>
      </c>
      <c r="BG13" s="37">
        <f t="shared" si="26"/>
        <v>7.5766172164564409</v>
      </c>
      <c r="BH13" s="37">
        <f t="shared" si="27"/>
        <v>2.4358047697113472</v>
      </c>
      <c r="BJ13" s="36">
        <f t="shared" si="28"/>
        <v>14.723697635151005</v>
      </c>
      <c r="BK13" s="36">
        <f t="shared" si="29"/>
        <v>5.7335135445804362</v>
      </c>
      <c r="BP13" s="35"/>
      <c r="BQ13" s="35"/>
    </row>
    <row r="14" spans="1:69" ht="43.5" x14ac:dyDescent="0.35">
      <c r="A14" s="32"/>
      <c r="B14" s="14"/>
      <c r="C14" s="40"/>
      <c r="D14" s="33"/>
      <c r="E14" s="33"/>
      <c r="F14" s="33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W14">
        <v>15</v>
      </c>
      <c r="X14" s="39">
        <f t="shared" si="22"/>
        <v>5.0401291496791716</v>
      </c>
      <c r="Y14" s="39">
        <f t="shared" si="23"/>
        <v>2.6700276765990956</v>
      </c>
      <c r="AA14" s="36">
        <f t="shared" si="24"/>
        <v>27.144429607795079</v>
      </c>
      <c r="AB14" s="36">
        <f t="shared" si="25"/>
        <v>4.600450915676686</v>
      </c>
      <c r="AG14" s="35"/>
      <c r="AI14" s="14"/>
      <c r="AJ14" s="9"/>
      <c r="AK14" s="9"/>
      <c r="AL14" s="8"/>
      <c r="AM14" s="7"/>
      <c r="AN14" s="7"/>
      <c r="AO14" s="7"/>
      <c r="AP14" s="8"/>
      <c r="AQ14" s="8"/>
      <c r="AR14" s="21" t="s">
        <v>5</v>
      </c>
      <c r="AS14" s="21" t="s">
        <v>4</v>
      </c>
      <c r="AT14" s="21" t="s">
        <v>3</v>
      </c>
      <c r="AU14" s="38" t="s">
        <v>2</v>
      </c>
      <c r="AV14" s="11" t="s">
        <v>1</v>
      </c>
      <c r="AW14" s="8"/>
      <c r="AX14" s="8"/>
      <c r="AY14" s="8"/>
      <c r="AZ14" s="8"/>
      <c r="BA14" s="8"/>
      <c r="BF14" s="28">
        <v>12</v>
      </c>
      <c r="BG14" s="37">
        <f t="shared" si="26"/>
        <v>8.4017255531785366</v>
      </c>
      <c r="BH14" s="37">
        <f t="shared" si="27"/>
        <v>1.7022297082478313</v>
      </c>
      <c r="BJ14" s="36">
        <f>AVERAGE(AW64:AY64,AW89:AX89)</f>
        <v>15.293497784849057</v>
      </c>
      <c r="BK14" s="36">
        <f>STDEV(AW64:AY64,AW89:AX89)</f>
        <v>6.1337104363799391</v>
      </c>
      <c r="BP14" s="35"/>
      <c r="BQ14" s="35"/>
    </row>
    <row r="15" spans="1:69" ht="43.5" x14ac:dyDescent="0.35">
      <c r="B15" s="10"/>
      <c r="C15" s="9"/>
      <c r="D15" s="9"/>
      <c r="E15" s="8"/>
      <c r="F15" s="8"/>
      <c r="G15" s="8"/>
      <c r="H15" s="8"/>
      <c r="I15" s="8"/>
      <c r="J15" s="8"/>
      <c r="K15" s="21" t="s">
        <v>5</v>
      </c>
      <c r="L15" s="21" t="s">
        <v>4</v>
      </c>
      <c r="M15" s="21" t="s">
        <v>3</v>
      </c>
      <c r="N15" s="38" t="s">
        <v>2</v>
      </c>
      <c r="O15" s="4" t="s">
        <v>1</v>
      </c>
      <c r="P15" s="8"/>
      <c r="AG15" s="35"/>
      <c r="AI15" s="10"/>
      <c r="AJ15" s="9"/>
      <c r="AK15" s="9"/>
      <c r="AL15" s="8"/>
      <c r="AM15" s="8"/>
      <c r="AN15" s="8"/>
      <c r="AO15" s="8"/>
      <c r="AP15" s="8"/>
      <c r="AQ15" s="8"/>
      <c r="AR15" s="6">
        <v>9.0200000000000002E-4</v>
      </c>
      <c r="AS15" s="6">
        <v>8.7399999999999999E-4</v>
      </c>
      <c r="AT15" s="6">
        <v>8.8199999999999997E-4</v>
      </c>
      <c r="AU15" s="2">
        <f t="shared" ref="AU15:AU24" si="33">(AR15+AS15+AT15)/3</f>
        <v>8.8599999999999996E-4</v>
      </c>
      <c r="AV15" s="4">
        <v>0</v>
      </c>
      <c r="AW15" s="8"/>
      <c r="BF15" s="28">
        <v>15</v>
      </c>
      <c r="BG15" s="37">
        <f t="shared" si="26"/>
        <v>8.778331018072441</v>
      </c>
      <c r="BH15" s="37">
        <f t="shared" si="27"/>
        <v>2.9927074035993377</v>
      </c>
      <c r="BJ15" s="36">
        <f>AVERAGE(AW65:AY65,AY90)</f>
        <v>16.707961029085901</v>
      </c>
      <c r="BK15" s="36">
        <f>STDEV(AW65:AY65,AY90)</f>
        <v>2.3069771234664902</v>
      </c>
      <c r="BP15" s="35"/>
      <c r="BQ15" s="35"/>
    </row>
    <row r="16" spans="1:69" x14ac:dyDescent="0.35">
      <c r="G16" s="7"/>
      <c r="H16" s="7"/>
      <c r="I16" s="7"/>
      <c r="J16" s="7"/>
      <c r="K16" s="6">
        <v>6.9499999999999998E-4</v>
      </c>
      <c r="L16" s="6">
        <v>7.2300000000000001E-4</v>
      </c>
      <c r="M16" s="6">
        <v>7.1100000000000004E-4</v>
      </c>
      <c r="N16" s="2">
        <f t="shared" ref="N16:N21" si="34">AVERAGE(K16:M16)</f>
        <v>7.0966666666666661E-4</v>
      </c>
      <c r="O16" s="4">
        <v>0</v>
      </c>
      <c r="AN16" s="7"/>
      <c r="AO16" s="7"/>
      <c r="AP16" s="7"/>
      <c r="AQ16" s="7"/>
      <c r="AR16" s="6">
        <v>6.8000000000000005E-4</v>
      </c>
      <c r="AS16" s="6">
        <v>7.27E-4</v>
      </c>
      <c r="AT16" s="6">
        <v>7.5699999999999997E-4</v>
      </c>
      <c r="AU16" s="2">
        <f t="shared" si="33"/>
        <v>7.2133333333333337E-4</v>
      </c>
      <c r="AV16" s="4">
        <v>0.5</v>
      </c>
    </row>
    <row r="17" spans="1:54" x14ac:dyDescent="0.35">
      <c r="G17" s="7"/>
      <c r="H17" s="7"/>
      <c r="I17" s="7"/>
      <c r="J17" s="7"/>
      <c r="K17" s="6">
        <v>6.7000000000000002E-4</v>
      </c>
      <c r="L17" s="6">
        <v>6.8400000000000004E-4</v>
      </c>
      <c r="M17" s="6">
        <v>6.5499999999999998E-4</v>
      </c>
      <c r="N17" s="2">
        <f t="shared" si="34"/>
        <v>6.6966666666666683E-4</v>
      </c>
      <c r="O17" s="4">
        <v>0.5</v>
      </c>
      <c r="AN17" s="7"/>
      <c r="AO17" s="7"/>
      <c r="AP17" s="7"/>
      <c r="AQ17" s="7"/>
      <c r="AR17" s="6">
        <v>6.3100000000000005E-4</v>
      </c>
      <c r="AS17" s="6">
        <v>7.0399999999999998E-4</v>
      </c>
      <c r="AT17" s="6">
        <v>6.6600000000000003E-4</v>
      </c>
      <c r="AU17" s="2">
        <f t="shared" si="33"/>
        <v>6.6700000000000006E-4</v>
      </c>
      <c r="AV17" s="4">
        <v>1</v>
      </c>
    </row>
    <row r="18" spans="1:54" x14ac:dyDescent="0.35">
      <c r="G18" s="7"/>
      <c r="H18" s="7"/>
      <c r="I18" s="7"/>
      <c r="J18" s="7"/>
      <c r="K18" s="6">
        <v>7.9299999999999998E-4</v>
      </c>
      <c r="L18" s="6">
        <v>7.5600000000000005E-4</v>
      </c>
      <c r="M18" s="6">
        <v>7.7999999999999999E-4</v>
      </c>
      <c r="N18" s="2">
        <f t="shared" si="34"/>
        <v>7.763333333333333E-4</v>
      </c>
      <c r="O18" s="4">
        <v>1</v>
      </c>
      <c r="AN18" s="7"/>
      <c r="AO18" s="7"/>
      <c r="AP18" s="7"/>
      <c r="AQ18" s="7"/>
      <c r="AR18" s="6">
        <v>6.6299999999999996E-4</v>
      </c>
      <c r="AS18" s="6">
        <v>7.5199999999999996E-4</v>
      </c>
      <c r="AT18" s="6">
        <v>6.8800000000000003E-4</v>
      </c>
      <c r="AU18" s="2">
        <f t="shared" si="33"/>
        <v>7.0099999999999991E-4</v>
      </c>
      <c r="AV18" s="4">
        <v>2</v>
      </c>
    </row>
    <row r="19" spans="1:54" x14ac:dyDescent="0.35">
      <c r="G19" s="7"/>
      <c r="H19" s="7"/>
      <c r="I19" s="7"/>
      <c r="J19" s="7"/>
      <c r="K19" s="6">
        <v>6.6799999999999997E-4</v>
      </c>
      <c r="L19" s="6">
        <v>7.2800000000000002E-4</v>
      </c>
      <c r="M19" s="6">
        <v>6.9800000000000005E-4</v>
      </c>
      <c r="N19" s="2">
        <f t="shared" si="34"/>
        <v>6.9800000000000016E-4</v>
      </c>
      <c r="O19" s="4">
        <v>2</v>
      </c>
      <c r="AN19" s="7"/>
      <c r="AO19" s="7"/>
      <c r="AP19" s="7"/>
      <c r="AQ19" s="7"/>
      <c r="AR19" s="6">
        <v>7.1699999999999997E-4</v>
      </c>
      <c r="AS19" s="6">
        <v>7.76E-4</v>
      </c>
      <c r="AT19" s="6">
        <v>7.3200000000000001E-4</v>
      </c>
      <c r="AU19" s="2">
        <f t="shared" si="33"/>
        <v>7.4166666666666662E-4</v>
      </c>
      <c r="AV19" s="4">
        <v>4</v>
      </c>
    </row>
    <row r="20" spans="1:54" x14ac:dyDescent="0.35">
      <c r="G20" s="7"/>
      <c r="H20" s="7"/>
      <c r="I20" s="7"/>
      <c r="J20" s="7"/>
      <c r="K20" s="6">
        <v>7.1500000000000003E-4</v>
      </c>
      <c r="L20" s="6">
        <v>6.6E-4</v>
      </c>
      <c r="M20" s="6">
        <v>7.2800000000000002E-4</v>
      </c>
      <c r="N20" s="2">
        <f t="shared" si="34"/>
        <v>7.0099999999999991E-4</v>
      </c>
      <c r="O20" s="4">
        <v>4</v>
      </c>
      <c r="AN20" s="7"/>
      <c r="AO20" s="7"/>
      <c r="AP20" s="7"/>
      <c r="AQ20" s="7"/>
      <c r="AR20" s="6">
        <v>7.6499999999999995E-4</v>
      </c>
      <c r="AS20" s="6">
        <v>7.2300000000000001E-4</v>
      </c>
      <c r="AT20" s="6">
        <v>7.5500000000000003E-4</v>
      </c>
      <c r="AU20" s="2">
        <f t="shared" si="33"/>
        <v>7.4766666666666677E-4</v>
      </c>
      <c r="AV20" s="4">
        <v>6</v>
      </c>
    </row>
    <row r="21" spans="1:54" x14ac:dyDescent="0.35">
      <c r="G21" s="7"/>
      <c r="H21" s="7"/>
      <c r="I21" s="7"/>
      <c r="J21" s="7"/>
      <c r="K21" s="6">
        <v>6.9300000000000004E-4</v>
      </c>
      <c r="L21" s="6">
        <v>6.7699999999999998E-4</v>
      </c>
      <c r="M21" s="6">
        <v>6.9800000000000005E-4</v>
      </c>
      <c r="N21" s="2">
        <f t="shared" si="34"/>
        <v>6.8933333333333346E-4</v>
      </c>
      <c r="O21" s="4">
        <v>6</v>
      </c>
      <c r="AN21" s="7"/>
      <c r="AO21" s="7"/>
      <c r="AP21" s="7"/>
      <c r="AQ21" s="7"/>
      <c r="AR21" s="6">
        <v>7.5299999999999998E-4</v>
      </c>
      <c r="AS21" s="6">
        <v>7.7999999999999999E-4</v>
      </c>
      <c r="AT21" s="6">
        <v>7.5600000000000005E-4</v>
      </c>
      <c r="AU21" s="2">
        <f t="shared" si="33"/>
        <v>7.6300000000000011E-4</v>
      </c>
      <c r="AV21" s="4">
        <v>8</v>
      </c>
    </row>
    <row r="22" spans="1:54" x14ac:dyDescent="0.35">
      <c r="G22" s="7"/>
      <c r="H22" s="7"/>
      <c r="I22" s="7"/>
      <c r="J22" s="7"/>
      <c r="K22" s="6">
        <v>6.8499999999999995E-4</v>
      </c>
      <c r="L22" s="6">
        <v>7.1100000000000004E-4</v>
      </c>
      <c r="M22" s="6">
        <v>7.0399999999999998E-4</v>
      </c>
      <c r="N22" s="2">
        <f>AVERAGE(K22,M22)</f>
        <v>6.9450000000000002E-4</v>
      </c>
      <c r="O22" s="4">
        <v>8</v>
      </c>
      <c r="AN22" s="7"/>
      <c r="AO22" s="7"/>
      <c r="AP22" s="7"/>
      <c r="AQ22" s="7"/>
      <c r="AR22" s="6">
        <v>7.6099999999999996E-4</v>
      </c>
      <c r="AS22" s="6">
        <v>8.25E-4</v>
      </c>
      <c r="AT22" s="6">
        <v>8.0400000000000003E-4</v>
      </c>
      <c r="AU22" s="2">
        <f t="shared" si="33"/>
        <v>7.9666666666666655E-4</v>
      </c>
      <c r="AV22" s="4">
        <v>10</v>
      </c>
    </row>
    <row r="23" spans="1:54" x14ac:dyDescent="0.35">
      <c r="G23" s="7"/>
      <c r="H23" s="7"/>
      <c r="I23" s="7"/>
      <c r="J23" s="7"/>
      <c r="K23" s="6">
        <v>7.2900000000000005E-4</v>
      </c>
      <c r="L23" s="6">
        <v>7.2800000000000002E-4</v>
      </c>
      <c r="M23" s="6">
        <v>6.8300000000000001E-4</v>
      </c>
      <c r="N23" s="2">
        <f>AVERAGE(K23,M23)</f>
        <v>7.0600000000000003E-4</v>
      </c>
      <c r="O23" s="4">
        <v>10</v>
      </c>
      <c r="AN23" s="7"/>
      <c r="AO23" s="7"/>
      <c r="AP23" s="7"/>
      <c r="AQ23" s="7"/>
      <c r="AR23" s="6">
        <v>8.2600000000000002E-4</v>
      </c>
      <c r="AS23" s="6">
        <v>8.9099999999999997E-4</v>
      </c>
      <c r="AT23" s="6">
        <v>7.8600000000000002E-4</v>
      </c>
      <c r="AU23" s="2">
        <f t="shared" si="33"/>
        <v>8.343333333333333E-4</v>
      </c>
      <c r="AV23" s="4">
        <v>12</v>
      </c>
    </row>
    <row r="24" spans="1:54" x14ac:dyDescent="0.35">
      <c r="G24" s="7"/>
      <c r="H24" s="7"/>
      <c r="I24" s="7"/>
      <c r="J24" s="7"/>
      <c r="K24" s="6">
        <v>7.1699999999999997E-4</v>
      </c>
      <c r="L24" s="6">
        <v>7.1000000000000002E-4</v>
      </c>
      <c r="M24" s="6">
        <v>7.3800000000000005E-4</v>
      </c>
      <c r="N24" s="2">
        <f>AVERAGE(K24:M24)</f>
        <v>7.2166666666666657E-4</v>
      </c>
      <c r="O24" s="4">
        <v>12</v>
      </c>
      <c r="AN24" s="7"/>
      <c r="AO24" s="7"/>
      <c r="AP24" s="7"/>
      <c r="AQ24" s="7"/>
      <c r="AR24" s="6">
        <v>8.4699999999999999E-4</v>
      </c>
      <c r="AS24" s="6">
        <v>9.4899999999999997E-4</v>
      </c>
      <c r="AT24" s="6">
        <v>9.3999999999999997E-4</v>
      </c>
      <c r="AU24" s="2">
        <f t="shared" si="33"/>
        <v>9.1199999999999994E-4</v>
      </c>
      <c r="AV24" s="1">
        <v>15</v>
      </c>
    </row>
    <row r="25" spans="1:54" x14ac:dyDescent="0.35">
      <c r="G25" s="7"/>
      <c r="H25" s="7"/>
      <c r="I25" s="7"/>
      <c r="J25" s="7"/>
      <c r="K25" s="6">
        <v>6.96E-4</v>
      </c>
      <c r="L25" s="6">
        <v>7.0299999999999996E-4</v>
      </c>
      <c r="M25" s="6">
        <v>7.1199999999999996E-4</v>
      </c>
      <c r="N25" s="2">
        <f>AVERAGE(K25:M25)</f>
        <v>7.0366666666666668E-4</v>
      </c>
      <c r="O25" s="1">
        <v>15</v>
      </c>
      <c r="AN25" s="7"/>
      <c r="AO25" s="7"/>
      <c r="AP25" s="7"/>
      <c r="AQ25" s="7"/>
      <c r="AR25" s="33"/>
      <c r="AS25" s="33"/>
      <c r="AT25" s="33"/>
      <c r="AU25" s="9"/>
      <c r="AV25" s="34"/>
      <c r="AW25" s="31"/>
    </row>
    <row r="26" spans="1:54" x14ac:dyDescent="0.35">
      <c r="G26" s="7"/>
      <c r="H26" s="7"/>
      <c r="I26" s="7"/>
      <c r="J26" s="7"/>
      <c r="K26" s="33"/>
      <c r="L26" s="33"/>
      <c r="M26" s="33"/>
      <c r="N26" s="9"/>
      <c r="O26" s="32"/>
      <c r="AN26" s="7"/>
      <c r="AO26" s="7"/>
      <c r="AP26" s="7"/>
      <c r="AQ26" s="7"/>
      <c r="AR26" s="33"/>
      <c r="AS26" s="33"/>
      <c r="AT26" s="33"/>
      <c r="AU26" s="9"/>
      <c r="AV26" s="32"/>
      <c r="AW26" s="31"/>
    </row>
    <row r="27" spans="1:54" x14ac:dyDescent="0.35">
      <c r="G27" s="7"/>
      <c r="H27" s="7"/>
      <c r="I27" s="7"/>
      <c r="J27" s="7"/>
      <c r="K27" s="7"/>
      <c r="L27" s="7"/>
      <c r="M27" s="7"/>
      <c r="N27" s="7"/>
      <c r="O27" s="7"/>
      <c r="AN27" s="7"/>
      <c r="AO27" s="7"/>
      <c r="AP27" s="7"/>
      <c r="AQ27" s="7"/>
      <c r="AR27" s="7"/>
      <c r="AS27" s="7"/>
      <c r="AT27" s="7"/>
      <c r="AU27" s="7"/>
    </row>
    <row r="28" spans="1:54" x14ac:dyDescent="0.35">
      <c r="A28" t="s">
        <v>36</v>
      </c>
      <c r="G28" s="7"/>
      <c r="H28" s="7"/>
      <c r="I28" s="7"/>
      <c r="J28" s="7"/>
      <c r="K28" s="7"/>
      <c r="L28" s="7"/>
      <c r="M28" s="7"/>
      <c r="N28" s="7"/>
      <c r="O28" s="7"/>
      <c r="AH28" t="s">
        <v>35</v>
      </c>
      <c r="AN28" s="7"/>
      <c r="AO28" s="7"/>
      <c r="AP28" s="7"/>
      <c r="AQ28" s="7"/>
      <c r="AR28" s="7"/>
      <c r="AS28" s="7"/>
      <c r="AT28" s="7"/>
      <c r="AU28" s="7"/>
    </row>
    <row r="29" spans="1:54" x14ac:dyDescent="0.35">
      <c r="C29" s="30"/>
      <c r="D29" s="30"/>
      <c r="G29" s="7"/>
      <c r="H29" s="7"/>
      <c r="I29" s="7"/>
      <c r="J29" s="7"/>
      <c r="K29" s="29">
        <v>1</v>
      </c>
      <c r="L29" s="29">
        <v>2</v>
      </c>
      <c r="M29" s="29">
        <v>3</v>
      </c>
      <c r="N29" s="29">
        <v>1</v>
      </c>
      <c r="O29" s="29">
        <v>2</v>
      </c>
      <c r="P29" s="28">
        <v>3</v>
      </c>
      <c r="Q29" s="28"/>
      <c r="AJ29" s="30"/>
      <c r="AK29" s="30"/>
      <c r="AN29" s="7"/>
      <c r="AO29" s="7"/>
      <c r="AP29" s="7"/>
      <c r="AQ29" s="7"/>
      <c r="AR29" s="29">
        <v>1</v>
      </c>
      <c r="AS29" s="29">
        <v>2</v>
      </c>
      <c r="AT29" s="29">
        <v>3</v>
      </c>
      <c r="AU29" s="29">
        <v>1</v>
      </c>
      <c r="AV29" s="28">
        <v>2</v>
      </c>
      <c r="AW29" s="28">
        <v>3</v>
      </c>
      <c r="AX29" s="28"/>
    </row>
    <row r="30" spans="1:54" ht="72.5" x14ac:dyDescent="0.35">
      <c r="A30" s="11" t="s">
        <v>23</v>
      </c>
      <c r="B30" s="11" t="s">
        <v>20</v>
      </c>
      <c r="C30" s="11" t="s">
        <v>19</v>
      </c>
      <c r="D30" s="22" t="s">
        <v>18</v>
      </c>
      <c r="E30" s="22" t="s">
        <v>17</v>
      </c>
      <c r="F30" s="22" t="s">
        <v>16</v>
      </c>
      <c r="G30" s="21" t="s">
        <v>15</v>
      </c>
      <c r="H30" s="21" t="s">
        <v>14</v>
      </c>
      <c r="I30" s="21" t="s">
        <v>13</v>
      </c>
      <c r="J30" s="4" t="s">
        <v>12</v>
      </c>
      <c r="K30" s="21" t="s">
        <v>11</v>
      </c>
      <c r="L30" s="21" t="s">
        <v>11</v>
      </c>
      <c r="M30" s="21" t="s">
        <v>11</v>
      </c>
      <c r="N30" s="21" t="s">
        <v>22</v>
      </c>
      <c r="O30" s="21" t="s">
        <v>22</v>
      </c>
      <c r="P30" s="21" t="s">
        <v>22</v>
      </c>
      <c r="Q30" s="21" t="s">
        <v>10</v>
      </c>
      <c r="R30" s="19" t="s">
        <v>9</v>
      </c>
      <c r="S30" s="21" t="s">
        <v>8</v>
      </c>
      <c r="T30" s="21" t="s">
        <v>7</v>
      </c>
      <c r="U30" s="21" t="s">
        <v>6</v>
      </c>
      <c r="W30" s="7"/>
      <c r="X30" s="7"/>
      <c r="Y30" s="7" t="s">
        <v>34</v>
      </c>
      <c r="Z30" s="7"/>
      <c r="AA30" s="7"/>
      <c r="AB30" s="7" t="s">
        <v>33</v>
      </c>
      <c r="AC30" s="7"/>
      <c r="AH30" s="11" t="s">
        <v>21</v>
      </c>
      <c r="AI30" s="11" t="s">
        <v>20</v>
      </c>
      <c r="AJ30" s="11" t="s">
        <v>19</v>
      </c>
      <c r="AK30" s="22" t="s">
        <v>18</v>
      </c>
      <c r="AL30" s="22" t="s">
        <v>17</v>
      </c>
      <c r="AM30" s="22" t="s">
        <v>16</v>
      </c>
      <c r="AN30" s="21" t="s">
        <v>15</v>
      </c>
      <c r="AO30" s="21" t="s">
        <v>14</v>
      </c>
      <c r="AP30" s="21" t="s">
        <v>13</v>
      </c>
      <c r="AQ30" s="4" t="s">
        <v>12</v>
      </c>
      <c r="AR30" s="21" t="s">
        <v>11</v>
      </c>
      <c r="AS30" s="21" t="s">
        <v>11</v>
      </c>
      <c r="AT30" s="21" t="s">
        <v>11</v>
      </c>
      <c r="AU30" s="21" t="s">
        <v>11</v>
      </c>
      <c r="AV30" s="21" t="s">
        <v>11</v>
      </c>
      <c r="AW30" s="21" t="s">
        <v>11</v>
      </c>
      <c r="AX30" s="21" t="s">
        <v>10</v>
      </c>
      <c r="AY30" s="19" t="s">
        <v>9</v>
      </c>
      <c r="AZ30" s="21" t="s">
        <v>8</v>
      </c>
      <c r="BA30" s="21" t="s">
        <v>7</v>
      </c>
      <c r="BB30" s="21" t="s">
        <v>6</v>
      </c>
    </row>
    <row r="31" spans="1:54" x14ac:dyDescent="0.35">
      <c r="A31" s="4">
        <v>0</v>
      </c>
      <c r="B31" s="19">
        <v>0</v>
      </c>
      <c r="C31" s="19">
        <v>4</v>
      </c>
      <c r="D31" s="3">
        <v>1.6000000000000001E-3</v>
      </c>
      <c r="E31" s="3">
        <v>1.4300000000000001E-3</v>
      </c>
      <c r="F31" s="3">
        <v>1.39E-3</v>
      </c>
      <c r="G31" s="2">
        <f t="shared" ref="G31:G40" si="35">D31-$N42</f>
        <v>6.820000000000001E-4</v>
      </c>
      <c r="H31" s="2">
        <f t="shared" ref="H31:H40" si="36">E31-N42</f>
        <v>5.1200000000000009E-4</v>
      </c>
      <c r="I31" s="2">
        <f t="shared" ref="I31:I40" si="37">F31-N42</f>
        <v>4.7199999999999998E-4</v>
      </c>
      <c r="J31" s="17">
        <v>0.24818916499999999</v>
      </c>
      <c r="K31" s="17">
        <f t="shared" ref="K31:K40" si="38">(G31/(6290*J31))/(4*10^-6)</f>
        <v>0.10921717022976761</v>
      </c>
      <c r="L31" s="17">
        <f t="shared" ref="L31:L40" si="39">(H31/(6290*J31))/(4*10^-6)</f>
        <v>8.1992948911497096E-2</v>
      </c>
      <c r="M31" s="17">
        <f t="shared" ref="M31:M40" si="40">(I31/(6290*J31))/(4*10^-6)</f>
        <v>7.5587249777786358E-2</v>
      </c>
      <c r="N31" s="17">
        <f t="shared" ref="N31:N40" si="41">K31*60</f>
        <v>6.553030213786057</v>
      </c>
      <c r="O31" s="17">
        <f t="shared" ref="O31:O40" si="42">L31*60</f>
        <v>4.9195769346898262</v>
      </c>
      <c r="P31" s="17">
        <f t="shared" ref="P31:P40" si="43">M31*60</f>
        <v>4.5352349866671817</v>
      </c>
      <c r="Q31" s="17">
        <f t="shared" ref="Q31:Q40" si="44">AVERAGE(N31:P31)</f>
        <v>5.3359473783810216</v>
      </c>
      <c r="R31" s="17">
        <f t="shared" ref="R31:R40" si="45">STDEV(N31:P31)</f>
        <v>1.0713998573971482</v>
      </c>
      <c r="S31" s="20">
        <f t="shared" ref="S31:S40" si="46">N31*1.5153</f>
        <v>9.9298066829500122</v>
      </c>
      <c r="T31" s="20">
        <f t="shared" ref="T31:T40" si="47">O31*1.5153</f>
        <v>7.4546349291354943</v>
      </c>
      <c r="U31" s="20">
        <f t="shared" ref="U31:U40" si="48">P31*1.5153</f>
        <v>6.8722415752967807</v>
      </c>
      <c r="W31" s="7" t="s">
        <v>32</v>
      </c>
      <c r="X31" s="7"/>
      <c r="Y31" s="26" t="s">
        <v>31</v>
      </c>
      <c r="Z31" s="26" t="s">
        <v>30</v>
      </c>
      <c r="AA31" s="7"/>
      <c r="AB31" s="25" t="s">
        <v>31</v>
      </c>
      <c r="AC31" s="25" t="s">
        <v>30</v>
      </c>
      <c r="AH31" s="4">
        <v>0</v>
      </c>
      <c r="AI31" s="19">
        <v>0</v>
      </c>
      <c r="AJ31" s="19">
        <v>4</v>
      </c>
      <c r="AK31" s="3">
        <v>1.42E-3</v>
      </c>
      <c r="AL31" s="3">
        <v>1.5200000000000001E-3</v>
      </c>
      <c r="AM31" s="3">
        <v>1.3699999999999999E-3</v>
      </c>
      <c r="AN31" s="2">
        <f t="shared" ref="AN31:AN40" si="49">AK31-AU42</f>
        <v>3.8799999999999989E-4</v>
      </c>
      <c r="AO31" s="2">
        <f t="shared" ref="AO31:AO40" si="50">AL31-AU42</f>
        <v>4.8799999999999994E-4</v>
      </c>
      <c r="AP31" s="2">
        <f t="shared" ref="AP31:AP40" si="51">AM31-AU42</f>
        <v>3.3799999999999976E-4</v>
      </c>
      <c r="AQ31" s="17">
        <v>0.24818916499999999</v>
      </c>
      <c r="AR31" s="17">
        <f t="shared" ref="AR31:AR40" si="52">(AN31/(6290*AQ31))/(4*10^-6)</f>
        <v>6.2135281596993858E-2</v>
      </c>
      <c r="AS31" s="17">
        <f t="shared" ref="AS31:AS40" si="53">(AO31/(6290*AQ31))/(4*10^-6)</f>
        <v>7.814952943127064E-2</v>
      </c>
      <c r="AT31" s="17">
        <f t="shared" ref="AT31:AT40" si="54">(AP31/(6290*AQ31))/(4*10^-6)</f>
        <v>5.4128157679855453E-2</v>
      </c>
      <c r="AU31" s="17">
        <f t="shared" ref="AU31:AU40" si="55">AR31*60</f>
        <v>3.7281168958196313</v>
      </c>
      <c r="AV31" s="17">
        <f t="shared" ref="AV31:AV40" si="56">AS31*60</f>
        <v>4.6889717658762384</v>
      </c>
      <c r="AW31" s="17">
        <f t="shared" ref="AW31:AW40" si="57">AT31*60</f>
        <v>3.2476894607913271</v>
      </c>
      <c r="AX31" s="17">
        <f t="shared" ref="AX31:AX40" si="58">AVERAGE(AU31:AW31)</f>
        <v>3.8882593741623985</v>
      </c>
      <c r="AY31" s="17">
        <f t="shared" ref="AY31:AY40" si="59">STDEV(AU31:AW31)</f>
        <v>0.73386502898356176</v>
      </c>
      <c r="AZ31" s="17">
        <f t="shared" ref="AZ31:AZ40" si="60">AU31*2.1379</f>
        <v>7.9703411115727905</v>
      </c>
      <c r="BA31" s="17">
        <f t="shared" ref="BA31:BA40" si="61">AV31*2.1379</f>
        <v>10.024552738266811</v>
      </c>
      <c r="BB31" s="17">
        <f t="shared" ref="BB31:BB40" si="62">AW31*2.1379</f>
        <v>6.9432352982257788</v>
      </c>
    </row>
    <row r="32" spans="1:54" x14ac:dyDescent="0.35">
      <c r="A32" s="4">
        <v>0.5</v>
      </c>
      <c r="B32" s="19">
        <v>0</v>
      </c>
      <c r="C32" s="19">
        <v>4</v>
      </c>
      <c r="D32" s="3">
        <v>1.3600000000000001E-3</v>
      </c>
      <c r="E32" s="3">
        <v>1.42E-3</v>
      </c>
      <c r="F32" s="3">
        <v>1.5499999999999999E-3</v>
      </c>
      <c r="G32" s="2">
        <f t="shared" si="35"/>
        <v>4.6533333333333355E-4</v>
      </c>
      <c r="H32" s="2">
        <f t="shared" si="36"/>
        <v>5.2533333333333349E-4</v>
      </c>
      <c r="I32" s="2">
        <f t="shared" si="37"/>
        <v>6.553333333333334E-4</v>
      </c>
      <c r="J32" s="17">
        <v>0.24818916499999999</v>
      </c>
      <c r="K32" s="17">
        <f t="shared" si="38"/>
        <v>7.4519633255501289E-2</v>
      </c>
      <c r="L32" s="17">
        <f t="shared" si="39"/>
        <v>8.4128181956067333E-2</v>
      </c>
      <c r="M32" s="17">
        <f t="shared" si="40"/>
        <v>0.10494670414062712</v>
      </c>
      <c r="N32" s="17">
        <f t="shared" si="41"/>
        <v>4.471177995330077</v>
      </c>
      <c r="O32" s="17">
        <f t="shared" si="42"/>
        <v>5.0476909173640401</v>
      </c>
      <c r="P32" s="17">
        <f t="shared" si="43"/>
        <v>6.2968022484376274</v>
      </c>
      <c r="Q32" s="17">
        <f t="shared" si="44"/>
        <v>5.2718903870439151</v>
      </c>
      <c r="R32" s="17">
        <f t="shared" si="45"/>
        <v>0.93323364171957379</v>
      </c>
      <c r="S32" s="20">
        <f t="shared" si="46"/>
        <v>6.7751760163236661</v>
      </c>
      <c r="T32" s="20">
        <f t="shared" si="47"/>
        <v>7.6487660470817307</v>
      </c>
      <c r="U32" s="20">
        <f t="shared" si="48"/>
        <v>9.5415444470575377</v>
      </c>
      <c r="W32" s="7"/>
      <c r="X32" s="7">
        <v>0</v>
      </c>
      <c r="Y32" s="26">
        <v>6.2984036732210553</v>
      </c>
      <c r="Z32" s="26">
        <v>0.83515369553657126</v>
      </c>
      <c r="AA32" s="7"/>
      <c r="AB32" s="25">
        <v>8.0871951563097699</v>
      </c>
      <c r="AC32" s="25">
        <v>0.79175063202759111</v>
      </c>
      <c r="AH32" s="4">
        <v>0.5</v>
      </c>
      <c r="AI32" s="19">
        <v>0</v>
      </c>
      <c r="AJ32" s="19">
        <v>4</v>
      </c>
      <c r="AK32" s="3">
        <v>1.67E-3</v>
      </c>
      <c r="AL32" s="3">
        <v>1.4300000000000001E-3</v>
      </c>
      <c r="AM32" s="3">
        <v>1.42E-3</v>
      </c>
      <c r="AN32" s="2">
        <f t="shared" si="49"/>
        <v>6.4833333333333344E-4</v>
      </c>
      <c r="AO32" s="2">
        <f t="shared" si="50"/>
        <v>4.0833333333333346E-4</v>
      </c>
      <c r="AP32" s="2">
        <f t="shared" si="51"/>
        <v>3.9833333333333344E-4</v>
      </c>
      <c r="AQ32" s="17">
        <v>0.24818916499999999</v>
      </c>
      <c r="AR32" s="17">
        <f t="shared" si="52"/>
        <v>0.10382570679222776</v>
      </c>
      <c r="AS32" s="17">
        <f t="shared" si="53"/>
        <v>6.5391511989963513E-2</v>
      </c>
      <c r="AT32" s="17">
        <f t="shared" si="54"/>
        <v>6.3790087206535825E-2</v>
      </c>
      <c r="AU32" s="17">
        <f t="shared" si="55"/>
        <v>6.2295424075336658</v>
      </c>
      <c r="AV32" s="17">
        <f t="shared" si="56"/>
        <v>3.9234907193978108</v>
      </c>
      <c r="AW32" s="17">
        <f t="shared" si="57"/>
        <v>3.8274052323921497</v>
      </c>
      <c r="AX32" s="17">
        <f t="shared" si="58"/>
        <v>4.6601461197745415</v>
      </c>
      <c r="AY32" s="17">
        <f t="shared" si="59"/>
        <v>1.3599858955986925</v>
      </c>
      <c r="AZ32" s="17">
        <f t="shared" si="60"/>
        <v>13.318138713066226</v>
      </c>
      <c r="BA32" s="17">
        <f t="shared" si="61"/>
        <v>8.3880308090005808</v>
      </c>
      <c r="BB32" s="17">
        <f t="shared" si="62"/>
        <v>8.1826096463311782</v>
      </c>
    </row>
    <row r="33" spans="1:54" x14ac:dyDescent="0.35">
      <c r="A33" s="4">
        <v>1</v>
      </c>
      <c r="B33" s="19">
        <v>0</v>
      </c>
      <c r="C33" s="19">
        <v>4</v>
      </c>
      <c r="D33" s="3">
        <v>1.24E-3</v>
      </c>
      <c r="E33" s="3">
        <v>1.42E-3</v>
      </c>
      <c r="F33" s="3">
        <v>1.3799999999999999E-3</v>
      </c>
      <c r="G33" s="2">
        <f t="shared" si="35"/>
        <v>3.6733333333333334E-4</v>
      </c>
      <c r="H33" s="2">
        <f t="shared" si="36"/>
        <v>5.4733333333333337E-4</v>
      </c>
      <c r="I33" s="2">
        <f t="shared" si="37"/>
        <v>5.0733333333333327E-4</v>
      </c>
      <c r="J33" s="17">
        <v>0.24818916499999999</v>
      </c>
      <c r="K33" s="17">
        <f t="shared" si="38"/>
        <v>5.8825670377910012E-2</v>
      </c>
      <c r="L33" s="17">
        <f t="shared" si="39"/>
        <v>8.7651316479608207E-2</v>
      </c>
      <c r="M33" s="17">
        <f t="shared" si="40"/>
        <v>8.1245617345897483E-2</v>
      </c>
      <c r="N33" s="17">
        <f t="shared" si="41"/>
        <v>3.5295402226746009</v>
      </c>
      <c r="O33" s="17">
        <f t="shared" si="42"/>
        <v>5.2590789887764924</v>
      </c>
      <c r="P33" s="17">
        <f t="shared" si="43"/>
        <v>4.8747370407538488</v>
      </c>
      <c r="Q33" s="17">
        <f t="shared" si="44"/>
        <v>4.5544520840683136</v>
      </c>
      <c r="R33" s="17">
        <f t="shared" si="45"/>
        <v>0.90816459189488408</v>
      </c>
      <c r="S33" s="20">
        <f t="shared" si="46"/>
        <v>5.348312299418823</v>
      </c>
      <c r="T33" s="20">
        <f t="shared" si="47"/>
        <v>7.9690823916930196</v>
      </c>
      <c r="U33" s="20">
        <f t="shared" si="48"/>
        <v>7.3866890378543077</v>
      </c>
      <c r="W33" s="7"/>
      <c r="X33" s="7">
        <v>0.5</v>
      </c>
      <c r="Y33" s="26">
        <v>6.2679766023359278</v>
      </c>
      <c r="Z33" s="26">
        <v>0.73666097052883728</v>
      </c>
      <c r="AA33" s="7"/>
      <c r="AB33" s="25">
        <v>9.5268760366112542</v>
      </c>
      <c r="AC33" s="25">
        <v>1.4437240110323222</v>
      </c>
      <c r="AH33" s="4">
        <v>1</v>
      </c>
      <c r="AI33" s="19">
        <v>0</v>
      </c>
      <c r="AJ33" s="19">
        <v>4</v>
      </c>
      <c r="AK33" s="3">
        <v>1.3699999999999999E-3</v>
      </c>
      <c r="AL33" s="3">
        <v>1.48E-3</v>
      </c>
      <c r="AM33" s="3">
        <v>1.42E-3</v>
      </c>
      <c r="AN33" s="2">
        <f t="shared" si="49"/>
        <v>4.1566666666666672E-4</v>
      </c>
      <c r="AO33" s="2">
        <f t="shared" si="50"/>
        <v>5.2566666666666679E-4</v>
      </c>
      <c r="AP33" s="2">
        <f t="shared" si="51"/>
        <v>4.6566666666666685E-4</v>
      </c>
      <c r="AQ33" s="17">
        <v>0.24818916499999999</v>
      </c>
      <c r="AR33" s="17">
        <f t="shared" si="52"/>
        <v>6.6565890164477129E-2</v>
      </c>
      <c r="AS33" s="17">
        <f t="shared" si="53"/>
        <v>8.4181562782181585E-2</v>
      </c>
      <c r="AT33" s="17">
        <f t="shared" si="54"/>
        <v>7.4573014081615527E-2</v>
      </c>
      <c r="AU33" s="17">
        <f t="shared" si="55"/>
        <v>3.9939534098686278</v>
      </c>
      <c r="AV33" s="17">
        <f t="shared" si="56"/>
        <v>5.0508937669308951</v>
      </c>
      <c r="AW33" s="17">
        <f t="shared" si="57"/>
        <v>4.474380844896932</v>
      </c>
      <c r="AX33" s="17">
        <f t="shared" si="58"/>
        <v>4.5064093405654857</v>
      </c>
      <c r="AY33" s="17">
        <f t="shared" si="59"/>
        <v>0.52919759825401813</v>
      </c>
      <c r="AZ33" s="17">
        <f t="shared" si="60"/>
        <v>8.538672994958139</v>
      </c>
      <c r="BA33" s="17">
        <f t="shared" si="61"/>
        <v>10.798305784321562</v>
      </c>
      <c r="BB33" s="17">
        <f t="shared" si="62"/>
        <v>9.5657788083051507</v>
      </c>
    </row>
    <row r="34" spans="1:54" x14ac:dyDescent="0.35">
      <c r="A34" s="4">
        <v>2</v>
      </c>
      <c r="B34" s="19">
        <v>0</v>
      </c>
      <c r="C34" s="19">
        <v>4</v>
      </c>
      <c r="D34" s="3">
        <v>1.2199999999999999E-3</v>
      </c>
      <c r="E34" s="3">
        <v>1.25E-3</v>
      </c>
      <c r="F34" s="3">
        <v>1.3600000000000001E-3</v>
      </c>
      <c r="G34" s="2">
        <f t="shared" si="35"/>
        <v>4.4499999999999997E-4</v>
      </c>
      <c r="H34" s="2">
        <f t="shared" si="36"/>
        <v>4.7500000000000005E-4</v>
      </c>
      <c r="I34" s="2">
        <f t="shared" si="37"/>
        <v>5.8500000000000012E-4</v>
      </c>
      <c r="J34" s="17">
        <v>0.24818916499999999</v>
      </c>
      <c r="K34" s="17">
        <f t="shared" si="38"/>
        <v>7.1263402862531633E-2</v>
      </c>
      <c r="L34" s="17">
        <f t="shared" si="39"/>
        <v>7.6067677212814669E-2</v>
      </c>
      <c r="M34" s="17">
        <f t="shared" si="40"/>
        <v>9.3683349830519139E-2</v>
      </c>
      <c r="N34" s="17">
        <f t="shared" si="41"/>
        <v>4.275804171751898</v>
      </c>
      <c r="O34" s="17">
        <f t="shared" si="42"/>
        <v>4.5640606327688804</v>
      </c>
      <c r="P34" s="17">
        <f t="shared" si="43"/>
        <v>5.6210009898311482</v>
      </c>
      <c r="Q34" s="17">
        <f t="shared" si="44"/>
        <v>4.8202885981173091</v>
      </c>
      <c r="R34" s="17">
        <f t="shared" si="45"/>
        <v>0.70825715493213792</v>
      </c>
      <c r="S34" s="20">
        <f t="shared" si="46"/>
        <v>6.4791260614556512</v>
      </c>
      <c r="T34" s="20">
        <f t="shared" si="47"/>
        <v>6.9159210768346853</v>
      </c>
      <c r="U34" s="20">
        <f t="shared" si="48"/>
        <v>8.5175027998911386</v>
      </c>
      <c r="W34" s="7"/>
      <c r="X34" s="7">
        <v>1</v>
      </c>
      <c r="Y34" s="26">
        <v>5.9781187165355201</v>
      </c>
      <c r="Z34" s="26">
        <v>0.76283445542071504</v>
      </c>
      <c r="AA34" s="7"/>
      <c r="AB34" s="25">
        <v>16.22243305612237</v>
      </c>
      <c r="AC34" s="25">
        <v>2.2182363593697496</v>
      </c>
      <c r="AH34" s="4">
        <v>2</v>
      </c>
      <c r="AI34" s="19">
        <v>0</v>
      </c>
      <c r="AJ34" s="19">
        <v>4</v>
      </c>
      <c r="AK34" s="3">
        <v>1.5499999999999999E-3</v>
      </c>
      <c r="AL34" s="3">
        <v>1.4499999999999999E-3</v>
      </c>
      <c r="AM34" s="3">
        <v>1.4300000000000001E-3</v>
      </c>
      <c r="AN34" s="2">
        <f t="shared" si="49"/>
        <v>5.0033333333333332E-4</v>
      </c>
      <c r="AO34" s="2">
        <f t="shared" si="50"/>
        <v>4.0033333333333327E-4</v>
      </c>
      <c r="AP34" s="2">
        <f t="shared" si="51"/>
        <v>3.8033333333333343E-4</v>
      </c>
      <c r="AQ34" s="17">
        <v>0.24818916499999999</v>
      </c>
      <c r="AR34" s="17">
        <f t="shared" si="52"/>
        <v>8.012461999749812E-2</v>
      </c>
      <c r="AS34" s="17">
        <f t="shared" si="53"/>
        <v>6.4110372163221324E-2</v>
      </c>
      <c r="AT34" s="17">
        <f t="shared" si="54"/>
        <v>6.0907522596366011E-2</v>
      </c>
      <c r="AU34" s="17">
        <f t="shared" si="55"/>
        <v>4.8074771998498873</v>
      </c>
      <c r="AV34" s="17">
        <f t="shared" si="56"/>
        <v>3.8466223297932793</v>
      </c>
      <c r="AW34" s="17">
        <f t="shared" si="57"/>
        <v>3.6544513557819607</v>
      </c>
      <c r="AX34" s="17">
        <f t="shared" si="58"/>
        <v>4.1028502951417094</v>
      </c>
      <c r="AY34" s="17">
        <f t="shared" si="59"/>
        <v>0.61774325325501112</v>
      </c>
      <c r="AZ34" s="17">
        <f t="shared" si="60"/>
        <v>10.277905505559074</v>
      </c>
      <c r="BA34" s="17">
        <f t="shared" si="61"/>
        <v>8.2236938788650527</v>
      </c>
      <c r="BB34" s="17">
        <f t="shared" si="62"/>
        <v>7.8128515535262544</v>
      </c>
    </row>
    <row r="35" spans="1:54" x14ac:dyDescent="0.35">
      <c r="A35" s="4">
        <v>4</v>
      </c>
      <c r="B35" s="19">
        <v>0</v>
      </c>
      <c r="C35" s="19">
        <v>4</v>
      </c>
      <c r="D35" s="3">
        <v>1.1999999999999999E-3</v>
      </c>
      <c r="E35" s="3">
        <v>1.4E-3</v>
      </c>
      <c r="F35" s="3">
        <v>1.2700000000000001E-3</v>
      </c>
      <c r="G35" s="2">
        <f t="shared" si="35"/>
        <v>3.8999999999999994E-4</v>
      </c>
      <c r="H35" s="2">
        <f t="shared" si="36"/>
        <v>5.9000000000000003E-4</v>
      </c>
      <c r="I35" s="2">
        <f t="shared" si="37"/>
        <v>4.6000000000000012E-4</v>
      </c>
      <c r="J35" s="17">
        <v>0.24818916499999999</v>
      </c>
      <c r="K35" s="17">
        <f t="shared" si="38"/>
        <v>6.2455566553679405E-2</v>
      </c>
      <c r="L35" s="17">
        <f t="shared" si="39"/>
        <v>9.4484062222232962E-2</v>
      </c>
      <c r="M35" s="17">
        <f t="shared" si="40"/>
        <v>7.3665540037673172E-2</v>
      </c>
      <c r="N35" s="17">
        <f t="shared" si="41"/>
        <v>3.7473339932207641</v>
      </c>
      <c r="O35" s="17">
        <f t="shared" si="42"/>
        <v>5.6690437333339778</v>
      </c>
      <c r="P35" s="17">
        <f t="shared" si="43"/>
        <v>4.4199324022603905</v>
      </c>
      <c r="Q35" s="17">
        <f t="shared" si="44"/>
        <v>4.612103376271711</v>
      </c>
      <c r="R35" s="17">
        <f t="shared" si="45"/>
        <v>0.97516118859952727</v>
      </c>
      <c r="S35" s="20">
        <f t="shared" si="46"/>
        <v>5.6783351999274245</v>
      </c>
      <c r="T35" s="20">
        <f t="shared" si="47"/>
        <v>8.5903019691209774</v>
      </c>
      <c r="U35" s="20">
        <f t="shared" si="48"/>
        <v>6.6975235691451704</v>
      </c>
      <c r="W35" s="7"/>
      <c r="X35" s="7">
        <v>2</v>
      </c>
      <c r="Y35" s="26">
        <v>6.3688663636918719</v>
      </c>
      <c r="Z35" s="26">
        <v>0.91452825215325495</v>
      </c>
      <c r="AA35" s="7"/>
      <c r="AB35" s="25">
        <v>20.65837970621703</v>
      </c>
      <c r="AC35" s="25">
        <v>2.048221671958248</v>
      </c>
      <c r="AH35" s="4">
        <v>4</v>
      </c>
      <c r="AI35" s="19">
        <v>0</v>
      </c>
      <c r="AJ35" s="19">
        <v>4</v>
      </c>
      <c r="AK35" s="3">
        <v>1.34E-3</v>
      </c>
      <c r="AL35" s="3">
        <v>1.5E-3</v>
      </c>
      <c r="AM35" s="3">
        <v>1.4300000000000001E-3</v>
      </c>
      <c r="AN35" s="2">
        <f t="shared" si="49"/>
        <v>3.2200000000000002E-4</v>
      </c>
      <c r="AO35" s="2">
        <f t="shared" si="50"/>
        <v>4.8200000000000001E-4</v>
      </c>
      <c r="AP35" s="2">
        <f t="shared" si="51"/>
        <v>4.1200000000000004E-4</v>
      </c>
      <c r="AQ35" s="17">
        <v>0.24818916499999999</v>
      </c>
      <c r="AR35" s="17">
        <f t="shared" si="52"/>
        <v>5.1565878026371206E-2</v>
      </c>
      <c r="AS35" s="17">
        <f t="shared" si="53"/>
        <v>7.7188674561214046E-2</v>
      </c>
      <c r="AT35" s="17">
        <f t="shared" si="54"/>
        <v>6.59787010772203E-2</v>
      </c>
      <c r="AU35" s="17">
        <f t="shared" si="55"/>
        <v>3.0939526815822722</v>
      </c>
      <c r="AV35" s="17">
        <f t="shared" si="56"/>
        <v>4.6313204736728428</v>
      </c>
      <c r="AW35" s="17">
        <f t="shared" si="57"/>
        <v>3.9587220646332182</v>
      </c>
      <c r="AX35" s="17">
        <f t="shared" si="58"/>
        <v>3.8946650732961108</v>
      </c>
      <c r="AY35" s="17">
        <f t="shared" si="59"/>
        <v>0.77068307730462715</v>
      </c>
      <c r="AZ35" s="17">
        <f t="shared" si="60"/>
        <v>6.6145614379547402</v>
      </c>
      <c r="BA35" s="17">
        <f t="shared" si="61"/>
        <v>9.9013000406651717</v>
      </c>
      <c r="BB35" s="17">
        <f t="shared" si="62"/>
        <v>8.4633519019793582</v>
      </c>
    </row>
    <row r="36" spans="1:54" x14ac:dyDescent="0.35">
      <c r="A36" s="4">
        <v>6</v>
      </c>
      <c r="B36" s="19">
        <v>0</v>
      </c>
      <c r="C36" s="19">
        <v>4</v>
      </c>
      <c r="D36" s="3">
        <v>1.2800000000000001E-3</v>
      </c>
      <c r="E36" s="3">
        <v>1.2199999999999999E-3</v>
      </c>
      <c r="F36" s="3">
        <v>1.3500000000000001E-3</v>
      </c>
      <c r="G36" s="2">
        <f t="shared" si="35"/>
        <v>4.4866666666666677E-4</v>
      </c>
      <c r="H36" s="2">
        <f t="shared" si="36"/>
        <v>3.8866666666666661E-4</v>
      </c>
      <c r="I36" s="2">
        <f t="shared" si="37"/>
        <v>5.1866666666666673E-4</v>
      </c>
      <c r="J36" s="17">
        <v>0.24818916499999999</v>
      </c>
      <c r="K36" s="17">
        <f t="shared" si="38"/>
        <v>7.1850591949788475E-2</v>
      </c>
      <c r="L36" s="17">
        <f t="shared" si="39"/>
        <v>6.2242043249222383E-2</v>
      </c>
      <c r="M36" s="17">
        <f t="shared" si="40"/>
        <v>8.3060565433782207E-2</v>
      </c>
      <c r="N36" s="17">
        <f t="shared" si="41"/>
        <v>4.3110355169873085</v>
      </c>
      <c r="O36" s="17">
        <f t="shared" si="42"/>
        <v>3.7345225949533432</v>
      </c>
      <c r="P36" s="17">
        <f t="shared" si="43"/>
        <v>4.9836339260269327</v>
      </c>
      <c r="Q36" s="17">
        <f t="shared" si="44"/>
        <v>4.3430640126558613</v>
      </c>
      <c r="R36" s="17">
        <f t="shared" si="45"/>
        <v>0.62517129473065347</v>
      </c>
      <c r="S36" s="20">
        <f t="shared" si="46"/>
        <v>6.5325121188908692</v>
      </c>
      <c r="T36" s="20">
        <f t="shared" si="47"/>
        <v>5.6589220881328011</v>
      </c>
      <c r="U36" s="20">
        <f t="shared" si="48"/>
        <v>7.5517004881086116</v>
      </c>
      <c r="W36" s="7"/>
      <c r="X36" s="7">
        <v>4</v>
      </c>
      <c r="Y36" s="26">
        <v>5.1405735548028444</v>
      </c>
      <c r="Z36" s="26">
        <v>1.9073231366833845</v>
      </c>
      <c r="AA36" s="7"/>
      <c r="AB36" s="25">
        <v>18.848769700943762</v>
      </c>
      <c r="AC36" s="25">
        <v>1.2553781234348205</v>
      </c>
      <c r="AH36" s="4">
        <v>6</v>
      </c>
      <c r="AI36" s="19">
        <v>0</v>
      </c>
      <c r="AJ36" s="19">
        <v>4</v>
      </c>
      <c r="AK36" s="3">
        <v>1.57E-3</v>
      </c>
      <c r="AL36" s="3">
        <v>1.34E-3</v>
      </c>
      <c r="AM36" s="3">
        <v>1.2600000000000001E-3</v>
      </c>
      <c r="AN36" s="2">
        <f t="shared" si="49"/>
        <v>6.5799999999999995E-4</v>
      </c>
      <c r="AO36" s="2">
        <f t="shared" si="50"/>
        <v>4.28E-4</v>
      </c>
      <c r="AP36" s="2">
        <f t="shared" si="51"/>
        <v>3.48E-4</v>
      </c>
      <c r="AQ36" s="17">
        <v>0.24818916499999999</v>
      </c>
      <c r="AR36" s="17">
        <f t="shared" si="52"/>
        <v>0.10537375074954115</v>
      </c>
      <c r="AS36" s="17">
        <f t="shared" si="53"/>
        <v>6.8540980730704582E-2</v>
      </c>
      <c r="AT36" s="17">
        <f t="shared" si="54"/>
        <v>5.5729582463283169E-2</v>
      </c>
      <c r="AU36" s="17">
        <f t="shared" si="55"/>
        <v>6.3224250449724693</v>
      </c>
      <c r="AV36" s="17">
        <f t="shared" si="56"/>
        <v>4.1124588438422744</v>
      </c>
      <c r="AW36" s="17">
        <f t="shared" si="57"/>
        <v>3.34377494779699</v>
      </c>
      <c r="AX36" s="17">
        <f t="shared" si="58"/>
        <v>4.5928862788705773</v>
      </c>
      <c r="AY36" s="17">
        <f t="shared" si="59"/>
        <v>1.5463495693396039</v>
      </c>
      <c r="AZ36" s="17">
        <f t="shared" si="60"/>
        <v>13.516712503646643</v>
      </c>
      <c r="BA36" s="17">
        <f t="shared" si="61"/>
        <v>8.7920257622503986</v>
      </c>
      <c r="BB36" s="17">
        <f t="shared" si="62"/>
        <v>7.148656460895185</v>
      </c>
    </row>
    <row r="37" spans="1:54" x14ac:dyDescent="0.35">
      <c r="A37" s="4">
        <v>8</v>
      </c>
      <c r="B37" s="19">
        <v>0</v>
      </c>
      <c r="C37" s="19">
        <v>4</v>
      </c>
      <c r="D37" s="3">
        <v>1.15E-3</v>
      </c>
      <c r="E37" s="3">
        <v>1.2700000000000001E-3</v>
      </c>
      <c r="F37" s="3">
        <v>1.14E-3</v>
      </c>
      <c r="G37" s="2">
        <f t="shared" si="35"/>
        <v>3.2250000000000009E-4</v>
      </c>
      <c r="H37" s="2">
        <f t="shared" si="36"/>
        <v>4.4250000000000018E-4</v>
      </c>
      <c r="I37" s="2">
        <f t="shared" si="37"/>
        <v>3.1250000000000006E-4</v>
      </c>
      <c r="J37" s="17">
        <v>0.24818916499999999</v>
      </c>
      <c r="K37" s="17">
        <f t="shared" si="38"/>
        <v>5.1645949265542605E-2</v>
      </c>
      <c r="L37" s="17">
        <f t="shared" si="39"/>
        <v>7.0863046666674756E-2</v>
      </c>
      <c r="M37" s="17">
        <f t="shared" si="40"/>
        <v>5.0044524482114924E-2</v>
      </c>
      <c r="N37" s="17">
        <f t="shared" si="41"/>
        <v>3.0987569559325565</v>
      </c>
      <c r="O37" s="17">
        <f t="shared" si="42"/>
        <v>4.2517828000004858</v>
      </c>
      <c r="P37" s="17">
        <f t="shared" si="43"/>
        <v>3.0026714689268954</v>
      </c>
      <c r="Q37" s="17">
        <f t="shared" si="44"/>
        <v>3.4510704082866455</v>
      </c>
      <c r="R37" s="17">
        <f t="shared" si="45"/>
        <v>0.69509952948218456</v>
      </c>
      <c r="S37" s="20">
        <f t="shared" si="46"/>
        <v>4.6955464153246034</v>
      </c>
      <c r="T37" s="20">
        <f t="shared" si="47"/>
        <v>6.4427264768407362</v>
      </c>
      <c r="U37" s="20">
        <f t="shared" si="48"/>
        <v>4.5499480768649248</v>
      </c>
      <c r="W37" s="7"/>
      <c r="X37" s="7">
        <v>6</v>
      </c>
      <c r="Y37" s="26">
        <v>4.5480463849346062</v>
      </c>
      <c r="Z37" s="26">
        <v>1.2616137872506852</v>
      </c>
      <c r="AA37" s="7"/>
      <c r="AB37" s="25">
        <v>26.359451935219568</v>
      </c>
      <c r="AC37" s="25">
        <v>1.2503425894613074</v>
      </c>
      <c r="AH37" s="4">
        <v>8</v>
      </c>
      <c r="AI37" s="19">
        <v>0</v>
      </c>
      <c r="AJ37" s="19">
        <v>4</v>
      </c>
      <c r="AK37" s="3">
        <v>1.4300000000000001E-3</v>
      </c>
      <c r="AL37" s="3">
        <v>1.6900000000000001E-3</v>
      </c>
      <c r="AM37" s="3">
        <v>1.3600000000000001E-3</v>
      </c>
      <c r="AN37" s="2">
        <f t="shared" si="49"/>
        <v>4.8166666666666681E-4</v>
      </c>
      <c r="AO37" s="2">
        <f t="shared" si="50"/>
        <v>7.4166666666666684E-4</v>
      </c>
      <c r="AP37" s="2">
        <f t="shared" si="51"/>
        <v>4.1166666666666684E-4</v>
      </c>
      <c r="AQ37" s="17">
        <v>0.24818916499999999</v>
      </c>
      <c r="AR37" s="17">
        <f t="shared" si="52"/>
        <v>7.7135293735099808E-2</v>
      </c>
      <c r="AS37" s="17">
        <f t="shared" si="53"/>
        <v>0.11877233810421943</v>
      </c>
      <c r="AT37" s="17">
        <f t="shared" si="54"/>
        <v>6.5925320251106076E-2</v>
      </c>
      <c r="AU37" s="17">
        <f t="shared" si="55"/>
        <v>4.6281176241059887</v>
      </c>
      <c r="AV37" s="17">
        <f t="shared" si="56"/>
        <v>7.126340286253166</v>
      </c>
      <c r="AW37" s="17">
        <f t="shared" si="57"/>
        <v>3.9555192150663645</v>
      </c>
      <c r="AX37" s="17">
        <f t="shared" si="58"/>
        <v>5.2366590418085055</v>
      </c>
      <c r="AY37" s="17">
        <f t="shared" si="59"/>
        <v>1.6707089989477855</v>
      </c>
      <c r="AZ37" s="17">
        <f t="shared" si="60"/>
        <v>9.8944526685761947</v>
      </c>
      <c r="BA37" s="17">
        <f t="shared" si="61"/>
        <v>15.235402897980645</v>
      </c>
      <c r="BB37" s="17">
        <f t="shared" si="62"/>
        <v>8.4565045298903811</v>
      </c>
    </row>
    <row r="38" spans="1:54" x14ac:dyDescent="0.35">
      <c r="A38" s="4">
        <v>10</v>
      </c>
      <c r="B38" s="19">
        <v>0</v>
      </c>
      <c r="C38" s="19">
        <v>4</v>
      </c>
      <c r="D38" s="3">
        <v>1.2999999999999999E-3</v>
      </c>
      <c r="E38" s="3">
        <v>1.41E-3</v>
      </c>
      <c r="F38" s="3">
        <v>1.1800000000000001E-3</v>
      </c>
      <c r="G38" s="2">
        <f t="shared" si="35"/>
        <v>4.3399999999999992E-4</v>
      </c>
      <c r="H38" s="2">
        <f t="shared" si="36"/>
        <v>5.44E-4</v>
      </c>
      <c r="I38" s="2">
        <f t="shared" si="37"/>
        <v>3.1400000000000004E-4</v>
      </c>
      <c r="J38" s="17">
        <v>0.24818916499999999</v>
      </c>
      <c r="K38" s="17">
        <f t="shared" si="38"/>
        <v>6.9501835600761189E-2</v>
      </c>
      <c r="L38" s="17">
        <f t="shared" si="39"/>
        <v>8.7117508218465645E-2</v>
      </c>
      <c r="M38" s="17">
        <f t="shared" si="40"/>
        <v>5.0284738199629073E-2</v>
      </c>
      <c r="N38" s="17">
        <f t="shared" si="41"/>
        <v>4.1701101360456709</v>
      </c>
      <c r="O38" s="17">
        <f t="shared" si="42"/>
        <v>5.2270504931079387</v>
      </c>
      <c r="P38" s="17">
        <f t="shared" si="43"/>
        <v>3.0170842919777443</v>
      </c>
      <c r="Q38" s="17">
        <f t="shared" si="44"/>
        <v>4.1380816403771181</v>
      </c>
      <c r="R38" s="17">
        <f t="shared" si="45"/>
        <v>1.1053311815630411</v>
      </c>
      <c r="S38" s="20">
        <f t="shared" si="46"/>
        <v>6.3189678891500058</v>
      </c>
      <c r="T38" s="20">
        <f t="shared" si="47"/>
        <v>7.92054961220646</v>
      </c>
      <c r="U38" s="20">
        <f t="shared" si="48"/>
        <v>4.5717878276338766</v>
      </c>
      <c r="W38" s="7"/>
      <c r="X38" s="7">
        <v>8</v>
      </c>
      <c r="Y38" s="26">
        <v>5.653029485499701</v>
      </c>
      <c r="Z38" s="26">
        <v>1.6471492736282443</v>
      </c>
      <c r="AA38" s="7"/>
      <c r="AB38" s="25">
        <v>34.246468993600878</v>
      </c>
      <c r="AC38" s="25">
        <v>2.4162045369407701</v>
      </c>
      <c r="AH38" s="4">
        <v>10</v>
      </c>
      <c r="AI38" s="19">
        <v>0</v>
      </c>
      <c r="AJ38" s="19">
        <v>4</v>
      </c>
      <c r="AK38" s="3">
        <v>1.33E-3</v>
      </c>
      <c r="AL38" s="3">
        <v>1.6299999999999999E-3</v>
      </c>
      <c r="AM38" s="3">
        <v>1.49E-3</v>
      </c>
      <c r="AN38" s="2">
        <f t="shared" si="49"/>
        <v>2.7433333333333346E-4</v>
      </c>
      <c r="AO38" s="2">
        <f t="shared" si="50"/>
        <v>5.7433333333333338E-4</v>
      </c>
      <c r="AP38" s="2">
        <f t="shared" si="51"/>
        <v>4.3433333333333345E-4</v>
      </c>
      <c r="AQ38" s="17">
        <v>0.24818916499999999</v>
      </c>
      <c r="AR38" s="17">
        <f t="shared" si="52"/>
        <v>4.3932419892032629E-2</v>
      </c>
      <c r="AS38" s="17">
        <f t="shared" si="53"/>
        <v>9.1975163394862933E-2</v>
      </c>
      <c r="AT38" s="17">
        <f t="shared" si="54"/>
        <v>6.9555216426875469E-2</v>
      </c>
      <c r="AU38" s="17">
        <f t="shared" si="55"/>
        <v>2.6359451935219576</v>
      </c>
      <c r="AV38" s="17">
        <f t="shared" si="56"/>
        <v>5.5185098036917761</v>
      </c>
      <c r="AW38" s="17">
        <f t="shared" si="57"/>
        <v>4.1733129856125277</v>
      </c>
      <c r="AX38" s="17">
        <f t="shared" si="58"/>
        <v>4.1092559942754203</v>
      </c>
      <c r="AY38" s="17">
        <f t="shared" si="59"/>
        <v>1.442349526486296</v>
      </c>
      <c r="AZ38" s="17">
        <f t="shared" si="60"/>
        <v>5.6353872292305933</v>
      </c>
      <c r="BA38" s="17">
        <f t="shared" si="61"/>
        <v>11.798022109312649</v>
      </c>
      <c r="BB38" s="17">
        <f t="shared" si="62"/>
        <v>8.9221258319410239</v>
      </c>
    </row>
    <row r="39" spans="1:54" x14ac:dyDescent="0.35">
      <c r="A39" s="4">
        <v>12</v>
      </c>
      <c r="B39" s="19">
        <v>0</v>
      </c>
      <c r="C39" s="19">
        <v>4</v>
      </c>
      <c r="D39" s="3">
        <v>1.2999999999999999E-3</v>
      </c>
      <c r="E39" s="3">
        <v>1.25E-3</v>
      </c>
      <c r="F39" s="3">
        <v>1.3799999999999999E-3</v>
      </c>
      <c r="G39" s="2">
        <f t="shared" si="35"/>
        <v>4.4966666666666668E-4</v>
      </c>
      <c r="H39" s="2">
        <f t="shared" si="36"/>
        <v>3.9966666666666677E-4</v>
      </c>
      <c r="I39" s="2">
        <f t="shared" si="37"/>
        <v>5.2966666666666668E-4</v>
      </c>
      <c r="J39" s="17">
        <v>0.24818916499999999</v>
      </c>
      <c r="K39" s="17">
        <f t="shared" si="38"/>
        <v>7.2010734428131232E-2</v>
      </c>
      <c r="L39" s="17">
        <f t="shared" si="39"/>
        <v>6.4003610510992848E-2</v>
      </c>
      <c r="M39" s="17">
        <f t="shared" si="40"/>
        <v>8.4822132695552638E-2</v>
      </c>
      <c r="N39" s="17">
        <f t="shared" si="41"/>
        <v>4.3206440656878735</v>
      </c>
      <c r="O39" s="17">
        <f t="shared" si="42"/>
        <v>3.8402166306595706</v>
      </c>
      <c r="P39" s="17">
        <f t="shared" si="43"/>
        <v>5.0893279617331579</v>
      </c>
      <c r="Q39" s="17">
        <f t="shared" si="44"/>
        <v>4.4167295526935346</v>
      </c>
      <c r="R39" s="17">
        <f t="shared" si="45"/>
        <v>0.63007467411723517</v>
      </c>
      <c r="S39" s="20">
        <f t="shared" si="46"/>
        <v>6.5470719527368351</v>
      </c>
      <c r="T39" s="20">
        <f t="shared" si="47"/>
        <v>5.8190802604384482</v>
      </c>
      <c r="U39" s="20">
        <f t="shared" si="48"/>
        <v>7.7118586604142543</v>
      </c>
      <c r="W39" s="7"/>
      <c r="X39" s="7">
        <v>10</v>
      </c>
      <c r="Y39" s="26">
        <v>4.7402173589459258</v>
      </c>
      <c r="Z39" s="26">
        <v>0.63856499479633366</v>
      </c>
      <c r="AA39" s="7"/>
      <c r="AB39" s="25">
        <v>35.303409350663145</v>
      </c>
      <c r="AC39" s="25">
        <v>3.695160595253784</v>
      </c>
      <c r="AH39" s="4">
        <v>12</v>
      </c>
      <c r="AI39" s="19">
        <v>0</v>
      </c>
      <c r="AJ39" s="19">
        <v>4</v>
      </c>
      <c r="AK39" s="3">
        <v>1.3699999999999999E-3</v>
      </c>
      <c r="AL39" s="3">
        <v>1.57E-3</v>
      </c>
      <c r="AM39" s="3">
        <v>1.48E-3</v>
      </c>
      <c r="AN39" s="2">
        <f t="shared" si="49"/>
        <v>3.3566666666666662E-4</v>
      </c>
      <c r="AO39" s="2">
        <f t="shared" si="50"/>
        <v>5.3566666666666671E-4</v>
      </c>
      <c r="AP39" s="2">
        <f t="shared" si="51"/>
        <v>4.4566666666666669E-4</v>
      </c>
      <c r="AQ39" s="17">
        <v>0.24818916499999999</v>
      </c>
      <c r="AR39" s="17">
        <f t="shared" si="52"/>
        <v>5.3754491897055695E-2</v>
      </c>
      <c r="AS39" s="17">
        <f t="shared" si="53"/>
        <v>8.5782987565609245E-2</v>
      </c>
      <c r="AT39" s="17">
        <f t="shared" si="54"/>
        <v>7.1370164514760165E-2</v>
      </c>
      <c r="AU39" s="17">
        <f t="shared" si="55"/>
        <v>3.2252695138233416</v>
      </c>
      <c r="AV39" s="17">
        <f t="shared" si="56"/>
        <v>5.1469792539365544</v>
      </c>
      <c r="AW39" s="17">
        <f t="shared" si="57"/>
        <v>4.2822098708856098</v>
      </c>
      <c r="AX39" s="17">
        <f t="shared" si="58"/>
        <v>4.2181528795485015</v>
      </c>
      <c r="AY39" s="17">
        <f t="shared" si="59"/>
        <v>0.9624549625389619</v>
      </c>
      <c r="AZ39" s="17">
        <f t="shared" si="60"/>
        <v>6.8953036936029228</v>
      </c>
      <c r="BA39" s="17">
        <f t="shared" si="61"/>
        <v>11.003726946990961</v>
      </c>
      <c r="BB39" s="17">
        <f t="shared" si="62"/>
        <v>9.1549364829663453</v>
      </c>
    </row>
    <row r="40" spans="1:54" x14ac:dyDescent="0.35">
      <c r="A40" s="1">
        <v>15</v>
      </c>
      <c r="B40" s="19">
        <v>0</v>
      </c>
      <c r="C40" s="19">
        <v>4</v>
      </c>
      <c r="D40" s="3">
        <v>1.31E-3</v>
      </c>
      <c r="E40" s="3">
        <v>1.08E-3</v>
      </c>
      <c r="F40" s="3">
        <v>1.2199999999999999E-3</v>
      </c>
      <c r="G40" s="2">
        <f t="shared" si="35"/>
        <v>3.126666666666666E-4</v>
      </c>
      <c r="H40" s="2">
        <f t="shared" si="36"/>
        <v>8.2666666666666652E-5</v>
      </c>
      <c r="I40" s="2">
        <f t="shared" si="37"/>
        <v>2.2266666666666659E-4</v>
      </c>
      <c r="J40" s="17">
        <v>0.24818916499999999</v>
      </c>
      <c r="K40" s="17">
        <f t="shared" si="38"/>
        <v>5.007121489517203E-2</v>
      </c>
      <c r="L40" s="17">
        <f t="shared" si="39"/>
        <v>1.3238444876335463E-2</v>
      </c>
      <c r="M40" s="17">
        <f t="shared" si="40"/>
        <v>3.5658391844322936E-2</v>
      </c>
      <c r="N40" s="17">
        <f t="shared" si="41"/>
        <v>3.0042728937103216</v>
      </c>
      <c r="O40" s="17">
        <f t="shared" si="42"/>
        <v>0.79430669258012776</v>
      </c>
      <c r="P40" s="17">
        <f t="shared" si="43"/>
        <v>2.1395035106593761</v>
      </c>
      <c r="Q40" s="17">
        <f t="shared" si="44"/>
        <v>1.9793610323166082</v>
      </c>
      <c r="R40" s="17">
        <f t="shared" si="45"/>
        <v>1.1136524873414411</v>
      </c>
      <c r="S40" s="20">
        <f t="shared" si="46"/>
        <v>4.5523747158392505</v>
      </c>
      <c r="T40" s="20">
        <f t="shared" si="47"/>
        <v>1.2036129312666677</v>
      </c>
      <c r="U40" s="20">
        <f t="shared" si="48"/>
        <v>3.2419896697021526</v>
      </c>
      <c r="W40" s="7"/>
      <c r="X40" s="7">
        <v>12</v>
      </c>
      <c r="Y40" s="26">
        <v>3.5231345235408895</v>
      </c>
      <c r="Z40" s="26">
        <v>0.48994177321492455</v>
      </c>
      <c r="AA40" s="7"/>
      <c r="AB40" s="25">
        <v>39.955548346520551</v>
      </c>
      <c r="AC40" s="25">
        <v>5.862763421788995</v>
      </c>
      <c r="AH40" s="1">
        <v>15</v>
      </c>
      <c r="AI40" s="19">
        <v>0</v>
      </c>
      <c r="AJ40" s="19">
        <v>4</v>
      </c>
      <c r="AK40" s="3">
        <v>1.6999999999999999E-3</v>
      </c>
      <c r="AL40" s="3">
        <v>1.6000000000000001E-3</v>
      </c>
      <c r="AM40" s="3">
        <v>1.7099999999999999E-3</v>
      </c>
      <c r="AN40" s="2">
        <f t="shared" si="49"/>
        <v>5.8333333333333327E-4</v>
      </c>
      <c r="AO40" s="2">
        <f t="shared" si="50"/>
        <v>4.8333333333333344E-4</v>
      </c>
      <c r="AP40" s="2">
        <f t="shared" si="51"/>
        <v>5.933333333333333E-4</v>
      </c>
      <c r="AQ40" s="17">
        <v>0.24818916499999999</v>
      </c>
      <c r="AR40" s="17">
        <f t="shared" si="52"/>
        <v>9.3416445699947837E-2</v>
      </c>
      <c r="AS40" s="17">
        <f t="shared" si="53"/>
        <v>7.7402197865671082E-2</v>
      </c>
      <c r="AT40" s="17">
        <f t="shared" si="54"/>
        <v>9.5017870483375511E-2</v>
      </c>
      <c r="AU40" s="17">
        <f t="shared" si="55"/>
        <v>5.6049867419968704</v>
      </c>
      <c r="AV40" s="17">
        <f t="shared" si="56"/>
        <v>4.6441318719402647</v>
      </c>
      <c r="AW40" s="17">
        <f t="shared" si="57"/>
        <v>5.7010722290025306</v>
      </c>
      <c r="AX40" s="17">
        <f t="shared" si="58"/>
        <v>5.3167302809798889</v>
      </c>
      <c r="AY40" s="17">
        <f t="shared" si="59"/>
        <v>0.58446520006348857</v>
      </c>
      <c r="AZ40" s="17">
        <f t="shared" si="60"/>
        <v>11.98290115571511</v>
      </c>
      <c r="BA40" s="17">
        <f t="shared" si="61"/>
        <v>9.9286895290210921</v>
      </c>
      <c r="BB40" s="17">
        <f t="shared" si="62"/>
        <v>12.188322318384511</v>
      </c>
    </row>
    <row r="41" spans="1:54" ht="43.5" x14ac:dyDescent="0.35">
      <c r="B41" s="10"/>
      <c r="C41" s="9"/>
      <c r="D41" s="9"/>
      <c r="E41" s="8"/>
      <c r="F41" s="8"/>
      <c r="G41" s="8"/>
      <c r="H41" s="8"/>
      <c r="I41" s="8"/>
      <c r="J41" s="8"/>
      <c r="K41" s="13" t="s">
        <v>5</v>
      </c>
      <c r="L41" s="13" t="s">
        <v>4</v>
      </c>
      <c r="M41" s="13" t="s">
        <v>3</v>
      </c>
      <c r="N41" s="12" t="s">
        <v>2</v>
      </c>
      <c r="O41" s="27" t="s">
        <v>29</v>
      </c>
      <c r="P41" s="8"/>
      <c r="Q41" s="7"/>
      <c r="W41" s="7"/>
      <c r="X41" s="7">
        <v>15</v>
      </c>
      <c r="Y41" s="26">
        <v>4.2197543043319268</v>
      </c>
      <c r="Z41" s="26">
        <v>1.0562526529967304</v>
      </c>
      <c r="AA41" s="7"/>
      <c r="AB41" s="25">
        <v>44.279395261775278</v>
      </c>
      <c r="AC41" s="25">
        <v>6.7186847500410858</v>
      </c>
      <c r="AI41" s="14"/>
      <c r="AJ41" s="9"/>
      <c r="AK41" s="9"/>
      <c r="AL41" s="8"/>
      <c r="AM41" s="7"/>
      <c r="AN41" s="7"/>
      <c r="AO41" s="7"/>
      <c r="AP41" s="8"/>
      <c r="AQ41" s="8"/>
      <c r="AR41" s="13" t="s">
        <v>5</v>
      </c>
      <c r="AS41" s="13" t="s">
        <v>4</v>
      </c>
      <c r="AT41" s="13" t="s">
        <v>3</v>
      </c>
      <c r="AU41" s="12" t="s">
        <v>2</v>
      </c>
      <c r="AV41" s="4" t="s">
        <v>1</v>
      </c>
      <c r="AW41" s="8"/>
      <c r="AX41" s="8"/>
      <c r="AY41" s="8"/>
      <c r="AZ41" s="8"/>
      <c r="BA41" s="8"/>
    </row>
    <row r="42" spans="1:54" x14ac:dyDescent="0.35">
      <c r="H42" s="7"/>
      <c r="I42" s="7"/>
      <c r="J42" s="7"/>
      <c r="K42" s="6">
        <v>9.1799999999999998E-4</v>
      </c>
      <c r="L42" s="6">
        <v>9.7900000000000005E-4</v>
      </c>
      <c r="M42" s="6">
        <v>8.5700000000000001E-4</v>
      </c>
      <c r="N42" s="2">
        <f t="shared" ref="N42:N47" si="63">AVERAGE(K42:M42)</f>
        <v>9.1799999999999998E-4</v>
      </c>
      <c r="O42" s="4">
        <v>0</v>
      </c>
      <c r="P42" s="7"/>
      <c r="Q42" s="7"/>
      <c r="W42" s="7"/>
      <c r="X42" s="7"/>
      <c r="Y42" s="7"/>
      <c r="Z42" s="7"/>
      <c r="AA42" s="7"/>
      <c r="AB42" s="7"/>
      <c r="AC42" s="7"/>
      <c r="AI42" s="10"/>
      <c r="AJ42" s="9"/>
      <c r="AK42" s="9"/>
      <c r="AL42" s="8"/>
      <c r="AM42" s="8"/>
      <c r="AN42" s="8"/>
      <c r="AO42" s="8"/>
      <c r="AP42" s="8"/>
      <c r="AQ42" s="8"/>
      <c r="AR42" s="6">
        <v>1.1100000000000001E-3</v>
      </c>
      <c r="AS42" s="6">
        <v>1.1000000000000001E-3</v>
      </c>
      <c r="AT42" s="6">
        <v>8.8599999999999996E-4</v>
      </c>
      <c r="AU42" s="2">
        <f t="shared" ref="AU42:AU51" si="64">(AR42+AS42+AT42)/3</f>
        <v>1.0320000000000001E-3</v>
      </c>
      <c r="AV42" s="4">
        <v>0</v>
      </c>
      <c r="AW42" s="8"/>
    </row>
    <row r="43" spans="1:54" x14ac:dyDescent="0.35">
      <c r="H43" s="7"/>
      <c r="I43" s="7"/>
      <c r="J43" s="7"/>
      <c r="K43" s="6">
        <v>9.0799999999999995E-4</v>
      </c>
      <c r="L43" s="6">
        <v>8.6899999999999998E-4</v>
      </c>
      <c r="M43" s="6">
        <v>9.0700000000000004E-4</v>
      </c>
      <c r="N43" s="2">
        <f t="shared" si="63"/>
        <v>8.9466666666666655E-4</v>
      </c>
      <c r="O43" s="4">
        <v>0.5</v>
      </c>
      <c r="P43" s="7"/>
      <c r="Q43" s="7"/>
      <c r="X43" s="7"/>
      <c r="Y43" s="7"/>
      <c r="Z43" s="7"/>
      <c r="AA43" s="7"/>
      <c r="AB43" s="7"/>
      <c r="AC43" s="7"/>
      <c r="AQ43" s="7"/>
      <c r="AR43" s="6">
        <v>1.1000000000000001E-3</v>
      </c>
      <c r="AS43" s="6">
        <v>9.9299999999999996E-4</v>
      </c>
      <c r="AT43" s="6">
        <v>9.7199999999999999E-4</v>
      </c>
      <c r="AU43" s="2">
        <f t="shared" si="64"/>
        <v>1.0216666666666666E-3</v>
      </c>
      <c r="AV43" s="4">
        <v>0.5</v>
      </c>
    </row>
    <row r="44" spans="1:54" x14ac:dyDescent="0.35">
      <c r="H44" s="7"/>
      <c r="I44" s="7"/>
      <c r="J44" s="7"/>
      <c r="K44" s="6">
        <v>8.4099999999999995E-4</v>
      </c>
      <c r="L44" s="6">
        <v>8.8900000000000003E-4</v>
      </c>
      <c r="M44" s="6">
        <v>8.8800000000000001E-4</v>
      </c>
      <c r="N44" s="2">
        <f t="shared" si="63"/>
        <v>8.7266666666666666E-4</v>
      </c>
      <c r="O44" s="4">
        <v>1</v>
      </c>
      <c r="P44" s="7"/>
      <c r="Q44" s="7"/>
      <c r="Y44" s="7" t="s">
        <v>28</v>
      </c>
      <c r="AQ44" s="7"/>
      <c r="AR44" s="6">
        <v>1.0499999999999999E-3</v>
      </c>
      <c r="AS44" s="6">
        <v>9.2800000000000001E-4</v>
      </c>
      <c r="AT44" s="6">
        <v>8.8500000000000004E-4</v>
      </c>
      <c r="AU44" s="2">
        <f t="shared" si="64"/>
        <v>9.5433333333333318E-4</v>
      </c>
      <c r="AV44" s="4">
        <v>1</v>
      </c>
    </row>
    <row r="45" spans="1:54" x14ac:dyDescent="0.35">
      <c r="H45" s="7"/>
      <c r="I45" s="7"/>
      <c r="J45" s="7"/>
      <c r="K45" s="6">
        <v>7.6000000000000004E-4</v>
      </c>
      <c r="L45" s="6">
        <v>8.1800000000000004E-4</v>
      </c>
      <c r="M45" s="6">
        <v>7.4700000000000005E-4</v>
      </c>
      <c r="N45" s="2">
        <f t="shared" si="63"/>
        <v>7.7499999999999997E-4</v>
      </c>
      <c r="O45" s="4">
        <v>2</v>
      </c>
      <c r="P45" s="7"/>
      <c r="Q45" s="7"/>
      <c r="AQ45" s="7"/>
      <c r="AR45" s="6">
        <v>1.1999999999999999E-3</v>
      </c>
      <c r="AS45" s="6">
        <v>9.19E-4</v>
      </c>
      <c r="AT45" s="6">
        <v>1.0300000000000001E-3</v>
      </c>
      <c r="AU45" s="2">
        <f t="shared" si="64"/>
        <v>1.0496666666666666E-3</v>
      </c>
      <c r="AV45" s="4">
        <v>2</v>
      </c>
    </row>
    <row r="46" spans="1:54" x14ac:dyDescent="0.35">
      <c r="H46" s="7"/>
      <c r="I46" s="7"/>
      <c r="J46" s="7"/>
      <c r="K46" s="6">
        <v>8.3000000000000001E-4</v>
      </c>
      <c r="L46" s="6">
        <v>8.0699999999999999E-4</v>
      </c>
      <c r="M46" s="6">
        <v>7.9299999999999998E-4</v>
      </c>
      <c r="N46" s="2">
        <f t="shared" si="63"/>
        <v>8.0999999999999996E-4</v>
      </c>
      <c r="O46" s="4">
        <v>4</v>
      </c>
      <c r="P46" s="7"/>
      <c r="Q46" s="7"/>
      <c r="AQ46" s="7"/>
      <c r="AR46" s="6">
        <v>1.24E-3</v>
      </c>
      <c r="AS46" s="6">
        <v>8.9899999999999995E-4</v>
      </c>
      <c r="AT46" s="6">
        <v>9.1500000000000001E-4</v>
      </c>
      <c r="AU46" s="2">
        <f t="shared" si="64"/>
        <v>1.018E-3</v>
      </c>
      <c r="AV46" s="4">
        <v>4</v>
      </c>
    </row>
    <row r="47" spans="1:54" x14ac:dyDescent="0.35">
      <c r="H47" s="7"/>
      <c r="I47" s="7"/>
      <c r="J47" s="7"/>
      <c r="K47" s="6">
        <v>8.4099999999999995E-4</v>
      </c>
      <c r="L47" s="6">
        <v>8.0900000000000004E-4</v>
      </c>
      <c r="M47" s="6">
        <v>8.4400000000000002E-4</v>
      </c>
      <c r="N47" s="2">
        <f t="shared" si="63"/>
        <v>8.3133333333333334E-4</v>
      </c>
      <c r="O47" s="4">
        <v>6</v>
      </c>
      <c r="P47" s="7"/>
      <c r="Q47" s="7"/>
      <c r="AR47" s="3">
        <v>7.5000000000000002E-4</v>
      </c>
      <c r="AS47" s="3">
        <v>8.3600000000000005E-4</v>
      </c>
      <c r="AT47" s="3">
        <v>1.15E-3</v>
      </c>
      <c r="AU47" s="2">
        <f t="shared" si="64"/>
        <v>9.1200000000000005E-4</v>
      </c>
      <c r="AV47" s="4">
        <v>6</v>
      </c>
    </row>
    <row r="48" spans="1:54" x14ac:dyDescent="0.35">
      <c r="H48" s="7"/>
      <c r="I48" s="7"/>
      <c r="J48" s="7"/>
      <c r="K48" s="6">
        <v>8.2299999999999995E-4</v>
      </c>
      <c r="L48" s="6">
        <v>8.2100000000000001E-4</v>
      </c>
      <c r="M48" s="6">
        <v>8.3199999999999995E-4</v>
      </c>
      <c r="N48" s="2">
        <f>AVERAGE(K48,M48)</f>
        <v>8.2749999999999989E-4</v>
      </c>
      <c r="O48" s="4">
        <v>8</v>
      </c>
      <c r="P48" s="7"/>
      <c r="Q48" s="7"/>
      <c r="AR48" s="3">
        <v>1.14E-3</v>
      </c>
      <c r="AS48" s="3">
        <v>8.6200000000000003E-4</v>
      </c>
      <c r="AT48" s="3">
        <v>8.43E-4</v>
      </c>
      <c r="AU48" s="2">
        <f t="shared" si="64"/>
        <v>9.4833333333333325E-4</v>
      </c>
      <c r="AV48" s="4">
        <v>8</v>
      </c>
    </row>
    <row r="49" spans="1:51" x14ac:dyDescent="0.35">
      <c r="H49" s="7"/>
      <c r="I49" s="7"/>
      <c r="J49" s="7"/>
      <c r="K49" s="6">
        <v>8.6700000000000004E-4</v>
      </c>
      <c r="L49" s="6">
        <v>8.7200000000000005E-4</v>
      </c>
      <c r="M49" s="6">
        <v>8.6499999999999999E-4</v>
      </c>
      <c r="N49" s="2">
        <f>AVERAGE(K49,M49)</f>
        <v>8.6600000000000002E-4</v>
      </c>
      <c r="O49" s="4">
        <v>10</v>
      </c>
      <c r="P49" s="7"/>
      <c r="Q49" s="7"/>
      <c r="AR49" s="3">
        <v>9.2199999999999997E-4</v>
      </c>
      <c r="AS49" s="3">
        <v>8.6499999999999999E-4</v>
      </c>
      <c r="AT49" s="3">
        <v>1.3799999999999999E-3</v>
      </c>
      <c r="AU49" s="2">
        <f t="shared" si="64"/>
        <v>1.0556666666666666E-3</v>
      </c>
      <c r="AV49" s="4">
        <v>10</v>
      </c>
    </row>
    <row r="50" spans="1:51" x14ac:dyDescent="0.35">
      <c r="H50" s="7"/>
      <c r="I50" s="7"/>
      <c r="J50" s="7"/>
      <c r="K50" s="6">
        <v>8.5999999999999998E-4</v>
      </c>
      <c r="L50" s="6">
        <v>8.1499999999999997E-4</v>
      </c>
      <c r="M50" s="6">
        <v>8.7600000000000004E-4</v>
      </c>
      <c r="N50" s="2">
        <f>AVERAGE(K50:M50)</f>
        <v>8.5033333333333326E-4</v>
      </c>
      <c r="O50" s="4">
        <v>12</v>
      </c>
      <c r="P50" s="7"/>
      <c r="Q50" s="7"/>
      <c r="AR50" s="3">
        <v>1.2999999999999999E-3</v>
      </c>
      <c r="AS50" s="3">
        <v>8.5400000000000005E-4</v>
      </c>
      <c r="AT50" s="3">
        <v>9.4899999999999997E-4</v>
      </c>
      <c r="AU50" s="2">
        <f t="shared" si="64"/>
        <v>1.0343333333333333E-3</v>
      </c>
      <c r="AV50" s="4">
        <v>12</v>
      </c>
    </row>
    <row r="51" spans="1:51" x14ac:dyDescent="0.35">
      <c r="H51" s="7"/>
      <c r="I51" s="7"/>
      <c r="J51" s="7"/>
      <c r="K51" s="6">
        <v>9.8999999999999999E-4</v>
      </c>
      <c r="L51" s="6">
        <v>1.0200000000000001E-3</v>
      </c>
      <c r="M51" s="6">
        <v>9.8200000000000002E-4</v>
      </c>
      <c r="N51" s="2">
        <f>AVERAGE(K51:M51)</f>
        <v>9.9733333333333336E-4</v>
      </c>
      <c r="O51" s="1">
        <v>15</v>
      </c>
      <c r="P51" s="7"/>
      <c r="Q51" s="7"/>
      <c r="AJ51" s="7"/>
      <c r="AK51" s="7"/>
      <c r="AL51" s="7"/>
      <c r="AM51" s="7"/>
      <c r="AN51" s="7"/>
      <c r="AO51" s="7"/>
      <c r="AP51" s="7"/>
      <c r="AQ51" s="7"/>
      <c r="AR51" s="6">
        <v>1.08E-3</v>
      </c>
      <c r="AS51" s="6">
        <v>1.16E-3</v>
      </c>
      <c r="AT51" s="6">
        <v>1.1100000000000001E-3</v>
      </c>
      <c r="AU51" s="2">
        <f t="shared" si="64"/>
        <v>1.1166666666666666E-3</v>
      </c>
      <c r="AV51" s="1">
        <v>15</v>
      </c>
    </row>
    <row r="52" spans="1:51" x14ac:dyDescent="0.35"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</row>
    <row r="53" spans="1:51" x14ac:dyDescent="0.35"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</row>
    <row r="54" spans="1:51" x14ac:dyDescent="0.35">
      <c r="A54" t="s">
        <v>25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S54" s="23">
        <v>2.0771000000000002</v>
      </c>
      <c r="T54" s="23"/>
      <c r="U54" s="23"/>
      <c r="AE54" t="s">
        <v>24</v>
      </c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23"/>
      <c r="AX54" s="23"/>
      <c r="AY54" s="23"/>
    </row>
    <row r="55" spans="1:51" ht="72.5" x14ac:dyDescent="0.35">
      <c r="A55" s="11" t="s">
        <v>23</v>
      </c>
      <c r="B55" s="11" t="s">
        <v>20</v>
      </c>
      <c r="C55" s="11" t="s">
        <v>19</v>
      </c>
      <c r="D55" s="22" t="s">
        <v>18</v>
      </c>
      <c r="E55" s="22" t="s">
        <v>17</v>
      </c>
      <c r="F55" s="21" t="s">
        <v>16</v>
      </c>
      <c r="G55" s="21" t="s">
        <v>15</v>
      </c>
      <c r="H55" s="21" t="s">
        <v>14</v>
      </c>
      <c r="I55" s="21" t="s">
        <v>13</v>
      </c>
      <c r="J55" s="4" t="s">
        <v>12</v>
      </c>
      <c r="K55" s="21" t="s">
        <v>11</v>
      </c>
      <c r="L55" s="21" t="s">
        <v>11</v>
      </c>
      <c r="M55" s="21" t="s">
        <v>11</v>
      </c>
      <c r="N55" s="21" t="s">
        <v>22</v>
      </c>
      <c r="O55" s="21" t="s">
        <v>22</v>
      </c>
      <c r="P55" s="21" t="s">
        <v>22</v>
      </c>
      <c r="Q55" s="21" t="s">
        <v>10</v>
      </c>
      <c r="R55" s="19" t="s">
        <v>9</v>
      </c>
      <c r="S55" s="21" t="s">
        <v>8</v>
      </c>
      <c r="T55" s="21" t="s">
        <v>7</v>
      </c>
      <c r="U55" s="21" t="s">
        <v>6</v>
      </c>
      <c r="AE55" s="11" t="s">
        <v>21</v>
      </c>
      <c r="AF55" s="11" t="s">
        <v>20</v>
      </c>
      <c r="AG55" s="11" t="s">
        <v>19</v>
      </c>
      <c r="AH55" s="22" t="s">
        <v>18</v>
      </c>
      <c r="AI55" s="22" t="s">
        <v>17</v>
      </c>
      <c r="AJ55" s="21" t="s">
        <v>16</v>
      </c>
      <c r="AK55" s="21" t="s">
        <v>15</v>
      </c>
      <c r="AL55" s="21" t="s">
        <v>14</v>
      </c>
      <c r="AM55" s="21" t="s">
        <v>13</v>
      </c>
      <c r="AN55" s="4" t="s">
        <v>12</v>
      </c>
      <c r="AO55" s="21" t="s">
        <v>11</v>
      </c>
      <c r="AP55" s="21" t="s">
        <v>11</v>
      </c>
      <c r="AQ55" s="21" t="s">
        <v>11</v>
      </c>
      <c r="AR55" s="21" t="s">
        <v>11</v>
      </c>
      <c r="AS55" s="21" t="s">
        <v>11</v>
      </c>
      <c r="AT55" s="21" t="s">
        <v>11</v>
      </c>
      <c r="AU55" s="21" t="s">
        <v>10</v>
      </c>
      <c r="AV55" s="24" t="s">
        <v>9</v>
      </c>
      <c r="AW55" s="21" t="s">
        <v>8</v>
      </c>
      <c r="AX55" s="21" t="s">
        <v>7</v>
      </c>
      <c r="AY55" s="21" t="s">
        <v>6</v>
      </c>
    </row>
    <row r="56" spans="1:51" x14ac:dyDescent="0.35">
      <c r="A56" s="4">
        <v>0</v>
      </c>
      <c r="B56" s="19">
        <v>0</v>
      </c>
      <c r="C56" s="19">
        <v>4</v>
      </c>
      <c r="D56" s="3">
        <v>1.3699999999999999E-3</v>
      </c>
      <c r="E56" s="3">
        <v>1.2800000000000001E-3</v>
      </c>
      <c r="F56" s="6">
        <v>1.48E-3</v>
      </c>
      <c r="G56" s="2">
        <f t="shared" ref="G56:G65" si="65">D56-$N67</f>
        <v>6.6999999999999981E-4</v>
      </c>
      <c r="H56" s="2">
        <f t="shared" ref="H56:H65" si="66">E56-$N67</f>
        <v>5.8E-4</v>
      </c>
      <c r="I56" s="2">
        <f t="shared" ref="I56:I65" si="67">F56-$N67</f>
        <v>7.7999999999999988E-4</v>
      </c>
      <c r="J56" s="17">
        <v>0.24818916499999999</v>
      </c>
      <c r="K56" s="17">
        <f t="shared" ref="K56:K65" si="68">(G56/(6290*J56))/(4*10^-6)</f>
        <v>0.10729546048965434</v>
      </c>
      <c r="L56" s="17">
        <f t="shared" ref="L56:L65" si="69">(H56/(6290*J56))/(4*10^-6)</f>
        <v>9.2882637438805288E-2</v>
      </c>
      <c r="M56" s="17">
        <f t="shared" ref="M56:M65" si="70">(I56/(6290*J56))/(4*10^-6)</f>
        <v>0.12491113310735881</v>
      </c>
      <c r="N56" s="17">
        <f t="shared" ref="N56:N65" si="71">K56*60</f>
        <v>6.4377276293792605</v>
      </c>
      <c r="O56" s="17">
        <f t="shared" ref="O56:O65" si="72">L56*60</f>
        <v>5.5729582463283176</v>
      </c>
      <c r="P56" s="17">
        <f t="shared" ref="P56:P65" si="73">M56*60</f>
        <v>7.4946679864415282</v>
      </c>
      <c r="Q56" s="17">
        <f t="shared" ref="Q56:Q65" si="74">AVERAGE(N56:P56)</f>
        <v>6.5017846207163688</v>
      </c>
      <c r="R56" s="17">
        <f t="shared" ref="R56:R65" si="75">STDEV(N56:P56)</f>
        <v>0.96245496253895635</v>
      </c>
      <c r="S56" s="20">
        <f t="shared" ref="S56:S65" si="76">N56*2.0771</f>
        <v>13.371804058983663</v>
      </c>
      <c r="T56" s="20">
        <f t="shared" ref="T56:T65" si="77">O56*2.0771</f>
        <v>11.57559157344855</v>
      </c>
      <c r="U56" s="20">
        <f t="shared" ref="U56:U65" si="78">P56*2.0771</f>
        <v>15.567174874637699</v>
      </c>
      <c r="AE56" s="4">
        <v>0</v>
      </c>
      <c r="AF56" s="19">
        <v>60</v>
      </c>
      <c r="AG56" s="19">
        <v>4</v>
      </c>
      <c r="AH56" s="3">
        <v>1.9300000000000001E-3</v>
      </c>
      <c r="AI56" s="3">
        <v>1.89E-3</v>
      </c>
      <c r="AJ56" s="6">
        <v>2.0400000000000001E-3</v>
      </c>
      <c r="AK56" s="2">
        <f t="shared" ref="AK56:AK65" si="79">AH56-AR67</f>
        <v>7.2333333333333342E-4</v>
      </c>
      <c r="AL56" s="2">
        <f t="shared" ref="AL56:AL65" si="80">AI56-AR67</f>
        <v>6.8333333333333332E-4</v>
      </c>
      <c r="AM56" s="2">
        <f t="shared" ref="AM56:AM65" si="81">AJ56-AR67</f>
        <v>8.333333333333335E-4</v>
      </c>
      <c r="AN56" s="17">
        <v>0.24818916499999999</v>
      </c>
      <c r="AO56" s="17">
        <f t="shared" ref="AO56:AO65" si="82">(AK56/(6290*AN56))/(4*10^-6)</f>
        <v>0.11583639266793534</v>
      </c>
      <c r="AP56" s="17">
        <f t="shared" ref="AP56:AP65" si="83">(AL56/(6290*AN56))/(4*10^-6)</f>
        <v>0.1094306935342246</v>
      </c>
      <c r="AQ56" s="17">
        <f t="shared" ref="AQ56:AQ65" si="84">(AM56/(6290*AN56))/(4*10^-6)</f>
        <v>0.1334520652856398</v>
      </c>
      <c r="AR56" s="17">
        <f t="shared" ref="AR56:AR65" si="85">AO56*60</f>
        <v>6.9501835600761206</v>
      </c>
      <c r="AS56" s="17">
        <f t="shared" ref="AS56:AS65" si="86">AP56*60</f>
        <v>6.5658416120534762</v>
      </c>
      <c r="AT56" s="17">
        <f t="shared" ref="AT56:AT65" si="87">AQ56*60</f>
        <v>8.0071239171383883</v>
      </c>
      <c r="AU56" s="17">
        <f t="shared" ref="AU56:AU65" si="88">AVERAGE(AR56:AT56)</f>
        <v>7.1743830297559947</v>
      </c>
      <c r="AV56" s="17">
        <f t="shared" ref="AV56:AV65" si="89">STDEV(AR56:AT56)</f>
        <v>0.74633954899313226</v>
      </c>
      <c r="AW56">
        <f t="shared" ref="AW56:AW65" si="90">AR56*1.9285</f>
        <v>13.403428995606799</v>
      </c>
      <c r="AX56">
        <f t="shared" ref="AX56:AX65" si="91">AS56*1.9285</f>
        <v>12.662225548845129</v>
      </c>
      <c r="AY56">
        <f t="shared" ref="AY56:AY65" si="92">AT56*1.9285</f>
        <v>15.441738474201383</v>
      </c>
    </row>
    <row r="57" spans="1:51" x14ac:dyDescent="0.35">
      <c r="A57" s="4">
        <v>0.5</v>
      </c>
      <c r="B57" s="19">
        <v>0</v>
      </c>
      <c r="C57" s="19">
        <v>4</v>
      </c>
      <c r="D57" s="3">
        <v>1.3699999999999999E-3</v>
      </c>
      <c r="E57" s="3">
        <v>1.4E-3</v>
      </c>
      <c r="F57" s="6">
        <v>1.5399999999999999E-3</v>
      </c>
      <c r="G57" s="2">
        <f t="shared" si="65"/>
        <v>7.4549999999999985E-4</v>
      </c>
      <c r="H57" s="2">
        <f t="shared" si="66"/>
        <v>7.7549999999999993E-4</v>
      </c>
      <c r="I57" s="2">
        <f t="shared" si="67"/>
        <v>9.1549999999999986E-4</v>
      </c>
      <c r="J57" s="17">
        <v>0.24818916499999999</v>
      </c>
      <c r="K57" s="17">
        <f t="shared" si="68"/>
        <v>0.11938621760453333</v>
      </c>
      <c r="L57" s="17">
        <f t="shared" si="69"/>
        <v>0.12419049195481636</v>
      </c>
      <c r="M57" s="17">
        <f t="shared" si="70"/>
        <v>0.14661043892280382</v>
      </c>
      <c r="N57" s="17">
        <f t="shared" si="71"/>
        <v>7.163173056272</v>
      </c>
      <c r="O57" s="17">
        <f t="shared" si="72"/>
        <v>7.4514295172889815</v>
      </c>
      <c r="P57" s="17">
        <f t="shared" si="73"/>
        <v>8.796626335368229</v>
      </c>
      <c r="Q57" s="17">
        <f t="shared" si="74"/>
        <v>7.8037429696430705</v>
      </c>
      <c r="R57" s="17">
        <f t="shared" si="75"/>
        <v>0.87185777525912922</v>
      </c>
      <c r="S57" s="20">
        <f t="shared" si="76"/>
        <v>14.878626755182573</v>
      </c>
      <c r="T57" s="20">
        <f t="shared" si="77"/>
        <v>15.477364250360944</v>
      </c>
      <c r="U57" s="20">
        <f t="shared" si="78"/>
        <v>18.271472561193349</v>
      </c>
      <c r="AE57" s="4">
        <v>0.5</v>
      </c>
      <c r="AF57" s="19">
        <v>60</v>
      </c>
      <c r="AG57" s="19">
        <v>4</v>
      </c>
      <c r="AH57" s="3">
        <v>2.0999999999999999E-3</v>
      </c>
      <c r="AI57" s="3">
        <v>1.7799999999999999E-3</v>
      </c>
      <c r="AJ57" s="6">
        <v>1.91E-3</v>
      </c>
      <c r="AK57" s="2">
        <f t="shared" si="79"/>
        <v>9.3666666666666659E-4</v>
      </c>
      <c r="AL57" s="2">
        <f t="shared" si="80"/>
        <v>6.1666666666666662E-4</v>
      </c>
      <c r="AM57" s="2">
        <f t="shared" si="81"/>
        <v>7.4666666666666675E-4</v>
      </c>
      <c r="AN57" s="17">
        <v>0.24818916499999999</v>
      </c>
      <c r="AO57" s="17">
        <f t="shared" si="82"/>
        <v>0.15000012138105909</v>
      </c>
      <c r="AP57" s="17">
        <f t="shared" si="83"/>
        <v>9.8754528311373421E-2</v>
      </c>
      <c r="AQ57" s="17">
        <f t="shared" si="84"/>
        <v>0.11957305049593325</v>
      </c>
      <c r="AR57" s="17">
        <f t="shared" si="85"/>
        <v>9.000007282863546</v>
      </c>
      <c r="AS57" s="17">
        <f t="shared" si="86"/>
        <v>5.9252716986824057</v>
      </c>
      <c r="AT57" s="17">
        <f t="shared" si="87"/>
        <v>7.1743830297559956</v>
      </c>
      <c r="AU57" s="17">
        <f t="shared" si="88"/>
        <v>7.3665540037673152</v>
      </c>
      <c r="AV57" s="17">
        <f t="shared" si="89"/>
        <v>1.5463495693396097</v>
      </c>
      <c r="AW57">
        <f t="shared" si="90"/>
        <v>17.356514045002349</v>
      </c>
      <c r="AX57">
        <f t="shared" si="91"/>
        <v>11.42688647090902</v>
      </c>
      <c r="AY57">
        <f t="shared" si="92"/>
        <v>13.835797672884439</v>
      </c>
    </row>
    <row r="58" spans="1:51" x14ac:dyDescent="0.35">
      <c r="A58" s="4">
        <v>1</v>
      </c>
      <c r="B58" s="19">
        <v>0</v>
      </c>
      <c r="C58" s="19">
        <v>4</v>
      </c>
      <c r="D58" s="3">
        <v>1.4300000000000001E-3</v>
      </c>
      <c r="E58" s="3">
        <v>1.48E-3</v>
      </c>
      <c r="F58" s="6">
        <v>1.6100000000000001E-3</v>
      </c>
      <c r="G58" s="2">
        <f t="shared" si="65"/>
        <v>8.2833333333333337E-4</v>
      </c>
      <c r="H58" s="2">
        <f t="shared" si="66"/>
        <v>8.7833333333333329E-4</v>
      </c>
      <c r="I58" s="2">
        <f t="shared" si="67"/>
        <v>1.0083333333333333E-3</v>
      </c>
      <c r="J58" s="17">
        <v>0.24818916499999999</v>
      </c>
      <c r="K58" s="17">
        <f t="shared" si="68"/>
        <v>0.13265135289392593</v>
      </c>
      <c r="L58" s="17">
        <f t="shared" si="69"/>
        <v>0.1406584768110643</v>
      </c>
      <c r="M58" s="17">
        <f t="shared" si="70"/>
        <v>0.16147699899562412</v>
      </c>
      <c r="N58" s="17">
        <f t="shared" si="71"/>
        <v>7.959081173635556</v>
      </c>
      <c r="O58" s="17">
        <f t="shared" si="72"/>
        <v>8.4395086086638589</v>
      </c>
      <c r="P58" s="17">
        <f t="shared" si="73"/>
        <v>9.688619939737448</v>
      </c>
      <c r="Q58" s="17">
        <f t="shared" si="74"/>
        <v>8.6957365740122867</v>
      </c>
      <c r="R58" s="17">
        <f t="shared" si="75"/>
        <v>0.89278534011948274</v>
      </c>
      <c r="S58" s="20">
        <f t="shared" si="76"/>
        <v>16.531807505758415</v>
      </c>
      <c r="T58" s="20">
        <f t="shared" si="77"/>
        <v>17.529703331055703</v>
      </c>
      <c r="U58" s="20">
        <f t="shared" si="78"/>
        <v>20.124232476828656</v>
      </c>
      <c r="AE58" s="4">
        <v>1</v>
      </c>
      <c r="AF58" s="19">
        <v>60</v>
      </c>
      <c r="AG58" s="19">
        <v>4</v>
      </c>
      <c r="AH58" s="3">
        <v>1.81E-3</v>
      </c>
      <c r="AI58" s="3">
        <v>1.81E-3</v>
      </c>
      <c r="AJ58" s="6">
        <v>2.0799999999999998E-3</v>
      </c>
      <c r="AK58" s="2">
        <f t="shared" si="79"/>
        <v>7.4333333333333348E-4</v>
      </c>
      <c r="AL58" s="2">
        <f t="shared" si="80"/>
        <v>7.4333333333333348E-4</v>
      </c>
      <c r="AM58" s="2">
        <f t="shared" si="81"/>
        <v>1.0133333333333333E-3</v>
      </c>
      <c r="AN58" s="17">
        <v>0.24818916499999999</v>
      </c>
      <c r="AO58" s="17">
        <f t="shared" si="82"/>
        <v>0.1190392422347907</v>
      </c>
      <c r="AP58" s="17">
        <f t="shared" si="83"/>
        <v>0.1190392422347907</v>
      </c>
      <c r="AQ58" s="17">
        <f t="shared" si="84"/>
        <v>0.16227771138733796</v>
      </c>
      <c r="AR58" s="17">
        <f t="shared" si="85"/>
        <v>7.1423545340874419</v>
      </c>
      <c r="AS58" s="17">
        <f t="shared" si="86"/>
        <v>7.1423545340874419</v>
      </c>
      <c r="AT58" s="17">
        <f t="shared" si="87"/>
        <v>9.7366626832402776</v>
      </c>
      <c r="AU58" s="17">
        <f t="shared" si="88"/>
        <v>8.0071239171383866</v>
      </c>
      <c r="AV58" s="17">
        <f t="shared" si="89"/>
        <v>1.4978245082742363</v>
      </c>
      <c r="AW58">
        <f t="shared" si="90"/>
        <v>13.774030718987632</v>
      </c>
      <c r="AX58">
        <f t="shared" si="91"/>
        <v>13.774030718987632</v>
      </c>
      <c r="AY58">
        <f t="shared" si="92"/>
        <v>18.777153984628875</v>
      </c>
    </row>
    <row r="59" spans="1:51" x14ac:dyDescent="0.35">
      <c r="A59" s="4">
        <v>2</v>
      </c>
      <c r="B59" s="19">
        <v>0</v>
      </c>
      <c r="C59" s="19">
        <v>4</v>
      </c>
      <c r="D59" s="3">
        <v>1.6800000000000001E-3</v>
      </c>
      <c r="E59" s="3">
        <v>1.47E-3</v>
      </c>
      <c r="F59" s="6">
        <v>1.5200000000000001E-3</v>
      </c>
      <c r="G59" s="2">
        <f t="shared" si="65"/>
        <v>1.1100000000000001E-3</v>
      </c>
      <c r="H59" s="2">
        <f t="shared" si="66"/>
        <v>8.9999999999999998E-4</v>
      </c>
      <c r="I59" s="2">
        <f t="shared" si="67"/>
        <v>9.5000000000000011E-4</v>
      </c>
      <c r="J59" s="17">
        <v>0.24818916499999999</v>
      </c>
      <c r="K59" s="17">
        <f t="shared" si="68"/>
        <v>0.17775815096047221</v>
      </c>
      <c r="L59" s="17">
        <f t="shared" si="69"/>
        <v>0.14412823050849094</v>
      </c>
      <c r="M59" s="17">
        <f t="shared" si="70"/>
        <v>0.15213535442562934</v>
      </c>
      <c r="N59" s="17">
        <f t="shared" si="71"/>
        <v>10.665489057628331</v>
      </c>
      <c r="O59" s="17">
        <f t="shared" si="72"/>
        <v>8.6476938305094571</v>
      </c>
      <c r="P59" s="17">
        <f t="shared" si="73"/>
        <v>9.1281212655377608</v>
      </c>
      <c r="Q59" s="17">
        <f t="shared" si="74"/>
        <v>9.4804347178918498</v>
      </c>
      <c r="R59" s="17">
        <f t="shared" si="75"/>
        <v>1.0540246539707552</v>
      </c>
      <c r="S59" s="20">
        <f t="shared" si="76"/>
        <v>22.153287321599809</v>
      </c>
      <c r="T59" s="20">
        <f t="shared" si="77"/>
        <v>17.962124855351195</v>
      </c>
      <c r="U59" s="20">
        <f t="shared" si="78"/>
        <v>18.960020680648483</v>
      </c>
      <c r="AE59" s="4">
        <v>2</v>
      </c>
      <c r="AF59" s="19">
        <v>60</v>
      </c>
      <c r="AG59" s="19">
        <v>4</v>
      </c>
      <c r="AH59" s="3">
        <v>1.98E-3</v>
      </c>
      <c r="AI59" s="3">
        <v>1.83E-3</v>
      </c>
      <c r="AJ59" s="6">
        <v>1.7600000000000001E-3</v>
      </c>
      <c r="AK59" s="2">
        <f t="shared" si="79"/>
        <v>8.6333333333333336E-4</v>
      </c>
      <c r="AL59" s="2">
        <f t="shared" si="80"/>
        <v>7.133333333333334E-4</v>
      </c>
      <c r="AM59" s="2">
        <f t="shared" si="81"/>
        <v>6.4333333333333343E-4</v>
      </c>
      <c r="AN59" s="17">
        <v>0.24818916499999999</v>
      </c>
      <c r="AO59" s="17">
        <f t="shared" si="82"/>
        <v>0.13825633963592279</v>
      </c>
      <c r="AP59" s="17">
        <f t="shared" si="83"/>
        <v>0.11423496788450765</v>
      </c>
      <c r="AQ59" s="17">
        <f t="shared" si="84"/>
        <v>0.10302499440051391</v>
      </c>
      <c r="AR59" s="17">
        <f t="shared" si="85"/>
        <v>8.2953803781553681</v>
      </c>
      <c r="AS59" s="17">
        <f t="shared" si="86"/>
        <v>6.8540980730704595</v>
      </c>
      <c r="AT59" s="17">
        <f t="shared" si="87"/>
        <v>6.1814996640308344</v>
      </c>
      <c r="AU59" s="17">
        <f t="shared" si="88"/>
        <v>7.1103260384188873</v>
      </c>
      <c r="AV59" s="17">
        <f t="shared" si="89"/>
        <v>1.0799826369237833</v>
      </c>
      <c r="AW59">
        <f t="shared" si="90"/>
        <v>15.997641059272627</v>
      </c>
      <c r="AX59">
        <f t="shared" si="91"/>
        <v>13.218128133916382</v>
      </c>
      <c r="AY59">
        <f t="shared" si="92"/>
        <v>11.921022102083464</v>
      </c>
    </row>
    <row r="60" spans="1:51" x14ac:dyDescent="0.35">
      <c r="A60" s="4">
        <v>4</v>
      </c>
      <c r="B60" s="19">
        <v>0</v>
      </c>
      <c r="C60" s="19">
        <v>4</v>
      </c>
      <c r="D60" s="3">
        <v>1.82E-3</v>
      </c>
      <c r="E60" s="3">
        <v>1.6800000000000001E-3</v>
      </c>
      <c r="F60" s="6">
        <v>1.6100000000000001E-3</v>
      </c>
      <c r="G60" s="2">
        <f t="shared" si="65"/>
        <v>1.2886666666666667E-3</v>
      </c>
      <c r="H60" s="2">
        <f t="shared" si="66"/>
        <v>1.1486666666666668E-3</v>
      </c>
      <c r="I60" s="2">
        <f t="shared" si="67"/>
        <v>1.0786666666666668E-3</v>
      </c>
      <c r="J60" s="17">
        <v>0.24818916499999999</v>
      </c>
      <c r="K60" s="17">
        <f t="shared" si="68"/>
        <v>0.20637027375771333</v>
      </c>
      <c r="L60" s="17">
        <f t="shared" si="69"/>
        <v>0.18395032678972587</v>
      </c>
      <c r="M60" s="17">
        <f t="shared" si="70"/>
        <v>0.17274035330573215</v>
      </c>
      <c r="N60" s="17">
        <f t="shared" si="71"/>
        <v>12.382216425462801</v>
      </c>
      <c r="O60" s="17">
        <f t="shared" si="72"/>
        <v>11.037019607383552</v>
      </c>
      <c r="P60" s="17">
        <f t="shared" si="73"/>
        <v>10.364421198343928</v>
      </c>
      <c r="Q60" s="17">
        <f t="shared" si="74"/>
        <v>11.261219077063428</v>
      </c>
      <c r="R60" s="17">
        <f t="shared" si="75"/>
        <v>1.0274110405769827</v>
      </c>
      <c r="S60" s="20">
        <f t="shared" si="76"/>
        <v>25.719101737328785</v>
      </c>
      <c r="T60" s="20">
        <f t="shared" si="77"/>
        <v>22.924993426496378</v>
      </c>
      <c r="U60" s="20">
        <f t="shared" si="78"/>
        <v>21.527939271080175</v>
      </c>
      <c r="AE60" s="4">
        <v>4</v>
      </c>
      <c r="AF60" s="19">
        <v>60</v>
      </c>
      <c r="AG60" s="19">
        <v>4</v>
      </c>
      <c r="AH60" s="3">
        <v>1.8400000000000001E-3</v>
      </c>
      <c r="AI60" s="3">
        <v>2.0100000000000001E-3</v>
      </c>
      <c r="AJ60" s="6">
        <v>1.89E-3</v>
      </c>
      <c r="AK60" s="2">
        <f t="shared" si="79"/>
        <v>7.1666666666666688E-4</v>
      </c>
      <c r="AL60" s="2">
        <f t="shared" si="80"/>
        <v>8.866666666666669E-4</v>
      </c>
      <c r="AM60" s="2">
        <f t="shared" si="81"/>
        <v>7.666666666666668E-4</v>
      </c>
      <c r="AN60" s="17">
        <v>0.24818916499999999</v>
      </c>
      <c r="AO60" s="17">
        <f t="shared" si="82"/>
        <v>0.11476877614565024</v>
      </c>
      <c r="AP60" s="17">
        <f t="shared" si="83"/>
        <v>0.14199299746392074</v>
      </c>
      <c r="AQ60" s="17">
        <f t="shared" si="84"/>
        <v>0.12277590006278861</v>
      </c>
      <c r="AR60" s="17">
        <f t="shared" si="85"/>
        <v>6.886126568739015</v>
      </c>
      <c r="AS60" s="17">
        <f t="shared" si="86"/>
        <v>8.519579847835244</v>
      </c>
      <c r="AT60" s="17">
        <f t="shared" si="87"/>
        <v>7.3665540037673169</v>
      </c>
      <c r="AU60" s="17">
        <f t="shared" si="88"/>
        <v>7.5907534734471911</v>
      </c>
      <c r="AV60" s="17">
        <f t="shared" si="89"/>
        <v>0.8394888060010739</v>
      </c>
      <c r="AW60">
        <f t="shared" si="90"/>
        <v>13.279895087813191</v>
      </c>
      <c r="AX60">
        <f t="shared" si="91"/>
        <v>16.430009736550268</v>
      </c>
      <c r="AY60">
        <f t="shared" si="92"/>
        <v>14.206399396265272</v>
      </c>
    </row>
    <row r="61" spans="1:51" x14ac:dyDescent="0.35">
      <c r="A61" s="4">
        <v>6</v>
      </c>
      <c r="B61" s="19">
        <v>0</v>
      </c>
      <c r="C61" s="19">
        <v>4</v>
      </c>
      <c r="D61" s="3">
        <v>1.81E-3</v>
      </c>
      <c r="E61" s="3">
        <v>1.67E-3</v>
      </c>
      <c r="F61" s="6">
        <v>1.7099999999999999E-3</v>
      </c>
      <c r="G61" s="2">
        <f t="shared" si="65"/>
        <v>1.2346666666666665E-3</v>
      </c>
      <c r="H61" s="2">
        <f t="shared" si="66"/>
        <v>1.0946666666666665E-3</v>
      </c>
      <c r="I61" s="2">
        <f t="shared" si="67"/>
        <v>1.1346666666666666E-3</v>
      </c>
      <c r="J61" s="17">
        <v>0.24818916499999999</v>
      </c>
      <c r="K61" s="17">
        <f t="shared" si="68"/>
        <v>0.19772257992720385</v>
      </c>
      <c r="L61" s="17">
        <f t="shared" si="69"/>
        <v>0.17530263295921639</v>
      </c>
      <c r="M61" s="17">
        <f t="shared" si="70"/>
        <v>0.18170833209292711</v>
      </c>
      <c r="N61" s="17">
        <f t="shared" si="71"/>
        <v>11.863354795632231</v>
      </c>
      <c r="O61" s="17">
        <f t="shared" si="72"/>
        <v>10.518157977552983</v>
      </c>
      <c r="P61" s="17">
        <f t="shared" si="73"/>
        <v>10.902499925575627</v>
      </c>
      <c r="Q61" s="17">
        <f t="shared" si="74"/>
        <v>11.094670899586946</v>
      </c>
      <c r="R61" s="17">
        <f t="shared" si="75"/>
        <v>0.69288230045367605</v>
      </c>
      <c r="S61" s="20">
        <f t="shared" si="76"/>
        <v>24.641374246007711</v>
      </c>
      <c r="T61" s="20">
        <f t="shared" si="77"/>
        <v>21.847265935175304</v>
      </c>
      <c r="U61" s="20">
        <f t="shared" si="78"/>
        <v>22.645582595413138</v>
      </c>
      <c r="AE61" s="4">
        <v>6</v>
      </c>
      <c r="AF61" s="19">
        <v>60</v>
      </c>
      <c r="AG61" s="19">
        <v>4</v>
      </c>
      <c r="AH61" s="3">
        <v>2.2599999999999999E-3</v>
      </c>
      <c r="AI61" s="3">
        <v>2.0500000000000002E-3</v>
      </c>
      <c r="AJ61" s="6">
        <v>1.8400000000000001E-3</v>
      </c>
      <c r="AK61" s="2">
        <f t="shared" si="79"/>
        <v>1.2109999999999998E-3</v>
      </c>
      <c r="AL61" s="2">
        <f t="shared" si="80"/>
        <v>1.0010000000000002E-3</v>
      </c>
      <c r="AM61" s="2">
        <f t="shared" si="81"/>
        <v>7.9100000000000004E-4</v>
      </c>
      <c r="AN61" s="17">
        <v>0.24818916499999999</v>
      </c>
      <c r="AO61" s="17">
        <f t="shared" si="82"/>
        <v>0.19393254127309167</v>
      </c>
      <c r="AP61" s="17">
        <f t="shared" si="83"/>
        <v>0.16030262082111052</v>
      </c>
      <c r="AQ61" s="17">
        <f t="shared" si="84"/>
        <v>0.12667270036912928</v>
      </c>
      <c r="AR61" s="17">
        <f t="shared" si="85"/>
        <v>11.635952476385501</v>
      </c>
      <c r="AS61" s="17">
        <f t="shared" si="86"/>
        <v>9.6181572492666305</v>
      </c>
      <c r="AT61" s="17">
        <f t="shared" si="87"/>
        <v>7.600362022147757</v>
      </c>
      <c r="AU61" s="17">
        <f t="shared" si="88"/>
        <v>9.6181572492666287</v>
      </c>
      <c r="AV61" s="17">
        <f t="shared" si="89"/>
        <v>2.0177952271188762</v>
      </c>
      <c r="AW61">
        <f t="shared" si="90"/>
        <v>22.439934350709439</v>
      </c>
      <c r="AX61">
        <f t="shared" si="91"/>
        <v>18.5486162552107</v>
      </c>
      <c r="AY61">
        <f t="shared" si="92"/>
        <v>14.657298159711949</v>
      </c>
    </row>
    <row r="62" spans="1:51" x14ac:dyDescent="0.35">
      <c r="A62" s="4">
        <v>8</v>
      </c>
      <c r="B62" s="19">
        <v>0</v>
      </c>
      <c r="C62" s="19">
        <v>4</v>
      </c>
      <c r="D62" s="3">
        <v>1.74E-3</v>
      </c>
      <c r="E62" s="3">
        <v>1.6999999999999999E-3</v>
      </c>
      <c r="F62" s="6">
        <v>1.8500000000000001E-3</v>
      </c>
      <c r="G62" s="2">
        <f t="shared" si="65"/>
        <v>1.0895E-3</v>
      </c>
      <c r="H62" s="2">
        <f t="shared" si="66"/>
        <v>1.0494999999999999E-3</v>
      </c>
      <c r="I62" s="2">
        <f t="shared" si="67"/>
        <v>1.1995E-3</v>
      </c>
      <c r="J62" s="17">
        <v>0.24818916499999999</v>
      </c>
      <c r="K62" s="17">
        <f t="shared" si="68"/>
        <v>0.17447523015444541</v>
      </c>
      <c r="L62" s="17">
        <f t="shared" si="69"/>
        <v>0.16806953102073471</v>
      </c>
      <c r="M62" s="17">
        <f t="shared" si="70"/>
        <v>0.19209090277214988</v>
      </c>
      <c r="N62" s="17">
        <f t="shared" si="71"/>
        <v>10.468513809266724</v>
      </c>
      <c r="O62" s="17">
        <f t="shared" si="72"/>
        <v>10.084171861244084</v>
      </c>
      <c r="P62" s="17">
        <f t="shared" si="73"/>
        <v>11.525454166328993</v>
      </c>
      <c r="Q62" s="17">
        <f t="shared" si="74"/>
        <v>10.6927132789466</v>
      </c>
      <c r="R62" s="17">
        <f t="shared" si="75"/>
        <v>0.74633954899313137</v>
      </c>
      <c r="S62" s="20">
        <f t="shared" si="76"/>
        <v>21.744150033227914</v>
      </c>
      <c r="T62" s="20">
        <f t="shared" si="77"/>
        <v>20.945833372990087</v>
      </c>
      <c r="U62" s="20">
        <f t="shared" si="78"/>
        <v>23.939520848881955</v>
      </c>
      <c r="AE62" s="4">
        <v>8</v>
      </c>
      <c r="AF62" s="19">
        <v>60</v>
      </c>
      <c r="AG62" s="19">
        <v>4</v>
      </c>
      <c r="AH62" s="3">
        <v>1.99E-3</v>
      </c>
      <c r="AI62" s="3">
        <v>2.15E-3</v>
      </c>
      <c r="AJ62" s="6">
        <v>1.8400000000000001E-3</v>
      </c>
      <c r="AK62" s="2">
        <f t="shared" si="79"/>
        <v>8.3000000000000001E-4</v>
      </c>
      <c r="AL62" s="2">
        <f t="shared" si="80"/>
        <v>9.8999999999999999E-4</v>
      </c>
      <c r="AM62" s="2">
        <f t="shared" si="81"/>
        <v>6.8000000000000005E-4</v>
      </c>
      <c r="AN62" s="17">
        <v>0.24818916499999999</v>
      </c>
      <c r="AO62" s="17">
        <f t="shared" si="82"/>
        <v>0.13291825702449722</v>
      </c>
      <c r="AP62" s="17">
        <f t="shared" si="83"/>
        <v>0.15854105355934003</v>
      </c>
      <c r="AQ62" s="17">
        <f t="shared" si="84"/>
        <v>0.10889688527308206</v>
      </c>
      <c r="AR62" s="17">
        <f t="shared" si="85"/>
        <v>7.9750954214698329</v>
      </c>
      <c r="AS62" s="17">
        <f t="shared" si="86"/>
        <v>9.5124632135604017</v>
      </c>
      <c r="AT62" s="17">
        <f t="shared" si="87"/>
        <v>6.5338131163849233</v>
      </c>
      <c r="AU62" s="17">
        <f t="shared" si="88"/>
        <v>8.0071239171383848</v>
      </c>
      <c r="AV62" s="17">
        <f t="shared" si="89"/>
        <v>1.4895833205134834</v>
      </c>
      <c r="AW62">
        <f t="shared" si="90"/>
        <v>15.379971520304574</v>
      </c>
      <c r="AX62">
        <f t="shared" si="91"/>
        <v>18.344785307351234</v>
      </c>
      <c r="AY62">
        <f t="shared" si="92"/>
        <v>12.600458594948325</v>
      </c>
    </row>
    <row r="63" spans="1:51" x14ac:dyDescent="0.35">
      <c r="A63" s="4">
        <v>10</v>
      </c>
      <c r="B63" s="19">
        <v>0</v>
      </c>
      <c r="C63" s="19">
        <v>4</v>
      </c>
      <c r="D63" s="3">
        <v>1.82E-3</v>
      </c>
      <c r="E63" s="3">
        <v>1.81E-3</v>
      </c>
      <c r="F63" s="6">
        <v>2.0100000000000001E-3</v>
      </c>
      <c r="G63" s="2">
        <f t="shared" si="65"/>
        <v>1.222E-3</v>
      </c>
      <c r="H63" s="2">
        <f t="shared" si="66"/>
        <v>1.212E-3</v>
      </c>
      <c r="I63" s="2">
        <f t="shared" si="67"/>
        <v>1.4120000000000001E-3</v>
      </c>
      <c r="J63" s="17">
        <v>0.24818916499999999</v>
      </c>
      <c r="K63" s="17">
        <f t="shared" si="68"/>
        <v>0.19569410853486216</v>
      </c>
      <c r="L63" s="17">
        <f t="shared" si="69"/>
        <v>0.19409268375143446</v>
      </c>
      <c r="M63" s="17">
        <f t="shared" si="70"/>
        <v>0.22612117941998805</v>
      </c>
      <c r="N63" s="17">
        <f t="shared" si="71"/>
        <v>11.74164651209173</v>
      </c>
      <c r="O63" s="17">
        <f t="shared" si="72"/>
        <v>11.645561025086067</v>
      </c>
      <c r="P63" s="17">
        <f t="shared" si="73"/>
        <v>13.567270765199282</v>
      </c>
      <c r="Q63" s="17">
        <f t="shared" si="74"/>
        <v>12.318159434125695</v>
      </c>
      <c r="R63" s="17">
        <f t="shared" si="75"/>
        <v>1.0828284459071085</v>
      </c>
      <c r="S63" s="20">
        <f t="shared" si="76"/>
        <v>24.388573970265735</v>
      </c>
      <c r="T63" s="20">
        <f t="shared" si="77"/>
        <v>24.188994805206271</v>
      </c>
      <c r="U63" s="20">
        <f t="shared" si="78"/>
        <v>28.18057810639543</v>
      </c>
      <c r="AE63" s="4">
        <v>10</v>
      </c>
      <c r="AF63" s="19">
        <v>60</v>
      </c>
      <c r="AG63" s="19">
        <v>4</v>
      </c>
      <c r="AH63" s="3">
        <v>1.89E-3</v>
      </c>
      <c r="AI63" s="3">
        <v>2.1700000000000001E-3</v>
      </c>
      <c r="AJ63" s="6">
        <v>1.8799999999999999E-3</v>
      </c>
      <c r="AK63" s="2">
        <f t="shared" si="79"/>
        <v>8.6249999999999999E-4</v>
      </c>
      <c r="AL63" s="2">
        <f t="shared" si="80"/>
        <v>1.1425000000000001E-3</v>
      </c>
      <c r="AM63" s="2">
        <f t="shared" si="81"/>
        <v>8.5249999999999996E-4</v>
      </c>
      <c r="AN63" s="17">
        <v>0.24818916499999999</v>
      </c>
      <c r="AO63" s="17">
        <f t="shared" si="82"/>
        <v>0.13812288757063718</v>
      </c>
      <c r="AP63" s="17">
        <f t="shared" si="83"/>
        <v>0.18296278150661213</v>
      </c>
      <c r="AQ63" s="17">
        <f t="shared" si="84"/>
        <v>0.13652146278720947</v>
      </c>
      <c r="AR63" s="17">
        <f t="shared" si="85"/>
        <v>8.287373254238231</v>
      </c>
      <c r="AS63" s="17">
        <f t="shared" si="86"/>
        <v>10.977766890396728</v>
      </c>
      <c r="AT63" s="17">
        <f t="shared" si="87"/>
        <v>8.1912877672325681</v>
      </c>
      <c r="AU63" s="17">
        <f t="shared" si="88"/>
        <v>9.1521426372891757</v>
      </c>
      <c r="AV63" s="17">
        <f t="shared" si="89"/>
        <v>1.5817667465066252</v>
      </c>
      <c r="AW63">
        <f t="shared" si="90"/>
        <v>15.982199320798429</v>
      </c>
      <c r="AX63">
        <f t="shared" si="91"/>
        <v>21.17062344813009</v>
      </c>
      <c r="AY63">
        <f t="shared" si="92"/>
        <v>15.796898459108009</v>
      </c>
    </row>
    <row r="64" spans="1:51" x14ac:dyDescent="0.35">
      <c r="A64" s="4">
        <v>12</v>
      </c>
      <c r="B64" s="19">
        <v>0</v>
      </c>
      <c r="C64" s="19">
        <v>4</v>
      </c>
      <c r="D64" s="3">
        <v>1.73E-3</v>
      </c>
      <c r="E64" s="3">
        <v>1.8799999999999999E-3</v>
      </c>
      <c r="F64" s="3">
        <v>1.6999999999999999E-3</v>
      </c>
      <c r="G64" s="2">
        <f t="shared" si="65"/>
        <v>1.1279999999999999E-3</v>
      </c>
      <c r="H64" s="2">
        <f t="shared" si="66"/>
        <v>1.2779999999999998E-3</v>
      </c>
      <c r="I64" s="2">
        <f t="shared" si="67"/>
        <v>1.0979999999999998E-3</v>
      </c>
      <c r="J64" s="17">
        <v>0.24818916499999999</v>
      </c>
      <c r="K64" s="17">
        <f t="shared" si="68"/>
        <v>0.18064071557064199</v>
      </c>
      <c r="L64" s="17">
        <f t="shared" si="69"/>
        <v>0.20466208732205712</v>
      </c>
      <c r="M64" s="17">
        <f t="shared" si="70"/>
        <v>0.17583644122035894</v>
      </c>
      <c r="N64" s="17">
        <f t="shared" si="71"/>
        <v>10.838442934238518</v>
      </c>
      <c r="O64" s="17">
        <f t="shared" si="72"/>
        <v>12.279725239323428</v>
      </c>
      <c r="P64" s="17">
        <f t="shared" si="73"/>
        <v>10.550186473221537</v>
      </c>
      <c r="Q64" s="17">
        <f t="shared" si="74"/>
        <v>11.222784882261161</v>
      </c>
      <c r="R64" s="17">
        <f t="shared" si="75"/>
        <v>0.92661487988251778</v>
      </c>
      <c r="S64" s="20">
        <f t="shared" si="76"/>
        <v>22.512529818706827</v>
      </c>
      <c r="T64" s="20">
        <f t="shared" si="77"/>
        <v>25.506217294598695</v>
      </c>
      <c r="U64" s="20">
        <f t="shared" si="78"/>
        <v>21.913792323528455</v>
      </c>
      <c r="AE64" s="4">
        <v>12</v>
      </c>
      <c r="AF64" s="19">
        <v>60</v>
      </c>
      <c r="AG64" s="19">
        <v>4</v>
      </c>
      <c r="AH64" s="3">
        <v>1.9E-3</v>
      </c>
      <c r="AI64" s="3">
        <v>2.2100000000000002E-3</v>
      </c>
      <c r="AJ64" s="6">
        <v>1.91E-3</v>
      </c>
      <c r="AK64" s="2">
        <f t="shared" si="79"/>
        <v>7.6333333333333331E-4</v>
      </c>
      <c r="AL64" s="2">
        <f t="shared" si="80"/>
        <v>1.0733333333333335E-3</v>
      </c>
      <c r="AM64" s="2">
        <f t="shared" si="81"/>
        <v>7.7333333333333334E-4</v>
      </c>
      <c r="AN64" s="17">
        <v>0.24818916499999999</v>
      </c>
      <c r="AO64" s="17">
        <f t="shared" si="82"/>
        <v>0.12224209180164602</v>
      </c>
      <c r="AP64" s="17">
        <f t="shared" si="83"/>
        <v>0.17188626008790406</v>
      </c>
      <c r="AQ64" s="17">
        <f t="shared" si="84"/>
        <v>0.12384351658507371</v>
      </c>
      <c r="AR64" s="17">
        <f t="shared" si="85"/>
        <v>7.3345255080987615</v>
      </c>
      <c r="AS64" s="17">
        <f t="shared" si="86"/>
        <v>10.313175605274244</v>
      </c>
      <c r="AT64" s="17">
        <f t="shared" si="87"/>
        <v>7.4306109951044226</v>
      </c>
      <c r="AU64" s="17">
        <f t="shared" si="88"/>
        <v>8.3594373694924773</v>
      </c>
      <c r="AV64" s="17">
        <f t="shared" si="89"/>
        <v>1.6926688765585534</v>
      </c>
      <c r="AW64">
        <f t="shared" si="90"/>
        <v>14.144632442368462</v>
      </c>
      <c r="AX64">
        <f t="shared" si="91"/>
        <v>19.888959154771381</v>
      </c>
      <c r="AY64">
        <f t="shared" si="92"/>
        <v>14.32993330405888</v>
      </c>
    </row>
    <row r="65" spans="1:51" x14ac:dyDescent="0.35">
      <c r="A65" s="1">
        <v>15</v>
      </c>
      <c r="B65" s="19">
        <v>0</v>
      </c>
      <c r="C65" s="19">
        <v>4</v>
      </c>
      <c r="D65" s="3">
        <v>1.81E-3</v>
      </c>
      <c r="E65" s="3">
        <v>1.8E-3</v>
      </c>
      <c r="F65" s="3">
        <v>1.8799999999999999E-3</v>
      </c>
      <c r="G65" s="2">
        <f t="shared" si="65"/>
        <v>1.1394999999999999E-3</v>
      </c>
      <c r="H65" s="2">
        <f t="shared" si="66"/>
        <v>1.1294999999999999E-3</v>
      </c>
      <c r="I65" s="2">
        <f t="shared" si="67"/>
        <v>1.2095000000000001E-3</v>
      </c>
      <c r="J65" s="17">
        <v>0.24818916499999999</v>
      </c>
      <c r="K65" s="17">
        <f t="shared" si="68"/>
        <v>0.18248235407158381</v>
      </c>
      <c r="L65" s="17">
        <f t="shared" si="69"/>
        <v>0.18088092928815611</v>
      </c>
      <c r="M65" s="17">
        <f t="shared" si="70"/>
        <v>0.19369232755557758</v>
      </c>
      <c r="N65" s="17">
        <f t="shared" si="71"/>
        <v>10.948941244295028</v>
      </c>
      <c r="O65" s="17">
        <f t="shared" si="72"/>
        <v>10.852855757289367</v>
      </c>
      <c r="P65" s="17">
        <f t="shared" si="73"/>
        <v>11.621539653334654</v>
      </c>
      <c r="Q65" s="17">
        <f t="shared" si="74"/>
        <v>11.141112218306352</v>
      </c>
      <c r="R65" s="17">
        <f t="shared" si="75"/>
        <v>0.41882692779856628</v>
      </c>
      <c r="S65" s="20">
        <f t="shared" si="76"/>
        <v>22.742045858525206</v>
      </c>
      <c r="T65" s="20">
        <f t="shared" si="77"/>
        <v>22.542466693465748</v>
      </c>
      <c r="U65" s="20">
        <f t="shared" si="78"/>
        <v>24.139100013941412</v>
      </c>
      <c r="AE65" s="1">
        <v>15</v>
      </c>
      <c r="AF65" s="19">
        <v>60</v>
      </c>
      <c r="AG65" s="19">
        <v>4</v>
      </c>
      <c r="AH65" s="3">
        <v>2.2100000000000002E-3</v>
      </c>
      <c r="AI65" s="3">
        <v>2.1199999999999999E-3</v>
      </c>
      <c r="AJ65" s="6">
        <v>2E-3</v>
      </c>
      <c r="AK65" s="2">
        <f t="shared" si="79"/>
        <v>1.0466666666666669E-3</v>
      </c>
      <c r="AL65" s="2">
        <f t="shared" si="80"/>
        <v>9.5666666666666665E-4</v>
      </c>
      <c r="AM65" s="2">
        <f t="shared" si="81"/>
        <v>8.3666666666666677E-4</v>
      </c>
      <c r="AN65" s="17">
        <v>0.24818916499999999</v>
      </c>
      <c r="AO65" s="17">
        <f t="shared" si="82"/>
        <v>0.16761579399876358</v>
      </c>
      <c r="AP65" s="17">
        <f t="shared" si="83"/>
        <v>0.15320297094791444</v>
      </c>
      <c r="AQ65" s="17">
        <f t="shared" si="84"/>
        <v>0.13398587354678235</v>
      </c>
      <c r="AR65" s="17">
        <f t="shared" si="85"/>
        <v>10.056947639925815</v>
      </c>
      <c r="AS65" s="17">
        <f t="shared" si="86"/>
        <v>9.1921782568748664</v>
      </c>
      <c r="AT65" s="17">
        <f t="shared" si="87"/>
        <v>8.0391524128069403</v>
      </c>
      <c r="AU65" s="17">
        <f t="shared" si="88"/>
        <v>9.0960927698692071</v>
      </c>
      <c r="AV65" s="17">
        <f t="shared" si="89"/>
        <v>1.0123234217658721</v>
      </c>
      <c r="AW65">
        <f t="shared" si="90"/>
        <v>19.394823523596934</v>
      </c>
      <c r="AX65">
        <f t="shared" si="91"/>
        <v>17.727115768383182</v>
      </c>
      <c r="AY65">
        <f t="shared" si="92"/>
        <v>15.503505428098185</v>
      </c>
    </row>
    <row r="66" spans="1:51" ht="43.5" x14ac:dyDescent="0.35">
      <c r="B66" s="14"/>
      <c r="C66" s="9"/>
      <c r="D66" s="9"/>
      <c r="E66" s="8"/>
      <c r="F66" s="7"/>
      <c r="G66" s="7"/>
      <c r="H66" s="7"/>
      <c r="I66" s="8"/>
      <c r="J66" s="8"/>
      <c r="K66" s="13" t="s">
        <v>5</v>
      </c>
      <c r="L66" s="13" t="s">
        <v>4</v>
      </c>
      <c r="M66" s="13" t="s">
        <v>3</v>
      </c>
      <c r="N66" s="12" t="s">
        <v>2</v>
      </c>
      <c r="O66" s="4" t="s">
        <v>1</v>
      </c>
      <c r="P66" s="8"/>
      <c r="Q66" s="8"/>
      <c r="R66" s="8"/>
      <c r="AF66" s="14"/>
      <c r="AG66" s="9"/>
      <c r="AH66" s="9"/>
      <c r="AI66" s="8"/>
      <c r="AJ66" s="7"/>
      <c r="AK66" s="7"/>
      <c r="AL66" s="7"/>
      <c r="AM66" s="8"/>
      <c r="AN66" s="8"/>
      <c r="AO66" s="13" t="s">
        <v>5</v>
      </c>
      <c r="AP66" s="13" t="s">
        <v>4</v>
      </c>
      <c r="AQ66" s="13" t="s">
        <v>3</v>
      </c>
      <c r="AR66" s="12" t="s">
        <v>2</v>
      </c>
      <c r="AS66" s="4" t="s">
        <v>1</v>
      </c>
      <c r="AT66" s="8"/>
      <c r="AU66" s="8"/>
      <c r="AV66" s="8"/>
    </row>
    <row r="67" spans="1:51" x14ac:dyDescent="0.35">
      <c r="B67" s="10"/>
      <c r="C67" s="9"/>
      <c r="D67" s="9"/>
      <c r="E67" s="8"/>
      <c r="F67" s="8"/>
      <c r="G67" s="8"/>
      <c r="H67" s="8"/>
      <c r="I67" s="8"/>
      <c r="J67" s="8"/>
      <c r="K67" s="3">
        <v>6.7599999999999995E-4</v>
      </c>
      <c r="L67" s="3">
        <v>6.7400000000000001E-4</v>
      </c>
      <c r="M67" s="3">
        <v>7.5000000000000002E-4</v>
      </c>
      <c r="N67" s="2">
        <f t="shared" ref="N67:N72" si="93">AVERAGE(K67:M67)</f>
        <v>7.000000000000001E-4</v>
      </c>
      <c r="O67" s="4">
        <v>0</v>
      </c>
      <c r="P67" s="8"/>
      <c r="AF67" s="10"/>
      <c r="AG67" s="9"/>
      <c r="AH67" s="9"/>
      <c r="AI67" s="8"/>
      <c r="AJ67" s="8"/>
      <c r="AK67" s="8"/>
      <c r="AL67" s="8"/>
      <c r="AM67" s="8"/>
      <c r="AN67" s="8"/>
      <c r="AO67" s="6">
        <v>1.15E-3</v>
      </c>
      <c r="AP67" s="6">
        <v>1.2099999999999999E-3</v>
      </c>
      <c r="AQ67" s="6">
        <v>1.2600000000000001E-3</v>
      </c>
      <c r="AR67" s="2">
        <f t="shared" ref="AR67:AR72" si="94">AVERAGE(AO67:AQ67)</f>
        <v>1.2066666666666667E-3</v>
      </c>
      <c r="AS67" s="4">
        <v>0</v>
      </c>
      <c r="AT67" s="8"/>
      <c r="AU67" s="7"/>
      <c r="AV67" s="7"/>
    </row>
    <row r="68" spans="1:51" x14ac:dyDescent="0.35">
      <c r="K68" s="3">
        <v>6.2500000000000001E-4</v>
      </c>
      <c r="L68" s="3">
        <v>6.2399999999999999E-4</v>
      </c>
      <c r="M68" s="3" t="s">
        <v>27</v>
      </c>
      <c r="N68" s="2">
        <f t="shared" si="93"/>
        <v>6.2450000000000006E-4</v>
      </c>
      <c r="O68" s="4">
        <v>0.5</v>
      </c>
      <c r="AJ68" s="7"/>
      <c r="AK68" s="7"/>
      <c r="AL68" s="7"/>
      <c r="AM68" s="7"/>
      <c r="AN68" s="7"/>
      <c r="AO68" s="6">
        <v>1.31E-3</v>
      </c>
      <c r="AP68" s="6">
        <v>1.1100000000000001E-3</v>
      </c>
      <c r="AQ68" s="6">
        <v>1.07E-3</v>
      </c>
      <c r="AR68" s="2">
        <f t="shared" si="94"/>
        <v>1.1633333333333333E-3</v>
      </c>
      <c r="AS68" s="4">
        <v>0.5</v>
      </c>
      <c r="AT68" s="7"/>
      <c r="AU68" s="7"/>
      <c r="AV68" s="7"/>
    </row>
    <row r="69" spans="1:51" x14ac:dyDescent="0.35">
      <c r="K69" s="3">
        <v>5.6700000000000001E-4</v>
      </c>
      <c r="L69" s="3">
        <v>5.7700000000000004E-4</v>
      </c>
      <c r="M69" s="3">
        <v>6.6100000000000002E-4</v>
      </c>
      <c r="N69" s="2">
        <f t="shared" si="93"/>
        <v>6.0166666666666669E-4</v>
      </c>
      <c r="O69" s="4">
        <v>1</v>
      </c>
      <c r="AJ69" s="7"/>
      <c r="AK69" s="7"/>
      <c r="AL69" s="7"/>
      <c r="AM69" s="7"/>
      <c r="AN69" s="7"/>
      <c r="AO69" s="6">
        <v>1.07E-3</v>
      </c>
      <c r="AP69" s="6">
        <v>1.06E-3</v>
      </c>
      <c r="AQ69" s="6">
        <v>1.07E-3</v>
      </c>
      <c r="AR69" s="2">
        <f t="shared" si="94"/>
        <v>1.0666666666666665E-3</v>
      </c>
      <c r="AS69" s="4">
        <v>1</v>
      </c>
      <c r="AT69" s="7"/>
      <c r="AU69" s="7"/>
      <c r="AV69" s="7"/>
    </row>
    <row r="70" spans="1:51" x14ac:dyDescent="0.35">
      <c r="K70" s="3">
        <v>5.5999999999999995E-4</v>
      </c>
      <c r="L70" s="3">
        <v>6.3400000000000001E-4</v>
      </c>
      <c r="M70" s="3">
        <v>5.1599999999999997E-4</v>
      </c>
      <c r="N70" s="2">
        <f t="shared" si="93"/>
        <v>5.6999999999999998E-4</v>
      </c>
      <c r="O70" s="4">
        <v>2</v>
      </c>
      <c r="AJ70" s="7"/>
      <c r="AK70" s="7"/>
      <c r="AL70" s="7"/>
      <c r="AM70" s="7"/>
      <c r="AN70" s="7"/>
      <c r="AO70" s="6">
        <v>1.1900000000000001E-3</v>
      </c>
      <c r="AP70" s="6">
        <v>1.1100000000000001E-3</v>
      </c>
      <c r="AQ70" s="6">
        <v>1.0499999999999999E-3</v>
      </c>
      <c r="AR70" s="2">
        <f t="shared" si="94"/>
        <v>1.1166666666666666E-3</v>
      </c>
      <c r="AS70" s="4">
        <v>2</v>
      </c>
      <c r="AT70" s="7"/>
      <c r="AU70" s="7"/>
      <c r="AV70" s="7"/>
    </row>
    <row r="71" spans="1:51" x14ac:dyDescent="0.35">
      <c r="K71" s="3">
        <v>4.5600000000000003E-4</v>
      </c>
      <c r="L71" s="3">
        <v>5.2899999999999996E-4</v>
      </c>
      <c r="M71" s="3">
        <v>6.0899999999999995E-4</v>
      </c>
      <c r="N71" s="2">
        <f t="shared" si="93"/>
        <v>5.3133333333333331E-4</v>
      </c>
      <c r="O71" s="4">
        <v>4</v>
      </c>
      <c r="AJ71" s="7"/>
      <c r="AK71" s="7"/>
      <c r="AL71" s="7"/>
      <c r="AM71" s="7"/>
      <c r="AN71" s="7"/>
      <c r="AO71" s="6">
        <v>1.1900000000000001E-3</v>
      </c>
      <c r="AP71" s="6">
        <v>1.14E-3</v>
      </c>
      <c r="AQ71" s="6">
        <v>1.0399999999999999E-3</v>
      </c>
      <c r="AR71" s="2">
        <f t="shared" si="94"/>
        <v>1.1233333333333332E-3</v>
      </c>
      <c r="AS71" s="4">
        <v>4</v>
      </c>
      <c r="AT71" s="7"/>
      <c r="AU71" s="7"/>
      <c r="AV71" s="7"/>
    </row>
    <row r="72" spans="1:51" x14ac:dyDescent="0.35">
      <c r="K72" s="3">
        <v>5.6599999999999999E-4</v>
      </c>
      <c r="L72" s="3">
        <v>5.2300000000000003E-4</v>
      </c>
      <c r="M72" s="3">
        <v>6.3699999999999998E-4</v>
      </c>
      <c r="N72" s="2">
        <f t="shared" si="93"/>
        <v>5.753333333333334E-4</v>
      </c>
      <c r="O72" s="4">
        <v>6</v>
      </c>
      <c r="AJ72" s="7"/>
      <c r="AK72" s="7"/>
      <c r="AL72" s="7"/>
      <c r="AM72" s="7"/>
      <c r="AN72" s="7"/>
      <c r="AO72" s="6">
        <v>1.15E-3</v>
      </c>
      <c r="AP72" s="6">
        <v>1E-3</v>
      </c>
      <c r="AQ72" s="6">
        <v>9.9700000000000006E-4</v>
      </c>
      <c r="AR72" s="2">
        <f t="shared" si="94"/>
        <v>1.049E-3</v>
      </c>
      <c r="AS72" s="4">
        <v>6</v>
      </c>
      <c r="AT72" s="7"/>
      <c r="AU72" s="7"/>
      <c r="AV72" s="7"/>
    </row>
    <row r="73" spans="1:51" x14ac:dyDescent="0.35">
      <c r="K73" s="3">
        <v>6.78E-4</v>
      </c>
      <c r="L73" s="3">
        <v>5.9000000000000003E-4</v>
      </c>
      <c r="M73" s="3">
        <v>6.2299999999999996E-4</v>
      </c>
      <c r="N73" s="2">
        <f>AVERAGE(K73,M73)</f>
        <v>6.5050000000000004E-4</v>
      </c>
      <c r="O73" s="4">
        <v>8</v>
      </c>
      <c r="AJ73" s="7"/>
      <c r="AK73" s="7"/>
      <c r="AL73" s="7"/>
      <c r="AM73" s="7"/>
      <c r="AN73" s="7"/>
      <c r="AO73" s="6">
        <v>1.25E-3</v>
      </c>
      <c r="AP73" s="6">
        <v>1.08E-3</v>
      </c>
      <c r="AQ73" s="6">
        <v>1.07E-3</v>
      </c>
      <c r="AR73" s="2">
        <f>AVERAGE(AO73,AQ73)</f>
        <v>1.16E-3</v>
      </c>
      <c r="AS73" s="4">
        <v>8</v>
      </c>
      <c r="AT73" s="7"/>
      <c r="AU73" s="7"/>
      <c r="AV73" s="7"/>
    </row>
    <row r="74" spans="1:51" x14ac:dyDescent="0.35">
      <c r="K74" s="3">
        <v>6.2200000000000005E-4</v>
      </c>
      <c r="L74" s="3">
        <v>5.2899999999999996E-4</v>
      </c>
      <c r="M74" s="3">
        <v>5.7399999999999997E-4</v>
      </c>
      <c r="N74" s="2">
        <f>AVERAGE(K74,M74)</f>
        <v>5.9800000000000001E-4</v>
      </c>
      <c r="O74" s="4">
        <v>10</v>
      </c>
      <c r="AJ74" s="7"/>
      <c r="AK74" s="7"/>
      <c r="AL74" s="7"/>
      <c r="AM74" s="7"/>
      <c r="AN74" s="7"/>
      <c r="AO74" s="6">
        <v>1.1100000000000001E-3</v>
      </c>
      <c r="AP74" s="6">
        <v>9.6000000000000002E-4</v>
      </c>
      <c r="AQ74" s="6">
        <v>9.4499999999999998E-4</v>
      </c>
      <c r="AR74" s="2">
        <f>AVERAGE(AO74,AQ74)</f>
        <v>1.0275E-3</v>
      </c>
      <c r="AS74" s="4">
        <v>10</v>
      </c>
      <c r="AT74" s="7"/>
      <c r="AU74" s="7"/>
      <c r="AV74" s="7"/>
    </row>
    <row r="75" spans="1:51" x14ac:dyDescent="0.35">
      <c r="K75" s="3">
        <v>5.8900000000000001E-4</v>
      </c>
      <c r="L75" s="3">
        <v>6.4400000000000004E-4</v>
      </c>
      <c r="M75" s="3">
        <v>5.7300000000000005E-4</v>
      </c>
      <c r="N75" s="2">
        <f>AVERAGE(K75:M75)</f>
        <v>6.020000000000001E-4</v>
      </c>
      <c r="O75" s="4">
        <v>12</v>
      </c>
      <c r="AO75" s="3">
        <v>1.2999999999999999E-3</v>
      </c>
      <c r="AP75" s="3">
        <v>1.07E-3</v>
      </c>
      <c r="AQ75" s="3">
        <v>1.0399999999999999E-3</v>
      </c>
      <c r="AR75" s="2">
        <f>AVERAGE(AO75:AQ75)</f>
        <v>1.1366666666666667E-3</v>
      </c>
      <c r="AS75" s="4">
        <v>12</v>
      </c>
    </row>
    <row r="76" spans="1:51" x14ac:dyDescent="0.35">
      <c r="K76" s="3">
        <v>6.4999999999999997E-4</v>
      </c>
      <c r="L76" s="3" t="s">
        <v>26</v>
      </c>
      <c r="M76" s="3">
        <v>6.9099999999999999E-4</v>
      </c>
      <c r="N76" s="2">
        <f>AVERAGE(K76:M76)</f>
        <v>6.7049999999999998E-4</v>
      </c>
      <c r="O76" s="1">
        <v>15</v>
      </c>
      <c r="AO76" s="3">
        <v>1.14E-3</v>
      </c>
      <c r="AP76" s="3">
        <v>1.2099999999999999E-3</v>
      </c>
      <c r="AQ76" s="3">
        <v>1.14E-3</v>
      </c>
      <c r="AR76" s="2">
        <f>AVERAGE(AO76:AQ76)</f>
        <v>1.1633333333333333E-3</v>
      </c>
      <c r="AS76" s="1">
        <v>15</v>
      </c>
    </row>
    <row r="78" spans="1:51" x14ac:dyDescent="0.35">
      <c r="AK78" s="7"/>
      <c r="AL78" s="7"/>
      <c r="AM78" s="7"/>
      <c r="AN78" s="7"/>
      <c r="AO78" s="7"/>
      <c r="AP78" s="7"/>
      <c r="AQ78" s="7"/>
    </row>
    <row r="79" spans="1:51" x14ac:dyDescent="0.35">
      <c r="A79" t="s">
        <v>25</v>
      </c>
      <c r="G79" s="7"/>
      <c r="H79" s="7"/>
      <c r="I79" s="7"/>
      <c r="J79" s="7"/>
      <c r="K79" s="7"/>
      <c r="L79" s="7"/>
      <c r="M79" s="7"/>
      <c r="N79" s="7"/>
      <c r="O79" s="7"/>
      <c r="S79" s="23">
        <v>2.0771000000000002</v>
      </c>
      <c r="T79" s="23"/>
      <c r="U79" s="23"/>
      <c r="AE79" t="s">
        <v>24</v>
      </c>
      <c r="AK79" s="7"/>
      <c r="AL79" s="7"/>
      <c r="AM79" s="7"/>
      <c r="AN79" s="7"/>
      <c r="AO79" s="7"/>
      <c r="AP79" s="7"/>
      <c r="AQ79" s="7"/>
      <c r="AW79" s="23"/>
      <c r="AX79" s="23"/>
      <c r="AY79" s="23"/>
    </row>
    <row r="80" spans="1:51" ht="72.5" x14ac:dyDescent="0.35">
      <c r="A80" s="11" t="s">
        <v>23</v>
      </c>
      <c r="B80" s="11" t="s">
        <v>20</v>
      </c>
      <c r="C80" s="11" t="s">
        <v>19</v>
      </c>
      <c r="D80" s="22" t="s">
        <v>18</v>
      </c>
      <c r="E80" s="22" t="s">
        <v>17</v>
      </c>
      <c r="F80" s="22" t="s">
        <v>16</v>
      </c>
      <c r="G80" s="21" t="s">
        <v>15</v>
      </c>
      <c r="H80" s="21" t="s">
        <v>14</v>
      </c>
      <c r="I80" s="21" t="s">
        <v>13</v>
      </c>
      <c r="J80" s="4" t="s">
        <v>12</v>
      </c>
      <c r="K80" s="21" t="s">
        <v>11</v>
      </c>
      <c r="L80" s="21" t="s">
        <v>11</v>
      </c>
      <c r="M80" s="21" t="s">
        <v>11</v>
      </c>
      <c r="N80" s="21" t="s">
        <v>22</v>
      </c>
      <c r="O80" s="21" t="s">
        <v>22</v>
      </c>
      <c r="P80" s="21" t="s">
        <v>22</v>
      </c>
      <c r="Q80" s="21" t="s">
        <v>10</v>
      </c>
      <c r="R80" s="19" t="s">
        <v>9</v>
      </c>
      <c r="S80" s="21" t="s">
        <v>8</v>
      </c>
      <c r="T80" s="21" t="s">
        <v>7</v>
      </c>
      <c r="U80" s="21" t="s">
        <v>6</v>
      </c>
      <c r="AE80" s="11" t="s">
        <v>21</v>
      </c>
      <c r="AF80" s="11" t="s">
        <v>20</v>
      </c>
      <c r="AG80" s="11" t="s">
        <v>19</v>
      </c>
      <c r="AH80" s="22" t="s">
        <v>18</v>
      </c>
      <c r="AI80" s="22" t="s">
        <v>17</v>
      </c>
      <c r="AJ80" s="22" t="s">
        <v>16</v>
      </c>
      <c r="AK80" s="21" t="s">
        <v>15</v>
      </c>
      <c r="AL80" s="21" t="s">
        <v>14</v>
      </c>
      <c r="AM80" s="21" t="s">
        <v>13</v>
      </c>
      <c r="AN80" s="4" t="s">
        <v>12</v>
      </c>
      <c r="AO80" s="21" t="s">
        <v>11</v>
      </c>
      <c r="AP80" s="21" t="s">
        <v>11</v>
      </c>
      <c r="AQ80" s="21" t="s">
        <v>11</v>
      </c>
      <c r="AR80" s="21" t="s">
        <v>11</v>
      </c>
      <c r="AS80" s="21" t="s">
        <v>11</v>
      </c>
      <c r="AT80" s="21" t="s">
        <v>11</v>
      </c>
      <c r="AU80" s="21" t="s">
        <v>10</v>
      </c>
      <c r="AV80" s="19" t="s">
        <v>9</v>
      </c>
      <c r="AW80" s="21" t="s">
        <v>8</v>
      </c>
      <c r="AX80" s="21" t="s">
        <v>7</v>
      </c>
      <c r="AY80" s="21" t="s">
        <v>6</v>
      </c>
    </row>
    <row r="81" spans="1:51" x14ac:dyDescent="0.35">
      <c r="A81" s="4">
        <v>0</v>
      </c>
      <c r="B81" s="19">
        <v>0</v>
      </c>
      <c r="C81" s="19">
        <v>4</v>
      </c>
      <c r="D81" s="3">
        <v>1.4300000000000001E-3</v>
      </c>
      <c r="E81" s="3">
        <v>1.31E-3</v>
      </c>
      <c r="F81" s="3">
        <v>1.5100000000000001E-3</v>
      </c>
      <c r="G81" s="2">
        <f t="shared" ref="G81:G90" si="95">D81-$N92</f>
        <v>6.0599999999999998E-4</v>
      </c>
      <c r="H81" s="2">
        <f t="shared" ref="H81:H90" si="96">E81-$N92</f>
        <v>4.8599999999999989E-4</v>
      </c>
      <c r="I81" s="2">
        <f t="shared" ref="I81:I90" si="97">F81-$N92</f>
        <v>6.8599999999999998E-4</v>
      </c>
      <c r="J81" s="17">
        <v>0.24818916499999999</v>
      </c>
      <c r="K81" s="17">
        <f t="shared" ref="K81:K90" si="98">(G81/(6290*$J$81))/(4*10^-6)</f>
        <v>9.7046341875717229E-2</v>
      </c>
      <c r="L81" s="17">
        <f t="shared" ref="L81:L90" si="99">(H81/(6290*$J$81))/(4*10^-6)</f>
        <v>7.7829244474585099E-2</v>
      </c>
      <c r="M81" s="17">
        <f t="shared" ref="M81:M90" si="100">(I81/(6290*$J$81))/(4*10^-6)</f>
        <v>0.10985774014313866</v>
      </c>
      <c r="N81" s="17">
        <f t="shared" ref="N81:N90" si="101">K81*60</f>
        <v>5.8227805125430336</v>
      </c>
      <c r="O81" s="17">
        <f t="shared" ref="O81:O90" si="102">L81*60</f>
        <v>4.6697546684751057</v>
      </c>
      <c r="P81" s="17">
        <f t="shared" ref="P81:P90" si="103">M81*60</f>
        <v>6.5914644085883198</v>
      </c>
      <c r="Q81" s="17">
        <f t="shared" ref="Q81:Q90" si="104">AVERAGE(N81:P81)</f>
        <v>5.6946665298688197</v>
      </c>
      <c r="R81" s="17">
        <f t="shared" ref="R81:R90" si="105">STDEV(N81:P81)</f>
        <v>0.96723935803346217</v>
      </c>
      <c r="S81" s="20">
        <f t="shared" ref="S81:S90" si="106">N81*2.0771</f>
        <v>12.094497402603135</v>
      </c>
      <c r="T81" s="20">
        <f t="shared" ref="T81:T90" si="107">O81*2.0771</f>
        <v>9.6995474218896423</v>
      </c>
      <c r="U81" s="20">
        <f t="shared" ref="U81:U90" si="108">P81*2.0771</f>
        <v>13.6911307230788</v>
      </c>
      <c r="AE81" s="4">
        <v>0</v>
      </c>
      <c r="AF81" s="19">
        <v>60</v>
      </c>
      <c r="AG81" s="19">
        <v>4</v>
      </c>
      <c r="AH81" s="3">
        <v>1.6999999999999999E-3</v>
      </c>
      <c r="AI81" s="3">
        <v>1.6900000000000001E-3</v>
      </c>
      <c r="AJ81" s="3">
        <v>1.83E-3</v>
      </c>
      <c r="AK81" s="2">
        <f t="shared" ref="AK81:AK90" si="109">AH81-AR92</f>
        <v>5.7999999999999979E-4</v>
      </c>
      <c r="AL81" s="2">
        <f t="shared" ref="AL81:AL90" si="110">AI81-AR92</f>
        <v>5.6999999999999998E-4</v>
      </c>
      <c r="AM81" s="2">
        <f t="shared" ref="AM81:AM90" si="111">AJ81-AR92</f>
        <v>7.0999999999999991E-4</v>
      </c>
      <c r="AN81" s="17">
        <v>0.24818916499999999</v>
      </c>
      <c r="AO81" s="17">
        <f t="shared" ref="AO81:AO90" si="112">(AK81/(6290*AN81))/(4*10^-6)</f>
        <v>9.2882637438805246E-2</v>
      </c>
      <c r="AP81" s="17">
        <f t="shared" ref="AP81:AP90" si="113">(AL81/(6290*AN81))/(4*10^-6)</f>
        <v>9.12812126553776E-2</v>
      </c>
      <c r="AQ81" s="17">
        <f t="shared" ref="AQ81:AQ90" si="114">(AM81/(6290*AN81))/(4*10^-6)</f>
        <v>0.11370115962336506</v>
      </c>
      <c r="AR81" s="17">
        <f t="shared" ref="AR81:AR90" si="115">AO81*60</f>
        <v>5.5729582463283149</v>
      </c>
      <c r="AS81" s="17">
        <f t="shared" ref="AS81:AS90" si="116">AP81*60</f>
        <v>5.4768727593226556</v>
      </c>
      <c r="AT81" s="17">
        <f t="shared" ref="AT81:AT90" si="117">AQ81*60</f>
        <v>6.822069577401904</v>
      </c>
      <c r="AU81" s="17">
        <f t="shared" ref="AU81:AU90" si="118">AVERAGE(AR81:AT81)</f>
        <v>5.9573001943509576</v>
      </c>
      <c r="AV81" s="17">
        <f t="shared" ref="AV81:AV88" si="119">STDEV(AR81:AT81)</f>
        <v>0.75045164374529549</v>
      </c>
      <c r="AW81" s="15">
        <f t="shared" ref="AW81:AW90" si="120">AR81*1.9285</f>
        <v>10.747449978044155</v>
      </c>
      <c r="AX81" s="15">
        <f t="shared" ref="AX81:AX90" si="121">AS81*1.9285</f>
        <v>10.562149116353742</v>
      </c>
      <c r="AY81" s="15">
        <f t="shared" ref="AY81:AY90" si="122">AT81*1.9285</f>
        <v>13.156361180019573</v>
      </c>
    </row>
    <row r="82" spans="1:51" x14ac:dyDescent="0.35">
      <c r="A82" s="4">
        <v>0.5</v>
      </c>
      <c r="B82" s="19">
        <v>0</v>
      </c>
      <c r="C82" s="19">
        <v>4</v>
      </c>
      <c r="D82" s="3">
        <v>1.47E-3</v>
      </c>
      <c r="E82" s="3">
        <v>1.39E-3</v>
      </c>
      <c r="F82" s="3">
        <v>1.67E-3</v>
      </c>
      <c r="G82" s="2">
        <f t="shared" si="95"/>
        <v>7.273333333333333E-4</v>
      </c>
      <c r="H82" s="2">
        <f t="shared" si="96"/>
        <v>6.4733333333333331E-4</v>
      </c>
      <c r="I82" s="2">
        <f t="shared" si="97"/>
        <v>9.2733333333333339E-4</v>
      </c>
      <c r="J82" s="17">
        <v>0.24818916499999999</v>
      </c>
      <c r="K82" s="17">
        <f t="shared" si="98"/>
        <v>0.11647696258130638</v>
      </c>
      <c r="L82" s="17">
        <f t="shared" si="99"/>
        <v>0.10366556431388496</v>
      </c>
      <c r="M82" s="17">
        <f t="shared" si="100"/>
        <v>0.14850545824985995</v>
      </c>
      <c r="N82" s="17">
        <f t="shared" si="101"/>
        <v>6.9886177548783825</v>
      </c>
      <c r="O82" s="17">
        <f t="shared" si="102"/>
        <v>6.2199338588330981</v>
      </c>
      <c r="P82" s="17">
        <f t="shared" si="103"/>
        <v>8.9103274949915967</v>
      </c>
      <c r="Q82" s="17">
        <f t="shared" si="104"/>
        <v>7.3729597029010252</v>
      </c>
      <c r="R82" s="17">
        <f t="shared" si="105"/>
        <v>1.3857646009073543</v>
      </c>
      <c r="S82" s="20">
        <f t="shared" si="106"/>
        <v>14.516057938657889</v>
      </c>
      <c r="T82" s="20">
        <f t="shared" si="107"/>
        <v>12.919424618182228</v>
      </c>
      <c r="U82" s="20">
        <f t="shared" si="108"/>
        <v>18.507641239847047</v>
      </c>
      <c r="AE82" s="4">
        <v>0.5</v>
      </c>
      <c r="AF82" s="19">
        <v>60</v>
      </c>
      <c r="AG82" s="19">
        <v>4</v>
      </c>
      <c r="AH82" s="3">
        <v>1.9599999999999999E-3</v>
      </c>
      <c r="AI82" s="3">
        <v>2.0300000000000001E-3</v>
      </c>
      <c r="AJ82" s="3">
        <v>2.2399999999999998E-3</v>
      </c>
      <c r="AK82" s="2">
        <f t="shared" si="109"/>
        <v>7.1666666666666667E-4</v>
      </c>
      <c r="AL82" s="2">
        <f t="shared" si="110"/>
        <v>7.8666666666666685E-4</v>
      </c>
      <c r="AM82" s="2">
        <f t="shared" si="111"/>
        <v>9.9666666666666653E-4</v>
      </c>
      <c r="AN82" s="17">
        <v>0.24818916499999999</v>
      </c>
      <c r="AO82" s="17">
        <f t="shared" si="112"/>
        <v>0.1147687761456502</v>
      </c>
      <c r="AP82" s="17">
        <f t="shared" si="113"/>
        <v>0.12597874962964398</v>
      </c>
      <c r="AQ82" s="17">
        <f t="shared" si="114"/>
        <v>0.15960867008162513</v>
      </c>
      <c r="AR82" s="17">
        <f t="shared" si="115"/>
        <v>6.8861265687390123</v>
      </c>
      <c r="AS82" s="17">
        <f t="shared" si="116"/>
        <v>7.5587249777786383</v>
      </c>
      <c r="AT82" s="17">
        <f t="shared" si="117"/>
        <v>9.5765202048975073</v>
      </c>
      <c r="AU82" s="17">
        <f t="shared" si="118"/>
        <v>8.0071239171383866</v>
      </c>
      <c r="AV82" s="17">
        <f t="shared" si="119"/>
        <v>1.4001252393927965</v>
      </c>
      <c r="AW82" s="15">
        <f t="shared" si="120"/>
        <v>13.279895087813186</v>
      </c>
      <c r="AX82" s="15">
        <f t="shared" si="121"/>
        <v>14.577001119646106</v>
      </c>
      <c r="AY82" s="15">
        <f t="shared" si="122"/>
        <v>18.468319215144845</v>
      </c>
    </row>
    <row r="83" spans="1:51" x14ac:dyDescent="0.35">
      <c r="A83" s="4">
        <v>1</v>
      </c>
      <c r="B83" s="19">
        <v>0</v>
      </c>
      <c r="C83" s="19">
        <v>4</v>
      </c>
      <c r="D83" s="3">
        <v>1.56E-3</v>
      </c>
      <c r="E83" s="3">
        <v>1.6900000000000001E-3</v>
      </c>
      <c r="F83" s="3">
        <v>1.5399999999999999E-3</v>
      </c>
      <c r="G83" s="2">
        <f t="shared" si="95"/>
        <v>8.5066666666666678E-4</v>
      </c>
      <c r="H83" s="2">
        <f t="shared" si="96"/>
        <v>9.8066666666666701E-4</v>
      </c>
      <c r="I83" s="2">
        <f t="shared" si="97"/>
        <v>8.3066666666666673E-4</v>
      </c>
      <c r="J83" s="17">
        <v>0.24818916499999999</v>
      </c>
      <c r="K83" s="17">
        <f t="shared" si="98"/>
        <v>0.1362278682435811</v>
      </c>
      <c r="L83" s="17">
        <f t="shared" si="99"/>
        <v>0.15704639042814095</v>
      </c>
      <c r="M83" s="17">
        <f t="shared" si="100"/>
        <v>0.13302501867672573</v>
      </c>
      <c r="N83" s="17">
        <f t="shared" si="101"/>
        <v>8.1736720946148669</v>
      </c>
      <c r="O83" s="17">
        <f t="shared" si="102"/>
        <v>9.4227834256884577</v>
      </c>
      <c r="P83" s="17">
        <f t="shared" si="103"/>
        <v>7.9815011206035438</v>
      </c>
      <c r="Q83" s="17">
        <f t="shared" si="104"/>
        <v>8.5259855469689558</v>
      </c>
      <c r="R83" s="17">
        <f t="shared" si="105"/>
        <v>0.78257092155916685</v>
      </c>
      <c r="S83" s="20">
        <f t="shared" si="106"/>
        <v>16.977534307724543</v>
      </c>
      <c r="T83" s="20">
        <f t="shared" si="107"/>
        <v>19.572063453497496</v>
      </c>
      <c r="U83" s="20">
        <f t="shared" si="108"/>
        <v>16.578375977605621</v>
      </c>
      <c r="AE83" s="4">
        <v>1</v>
      </c>
      <c r="AF83" s="19">
        <v>60</v>
      </c>
      <c r="AG83" s="19">
        <v>4</v>
      </c>
      <c r="AH83" s="3">
        <v>2.3400000000000001E-3</v>
      </c>
      <c r="AI83" s="3">
        <v>2.5699999999999998E-3</v>
      </c>
      <c r="AJ83" s="3">
        <v>2.33E-3</v>
      </c>
      <c r="AK83" s="2">
        <f t="shared" si="109"/>
        <v>8.033333333333332E-4</v>
      </c>
      <c r="AL83" s="2">
        <f t="shared" si="110"/>
        <v>1.0333333333333329E-3</v>
      </c>
      <c r="AM83" s="2">
        <f t="shared" si="111"/>
        <v>7.9333333333333317E-4</v>
      </c>
      <c r="AN83" s="17">
        <v>0.24818916499999999</v>
      </c>
      <c r="AO83" s="17">
        <f t="shared" si="112"/>
        <v>0.12864779093535672</v>
      </c>
      <c r="AP83" s="17">
        <f t="shared" si="113"/>
        <v>0.16548056095419325</v>
      </c>
      <c r="AQ83" s="17">
        <f t="shared" si="114"/>
        <v>0.12704636615192905</v>
      </c>
      <c r="AR83" s="17">
        <f t="shared" si="115"/>
        <v>7.7188674561214032</v>
      </c>
      <c r="AS83" s="17">
        <f t="shared" si="116"/>
        <v>9.9288336572515945</v>
      </c>
      <c r="AT83" s="17">
        <f t="shared" si="117"/>
        <v>7.622781969115743</v>
      </c>
      <c r="AU83" s="17">
        <f t="shared" si="118"/>
        <v>8.4234943608295794</v>
      </c>
      <c r="AV83" s="17">
        <f t="shared" si="119"/>
        <v>1.3045470107349673</v>
      </c>
      <c r="AW83" s="15">
        <f t="shared" si="120"/>
        <v>14.885835889130126</v>
      </c>
      <c r="AX83" s="15">
        <f t="shared" si="121"/>
        <v>19.147755708009701</v>
      </c>
      <c r="AY83" s="15">
        <f t="shared" si="122"/>
        <v>14.700535027439711</v>
      </c>
    </row>
    <row r="84" spans="1:51" x14ac:dyDescent="0.35">
      <c r="A84" s="4">
        <v>2</v>
      </c>
      <c r="B84" s="19">
        <v>0</v>
      </c>
      <c r="C84" s="19">
        <v>4</v>
      </c>
      <c r="D84" s="3">
        <v>1.6900000000000001E-3</v>
      </c>
      <c r="E84" s="3">
        <v>1.9400000000000001E-3</v>
      </c>
      <c r="F84" s="3">
        <v>1.5900000000000001E-3</v>
      </c>
      <c r="G84" s="2">
        <f t="shared" si="95"/>
        <v>1.0103333333333336E-3</v>
      </c>
      <c r="H84" s="2">
        <f t="shared" si="96"/>
        <v>1.2603333333333334E-3</v>
      </c>
      <c r="I84" s="2">
        <f t="shared" si="97"/>
        <v>9.1033333333333342E-4</v>
      </c>
      <c r="J84" s="17">
        <v>0.24818916499999999</v>
      </c>
      <c r="K84" s="17">
        <f t="shared" si="98"/>
        <v>0.16179728395230969</v>
      </c>
      <c r="L84" s="17">
        <f t="shared" si="99"/>
        <v>0.2018329035380016</v>
      </c>
      <c r="M84" s="17">
        <f t="shared" si="100"/>
        <v>0.14578303611803289</v>
      </c>
      <c r="N84" s="17">
        <f t="shared" si="101"/>
        <v>9.7078370371385816</v>
      </c>
      <c r="O84" s="17">
        <f t="shared" si="102"/>
        <v>12.109974212280095</v>
      </c>
      <c r="P84" s="17">
        <f t="shared" si="103"/>
        <v>8.7469821670819741</v>
      </c>
      <c r="Q84" s="17">
        <f t="shared" si="104"/>
        <v>10.188264472166884</v>
      </c>
      <c r="R84" s="17">
        <f t="shared" si="105"/>
        <v>1.7322057511341984</v>
      </c>
      <c r="S84" s="20">
        <f t="shared" si="106"/>
        <v>20.164148309840549</v>
      </c>
      <c r="T84" s="20">
        <f t="shared" si="107"/>
        <v>25.153627436326989</v>
      </c>
      <c r="U84" s="20">
        <f t="shared" si="108"/>
        <v>18.168356659245969</v>
      </c>
      <c r="AE84" s="4">
        <v>2</v>
      </c>
      <c r="AF84" s="19">
        <v>60</v>
      </c>
      <c r="AG84" s="19">
        <v>4</v>
      </c>
      <c r="AH84" s="3">
        <v>3.2000000000000002E-3</v>
      </c>
      <c r="AI84" s="3">
        <v>2.8800000000000002E-3</v>
      </c>
      <c r="AJ84" s="3">
        <v>2.9299999999999999E-3</v>
      </c>
      <c r="AK84" s="2">
        <f t="shared" si="109"/>
        <v>1.1299999999999999E-3</v>
      </c>
      <c r="AL84" s="2">
        <f t="shared" si="110"/>
        <v>8.0999999999999996E-4</v>
      </c>
      <c r="AM84" s="2">
        <f t="shared" si="111"/>
        <v>8.5999999999999965E-4</v>
      </c>
      <c r="AN84" s="17">
        <v>0.24818916499999999</v>
      </c>
      <c r="AO84" s="17">
        <f t="shared" si="112"/>
        <v>0.18096100052732753</v>
      </c>
      <c r="AP84" s="17">
        <f t="shared" si="113"/>
        <v>0.12971540745764185</v>
      </c>
      <c r="AQ84" s="17">
        <f t="shared" si="114"/>
        <v>0.13772253137478019</v>
      </c>
      <c r="AR84" s="17">
        <f t="shared" si="115"/>
        <v>10.857660031639652</v>
      </c>
      <c r="AS84" s="17">
        <f t="shared" si="116"/>
        <v>7.7829244474585106</v>
      </c>
      <c r="AT84" s="17">
        <f t="shared" si="117"/>
        <v>8.2633518824868109</v>
      </c>
      <c r="AU84" s="17">
        <f t="shared" si="118"/>
        <v>8.9679787871949923</v>
      </c>
      <c r="AV84" s="17">
        <f t="shared" si="119"/>
        <v>1.6540477726735696</v>
      </c>
      <c r="AW84" s="15">
        <f t="shared" si="120"/>
        <v>20.93899737101707</v>
      </c>
      <c r="AX84" s="15">
        <f t="shared" si="121"/>
        <v>15.009369796923739</v>
      </c>
      <c r="AY84" s="15">
        <f t="shared" si="122"/>
        <v>15.935874105375815</v>
      </c>
    </row>
    <row r="85" spans="1:51" x14ac:dyDescent="0.35">
      <c r="A85" s="4">
        <v>4</v>
      </c>
      <c r="B85" s="19">
        <v>0</v>
      </c>
      <c r="C85" s="19">
        <v>4</v>
      </c>
      <c r="D85" s="3">
        <v>1.9499999999999999E-3</v>
      </c>
      <c r="E85" s="3">
        <v>1.7799999999999999E-3</v>
      </c>
      <c r="F85" s="3">
        <v>1.66E-3</v>
      </c>
      <c r="G85" s="2">
        <f t="shared" si="95"/>
        <v>1.2626666666666667E-3</v>
      </c>
      <c r="H85" s="2">
        <f t="shared" si="96"/>
        <v>1.0926666666666667E-3</v>
      </c>
      <c r="I85" s="2">
        <f t="shared" si="97"/>
        <v>9.7266666666666671E-4</v>
      </c>
      <c r="J85" s="17">
        <v>0.24818916499999999</v>
      </c>
      <c r="K85" s="17">
        <f t="shared" si="98"/>
        <v>0.20220656932080139</v>
      </c>
      <c r="L85" s="17">
        <f t="shared" si="99"/>
        <v>0.17498234800253087</v>
      </c>
      <c r="M85" s="17">
        <f t="shared" si="100"/>
        <v>0.15576525060139876</v>
      </c>
      <c r="N85" s="17">
        <f t="shared" si="101"/>
        <v>12.132394159248083</v>
      </c>
      <c r="O85" s="17">
        <f t="shared" si="102"/>
        <v>10.498940880151853</v>
      </c>
      <c r="P85" s="17">
        <f t="shared" si="103"/>
        <v>9.3459150360839249</v>
      </c>
      <c r="Q85" s="17">
        <f t="shared" si="104"/>
        <v>10.65908335849462</v>
      </c>
      <c r="R85" s="17">
        <f t="shared" si="105"/>
        <v>1.4001252393928068</v>
      </c>
      <c r="S85" s="20">
        <f t="shared" si="106"/>
        <v>25.200195908174194</v>
      </c>
      <c r="T85" s="20">
        <f t="shared" si="107"/>
        <v>21.807350102163415</v>
      </c>
      <c r="U85" s="20">
        <f t="shared" si="108"/>
        <v>19.412400121449924</v>
      </c>
      <c r="AE85" s="4">
        <v>4</v>
      </c>
      <c r="AF85" s="19">
        <v>60</v>
      </c>
      <c r="AG85" s="19">
        <v>4</v>
      </c>
      <c r="AH85" s="3">
        <v>3.64E-3</v>
      </c>
      <c r="AI85" s="3">
        <v>4.3299999999999996E-3</v>
      </c>
      <c r="AJ85" s="3">
        <v>3.64E-3</v>
      </c>
      <c r="AK85" s="2">
        <f t="shared" si="109"/>
        <v>5.3000000000000009E-4</v>
      </c>
      <c r="AL85" s="2">
        <f t="shared" si="110"/>
        <v>1.2199999999999997E-3</v>
      </c>
      <c r="AM85" s="2">
        <f t="shared" si="111"/>
        <v>5.3000000000000009E-4</v>
      </c>
      <c r="AN85" s="17">
        <v>0.24818916499999999</v>
      </c>
      <c r="AO85" s="17">
        <f t="shared" si="112"/>
        <v>8.4875513521666904E-2</v>
      </c>
      <c r="AP85" s="17">
        <f t="shared" si="113"/>
        <v>0.19537382357817659</v>
      </c>
      <c r="AQ85" s="17">
        <f t="shared" si="114"/>
        <v>8.4875513521666904E-2</v>
      </c>
      <c r="AR85" s="17">
        <f t="shared" si="115"/>
        <v>5.0925308113000138</v>
      </c>
      <c r="AS85" s="17">
        <f t="shared" si="116"/>
        <v>11.722429414690595</v>
      </c>
      <c r="AT85" s="17">
        <f t="shared" si="117"/>
        <v>5.0925308113000138</v>
      </c>
      <c r="AU85" s="17">
        <f t="shared" si="118"/>
        <v>7.3024970124302087</v>
      </c>
      <c r="AV85" s="17">
        <f t="shared" si="119"/>
        <v>3.8277737433674726</v>
      </c>
      <c r="AW85" s="15">
        <f t="shared" si="120"/>
        <v>9.8209456695920778</v>
      </c>
      <c r="AX85" s="15">
        <f t="shared" si="121"/>
        <v>22.606705126230814</v>
      </c>
      <c r="AY85" s="15">
        <f t="shared" si="122"/>
        <v>9.8209456695920778</v>
      </c>
    </row>
    <row r="86" spans="1:51" x14ac:dyDescent="0.35">
      <c r="A86" s="4">
        <v>6</v>
      </c>
      <c r="B86" s="19">
        <v>0</v>
      </c>
      <c r="C86" s="19">
        <v>4</v>
      </c>
      <c r="D86" s="3">
        <v>2.1199999999999999E-3</v>
      </c>
      <c r="E86" s="3">
        <v>1.67E-3</v>
      </c>
      <c r="F86" s="3">
        <v>1.83E-3</v>
      </c>
      <c r="G86" s="2">
        <f t="shared" si="95"/>
        <v>1.4246666666666665E-3</v>
      </c>
      <c r="H86" s="2">
        <f t="shared" si="96"/>
        <v>9.7466666666666665E-4</v>
      </c>
      <c r="I86" s="2">
        <f t="shared" si="97"/>
        <v>1.1346666666666666E-3</v>
      </c>
      <c r="J86" s="17">
        <v>0.24818916499999999</v>
      </c>
      <c r="K86" s="17">
        <f t="shared" si="98"/>
        <v>0.22814965081232971</v>
      </c>
      <c r="L86" s="17">
        <f t="shared" si="99"/>
        <v>0.15608553555808427</v>
      </c>
      <c r="M86" s="17">
        <f t="shared" si="100"/>
        <v>0.18170833209292711</v>
      </c>
      <c r="N86" s="17">
        <f t="shared" si="101"/>
        <v>13.688979048739784</v>
      </c>
      <c r="O86" s="17">
        <f t="shared" si="102"/>
        <v>9.3651321334850568</v>
      </c>
      <c r="P86" s="17">
        <f t="shared" si="103"/>
        <v>10.902499925575627</v>
      </c>
      <c r="Q86" s="17">
        <f t="shared" si="104"/>
        <v>11.318870369266824</v>
      </c>
      <c r="R86" s="17">
        <f t="shared" si="105"/>
        <v>2.191788378567638</v>
      </c>
      <c r="S86" s="20">
        <f t="shared" si="106"/>
        <v>28.433378382137406</v>
      </c>
      <c r="T86" s="20">
        <f t="shared" si="107"/>
        <v>19.452315954461813</v>
      </c>
      <c r="U86" s="20">
        <f t="shared" si="108"/>
        <v>22.645582595413138</v>
      </c>
      <c r="AE86" s="4">
        <v>6</v>
      </c>
      <c r="AF86" s="19">
        <v>60</v>
      </c>
      <c r="AG86" s="19">
        <v>4</v>
      </c>
      <c r="AH86" s="3">
        <v>5.3899999999999998E-3</v>
      </c>
      <c r="AI86" s="3">
        <v>5.0499999999999998E-3</v>
      </c>
      <c r="AJ86" s="3">
        <v>4.9399999999999999E-3</v>
      </c>
      <c r="AK86" s="2">
        <f t="shared" si="109"/>
        <v>1.2633333333333333E-3</v>
      </c>
      <c r="AL86" s="2">
        <f t="shared" si="110"/>
        <v>9.233333333333333E-4</v>
      </c>
      <c r="AM86" s="2">
        <f t="shared" si="111"/>
        <v>8.1333333333333344E-4</v>
      </c>
      <c r="AN86" s="17">
        <v>0.24818916499999999</v>
      </c>
      <c r="AO86" s="17">
        <f t="shared" si="112"/>
        <v>0.20231333097302989</v>
      </c>
      <c r="AP86" s="17">
        <f t="shared" si="113"/>
        <v>0.14786488833648884</v>
      </c>
      <c r="AQ86" s="17">
        <f t="shared" si="114"/>
        <v>0.13024921571878445</v>
      </c>
      <c r="AR86" s="17">
        <f t="shared" si="115"/>
        <v>12.138799858381793</v>
      </c>
      <c r="AS86" s="17">
        <f t="shared" si="116"/>
        <v>8.8718933001893294</v>
      </c>
      <c r="AT86" s="17">
        <f t="shared" si="117"/>
        <v>7.814952943127067</v>
      </c>
      <c r="AU86" s="17">
        <f t="shared" si="118"/>
        <v>9.6085487005660628</v>
      </c>
      <c r="AV86" s="17">
        <f t="shared" si="119"/>
        <v>2.2540871590995684</v>
      </c>
      <c r="AW86" s="15">
        <f t="shared" si="120"/>
        <v>23.409675526889288</v>
      </c>
      <c r="AX86" s="15">
        <f t="shared" si="121"/>
        <v>17.109446229415123</v>
      </c>
      <c r="AY86" s="15">
        <f t="shared" si="122"/>
        <v>15.07113675082055</v>
      </c>
    </row>
    <row r="87" spans="1:51" x14ac:dyDescent="0.35">
      <c r="A87" s="4">
        <v>8</v>
      </c>
      <c r="B87" s="19">
        <v>0</v>
      </c>
      <c r="C87" s="19">
        <v>4</v>
      </c>
      <c r="D87" s="3">
        <v>1.8600000000000001E-3</v>
      </c>
      <c r="E87" s="3">
        <v>2.2100000000000002E-3</v>
      </c>
      <c r="F87" s="3">
        <v>1.83E-3</v>
      </c>
      <c r="G87" s="2">
        <f t="shared" si="95"/>
        <v>1.2280000000000001E-3</v>
      </c>
      <c r="H87" s="2">
        <f t="shared" si="96"/>
        <v>1.5780000000000002E-3</v>
      </c>
      <c r="I87" s="2">
        <f t="shared" si="97"/>
        <v>1.1980000000000001E-3</v>
      </c>
      <c r="J87" s="17">
        <v>0.24818916499999999</v>
      </c>
      <c r="K87" s="17">
        <f t="shared" si="98"/>
        <v>0.19665496340491881</v>
      </c>
      <c r="L87" s="17">
        <f t="shared" si="99"/>
        <v>0.25270483082488748</v>
      </c>
      <c r="M87" s="17">
        <f t="shared" si="100"/>
        <v>0.19185068905463576</v>
      </c>
      <c r="N87" s="17">
        <f t="shared" si="101"/>
        <v>11.799297804295129</v>
      </c>
      <c r="O87" s="17">
        <f t="shared" si="102"/>
        <v>15.162289849493249</v>
      </c>
      <c r="P87" s="17">
        <f t="shared" si="103"/>
        <v>11.511041343278146</v>
      </c>
      <c r="Q87" s="17">
        <f t="shared" si="104"/>
        <v>12.824209665688841</v>
      </c>
      <c r="R87" s="17">
        <f t="shared" si="105"/>
        <v>2.0299598903066243</v>
      </c>
      <c r="S87" s="20">
        <f t="shared" si="106"/>
        <v>24.508321469301414</v>
      </c>
      <c r="T87" s="20">
        <f t="shared" si="107"/>
        <v>31.49359224638243</v>
      </c>
      <c r="U87" s="20">
        <f t="shared" si="108"/>
        <v>23.909583974123038</v>
      </c>
      <c r="AE87" s="4">
        <v>8</v>
      </c>
      <c r="AF87" s="19">
        <v>60</v>
      </c>
      <c r="AG87" s="19">
        <v>4</v>
      </c>
      <c r="AH87" s="3">
        <v>6.3699999999999998E-3</v>
      </c>
      <c r="AI87" s="3">
        <v>6.79E-3</v>
      </c>
      <c r="AJ87" s="3">
        <v>6.1000000000000004E-3</v>
      </c>
      <c r="AK87" s="2">
        <f t="shared" si="109"/>
        <v>9.9500000000000022E-4</v>
      </c>
      <c r="AL87" s="2">
        <f t="shared" si="110"/>
        <v>1.4150000000000005E-3</v>
      </c>
      <c r="AM87" s="2">
        <f t="shared" si="111"/>
        <v>7.2500000000000082E-4</v>
      </c>
      <c r="AN87" s="17">
        <v>0.24818916499999999</v>
      </c>
      <c r="AO87" s="17">
        <f t="shared" si="112"/>
        <v>0.15934176595105393</v>
      </c>
      <c r="AP87" s="17">
        <f t="shared" si="113"/>
        <v>0.2266016068550164</v>
      </c>
      <c r="AQ87" s="17">
        <f t="shared" si="114"/>
        <v>0.11610329679850673</v>
      </c>
      <c r="AR87" s="17">
        <f t="shared" si="115"/>
        <v>9.5605059570632349</v>
      </c>
      <c r="AS87" s="17">
        <f t="shared" si="116"/>
        <v>13.596096411300984</v>
      </c>
      <c r="AT87" s="17">
        <f t="shared" si="117"/>
        <v>6.9661978079104037</v>
      </c>
      <c r="AU87" s="17">
        <f t="shared" si="118"/>
        <v>10.04093339209154</v>
      </c>
      <c r="AV87" s="17">
        <f t="shared" si="119"/>
        <v>3.3409574620243236</v>
      </c>
      <c r="AW87" s="15">
        <f t="shared" si="120"/>
        <v>18.437435738196449</v>
      </c>
      <c r="AX87" s="15">
        <f t="shared" si="121"/>
        <v>26.220071929193949</v>
      </c>
      <c r="AY87" s="15">
        <f t="shared" si="122"/>
        <v>13.434312472555215</v>
      </c>
    </row>
    <row r="88" spans="1:51" x14ac:dyDescent="0.35">
      <c r="A88" s="4">
        <v>10</v>
      </c>
      <c r="B88" s="19">
        <v>0</v>
      </c>
      <c r="C88" s="19">
        <v>4</v>
      </c>
      <c r="D88" s="3">
        <v>1.8E-3</v>
      </c>
      <c r="E88" s="3">
        <v>2.0100000000000001E-3</v>
      </c>
      <c r="F88" s="3">
        <v>2.4099999999999998E-3</v>
      </c>
      <c r="G88" s="2">
        <f t="shared" si="95"/>
        <v>1.0899999999999998E-3</v>
      </c>
      <c r="H88" s="2">
        <f t="shared" si="96"/>
        <v>1.2999999999999999E-3</v>
      </c>
      <c r="I88" s="2">
        <f t="shared" si="97"/>
        <v>1.6999999999999997E-3</v>
      </c>
      <c r="J88" s="17">
        <v>0.24818916499999999</v>
      </c>
      <c r="K88" s="17">
        <f t="shared" si="98"/>
        <v>0.1745553013936168</v>
      </c>
      <c r="L88" s="17">
        <f t="shared" si="99"/>
        <v>0.20818522184559801</v>
      </c>
      <c r="M88" s="17">
        <f t="shared" si="100"/>
        <v>0.27224221318270508</v>
      </c>
      <c r="N88" s="17">
        <f t="shared" si="101"/>
        <v>10.473318083617007</v>
      </c>
      <c r="O88" s="17">
        <f t="shared" si="102"/>
        <v>12.49111331073588</v>
      </c>
      <c r="P88" s="17">
        <f t="shared" si="103"/>
        <v>16.334532790962307</v>
      </c>
      <c r="Q88" s="17">
        <f t="shared" si="104"/>
        <v>13.099654728438397</v>
      </c>
      <c r="R88" s="17">
        <f t="shared" si="105"/>
        <v>2.9776167406492768</v>
      </c>
      <c r="S88" s="20">
        <f t="shared" si="106"/>
        <v>21.754128991480886</v>
      </c>
      <c r="T88" s="20">
        <f t="shared" si="107"/>
        <v>25.9452914577295</v>
      </c>
      <c r="U88" s="20">
        <f t="shared" si="108"/>
        <v>33.928458060107808</v>
      </c>
      <c r="AE88" s="4">
        <v>10</v>
      </c>
      <c r="AF88" s="19">
        <v>60</v>
      </c>
      <c r="AG88" s="19">
        <v>4</v>
      </c>
      <c r="AH88" s="3">
        <v>7.92E-3</v>
      </c>
      <c r="AI88" s="3">
        <v>7.9799999999999992E-3</v>
      </c>
      <c r="AJ88" s="3">
        <v>7.3099999999999997E-3</v>
      </c>
      <c r="AK88" s="2">
        <f t="shared" si="109"/>
        <v>8.1999999999999955E-4</v>
      </c>
      <c r="AL88" s="2">
        <f t="shared" si="110"/>
        <v>8.7999999999999884E-4</v>
      </c>
      <c r="AM88" s="2">
        <f t="shared" si="111"/>
        <v>2.0999999999999925E-4</v>
      </c>
      <c r="AN88" s="17">
        <v>0.24818916499999999</v>
      </c>
      <c r="AO88" s="17">
        <f t="shared" si="112"/>
        <v>0.13131683224106946</v>
      </c>
      <c r="AP88" s="17">
        <f t="shared" si="113"/>
        <v>0.14092538094163543</v>
      </c>
      <c r="AQ88" s="17">
        <f t="shared" si="114"/>
        <v>3.3629920451981099E-2</v>
      </c>
      <c r="AR88" s="17">
        <f t="shared" si="115"/>
        <v>7.8790099344641682</v>
      </c>
      <c r="AS88" s="17">
        <f t="shared" si="116"/>
        <v>8.455522856498126</v>
      </c>
      <c r="AT88" s="17">
        <f t="shared" si="117"/>
        <v>2.0177952271188659</v>
      </c>
      <c r="AU88" s="17">
        <f t="shared" si="118"/>
        <v>6.1174426726937199</v>
      </c>
      <c r="AV88" s="17">
        <f t="shared" si="119"/>
        <v>3.5620813677995011</v>
      </c>
      <c r="AW88" s="15">
        <f t="shared" si="120"/>
        <v>15.194670658614148</v>
      </c>
      <c r="AX88" s="15">
        <f t="shared" si="121"/>
        <v>16.306475828756636</v>
      </c>
      <c r="AY88" s="15">
        <f t="shared" si="122"/>
        <v>3.891318095498733</v>
      </c>
    </row>
    <row r="89" spans="1:51" x14ac:dyDescent="0.35">
      <c r="A89" s="4">
        <v>12</v>
      </c>
      <c r="B89" s="19">
        <v>0</v>
      </c>
      <c r="C89" s="19">
        <v>4</v>
      </c>
      <c r="D89" s="3">
        <v>2.1900000000000001E-3</v>
      </c>
      <c r="E89" s="3">
        <v>2.6099999999999999E-3</v>
      </c>
      <c r="F89" s="3">
        <v>2.9099999999999998E-3</v>
      </c>
      <c r="G89" s="2">
        <f t="shared" si="95"/>
        <v>1.3979999999999999E-3</v>
      </c>
      <c r="H89" s="2">
        <f t="shared" si="96"/>
        <v>1.8179999999999997E-3</v>
      </c>
      <c r="I89" s="2">
        <f t="shared" si="97"/>
        <v>2.1179999999999997E-3</v>
      </c>
      <c r="J89" s="17">
        <v>0.24818916499999999</v>
      </c>
      <c r="K89" s="17">
        <f t="shared" si="98"/>
        <v>0.22387918472318927</v>
      </c>
      <c r="L89" s="17">
        <f t="shared" si="99"/>
        <v>0.29113902562715166</v>
      </c>
      <c r="M89" s="17">
        <f t="shared" si="100"/>
        <v>0.33918176912998199</v>
      </c>
      <c r="N89" s="17">
        <f t="shared" si="101"/>
        <v>13.432751083391356</v>
      </c>
      <c r="O89" s="17">
        <f t="shared" si="102"/>
        <v>17.468341537629101</v>
      </c>
      <c r="P89" s="17">
        <f t="shared" si="103"/>
        <v>20.35090614779892</v>
      </c>
      <c r="Q89" s="17">
        <f t="shared" si="104"/>
        <v>17.08399958960646</v>
      </c>
      <c r="R89" s="17">
        <f t="shared" si="105"/>
        <v>3.4750548806535853</v>
      </c>
      <c r="S89" s="20">
        <f t="shared" si="106"/>
        <v>27.901167275312186</v>
      </c>
      <c r="T89" s="20">
        <f t="shared" si="107"/>
        <v>36.28349220780941</v>
      </c>
      <c r="U89" s="20">
        <f t="shared" si="108"/>
        <v>42.270867159593138</v>
      </c>
      <c r="AE89" s="4">
        <v>12</v>
      </c>
      <c r="AF89" s="19">
        <v>60</v>
      </c>
      <c r="AG89" s="19">
        <v>4</v>
      </c>
      <c r="AH89" s="3">
        <v>8.8999999999999999E-3</v>
      </c>
      <c r="AI89" s="3">
        <v>9.75E-3</v>
      </c>
      <c r="AJ89" s="3">
        <v>8.2100000000000003E-3</v>
      </c>
      <c r="AK89" s="2">
        <f t="shared" si="109"/>
        <v>3.3333333333333479E-4</v>
      </c>
      <c r="AL89" s="2">
        <f t="shared" si="110"/>
        <v>1.1833333333333348E-3</v>
      </c>
      <c r="AM89" s="2">
        <f t="shared" si="111"/>
        <v>-3.5666666666666486E-4</v>
      </c>
      <c r="AN89" s="17">
        <v>0.24818916499999999</v>
      </c>
      <c r="AO89" s="17">
        <f t="shared" si="112"/>
        <v>5.3380826114256139E-2</v>
      </c>
      <c r="AP89" s="17">
        <f t="shared" si="113"/>
        <v>0.18950193270560872</v>
      </c>
      <c r="AQ89" s="17">
        <f t="shared" si="114"/>
        <v>-5.7117483942253529E-2</v>
      </c>
      <c r="AR89" s="17">
        <f t="shared" si="115"/>
        <v>3.2028495668553685</v>
      </c>
      <c r="AS89" s="17">
        <f t="shared" si="116"/>
        <v>11.370115962336524</v>
      </c>
      <c r="AT89" s="18">
        <f t="shared" si="117"/>
        <v>-3.4270490365352115</v>
      </c>
      <c r="AU89" s="17">
        <f t="shared" si="118"/>
        <v>3.7153054975522273</v>
      </c>
      <c r="AV89" s="17">
        <f>STDEV(AR89:AS89)</f>
        <v>5.7751294520017344</v>
      </c>
      <c r="AW89" s="15">
        <f t="shared" si="120"/>
        <v>6.1766953896805781</v>
      </c>
      <c r="AX89" s="15">
        <f t="shared" si="121"/>
        <v>21.927268633365987</v>
      </c>
      <c r="AY89" s="16">
        <f t="shared" si="122"/>
        <v>-6.6090640669581555</v>
      </c>
    </row>
    <row r="90" spans="1:51" x14ac:dyDescent="0.35">
      <c r="A90" s="1">
        <v>15</v>
      </c>
      <c r="B90" s="19">
        <v>0</v>
      </c>
      <c r="C90" s="19">
        <v>4</v>
      </c>
      <c r="D90" s="3">
        <v>2.15E-3</v>
      </c>
      <c r="E90" s="3">
        <v>2.14E-3</v>
      </c>
      <c r="F90" s="3">
        <v>2.32E-3</v>
      </c>
      <c r="G90" s="2">
        <f t="shared" si="95"/>
        <v>1.5073333333333332E-3</v>
      </c>
      <c r="H90" s="2">
        <f t="shared" si="96"/>
        <v>1.4973333333333332E-3</v>
      </c>
      <c r="I90" s="2">
        <f t="shared" si="97"/>
        <v>1.6773333333333332E-3</v>
      </c>
      <c r="J90" s="17">
        <v>0.24818916499999999</v>
      </c>
      <c r="K90" s="17">
        <f t="shared" si="98"/>
        <v>0.24138809568866521</v>
      </c>
      <c r="L90" s="17">
        <f t="shared" si="99"/>
        <v>0.2397866709052375</v>
      </c>
      <c r="M90" s="17">
        <f t="shared" si="100"/>
        <v>0.26861231700693566</v>
      </c>
      <c r="N90" s="17">
        <f t="shared" si="101"/>
        <v>14.483285741319913</v>
      </c>
      <c r="O90" s="17">
        <f t="shared" si="102"/>
        <v>14.38720025431425</v>
      </c>
      <c r="P90" s="17">
        <f t="shared" si="103"/>
        <v>16.116739020416141</v>
      </c>
      <c r="Q90" s="17">
        <f t="shared" si="104"/>
        <v>14.995741672016768</v>
      </c>
      <c r="R90" s="17">
        <f t="shared" si="105"/>
        <v>0.97200020398253928</v>
      </c>
      <c r="S90" s="20">
        <f t="shared" si="106"/>
        <v>30.083232813295592</v>
      </c>
      <c r="T90" s="20">
        <f t="shared" si="107"/>
        <v>29.88365364823613</v>
      </c>
      <c r="U90" s="20">
        <f t="shared" si="108"/>
        <v>33.476078619306371</v>
      </c>
      <c r="AE90" s="1">
        <v>15</v>
      </c>
      <c r="AF90" s="19">
        <v>60</v>
      </c>
      <c r="AG90" s="19">
        <v>4</v>
      </c>
      <c r="AH90" s="3">
        <v>1.0699999999999999E-2</v>
      </c>
      <c r="AI90" s="3">
        <v>1.09E-2</v>
      </c>
      <c r="AJ90" s="3">
        <v>1.17E-2</v>
      </c>
      <c r="AK90" s="2">
        <f t="shared" si="109"/>
        <v>-2.3333333333333192E-4</v>
      </c>
      <c r="AL90" s="2">
        <f t="shared" si="110"/>
        <v>-3.3333333333331397E-5</v>
      </c>
      <c r="AM90" s="2">
        <f t="shared" si="111"/>
        <v>7.6666666666666897E-4</v>
      </c>
      <c r="AN90" s="17">
        <v>0.24818916499999999</v>
      </c>
      <c r="AO90" s="17">
        <f t="shared" si="112"/>
        <v>-3.7366578279978913E-2</v>
      </c>
      <c r="AP90" s="17">
        <f t="shared" si="113"/>
        <v>-5.3380826114252803E-3</v>
      </c>
      <c r="AQ90" s="17">
        <f t="shared" si="114"/>
        <v>0.12277590006278896</v>
      </c>
      <c r="AR90" s="18">
        <f t="shared" si="115"/>
        <v>-2.2419946967987348</v>
      </c>
      <c r="AS90" s="18">
        <f t="shared" si="116"/>
        <v>-0.32028495668551682</v>
      </c>
      <c r="AT90" s="17">
        <f t="shared" si="117"/>
        <v>7.3665540037673374</v>
      </c>
      <c r="AU90" s="17">
        <f t="shared" si="118"/>
        <v>1.6014247834276951</v>
      </c>
      <c r="AV90" s="17">
        <f>STDEV(AR90:AT90)</f>
        <v>5.0843660643901298</v>
      </c>
      <c r="AW90" s="16">
        <f t="shared" si="120"/>
        <v>-4.3236867727763606</v>
      </c>
      <c r="AX90" s="16">
        <f t="shared" si="121"/>
        <v>-0.61766953896801924</v>
      </c>
      <c r="AY90" s="15">
        <f t="shared" si="122"/>
        <v>14.206399396265311</v>
      </c>
    </row>
    <row r="91" spans="1:51" ht="43.5" x14ac:dyDescent="0.35">
      <c r="B91" s="14"/>
      <c r="C91" s="9"/>
      <c r="D91" s="9"/>
      <c r="E91" s="8"/>
      <c r="F91" s="7"/>
      <c r="G91" s="7"/>
      <c r="H91" s="7"/>
      <c r="I91" s="8"/>
      <c r="J91" s="8"/>
      <c r="K91" s="13" t="s">
        <v>5</v>
      </c>
      <c r="L91" s="13" t="s">
        <v>4</v>
      </c>
      <c r="M91" s="13" t="s">
        <v>3</v>
      </c>
      <c r="N91" s="12" t="s">
        <v>2</v>
      </c>
      <c r="O91" s="4" t="s">
        <v>1</v>
      </c>
      <c r="P91" s="8"/>
      <c r="Q91" s="8"/>
      <c r="R91" s="8"/>
      <c r="AF91" s="14"/>
      <c r="AG91" s="9"/>
      <c r="AH91" s="9"/>
      <c r="AI91" s="8"/>
      <c r="AJ91" s="7"/>
      <c r="AK91" s="7"/>
      <c r="AL91" s="7"/>
      <c r="AM91" s="8"/>
      <c r="AN91" s="8"/>
      <c r="AO91" s="13" t="s">
        <v>5</v>
      </c>
      <c r="AP91" s="13" t="s">
        <v>4</v>
      </c>
      <c r="AQ91" s="13" t="s">
        <v>3</v>
      </c>
      <c r="AR91" s="12" t="s">
        <v>2</v>
      </c>
      <c r="AS91" s="11" t="s">
        <v>1</v>
      </c>
      <c r="AT91" s="8"/>
      <c r="AU91" s="8"/>
      <c r="AV91" s="8"/>
      <c r="AW91" s="8"/>
      <c r="AX91" s="8"/>
    </row>
    <row r="92" spans="1:51" x14ac:dyDescent="0.35">
      <c r="B92" s="10"/>
      <c r="C92" s="9"/>
      <c r="D92" s="9"/>
      <c r="E92" s="8"/>
      <c r="F92" s="8"/>
      <c r="G92" s="8"/>
      <c r="H92" s="8"/>
      <c r="I92" s="8"/>
      <c r="J92" s="8"/>
      <c r="K92" s="6">
        <v>8.2200000000000003E-4</v>
      </c>
      <c r="L92" s="6">
        <v>7.9699999999999997E-4</v>
      </c>
      <c r="M92" s="6">
        <v>8.5300000000000003E-4</v>
      </c>
      <c r="N92" s="2">
        <f t="shared" ref="N92:N97" si="123">AVERAGE(K92:M92)</f>
        <v>8.2400000000000008E-4</v>
      </c>
      <c r="O92" s="4">
        <v>0</v>
      </c>
      <c r="P92" s="8"/>
      <c r="AI92" s="10"/>
      <c r="AJ92" s="9"/>
      <c r="AK92" s="9"/>
      <c r="AL92" s="8"/>
      <c r="AM92" s="8"/>
      <c r="AN92" s="8"/>
      <c r="AO92" s="3">
        <v>1.09E-3</v>
      </c>
      <c r="AP92" s="3">
        <v>1.1199999999999999E-3</v>
      </c>
      <c r="AQ92" s="3">
        <v>1.15E-3</v>
      </c>
      <c r="AR92" s="2">
        <f t="shared" ref="AR92:AR97" si="124">AVERAGE(AO92:AQ92)</f>
        <v>1.1200000000000001E-3</v>
      </c>
      <c r="AS92" s="4">
        <v>0</v>
      </c>
      <c r="AW92" s="8"/>
    </row>
    <row r="93" spans="1:51" x14ac:dyDescent="0.35">
      <c r="G93" s="7"/>
      <c r="H93" s="7"/>
      <c r="I93" s="7"/>
      <c r="J93" s="7"/>
      <c r="K93" s="6">
        <v>7.45E-4</v>
      </c>
      <c r="L93" s="6">
        <v>7.0100000000000002E-4</v>
      </c>
      <c r="M93" s="6">
        <v>7.8200000000000003E-4</v>
      </c>
      <c r="N93" s="2">
        <f t="shared" si="123"/>
        <v>7.4266666666666665E-4</v>
      </c>
      <c r="O93" s="4">
        <v>0.5</v>
      </c>
      <c r="AE93" s="47" t="s">
        <v>0</v>
      </c>
      <c r="AF93" s="47"/>
      <c r="AG93" s="47"/>
      <c r="AH93" s="47"/>
      <c r="AI93" s="47"/>
      <c r="AJ93" s="47"/>
      <c r="AK93" s="47"/>
      <c r="AL93" s="47"/>
      <c r="AO93" s="3">
        <v>1.33E-3</v>
      </c>
      <c r="AP93" s="3">
        <v>1.1900000000000001E-3</v>
      </c>
      <c r="AQ93" s="3">
        <v>1.2099999999999999E-3</v>
      </c>
      <c r="AR93" s="2">
        <f t="shared" si="124"/>
        <v>1.2433333333333333E-3</v>
      </c>
      <c r="AS93" s="4">
        <v>0.5</v>
      </c>
    </row>
    <row r="94" spans="1:51" x14ac:dyDescent="0.35">
      <c r="G94" s="7"/>
      <c r="H94" s="7"/>
      <c r="I94" s="7"/>
      <c r="J94" s="7"/>
      <c r="K94" s="6">
        <v>6.96E-4</v>
      </c>
      <c r="L94" s="6">
        <v>7.2099999999999996E-4</v>
      </c>
      <c r="M94" s="6">
        <v>7.1100000000000004E-4</v>
      </c>
      <c r="N94" s="2">
        <f t="shared" si="123"/>
        <v>7.0933333333333319E-4</v>
      </c>
      <c r="O94" s="4">
        <v>1</v>
      </c>
      <c r="AO94" s="3">
        <v>1.6000000000000001E-3</v>
      </c>
      <c r="AP94" s="3">
        <v>1.5200000000000001E-3</v>
      </c>
      <c r="AQ94" s="3">
        <v>1.49E-3</v>
      </c>
      <c r="AR94" s="2">
        <f t="shared" si="124"/>
        <v>1.5366666666666669E-3</v>
      </c>
      <c r="AS94" s="4">
        <v>1</v>
      </c>
    </row>
    <row r="95" spans="1:51" x14ac:dyDescent="0.35">
      <c r="G95" s="7"/>
      <c r="H95" s="7"/>
      <c r="I95" s="7"/>
      <c r="J95" s="7"/>
      <c r="K95" s="6">
        <v>6.78E-4</v>
      </c>
      <c r="L95" s="6">
        <v>6.8099999999999996E-4</v>
      </c>
      <c r="M95" s="6">
        <v>6.8000000000000005E-4</v>
      </c>
      <c r="N95" s="2">
        <f t="shared" si="123"/>
        <v>6.7966666666666664E-4</v>
      </c>
      <c r="O95" s="4">
        <v>2</v>
      </c>
      <c r="AO95" s="3">
        <v>2.1800000000000001E-3</v>
      </c>
      <c r="AP95" s="3">
        <v>1.9400000000000001E-3</v>
      </c>
      <c r="AQ95" s="3">
        <v>2.0899999999999998E-3</v>
      </c>
      <c r="AR95" s="2">
        <f t="shared" si="124"/>
        <v>2.0700000000000002E-3</v>
      </c>
      <c r="AS95" s="4">
        <v>2</v>
      </c>
    </row>
    <row r="96" spans="1:51" x14ac:dyDescent="0.35">
      <c r="G96" s="7"/>
      <c r="H96" s="7"/>
      <c r="I96" s="7"/>
      <c r="J96" s="7"/>
      <c r="K96" s="6">
        <v>6.7900000000000002E-4</v>
      </c>
      <c r="L96" s="6">
        <v>6.9499999999999998E-4</v>
      </c>
      <c r="M96" s="6">
        <v>6.8800000000000003E-4</v>
      </c>
      <c r="N96" s="2">
        <f t="shared" si="123"/>
        <v>6.8733333333333331E-4</v>
      </c>
      <c r="O96" s="4">
        <v>4</v>
      </c>
      <c r="AO96" s="3">
        <v>3.2499999999999999E-3</v>
      </c>
      <c r="AP96" s="3">
        <v>3.0100000000000001E-3</v>
      </c>
      <c r="AQ96" s="3">
        <v>3.0699999999999998E-3</v>
      </c>
      <c r="AR96" s="2">
        <f t="shared" si="124"/>
        <v>3.1099999999999999E-3</v>
      </c>
      <c r="AS96" s="4">
        <v>4</v>
      </c>
    </row>
    <row r="97" spans="7:45" x14ac:dyDescent="0.35">
      <c r="G97" s="7"/>
      <c r="H97" s="7"/>
      <c r="I97" s="7"/>
      <c r="J97" s="7"/>
      <c r="K97" s="6">
        <v>6.7599999999999995E-4</v>
      </c>
      <c r="L97" s="6">
        <v>7.1400000000000001E-4</v>
      </c>
      <c r="M97" s="6">
        <v>6.96E-4</v>
      </c>
      <c r="N97" s="2">
        <f t="shared" si="123"/>
        <v>6.9533333333333339E-4</v>
      </c>
      <c r="O97" s="4">
        <v>6</v>
      </c>
      <c r="AO97" s="5">
        <v>4.3E-3</v>
      </c>
      <c r="AP97" s="5">
        <v>3.9699999999999996E-3</v>
      </c>
      <c r="AQ97" s="5">
        <v>4.1099999999999999E-3</v>
      </c>
      <c r="AR97" s="2">
        <f t="shared" si="124"/>
        <v>4.1266666666666665E-3</v>
      </c>
      <c r="AS97" s="4">
        <v>6</v>
      </c>
    </row>
    <row r="98" spans="7:45" x14ac:dyDescent="0.35">
      <c r="K98" s="3">
        <v>6.2600000000000004E-4</v>
      </c>
      <c r="L98" s="3">
        <v>6.4999999999999997E-4</v>
      </c>
      <c r="M98" s="3">
        <v>6.38E-4</v>
      </c>
      <c r="N98" s="2">
        <f>AVERAGE(K98,M98)</f>
        <v>6.3199999999999997E-4</v>
      </c>
      <c r="O98" s="4">
        <v>8</v>
      </c>
      <c r="AO98" s="3">
        <v>5.47E-3</v>
      </c>
      <c r="AP98" s="3">
        <v>5.0899999999999999E-3</v>
      </c>
      <c r="AQ98" s="3">
        <v>5.28E-3</v>
      </c>
      <c r="AR98" s="2">
        <f>AVERAGE(AO98,AQ98)</f>
        <v>5.3749999999999996E-3</v>
      </c>
      <c r="AS98" s="4">
        <v>8</v>
      </c>
    </row>
    <row r="99" spans="7:45" x14ac:dyDescent="0.35">
      <c r="K99" s="3">
        <v>7.1100000000000004E-4</v>
      </c>
      <c r="L99" s="3">
        <v>6.8800000000000003E-4</v>
      </c>
      <c r="M99" s="3">
        <v>7.0899999999999999E-4</v>
      </c>
      <c r="N99" s="2">
        <f>AVERAGE(K99,M99)</f>
        <v>7.1000000000000002E-4</v>
      </c>
      <c r="O99" s="4">
        <v>10</v>
      </c>
      <c r="AO99" s="3">
        <v>7.1700000000000002E-3</v>
      </c>
      <c r="AP99" s="3">
        <v>6.6299999999999996E-3</v>
      </c>
      <c r="AQ99" s="3">
        <v>7.0299999999999998E-3</v>
      </c>
      <c r="AR99" s="2">
        <f>AVERAGE(AO99,AQ99)</f>
        <v>7.1000000000000004E-3</v>
      </c>
      <c r="AS99" s="4">
        <v>10</v>
      </c>
    </row>
    <row r="100" spans="7:45" x14ac:dyDescent="0.35">
      <c r="K100" s="3">
        <v>7.9500000000000003E-4</v>
      </c>
      <c r="L100" s="3">
        <v>8.1300000000000003E-4</v>
      </c>
      <c r="M100" s="3">
        <v>7.6800000000000002E-4</v>
      </c>
      <c r="N100" s="2">
        <f>AVERAGE(K100:M100)</f>
        <v>7.9200000000000006E-4</v>
      </c>
      <c r="O100" s="4">
        <v>12</v>
      </c>
      <c r="AO100" s="3">
        <v>8.6999999999999994E-3</v>
      </c>
      <c r="AP100" s="3">
        <v>8.4899999999999993E-3</v>
      </c>
      <c r="AQ100" s="3">
        <v>8.5100000000000002E-3</v>
      </c>
      <c r="AR100" s="2">
        <f>AVERAGE(AO100:AQ100)</f>
        <v>8.5666666666666651E-3</v>
      </c>
      <c r="AS100" s="4">
        <v>12</v>
      </c>
    </row>
    <row r="101" spans="7:45" x14ac:dyDescent="0.35">
      <c r="K101" s="3">
        <v>6.5399999999999996E-4</v>
      </c>
      <c r="L101" s="3">
        <v>6.5600000000000001E-4</v>
      </c>
      <c r="M101" s="3">
        <v>6.1799999999999995E-4</v>
      </c>
      <c r="N101" s="2">
        <f>AVERAGE(K101:M101)</f>
        <v>6.4266666666666671E-4</v>
      </c>
      <c r="O101" s="1">
        <v>15</v>
      </c>
      <c r="AO101" s="3">
        <v>1.0999999999999999E-2</v>
      </c>
      <c r="AP101" s="3">
        <v>1.0999999999999999E-2</v>
      </c>
      <c r="AQ101" s="3">
        <v>1.0800000000000001E-2</v>
      </c>
      <c r="AR101" s="2">
        <f>AVERAGE(AO101:AQ101)</f>
        <v>1.0933333333333331E-2</v>
      </c>
      <c r="AS101" s="1">
        <v>15</v>
      </c>
    </row>
  </sheetData>
  <mergeCells count="5">
    <mergeCell ref="X3:Y3"/>
    <mergeCell ref="AA3:AB3"/>
    <mergeCell ref="BG4:BH4"/>
    <mergeCell ref="BJ4:BK4"/>
    <mergeCell ref="AE93:AL9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5-source data 5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2021-03-05T11:15:20Z</dcterms:created>
  <dcterms:modified xsi:type="dcterms:W3CDTF">2021-03-08T10:41:59Z</dcterms:modified>
</cp:coreProperties>
</file>