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zhang/Box/Zhang_Projects/MANUSCRIPT_PPAR/eLife/fullSubmission/sourceData/Table2/"/>
    </mc:Choice>
  </mc:AlternateContent>
  <xr:revisionPtr revIDLastSave="0" documentId="13_ncr:1_{3599DFE9-06D3-5642-8AA5-1EF6C5EED71A}" xr6:coauthVersionLast="46" xr6:coauthVersionMax="46" xr10:uidLastSave="{00000000-0000-0000-0000-000000000000}"/>
  <bookViews>
    <workbookView xWindow="25600" yWindow="500" windowWidth="25600" windowHeight="28300" activeTab="6" xr2:uid="{E8FE1455-14A9-8940-8C6A-7DEFD7A7A6F2}"/>
  </bookViews>
  <sheets>
    <sheet name="√ Pparγ2" sheetId="33" r:id="rId1"/>
    <sheet name="√ Cd36" sheetId="34" r:id="rId2"/>
    <sheet name="√ Fabp4" sheetId="36" r:id="rId3"/>
    <sheet name="√ Mogat1" sheetId="43" r:id="rId4"/>
    <sheet name="√ Cidec" sheetId="3" r:id="rId5"/>
    <sheet name="√ Plin4" sheetId="32" r:id="rId6"/>
    <sheet name="√ Fgf21" sheetId="3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43" l="1"/>
  <c r="G29" i="43" s="1"/>
  <c r="I29" i="43" s="1"/>
  <c r="E28" i="43"/>
  <c r="E27" i="43"/>
  <c r="G27" i="43" s="1"/>
  <c r="I27" i="43" s="1"/>
  <c r="E26" i="43"/>
  <c r="E25" i="43"/>
  <c r="E24" i="43"/>
  <c r="E23" i="43"/>
  <c r="G23" i="43" s="1"/>
  <c r="I23" i="43" s="1"/>
  <c r="E22" i="43"/>
  <c r="E21" i="43"/>
  <c r="G21" i="43" s="1"/>
  <c r="I21" i="43" s="1"/>
  <c r="E20" i="43"/>
  <c r="E19" i="43"/>
  <c r="G19" i="43" s="1"/>
  <c r="I19" i="43" s="1"/>
  <c r="F18" i="43"/>
  <c r="G25" i="43" s="1"/>
  <c r="I25" i="43" s="1"/>
  <c r="E18" i="43"/>
  <c r="E16" i="43"/>
  <c r="E15" i="43"/>
  <c r="E14" i="43"/>
  <c r="E13" i="43"/>
  <c r="E12" i="43"/>
  <c r="E11" i="43"/>
  <c r="E10" i="43"/>
  <c r="G10" i="43" s="1"/>
  <c r="I10" i="43" s="1"/>
  <c r="E9" i="43"/>
  <c r="E8" i="43"/>
  <c r="E7" i="43"/>
  <c r="E6" i="43"/>
  <c r="G6" i="43" s="1"/>
  <c r="I6" i="43" s="1"/>
  <c r="E5" i="43"/>
  <c r="E4" i="43"/>
  <c r="E3" i="43"/>
  <c r="F2" i="43"/>
  <c r="G16" i="43" s="1"/>
  <c r="I16" i="43" s="1"/>
  <c r="E2" i="43"/>
  <c r="G18" i="43" l="1"/>
  <c r="G26" i="43"/>
  <c r="I26" i="43" s="1"/>
  <c r="G28" i="43"/>
  <c r="I28" i="43" s="1"/>
  <c r="G2" i="43"/>
  <c r="G5" i="43"/>
  <c r="G11" i="43"/>
  <c r="G14" i="43"/>
  <c r="I14" i="43" s="1"/>
  <c r="G20" i="43"/>
  <c r="I20" i="43" s="1"/>
  <c r="G24" i="43"/>
  <c r="G9" i="43"/>
  <c r="I9" i="43" s="1"/>
  <c r="G15" i="43"/>
  <c r="I15" i="43" s="1"/>
  <c r="G3" i="43"/>
  <c r="I3" i="43" s="1"/>
  <c r="G13" i="43"/>
  <c r="I13" i="43" s="1"/>
  <c r="G7" i="43"/>
  <c r="I7" i="43" s="1"/>
  <c r="G22" i="43"/>
  <c r="I22" i="43" s="1"/>
  <c r="I2" i="43"/>
  <c r="I5" i="43"/>
  <c r="H5" i="43"/>
  <c r="I11" i="43"/>
  <c r="P21" i="43"/>
  <c r="I24" i="43"/>
  <c r="H27" i="43"/>
  <c r="H14" i="43"/>
  <c r="G4" i="43"/>
  <c r="I4" i="43" s="1"/>
  <c r="G8" i="43"/>
  <c r="G12" i="43"/>
  <c r="I12" i="43" s="1"/>
  <c r="I18" i="43"/>
  <c r="P24" i="43"/>
  <c r="P27" i="43" l="1"/>
  <c r="H21" i="43"/>
  <c r="H18" i="43"/>
  <c r="H24" i="43"/>
  <c r="P8" i="43"/>
  <c r="H8" i="43"/>
  <c r="I8" i="43"/>
  <c r="P11" i="43"/>
  <c r="H11" i="43"/>
  <c r="H2" i="43"/>
  <c r="P5" i="43"/>
  <c r="J18" i="43"/>
  <c r="J2" i="43"/>
  <c r="P14" i="43"/>
  <c r="K15" i="43" l="1"/>
  <c r="M15" i="43" s="1"/>
  <c r="K10" i="43"/>
  <c r="M10" i="43" s="1"/>
  <c r="K3" i="43"/>
  <c r="M3" i="43" s="1"/>
  <c r="K14" i="43"/>
  <c r="K16" i="43"/>
  <c r="M16" i="43" s="1"/>
  <c r="K6" i="43"/>
  <c r="M6" i="43" s="1"/>
  <c r="K9" i="43"/>
  <c r="M9" i="43" s="1"/>
  <c r="K13" i="43"/>
  <c r="M13" i="43" s="1"/>
  <c r="K7" i="43"/>
  <c r="M7" i="43" s="1"/>
  <c r="K8" i="43"/>
  <c r="K2" i="43"/>
  <c r="K4" i="43"/>
  <c r="M4" i="43" s="1"/>
  <c r="K25" i="43"/>
  <c r="M25" i="43" s="1"/>
  <c r="K28" i="43"/>
  <c r="M28" i="43" s="1"/>
  <c r="K21" i="43"/>
  <c r="K29" i="43"/>
  <c r="M29" i="43" s="1"/>
  <c r="K19" i="43"/>
  <c r="M19" i="43" s="1"/>
  <c r="K27" i="43"/>
  <c r="K23" i="43"/>
  <c r="M23" i="43" s="1"/>
  <c r="K22" i="43"/>
  <c r="M22" i="43" s="1"/>
  <c r="K20" i="43"/>
  <c r="M20" i="43" s="1"/>
  <c r="K26" i="43"/>
  <c r="M26" i="43" s="1"/>
  <c r="K11" i="43"/>
  <c r="K5" i="43"/>
  <c r="K18" i="43"/>
  <c r="K24" i="43"/>
  <c r="K12" i="43"/>
  <c r="M12" i="43" s="1"/>
  <c r="L14" i="43" l="1"/>
  <c r="M14" i="43"/>
  <c r="N14" i="43" s="1"/>
  <c r="M11" i="43"/>
  <c r="N11" i="43" s="1"/>
  <c r="L11" i="43"/>
  <c r="L21" i="43"/>
  <c r="M21" i="43"/>
  <c r="N21" i="43" s="1"/>
  <c r="L2" i="43"/>
  <c r="O2" i="43" s="1"/>
  <c r="M2" i="43"/>
  <c r="N2" i="43" s="1"/>
  <c r="L5" i="43"/>
  <c r="M5" i="43"/>
  <c r="N5" i="43" s="1"/>
  <c r="L24" i="43"/>
  <c r="M24" i="43"/>
  <c r="N24" i="43" s="1"/>
  <c r="M27" i="43"/>
  <c r="N27" i="43" s="1"/>
  <c r="L27" i="43"/>
  <c r="M8" i="43"/>
  <c r="N8" i="43" s="1"/>
  <c r="L8" i="43"/>
  <c r="M18" i="43"/>
  <c r="N18" i="43" s="1"/>
  <c r="L18" i="43"/>
  <c r="O18" i="43" s="1"/>
  <c r="E29" i="38" l="1"/>
  <c r="E28" i="38"/>
  <c r="E27" i="38"/>
  <c r="E26" i="38"/>
  <c r="E25" i="38"/>
  <c r="E24" i="38"/>
  <c r="E23" i="38"/>
  <c r="E22" i="38"/>
  <c r="E21" i="38"/>
  <c r="E20" i="38"/>
  <c r="E19" i="38"/>
  <c r="F18" i="38"/>
  <c r="G27" i="38" s="1"/>
  <c r="E18" i="38"/>
  <c r="E16" i="38"/>
  <c r="E15" i="38"/>
  <c r="E14" i="38"/>
  <c r="E13" i="38"/>
  <c r="E12" i="38"/>
  <c r="E11" i="38"/>
  <c r="E10" i="38"/>
  <c r="E9" i="38"/>
  <c r="E8" i="38"/>
  <c r="E7" i="38"/>
  <c r="E6" i="38"/>
  <c r="E5" i="38"/>
  <c r="E4" i="38"/>
  <c r="E3" i="38"/>
  <c r="F2" i="38"/>
  <c r="G16" i="38" s="1"/>
  <c r="I16" i="38" s="1"/>
  <c r="E2" i="38"/>
  <c r="E29" i="36"/>
  <c r="E28" i="36"/>
  <c r="E27" i="36"/>
  <c r="E26" i="36"/>
  <c r="E25" i="36"/>
  <c r="E24" i="36"/>
  <c r="E23" i="36"/>
  <c r="E22" i="36"/>
  <c r="E21" i="36"/>
  <c r="E20" i="36"/>
  <c r="E19" i="36"/>
  <c r="F18" i="36"/>
  <c r="G21" i="36" s="1"/>
  <c r="I21" i="36" s="1"/>
  <c r="E18" i="36"/>
  <c r="E16" i="36"/>
  <c r="E15" i="36"/>
  <c r="E14" i="36"/>
  <c r="E13" i="36"/>
  <c r="E12" i="36"/>
  <c r="E11" i="36"/>
  <c r="E10" i="36"/>
  <c r="E9" i="36"/>
  <c r="E8" i="36"/>
  <c r="E7" i="36"/>
  <c r="E6" i="36"/>
  <c r="E5" i="36"/>
  <c r="E4" i="36"/>
  <c r="E3" i="36"/>
  <c r="F2" i="36"/>
  <c r="G5" i="36" s="1"/>
  <c r="E2" i="36"/>
  <c r="G21" i="38" l="1"/>
  <c r="I21" i="38" s="1"/>
  <c r="G14" i="36"/>
  <c r="G8" i="36"/>
  <c r="G22" i="36"/>
  <c r="I22" i="36" s="1"/>
  <c r="G2" i="36"/>
  <c r="P14" i="36" s="1"/>
  <c r="G6" i="36"/>
  <c r="I6" i="36" s="1"/>
  <c r="G10" i="36"/>
  <c r="I10" i="36" s="1"/>
  <c r="G29" i="36"/>
  <c r="I29" i="36" s="1"/>
  <c r="G6" i="38"/>
  <c r="I6" i="38" s="1"/>
  <c r="G10" i="38"/>
  <c r="I10" i="38" s="1"/>
  <c r="G14" i="38"/>
  <c r="I14" i="38" s="1"/>
  <c r="G22" i="38"/>
  <c r="I22" i="38" s="1"/>
  <c r="G4" i="38"/>
  <c r="I4" i="38" s="1"/>
  <c r="G9" i="38"/>
  <c r="I9" i="38" s="1"/>
  <c r="G26" i="38"/>
  <c r="I26" i="38" s="1"/>
  <c r="G13" i="38"/>
  <c r="I13" i="38" s="1"/>
  <c r="G7" i="38"/>
  <c r="I7" i="38" s="1"/>
  <c r="G28" i="38"/>
  <c r="I28" i="38" s="1"/>
  <c r="G15" i="38"/>
  <c r="I15" i="38" s="1"/>
  <c r="G3" i="38"/>
  <c r="I3" i="38" s="1"/>
  <c r="G18" i="38"/>
  <c r="I18" i="38" s="1"/>
  <c r="G24" i="38"/>
  <c r="I24" i="38" s="1"/>
  <c r="G5" i="38"/>
  <c r="G11" i="38"/>
  <c r="I11" i="38" s="1"/>
  <c r="G20" i="38"/>
  <c r="I20" i="38" s="1"/>
  <c r="G2" i="38"/>
  <c r="H2" i="38" s="1"/>
  <c r="G8" i="38"/>
  <c r="I27" i="38"/>
  <c r="G25" i="38"/>
  <c r="I25" i="38" s="1"/>
  <c r="G29" i="38"/>
  <c r="I29" i="38" s="1"/>
  <c r="G12" i="38"/>
  <c r="I12" i="38" s="1"/>
  <c r="G19" i="38"/>
  <c r="I19" i="38" s="1"/>
  <c r="G23" i="38"/>
  <c r="I23" i="38" s="1"/>
  <c r="G3" i="36"/>
  <c r="I3" i="36" s="1"/>
  <c r="G16" i="36"/>
  <c r="I16" i="36" s="1"/>
  <c r="G23" i="36"/>
  <c r="I23" i="36" s="1"/>
  <c r="G4" i="36"/>
  <c r="I4" i="36" s="1"/>
  <c r="G18" i="36"/>
  <c r="G24" i="36"/>
  <c r="I24" i="36" s="1"/>
  <c r="G11" i="36"/>
  <c r="I11" i="36" s="1"/>
  <c r="G25" i="36"/>
  <c r="I25" i="36" s="1"/>
  <c r="G26" i="36"/>
  <c r="I26" i="36" s="1"/>
  <c r="G13" i="36"/>
  <c r="I13" i="36" s="1"/>
  <c r="G20" i="36"/>
  <c r="I20" i="36" s="1"/>
  <c r="G27" i="36"/>
  <c r="I27" i="36" s="1"/>
  <c r="G9" i="36"/>
  <c r="I9" i="36" s="1"/>
  <c r="G15" i="36"/>
  <c r="I15" i="36" s="1"/>
  <c r="G12" i="36"/>
  <c r="I12" i="36" s="1"/>
  <c r="G19" i="36"/>
  <c r="I19" i="36" s="1"/>
  <c r="G7" i="36"/>
  <c r="I7" i="36" s="1"/>
  <c r="G28" i="36"/>
  <c r="I28" i="36" s="1"/>
  <c r="I5" i="36"/>
  <c r="I18" i="36"/>
  <c r="I8" i="36"/>
  <c r="H14" i="36"/>
  <c r="I14" i="36"/>
  <c r="E29" i="34"/>
  <c r="E28" i="34"/>
  <c r="E27" i="34"/>
  <c r="E26" i="34"/>
  <c r="E25" i="34"/>
  <c r="E24" i="34"/>
  <c r="E23" i="34"/>
  <c r="E22" i="34"/>
  <c r="E21" i="34"/>
  <c r="E20" i="34"/>
  <c r="E19" i="34"/>
  <c r="F18" i="34"/>
  <c r="E18" i="34"/>
  <c r="E16" i="34"/>
  <c r="E15" i="34"/>
  <c r="E14" i="34"/>
  <c r="E13" i="34"/>
  <c r="E12" i="34"/>
  <c r="E11" i="34"/>
  <c r="E10" i="34"/>
  <c r="E9" i="34"/>
  <c r="E8" i="34"/>
  <c r="E7" i="34"/>
  <c r="E6" i="34"/>
  <c r="E5" i="34"/>
  <c r="E4" i="34"/>
  <c r="E3" i="34"/>
  <c r="F2" i="34"/>
  <c r="E2" i="34"/>
  <c r="E29" i="33"/>
  <c r="E28" i="33"/>
  <c r="E27" i="33"/>
  <c r="E26" i="33"/>
  <c r="E25" i="33"/>
  <c r="E24" i="33"/>
  <c r="E23" i="33"/>
  <c r="E22" i="33"/>
  <c r="E21" i="33"/>
  <c r="E20" i="33"/>
  <c r="E19" i="33"/>
  <c r="F18" i="33"/>
  <c r="E18" i="33"/>
  <c r="E16" i="33"/>
  <c r="E15" i="33"/>
  <c r="E14" i="33"/>
  <c r="E13" i="33"/>
  <c r="E12" i="33"/>
  <c r="E11" i="33"/>
  <c r="E10" i="33"/>
  <c r="E9" i="33"/>
  <c r="E8" i="33"/>
  <c r="E7" i="33"/>
  <c r="E6" i="33"/>
  <c r="E5" i="33"/>
  <c r="E4" i="33"/>
  <c r="E3" i="33"/>
  <c r="F2" i="33"/>
  <c r="E2" i="33"/>
  <c r="H8" i="38" l="1"/>
  <c r="P5" i="38"/>
  <c r="G5" i="33"/>
  <c r="H27" i="36"/>
  <c r="I2" i="36"/>
  <c r="H2" i="36"/>
  <c r="H21" i="36"/>
  <c r="H5" i="36"/>
  <c r="P21" i="36"/>
  <c r="G18" i="34"/>
  <c r="G21" i="34"/>
  <c r="I21" i="34" s="1"/>
  <c r="P8" i="36"/>
  <c r="H8" i="36"/>
  <c r="P5" i="36"/>
  <c r="G6" i="34"/>
  <c r="I6" i="34" s="1"/>
  <c r="G22" i="34"/>
  <c r="I22" i="34" s="1"/>
  <c r="G5" i="34"/>
  <c r="H5" i="34" s="1"/>
  <c r="G14" i="34"/>
  <c r="I14" i="34" s="1"/>
  <c r="I5" i="38"/>
  <c r="H27" i="38"/>
  <c r="G10" i="33"/>
  <c r="I10" i="33" s="1"/>
  <c r="G14" i="33"/>
  <c r="G6" i="33"/>
  <c r="I6" i="33" s="1"/>
  <c r="G21" i="33"/>
  <c r="I21" i="33" s="1"/>
  <c r="G22" i="33"/>
  <c r="I22" i="33" s="1"/>
  <c r="I2" i="38"/>
  <c r="J2" i="38" s="1"/>
  <c r="K8" i="38" s="1"/>
  <c r="I8" i="38"/>
  <c r="P14" i="38"/>
  <c r="H5" i="38"/>
  <c r="P8" i="38"/>
  <c r="H24" i="38"/>
  <c r="H14" i="38"/>
  <c r="H18" i="38"/>
  <c r="P27" i="38"/>
  <c r="J18" i="38"/>
  <c r="K25" i="38" s="1"/>
  <c r="M25" i="38" s="1"/>
  <c r="K18" i="38"/>
  <c r="H21" i="38"/>
  <c r="P21" i="38"/>
  <c r="H11" i="38"/>
  <c r="P11" i="38"/>
  <c r="P24" i="38"/>
  <c r="H18" i="36"/>
  <c r="P11" i="36"/>
  <c r="P27" i="36"/>
  <c r="H24" i="36"/>
  <c r="P24" i="36"/>
  <c r="H11" i="36"/>
  <c r="J2" i="36"/>
  <c r="K5" i="36"/>
  <c r="J18" i="36"/>
  <c r="K27" i="36" s="1"/>
  <c r="G9" i="34"/>
  <c r="I9" i="34" s="1"/>
  <c r="G10" i="34"/>
  <c r="I10" i="34" s="1"/>
  <c r="G15" i="34"/>
  <c r="I15" i="34" s="1"/>
  <c r="G26" i="34"/>
  <c r="I26" i="34" s="1"/>
  <c r="G27" i="34"/>
  <c r="G7" i="34"/>
  <c r="I7" i="34" s="1"/>
  <c r="G28" i="34"/>
  <c r="I28" i="34" s="1"/>
  <c r="G3" i="34"/>
  <c r="I3" i="34" s="1"/>
  <c r="G16" i="34"/>
  <c r="I16" i="34" s="1"/>
  <c r="G23" i="34"/>
  <c r="I23" i="34" s="1"/>
  <c r="G4" i="34"/>
  <c r="I4" i="34" s="1"/>
  <c r="G24" i="34"/>
  <c r="I24" i="34" s="1"/>
  <c r="G11" i="34"/>
  <c r="I11" i="34" s="1"/>
  <c r="G25" i="34"/>
  <c r="I25" i="34" s="1"/>
  <c r="G12" i="34"/>
  <c r="I12" i="34" s="1"/>
  <c r="G19" i="34"/>
  <c r="I19" i="34" s="1"/>
  <c r="G13" i="34"/>
  <c r="I13" i="34" s="1"/>
  <c r="G20" i="34"/>
  <c r="I20" i="34" s="1"/>
  <c r="G2" i="34"/>
  <c r="G8" i="34"/>
  <c r="I8" i="34" s="1"/>
  <c r="G29" i="34"/>
  <c r="I29" i="34" s="1"/>
  <c r="I18" i="34"/>
  <c r="G9" i="33"/>
  <c r="I9" i="33" s="1"/>
  <c r="G15" i="33"/>
  <c r="I15" i="33" s="1"/>
  <c r="G12" i="33"/>
  <c r="I12" i="33" s="1"/>
  <c r="G26" i="33"/>
  <c r="I26" i="33" s="1"/>
  <c r="G13" i="33"/>
  <c r="I13" i="33" s="1"/>
  <c r="G27" i="33"/>
  <c r="I27" i="33" s="1"/>
  <c r="G7" i="33"/>
  <c r="I7" i="33" s="1"/>
  <c r="G28" i="33"/>
  <c r="I28" i="33" s="1"/>
  <c r="G3" i="33"/>
  <c r="I3" i="33" s="1"/>
  <c r="G16" i="33"/>
  <c r="I16" i="33" s="1"/>
  <c r="G23" i="33"/>
  <c r="I23" i="33" s="1"/>
  <c r="G4" i="33"/>
  <c r="I4" i="33" s="1"/>
  <c r="G18" i="33"/>
  <c r="I18" i="33" s="1"/>
  <c r="G24" i="33"/>
  <c r="I24" i="33" s="1"/>
  <c r="G11" i="33"/>
  <c r="G25" i="33"/>
  <c r="I25" i="33" s="1"/>
  <c r="G19" i="33"/>
  <c r="I19" i="33" s="1"/>
  <c r="G20" i="33"/>
  <c r="I20" i="33" s="1"/>
  <c r="G2" i="33"/>
  <c r="P8" i="33" s="1"/>
  <c r="G8" i="33"/>
  <c r="I8" i="33" s="1"/>
  <c r="G29" i="33"/>
  <c r="I29" i="33" s="1"/>
  <c r="I5" i="33"/>
  <c r="H27" i="33"/>
  <c r="H8" i="33"/>
  <c r="I14" i="33"/>
  <c r="H21" i="33"/>
  <c r="H2" i="34" l="1"/>
  <c r="I2" i="34"/>
  <c r="I5" i="34"/>
  <c r="H18" i="33"/>
  <c r="K18" i="36"/>
  <c r="M18" i="36" s="1"/>
  <c r="K24" i="36"/>
  <c r="H14" i="34"/>
  <c r="H11" i="34"/>
  <c r="H27" i="34"/>
  <c r="H18" i="34"/>
  <c r="H24" i="34"/>
  <c r="I27" i="34"/>
  <c r="H2" i="33"/>
  <c r="I2" i="33"/>
  <c r="P11" i="33"/>
  <c r="P24" i="33"/>
  <c r="K19" i="38"/>
  <c r="M19" i="38" s="1"/>
  <c r="M8" i="38"/>
  <c r="K27" i="38"/>
  <c r="M18" i="38"/>
  <c r="K11" i="38"/>
  <c r="K23" i="38"/>
  <c r="M23" i="38" s="1"/>
  <c r="K22" i="38"/>
  <c r="M22" i="38" s="1"/>
  <c r="K28" i="38"/>
  <c r="M28" i="38" s="1"/>
  <c r="K21" i="38"/>
  <c r="K20" i="38"/>
  <c r="M20" i="38" s="1"/>
  <c r="K26" i="38"/>
  <c r="M26" i="38" s="1"/>
  <c r="K7" i="38"/>
  <c r="M7" i="38" s="1"/>
  <c r="K4" i="38"/>
  <c r="M4" i="38" s="1"/>
  <c r="K16" i="38"/>
  <c r="M16" i="38" s="1"/>
  <c r="K13" i="38"/>
  <c r="M13" i="38" s="1"/>
  <c r="K14" i="38"/>
  <c r="K10" i="38"/>
  <c r="M10" i="38" s="1"/>
  <c r="K15" i="38"/>
  <c r="M15" i="38" s="1"/>
  <c r="K9" i="38"/>
  <c r="M9" i="38" s="1"/>
  <c r="K3" i="38"/>
  <c r="M3" i="38" s="1"/>
  <c r="K6" i="38"/>
  <c r="M6" i="38" s="1"/>
  <c r="K2" i="38"/>
  <c r="K24" i="38"/>
  <c r="K5" i="38"/>
  <c r="K12" i="38"/>
  <c r="M12" i="38" s="1"/>
  <c r="K29" i="38"/>
  <c r="M29" i="38" s="1"/>
  <c r="M5" i="36"/>
  <c r="K9" i="36"/>
  <c r="M9" i="36" s="1"/>
  <c r="K12" i="36"/>
  <c r="M12" i="36" s="1"/>
  <c r="K16" i="36"/>
  <c r="M16" i="36" s="1"/>
  <c r="K13" i="36"/>
  <c r="M13" i="36" s="1"/>
  <c r="K15" i="36"/>
  <c r="M15" i="36" s="1"/>
  <c r="K4" i="36"/>
  <c r="M4" i="36" s="1"/>
  <c r="K3" i="36"/>
  <c r="M3" i="36" s="1"/>
  <c r="K10" i="36"/>
  <c r="M10" i="36" s="1"/>
  <c r="K6" i="36"/>
  <c r="M6" i="36" s="1"/>
  <c r="K7" i="36"/>
  <c r="M7" i="36" s="1"/>
  <c r="K2" i="36"/>
  <c r="K14" i="36"/>
  <c r="M24" i="36"/>
  <c r="K8" i="36"/>
  <c r="M27" i="36"/>
  <c r="K22" i="36"/>
  <c r="M22" i="36" s="1"/>
  <c r="K26" i="36"/>
  <c r="M26" i="36" s="1"/>
  <c r="K29" i="36"/>
  <c r="M29" i="36" s="1"/>
  <c r="K20" i="36"/>
  <c r="M20" i="36" s="1"/>
  <c r="K25" i="36"/>
  <c r="M25" i="36" s="1"/>
  <c r="K23" i="36"/>
  <c r="M23" i="36" s="1"/>
  <c r="K19" i="36"/>
  <c r="M19" i="36" s="1"/>
  <c r="K21" i="36"/>
  <c r="K28" i="36"/>
  <c r="M28" i="36" s="1"/>
  <c r="K11" i="36"/>
  <c r="P27" i="34"/>
  <c r="P11" i="34"/>
  <c r="P5" i="34"/>
  <c r="P21" i="34"/>
  <c r="H21" i="34"/>
  <c r="P8" i="34"/>
  <c r="P14" i="34"/>
  <c r="H8" i="34"/>
  <c r="P24" i="34"/>
  <c r="J2" i="34"/>
  <c r="K8" i="34" s="1"/>
  <c r="J18" i="34"/>
  <c r="K18" i="34" s="1"/>
  <c r="P27" i="33"/>
  <c r="H5" i="33"/>
  <c r="P21" i="33"/>
  <c r="P14" i="33"/>
  <c r="P5" i="33"/>
  <c r="H11" i="33"/>
  <c r="H24" i="33"/>
  <c r="I11" i="33"/>
  <c r="H14" i="33"/>
  <c r="J18" i="33"/>
  <c r="K24" i="33" s="1"/>
  <c r="J2" i="33"/>
  <c r="K8" i="33" s="1"/>
  <c r="N18" i="36" l="1"/>
  <c r="N18" i="38"/>
  <c r="K11" i="33"/>
  <c r="K5" i="33"/>
  <c r="L18" i="38"/>
  <c r="O18" i="38" s="1"/>
  <c r="L24" i="38"/>
  <c r="M24" i="38"/>
  <c r="N24" i="38" s="1"/>
  <c r="L27" i="38"/>
  <c r="M27" i="38"/>
  <c r="N27" i="38" s="1"/>
  <c r="M2" i="38"/>
  <c r="N2" i="38" s="1"/>
  <c r="L2" i="38"/>
  <c r="O2" i="38" s="1"/>
  <c r="M11" i="38"/>
  <c r="N11" i="38" s="1"/>
  <c r="L11" i="38"/>
  <c r="M21" i="38"/>
  <c r="N21" i="38" s="1"/>
  <c r="L21" i="38"/>
  <c r="L8" i="38"/>
  <c r="M5" i="38"/>
  <c r="N5" i="38" s="1"/>
  <c r="L5" i="38"/>
  <c r="M14" i="38"/>
  <c r="N14" i="38" s="1"/>
  <c r="L14" i="38"/>
  <c r="N8" i="38"/>
  <c r="N24" i="36"/>
  <c r="L18" i="36"/>
  <c r="O18" i="36" s="1"/>
  <c r="M11" i="36"/>
  <c r="N11" i="36" s="1"/>
  <c r="L11" i="36"/>
  <c r="L24" i="36"/>
  <c r="L14" i="36"/>
  <c r="M14" i="36"/>
  <c r="N14" i="36" s="1"/>
  <c r="M21" i="36"/>
  <c r="N21" i="36" s="1"/>
  <c r="L21" i="36"/>
  <c r="L27" i="36"/>
  <c r="M2" i="36"/>
  <c r="N2" i="36" s="1"/>
  <c r="L2" i="36"/>
  <c r="O2" i="36" s="1"/>
  <c r="N27" i="36"/>
  <c r="N5" i="36"/>
  <c r="M8" i="36"/>
  <c r="N8" i="36" s="1"/>
  <c r="L8" i="36"/>
  <c r="L5" i="36"/>
  <c r="K11" i="34"/>
  <c r="M11" i="34" s="1"/>
  <c r="M8" i="34"/>
  <c r="M18" i="34"/>
  <c r="K28" i="34"/>
  <c r="M28" i="34" s="1"/>
  <c r="K22" i="34"/>
  <c r="M22" i="34" s="1"/>
  <c r="K25" i="34"/>
  <c r="M25" i="34" s="1"/>
  <c r="K26" i="34"/>
  <c r="M26" i="34" s="1"/>
  <c r="K19" i="34"/>
  <c r="M19" i="34" s="1"/>
  <c r="K23" i="34"/>
  <c r="M23" i="34" s="1"/>
  <c r="K20" i="34"/>
  <c r="M20" i="34" s="1"/>
  <c r="K21" i="34"/>
  <c r="K29" i="34"/>
  <c r="M29" i="34" s="1"/>
  <c r="K27" i="34"/>
  <c r="K9" i="34"/>
  <c r="M9" i="34" s="1"/>
  <c r="K15" i="34"/>
  <c r="M15" i="34" s="1"/>
  <c r="K12" i="34"/>
  <c r="M12" i="34" s="1"/>
  <c r="K3" i="34"/>
  <c r="M3" i="34" s="1"/>
  <c r="K16" i="34"/>
  <c r="M16" i="34" s="1"/>
  <c r="K13" i="34"/>
  <c r="M13" i="34" s="1"/>
  <c r="K4" i="34"/>
  <c r="M4" i="34" s="1"/>
  <c r="K6" i="34"/>
  <c r="M6" i="34" s="1"/>
  <c r="K14" i="34"/>
  <c r="K10" i="34"/>
  <c r="M10" i="34" s="1"/>
  <c r="K7" i="34"/>
  <c r="M7" i="34" s="1"/>
  <c r="K2" i="34"/>
  <c r="K5" i="34"/>
  <c r="K24" i="34"/>
  <c r="M24" i="33"/>
  <c r="M11" i="33"/>
  <c r="K18" i="33"/>
  <c r="K9" i="33"/>
  <c r="M9" i="33" s="1"/>
  <c r="K15" i="33"/>
  <c r="M15" i="33" s="1"/>
  <c r="K6" i="33"/>
  <c r="M6" i="33" s="1"/>
  <c r="K16" i="33"/>
  <c r="M16" i="33" s="1"/>
  <c r="K4" i="33"/>
  <c r="M4" i="33" s="1"/>
  <c r="K12" i="33"/>
  <c r="M12" i="33" s="1"/>
  <c r="K7" i="33"/>
  <c r="M7" i="33" s="1"/>
  <c r="K3" i="33"/>
  <c r="M3" i="33" s="1"/>
  <c r="K13" i="33"/>
  <c r="M13" i="33" s="1"/>
  <c r="K10" i="33"/>
  <c r="M10" i="33" s="1"/>
  <c r="M5" i="33"/>
  <c r="K21" i="33"/>
  <c r="K25" i="33"/>
  <c r="M25" i="33" s="1"/>
  <c r="K19" i="33"/>
  <c r="M19" i="33" s="1"/>
  <c r="K23" i="33"/>
  <c r="M23" i="33" s="1"/>
  <c r="K20" i="33"/>
  <c r="M20" i="33" s="1"/>
  <c r="K26" i="33"/>
  <c r="M26" i="33" s="1"/>
  <c r="K28" i="33"/>
  <c r="M28" i="33" s="1"/>
  <c r="K29" i="33"/>
  <c r="M29" i="33" s="1"/>
  <c r="K22" i="33"/>
  <c r="M22" i="33" s="1"/>
  <c r="M8" i="33"/>
  <c r="K14" i="33"/>
  <c r="K2" i="33"/>
  <c r="K27" i="33"/>
  <c r="N11" i="34" l="1"/>
  <c r="L11" i="34"/>
  <c r="L5" i="34"/>
  <c r="M5" i="34"/>
  <c r="N5" i="34" s="1"/>
  <c r="L24" i="34"/>
  <c r="M24" i="34"/>
  <c r="N24" i="34" s="1"/>
  <c r="L27" i="34"/>
  <c r="M27" i="34"/>
  <c r="N27" i="34" s="1"/>
  <c r="M2" i="34"/>
  <c r="N2" i="34" s="1"/>
  <c r="L2" i="34"/>
  <c r="O2" i="34" s="1"/>
  <c r="M21" i="34"/>
  <c r="N21" i="34" s="1"/>
  <c r="L21" i="34"/>
  <c r="N18" i="34"/>
  <c r="L18" i="34"/>
  <c r="O18" i="34" s="1"/>
  <c r="L8" i="34"/>
  <c r="M14" i="34"/>
  <c r="N14" i="34" s="1"/>
  <c r="L14" i="34"/>
  <c r="N8" i="34"/>
  <c r="M2" i="33"/>
  <c r="N2" i="33" s="1"/>
  <c r="L2" i="33"/>
  <c r="O2" i="33" s="1"/>
  <c r="L18" i="33"/>
  <c r="O18" i="33" s="1"/>
  <c r="M18" i="33"/>
  <c r="N18" i="33" s="1"/>
  <c r="L11" i="33"/>
  <c r="L21" i="33"/>
  <c r="M21" i="33"/>
  <c r="N21" i="33" s="1"/>
  <c r="N5" i="33"/>
  <c r="M27" i="33"/>
  <c r="N27" i="33" s="1"/>
  <c r="L27" i="33"/>
  <c r="M14" i="33"/>
  <c r="N14" i="33" s="1"/>
  <c r="L14" i="33"/>
  <c r="L8" i="33"/>
  <c r="N8" i="33"/>
  <c r="N11" i="33"/>
  <c r="N24" i="33"/>
  <c r="L5" i="33"/>
  <c r="L24" i="33"/>
  <c r="E29" i="32" l="1"/>
  <c r="E28" i="32"/>
  <c r="E27" i="32"/>
  <c r="E26" i="32"/>
  <c r="E25" i="32"/>
  <c r="E24" i="32"/>
  <c r="E23" i="32"/>
  <c r="E22" i="32"/>
  <c r="E21" i="32"/>
  <c r="E20" i="32"/>
  <c r="E19" i="32"/>
  <c r="F18" i="32"/>
  <c r="E18" i="32"/>
  <c r="E16" i="32"/>
  <c r="E15" i="32"/>
  <c r="E14" i="32"/>
  <c r="E13" i="32"/>
  <c r="E12" i="32"/>
  <c r="E11" i="32"/>
  <c r="E10" i="32"/>
  <c r="E9" i="32"/>
  <c r="E8" i="32"/>
  <c r="E7" i="32"/>
  <c r="E6" i="32"/>
  <c r="E5" i="32"/>
  <c r="E4" i="32"/>
  <c r="E3" i="32"/>
  <c r="F2" i="32"/>
  <c r="G5" i="32" s="1"/>
  <c r="E2" i="32"/>
  <c r="G10" i="32" l="1"/>
  <c r="I10" i="32" s="1"/>
  <c r="G14" i="32"/>
  <c r="I14" i="32" s="1"/>
  <c r="G6" i="32"/>
  <c r="I6" i="32" s="1"/>
  <c r="G21" i="32"/>
  <c r="I21" i="32" s="1"/>
  <c r="G11" i="32"/>
  <c r="G13" i="32"/>
  <c r="I13" i="32" s="1"/>
  <c r="G20" i="32"/>
  <c r="I20" i="32" s="1"/>
  <c r="G27" i="32"/>
  <c r="G7" i="32"/>
  <c r="I7" i="32" s="1"/>
  <c r="G28" i="32"/>
  <c r="I28" i="32" s="1"/>
  <c r="G2" i="32"/>
  <c r="G8" i="32"/>
  <c r="I8" i="32" s="1"/>
  <c r="G29" i="32"/>
  <c r="I29" i="32" s="1"/>
  <c r="G9" i="32"/>
  <c r="I9" i="32" s="1"/>
  <c r="G15" i="32"/>
  <c r="I15" i="32" s="1"/>
  <c r="G22" i="32"/>
  <c r="I22" i="32" s="1"/>
  <c r="G3" i="32"/>
  <c r="I3" i="32" s="1"/>
  <c r="G16" i="32"/>
  <c r="I16" i="32" s="1"/>
  <c r="G23" i="32"/>
  <c r="I23" i="32" s="1"/>
  <c r="G4" i="32"/>
  <c r="I4" i="32" s="1"/>
  <c r="G18" i="32"/>
  <c r="I18" i="32" s="1"/>
  <c r="G24" i="32"/>
  <c r="G25" i="32"/>
  <c r="I25" i="32" s="1"/>
  <c r="G12" i="32"/>
  <c r="I12" i="32" s="1"/>
  <c r="G19" i="32"/>
  <c r="I19" i="32" s="1"/>
  <c r="G26" i="32"/>
  <c r="I26" i="32" s="1"/>
  <c r="I27" i="32"/>
  <c r="H5" i="32"/>
  <c r="I5" i="32"/>
  <c r="I11" i="32"/>
  <c r="F2" i="3"/>
  <c r="E19" i="3"/>
  <c r="E20" i="3"/>
  <c r="E21" i="3"/>
  <c r="E22" i="3"/>
  <c r="E23" i="3"/>
  <c r="E24" i="3"/>
  <c r="E25" i="3"/>
  <c r="E26" i="3"/>
  <c r="E27" i="3"/>
  <c r="E28" i="3"/>
  <c r="E29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P11" i="32" l="1"/>
  <c r="H8" i="32"/>
  <c r="P21" i="32"/>
  <c r="I2" i="32"/>
  <c r="J2" i="32" s="1"/>
  <c r="P24" i="32"/>
  <c r="H27" i="32"/>
  <c r="H11" i="32"/>
  <c r="H18" i="32"/>
  <c r="P27" i="32"/>
  <c r="I24" i="32"/>
  <c r="P5" i="32"/>
  <c r="P14" i="32"/>
  <c r="H14" i="32"/>
  <c r="P8" i="32"/>
  <c r="H2" i="32"/>
  <c r="H24" i="32"/>
  <c r="H21" i="32"/>
  <c r="J18" i="32"/>
  <c r="K21" i="32" s="1"/>
  <c r="K27" i="32"/>
  <c r="G11" i="3"/>
  <c r="I11" i="3" s="1"/>
  <c r="G7" i="3"/>
  <c r="I7" i="3" s="1"/>
  <c r="G12" i="3"/>
  <c r="I12" i="3" s="1"/>
  <c r="G13" i="3"/>
  <c r="I13" i="3" s="1"/>
  <c r="G15" i="3"/>
  <c r="I15" i="3" s="1"/>
  <c r="G5" i="3"/>
  <c r="G14" i="3"/>
  <c r="G6" i="3"/>
  <c r="I6" i="3" s="1"/>
  <c r="G4" i="3"/>
  <c r="I4" i="3" s="1"/>
  <c r="G10" i="3"/>
  <c r="I10" i="3" s="1"/>
  <c r="G9" i="3"/>
  <c r="I9" i="3" s="1"/>
  <c r="G16" i="3"/>
  <c r="I16" i="3" s="1"/>
  <c r="G8" i="3"/>
  <c r="K11" i="32" l="1"/>
  <c r="K8" i="32"/>
  <c r="K5" i="32"/>
  <c r="M5" i="32" s="1"/>
  <c r="K18" i="32"/>
  <c r="K24" i="32"/>
  <c r="M24" i="32" s="1"/>
  <c r="M21" i="32"/>
  <c r="M11" i="32"/>
  <c r="M27" i="32"/>
  <c r="M8" i="32"/>
  <c r="K9" i="32"/>
  <c r="M9" i="32" s="1"/>
  <c r="K14" i="32"/>
  <c r="K4" i="32"/>
  <c r="M4" i="32" s="1"/>
  <c r="K6" i="32"/>
  <c r="M6" i="32" s="1"/>
  <c r="K16" i="32"/>
  <c r="M16" i="32" s="1"/>
  <c r="K13" i="32"/>
  <c r="M13" i="32" s="1"/>
  <c r="K12" i="32"/>
  <c r="M12" i="32" s="1"/>
  <c r="K3" i="32"/>
  <c r="M3" i="32" s="1"/>
  <c r="K7" i="32"/>
  <c r="M7" i="32" s="1"/>
  <c r="K10" i="32"/>
  <c r="M10" i="32" s="1"/>
  <c r="K15" i="32"/>
  <c r="M15" i="32" s="1"/>
  <c r="M18" i="32"/>
  <c r="K2" i="32"/>
  <c r="K22" i="32"/>
  <c r="M22" i="32" s="1"/>
  <c r="K25" i="32"/>
  <c r="M25" i="32" s="1"/>
  <c r="K29" i="32"/>
  <c r="M29" i="32" s="1"/>
  <c r="K23" i="32"/>
  <c r="M23" i="32" s="1"/>
  <c r="K19" i="32"/>
  <c r="M19" i="32" s="1"/>
  <c r="K20" i="32"/>
  <c r="M20" i="32" s="1"/>
  <c r="K28" i="32"/>
  <c r="M28" i="32" s="1"/>
  <c r="K26" i="32"/>
  <c r="M26" i="32" s="1"/>
  <c r="I8" i="3"/>
  <c r="H8" i="3"/>
  <c r="I14" i="3"/>
  <c r="H14" i="3"/>
  <c r="I5" i="3"/>
  <c r="H5" i="3"/>
  <c r="H11" i="3"/>
  <c r="N8" i="32" l="1"/>
  <c r="L27" i="32"/>
  <c r="N27" i="32"/>
  <c r="L11" i="32"/>
  <c r="N11" i="32"/>
  <c r="L14" i="32"/>
  <c r="M14" i="32"/>
  <c r="N14" i="32" s="1"/>
  <c r="L8" i="32"/>
  <c r="L21" i="32"/>
  <c r="N21" i="32"/>
  <c r="M2" i="32"/>
  <c r="N2" i="32" s="1"/>
  <c r="L2" i="32"/>
  <c r="O2" i="32" s="1"/>
  <c r="L5" i="32"/>
  <c r="N24" i="32"/>
  <c r="L18" i="32"/>
  <c r="O18" i="32" s="1"/>
  <c r="N18" i="32"/>
  <c r="N5" i="32"/>
  <c r="L24" i="32"/>
  <c r="F18" i="3"/>
  <c r="E18" i="3"/>
  <c r="E3" i="3"/>
  <c r="E2" i="3"/>
  <c r="G29" i="3" l="1"/>
  <c r="I29" i="3" s="1"/>
  <c r="G24" i="3"/>
  <c r="G25" i="3"/>
  <c r="I25" i="3" s="1"/>
  <c r="G27" i="3"/>
  <c r="G21" i="3"/>
  <c r="G19" i="3"/>
  <c r="I19" i="3" s="1"/>
  <c r="G20" i="3"/>
  <c r="I20" i="3" s="1"/>
  <c r="G28" i="3"/>
  <c r="I28" i="3" s="1"/>
  <c r="G26" i="3"/>
  <c r="I26" i="3" s="1"/>
  <c r="G22" i="3"/>
  <c r="I22" i="3" s="1"/>
  <c r="G23" i="3"/>
  <c r="I23" i="3" s="1"/>
  <c r="G18" i="3"/>
  <c r="G3" i="3"/>
  <c r="I3" i="3" s="1"/>
  <c r="G2" i="3"/>
  <c r="H18" i="3" l="1"/>
  <c r="I21" i="3"/>
  <c r="H21" i="3"/>
  <c r="I27" i="3"/>
  <c r="H27" i="3"/>
  <c r="H2" i="3"/>
  <c r="I24" i="3"/>
  <c r="H24" i="3"/>
  <c r="P5" i="3"/>
  <c r="P11" i="3"/>
  <c r="P14" i="3"/>
  <c r="P8" i="3"/>
  <c r="P27" i="3"/>
  <c r="P24" i="3"/>
  <c r="P21" i="3"/>
  <c r="I18" i="3"/>
  <c r="I2" i="3"/>
  <c r="J2" i="3" s="1"/>
  <c r="K5" i="3" l="1"/>
  <c r="K10" i="3"/>
  <c r="K13" i="3"/>
  <c r="K12" i="3"/>
  <c r="K11" i="3"/>
  <c r="K15" i="3"/>
  <c r="K14" i="3"/>
  <c r="K7" i="3"/>
  <c r="K6" i="3"/>
  <c r="K4" i="3"/>
  <c r="K8" i="3"/>
  <c r="K9" i="3"/>
  <c r="K16" i="3"/>
  <c r="K3" i="3"/>
  <c r="J18" i="3"/>
  <c r="M8" i="3" l="1"/>
  <c r="M11" i="3"/>
  <c r="M4" i="3"/>
  <c r="M12" i="3"/>
  <c r="M13" i="3"/>
  <c r="K18" i="3"/>
  <c r="M18" i="3" s="1"/>
  <c r="K20" i="3"/>
  <c r="K25" i="3"/>
  <c r="K24" i="3"/>
  <c r="K26" i="3"/>
  <c r="K19" i="3"/>
  <c r="K23" i="3"/>
  <c r="K21" i="3"/>
  <c r="K22" i="3"/>
  <c r="K28" i="3"/>
  <c r="K29" i="3"/>
  <c r="K27" i="3"/>
  <c r="M3" i="3"/>
  <c r="M7" i="3"/>
  <c r="M10" i="3"/>
  <c r="M6" i="3"/>
  <c r="M16" i="3"/>
  <c r="M14" i="3"/>
  <c r="M5" i="3"/>
  <c r="M9" i="3"/>
  <c r="M15" i="3"/>
  <c r="K2" i="3"/>
  <c r="L24" i="3" l="1"/>
  <c r="L27" i="3"/>
  <c r="M28" i="3"/>
  <c r="L18" i="3"/>
  <c r="O18" i="3" s="1"/>
  <c r="M21" i="3"/>
  <c r="M23" i="3"/>
  <c r="M22" i="3"/>
  <c r="M19" i="3"/>
  <c r="M20" i="3"/>
  <c r="L21" i="3"/>
  <c r="M26" i="3"/>
  <c r="M27" i="3"/>
  <c r="M24" i="3"/>
  <c r="M29" i="3"/>
  <c r="M25" i="3"/>
  <c r="N8" i="3"/>
  <c r="N5" i="3"/>
  <c r="N14" i="3"/>
  <c r="N11" i="3"/>
  <c r="M2" i="3"/>
  <c r="N2" i="3" s="1"/>
  <c r="L11" i="3"/>
  <c r="L14" i="3"/>
  <c r="L8" i="3"/>
  <c r="L5" i="3"/>
  <c r="L2" i="3"/>
  <c r="O2" i="3" s="1"/>
  <c r="N18" i="3" l="1"/>
  <c r="N24" i="3"/>
  <c r="N21" i="3"/>
  <c r="N27" i="3"/>
</calcChain>
</file>

<file path=xl/sharedStrings.xml><?xml version="1.0" encoding="utf-8"?>
<sst xmlns="http://schemas.openxmlformats.org/spreadsheetml/2006/main" count="245" uniqueCount="36">
  <si>
    <t>ywhaz</t>
  </si>
  <si>
    <t>dCT</t>
  </si>
  <si>
    <t>DMSO</t>
  </si>
  <si>
    <t>Rosi</t>
  </si>
  <si>
    <t>GW</t>
  </si>
  <si>
    <t>Rosi+GW</t>
  </si>
  <si>
    <t>XN</t>
  </si>
  <si>
    <t>TXN</t>
  </si>
  <si>
    <t>replicates</t>
  </si>
  <si>
    <t>ddCT</t>
  </si>
  <si>
    <t>avg(dCT)</t>
  </si>
  <si>
    <t>avg</t>
  </si>
  <si>
    <t>Fold</t>
  </si>
  <si>
    <t>avgFold</t>
  </si>
  <si>
    <t>no change</t>
  </si>
  <si>
    <t>2^(-ddCT)</t>
  </si>
  <si>
    <t>relative to DMSO</t>
  </si>
  <si>
    <t>up</t>
  </si>
  <si>
    <t>down</t>
  </si>
  <si>
    <t>t.test
ddCT</t>
  </si>
  <si>
    <t>use this for stats</t>
  </si>
  <si>
    <t>treatments</t>
  </si>
  <si>
    <t>log(Fold,2)</t>
  </si>
  <si>
    <t>control</t>
  </si>
  <si>
    <t>Rosi+XN</t>
  </si>
  <si>
    <t>Rosi+TXN</t>
  </si>
  <si>
    <t>trend down</t>
  </si>
  <si>
    <t>SD</t>
  </si>
  <si>
    <t>plin4</t>
  </si>
  <si>
    <t>Cidec</t>
  </si>
  <si>
    <t>pparγ2</t>
  </si>
  <si>
    <t>cd36</t>
  </si>
  <si>
    <t>fabp4</t>
  </si>
  <si>
    <t>fgf21</t>
  </si>
  <si>
    <t>trend up</t>
  </si>
  <si>
    <t>Mogat1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</si>
</sst>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rgb="FF00B05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7A4D5"/>
        <bgColor indexed="64"/>
      </patternFill>
    </fill>
    <fill>
      <patternFill patternType="solid">
        <fgColor rgb="FFC5E1E5"/>
        <bgColor indexed="64"/>
      </patternFill>
    </fill>
    <fill>
      <patternFill patternType="solid">
        <fgColor rgb="FFFE79F4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2" fontId="0" fillId="7" borderId="0" xfId="0" applyNumberFormat="1" applyFill="1" applyAlignment="1">
      <alignment horizontal="center"/>
    </xf>
    <xf numFmtId="2" fontId="1" fillId="7" borderId="0" xfId="0" applyNumberFormat="1" applyFont="1" applyFill="1" applyAlignment="1">
      <alignment horizontal="center"/>
    </xf>
    <xf numFmtId="2" fontId="0" fillId="7" borderId="0" xfId="0" applyNumberForma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0" fontId="0" fillId="0" borderId="4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1" fillId="6" borderId="0" xfId="0" applyNumberFormat="1" applyFont="1" applyFill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2" fontId="0" fillId="7" borderId="0" xfId="0" applyNumberFormat="1" applyFill="1" applyBorder="1" applyAlignment="1">
      <alignment horizontal="center" vertical="center"/>
    </xf>
    <xf numFmtId="2" fontId="0" fillId="7" borderId="3" xfId="0" applyNumberFormat="1" applyFill="1" applyBorder="1" applyAlignment="1">
      <alignment horizontal="center" vertical="center"/>
    </xf>
    <xf numFmtId="2" fontId="6" fillId="7" borderId="0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/>
    </xf>
    <xf numFmtId="165" fontId="6" fillId="7" borderId="2" xfId="0" applyNumberFormat="1" applyFont="1" applyFill="1" applyBorder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7" borderId="0" xfId="0" applyNumberFormat="1" applyFill="1" applyAlignment="1">
      <alignment horizontal="center" vertical="center"/>
    </xf>
    <xf numFmtId="2" fontId="6" fillId="7" borderId="0" xfId="0" applyNumberFormat="1" applyFont="1" applyFill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6" fillId="7" borderId="1" xfId="0" applyNumberFormat="1" applyFont="1" applyFill="1" applyBorder="1" applyAlignment="1">
      <alignment horizontal="center" vertical="center"/>
    </xf>
    <xf numFmtId="2" fontId="5" fillId="7" borderId="0" xfId="0" applyNumberFormat="1" applyFont="1" applyFill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2" fontId="2" fillId="7" borderId="0" xfId="0" applyNumberFormat="1" applyFont="1" applyFill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165" fontId="4" fillId="7" borderId="2" xfId="0" applyNumberFormat="1" applyFont="1" applyFill="1" applyBorder="1" applyAlignment="1">
      <alignment horizontal="center" vertical="center"/>
    </xf>
    <xf numFmtId="2" fontId="4" fillId="7" borderId="0" xfId="0" applyNumberFormat="1" applyFont="1" applyFill="1" applyBorder="1" applyAlignment="1">
      <alignment horizontal="center" vertical="center"/>
    </xf>
    <xf numFmtId="2" fontId="4" fillId="7" borderId="3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5" fillId="7" borderId="0" xfId="0" applyNumberFormat="1" applyFont="1" applyFill="1" applyBorder="1" applyAlignment="1">
      <alignment horizontal="center" vertical="center"/>
    </xf>
    <xf numFmtId="2" fontId="5" fillId="7" borderId="3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5" fillId="7" borderId="2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7" fillId="7" borderId="0" xfId="0" applyNumberFormat="1" applyFont="1" applyFill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7A4D5"/>
      <color rgb="FFC5E1E5"/>
      <color rgb="FFFE79F4"/>
      <color rgb="FFF7E3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1A5AA-A29A-5B46-AA64-3C94D6708D44}">
  <sheetPr>
    <tabColor rgb="FF00B0F0"/>
    <pageSetUpPr fitToPage="1"/>
  </sheetPr>
  <dimension ref="A1:P41"/>
  <sheetViews>
    <sheetView zoomScale="110" zoomScaleNormal="11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30" sqref="M30:M32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30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27">
        <v>26.080000000000002</v>
      </c>
      <c r="E2" s="27">
        <f>D2-C2</f>
        <v>4.4899999999999984</v>
      </c>
      <c r="F2" s="51">
        <f>AVERAGE(D2:D4)-AVERAGE(C2:C4)</f>
        <v>4.7200000000000024</v>
      </c>
      <c r="G2" s="5">
        <f>E2-$F$2</f>
        <v>-0.23000000000000398</v>
      </c>
      <c r="H2" s="5">
        <f>STDEV(G2:G4)</f>
        <v>0.19974984355438527</v>
      </c>
      <c r="I2" s="27">
        <f t="shared" ref="I2:I16" si="0">2^(-G2)</f>
        <v>1.1728349492318821</v>
      </c>
      <c r="J2" s="51">
        <f>AVERAGE(I2:I4)</f>
        <v>1.0065664636660292</v>
      </c>
      <c r="K2" s="27">
        <f>I2/$J$2</f>
        <v>1.1651838120657072</v>
      </c>
      <c r="L2" s="40">
        <f>AVERAGE(K2:K4)</f>
        <v>1</v>
      </c>
      <c r="M2" s="27">
        <f>LOG(K2,2)</f>
        <v>0.22055756332385787</v>
      </c>
      <c r="N2" s="41">
        <f>AVERAGE(M2:M4)</f>
        <v>-9.4424366761461237E-3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27">
        <v>26.196666666666669</v>
      </c>
      <c r="E3" s="27">
        <f>D3-C3</f>
        <v>4.850000000000005</v>
      </c>
      <c r="F3" s="51"/>
      <c r="G3" s="5">
        <f t="shared" ref="G3:G16" si="1">E3-$F$2</f>
        <v>0.13000000000000256</v>
      </c>
      <c r="H3" s="5"/>
      <c r="I3" s="27">
        <f t="shared" si="0"/>
        <v>0.91383145022939893</v>
      </c>
      <c r="J3" s="51"/>
      <c r="K3" s="27">
        <f t="shared" ref="K3:K16" si="2">I3/$J$2</f>
        <v>0.90786995515539148</v>
      </c>
      <c r="L3" s="40"/>
      <c r="M3" s="27">
        <f t="shared" ref="M3:M16" si="3">LOG(K3,2)</f>
        <v>-0.1394424366761487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27">
        <v>26.26</v>
      </c>
      <c r="E4" s="27">
        <f t="shared" ref="E4:E16" si="4">D4-C4</f>
        <v>4.8200000000000038</v>
      </c>
      <c r="F4" s="51"/>
      <c r="G4" s="5">
        <f t="shared" si="1"/>
        <v>0.10000000000000142</v>
      </c>
      <c r="H4" s="5"/>
      <c r="I4" s="27">
        <f t="shared" si="0"/>
        <v>0.93303299153680652</v>
      </c>
      <c r="J4" s="51"/>
      <c r="K4" s="27">
        <f t="shared" si="2"/>
        <v>0.9269462327789012</v>
      </c>
      <c r="L4" s="40"/>
      <c r="M4" s="27">
        <f t="shared" si="3"/>
        <v>-0.10944243667614754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24.606666666666666</v>
      </c>
      <c r="E5" s="19">
        <f t="shared" si="4"/>
        <v>2.9533333333333296</v>
      </c>
      <c r="F5" s="54"/>
      <c r="G5" s="20">
        <f t="shared" si="1"/>
        <v>-1.7666666666666728</v>
      </c>
      <c r="H5" s="20">
        <f>STDEV(G5:G7)</f>
        <v>5.2103884834194321E-2</v>
      </c>
      <c r="I5" s="19">
        <f t="shared" si="0"/>
        <v>3.402668643803437</v>
      </c>
      <c r="J5" s="54"/>
      <c r="K5" s="19">
        <f t="shared" si="2"/>
        <v>3.3804709044353931</v>
      </c>
      <c r="L5" s="56">
        <f>AVERAGE(K5:K7)</f>
        <v>3.2541878057925335</v>
      </c>
      <c r="M5" s="19">
        <f t="shared" si="3"/>
        <v>1.7572242299905265</v>
      </c>
      <c r="N5" s="56">
        <f>AVERAGE(M5:M7)</f>
        <v>1.7016686744349669</v>
      </c>
      <c r="O5" s="57" t="s">
        <v>17</v>
      </c>
      <c r="P5" s="63">
        <f>_xlfn.T.TEST(G2:G4, G5:G7, 2, 2)</f>
        <v>1.3677267360636802E-4</v>
      </c>
    </row>
    <row r="6" spans="1:16" x14ac:dyDescent="0.2">
      <c r="A6" s="53"/>
      <c r="B6" s="18">
        <v>2</v>
      </c>
      <c r="C6" s="19">
        <v>22.116666666666664</v>
      </c>
      <c r="D6" s="19">
        <v>25.133333333333336</v>
      </c>
      <c r="E6" s="19">
        <f t="shared" si="4"/>
        <v>3.0166666666666728</v>
      </c>
      <c r="F6" s="54"/>
      <c r="G6" s="20">
        <f t="shared" si="1"/>
        <v>-1.7033333333333296</v>
      </c>
      <c r="H6" s="20"/>
      <c r="I6" s="19">
        <f t="shared" si="0"/>
        <v>3.2565250704227919</v>
      </c>
      <c r="J6" s="54"/>
      <c r="K6" s="19">
        <f t="shared" si="2"/>
        <v>3.2352807171442595</v>
      </c>
      <c r="L6" s="56"/>
      <c r="M6" s="19">
        <f t="shared" si="3"/>
        <v>1.6938908966571833</v>
      </c>
      <c r="N6" s="56"/>
      <c r="O6" s="57"/>
      <c r="P6" s="63"/>
    </row>
    <row r="7" spans="1:16" x14ac:dyDescent="0.2">
      <c r="A7" s="53"/>
      <c r="B7" s="18">
        <v>3</v>
      </c>
      <c r="C7" s="19">
        <v>22.033333333333335</v>
      </c>
      <c r="D7" s="19">
        <v>25.09</v>
      </c>
      <c r="E7" s="19">
        <f t="shared" si="4"/>
        <v>3.0566666666666649</v>
      </c>
      <c r="F7" s="54"/>
      <c r="G7" s="20">
        <f t="shared" si="1"/>
        <v>-1.6633333333333375</v>
      </c>
      <c r="H7" s="20"/>
      <c r="I7" s="19">
        <f t="shared" si="0"/>
        <v>3.1674752211188877</v>
      </c>
      <c r="J7" s="54"/>
      <c r="K7" s="19">
        <f t="shared" si="2"/>
        <v>3.1468117957979485</v>
      </c>
      <c r="L7" s="56"/>
      <c r="M7" s="19">
        <f t="shared" si="3"/>
        <v>1.6538908966571912</v>
      </c>
      <c r="N7" s="56"/>
      <c r="O7" s="57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27">
        <v>25.943333333333332</v>
      </c>
      <c r="E8" s="27">
        <f t="shared" si="4"/>
        <v>4.5</v>
      </c>
      <c r="F8" s="54"/>
      <c r="G8" s="5">
        <f t="shared" si="1"/>
        <v>-0.22000000000000242</v>
      </c>
      <c r="H8" s="5">
        <f>STDEV(G8:G10)</f>
        <v>0.16045075395411451</v>
      </c>
      <c r="I8" s="27">
        <f t="shared" si="0"/>
        <v>1.1647335864684578</v>
      </c>
      <c r="J8" s="54"/>
      <c r="K8" s="27">
        <f t="shared" si="2"/>
        <v>1.1571352995671702</v>
      </c>
      <c r="L8" s="40">
        <f>AVERAGE(K8:K10)</f>
        <v>1.0519796811683093</v>
      </c>
      <c r="M8" s="27">
        <f t="shared" si="3"/>
        <v>0.21055756332385636</v>
      </c>
      <c r="N8" s="41">
        <f>AVERAGE(M8:M10)</f>
        <v>6.7224229990524284E-2</v>
      </c>
      <c r="O8" s="40" t="s">
        <v>14</v>
      </c>
      <c r="P8" s="62">
        <f>_xlfn.T.TEST(G2:G4,G8:G10,2,2)</f>
        <v>0.63160899296957096</v>
      </c>
    </row>
    <row r="9" spans="1:16" x14ac:dyDescent="0.2">
      <c r="A9" s="59"/>
      <c r="B9" s="2">
        <v>2</v>
      </c>
      <c r="C9" s="36">
        <v>21.400000000000002</v>
      </c>
      <c r="D9" s="27">
        <v>26.216666666666665</v>
      </c>
      <c r="E9" s="27">
        <f t="shared" si="4"/>
        <v>4.8166666666666629</v>
      </c>
      <c r="F9" s="54"/>
      <c r="G9" s="5">
        <f t="shared" si="1"/>
        <v>9.6666666666660461E-2</v>
      </c>
      <c r="H9" s="5"/>
      <c r="I9" s="27">
        <f t="shared" si="0"/>
        <v>0.93519124785032282</v>
      </c>
      <c r="J9" s="54"/>
      <c r="K9" s="27">
        <f t="shared" si="2"/>
        <v>0.9290904094343162</v>
      </c>
      <c r="L9" s="40"/>
      <c r="M9" s="27">
        <f t="shared" si="3"/>
        <v>-0.10610910334280649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27">
        <v>26.830000000000002</v>
      </c>
      <c r="E10" s="27">
        <f t="shared" si="4"/>
        <v>4.6133333333333333</v>
      </c>
      <c r="F10" s="54"/>
      <c r="G10" s="5">
        <f t="shared" si="1"/>
        <v>-0.10666666666666913</v>
      </c>
      <c r="H10" s="5"/>
      <c r="I10" s="27">
        <f t="shared" si="0"/>
        <v>1.0767375682475249</v>
      </c>
      <c r="J10" s="54"/>
      <c r="K10" s="27">
        <f t="shared" si="2"/>
        <v>1.0697133345034411</v>
      </c>
      <c r="L10" s="40"/>
      <c r="M10" s="27">
        <f t="shared" si="3"/>
        <v>9.7224229990522978E-2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26.483333333333334</v>
      </c>
      <c r="E11" s="19">
        <f t="shared" si="4"/>
        <v>4.8100000000000023</v>
      </c>
      <c r="F11" s="54"/>
      <c r="G11" s="20">
        <f t="shared" si="1"/>
        <v>8.9999999999999858E-2</v>
      </c>
      <c r="H11" s="20">
        <f>STDEV(G11:G13)</f>
        <v>8.9504810547313546E-2</v>
      </c>
      <c r="I11" s="19">
        <f t="shared" si="0"/>
        <v>0.93952274921401191</v>
      </c>
      <c r="J11" s="54"/>
      <c r="K11" s="19">
        <f t="shared" si="2"/>
        <v>0.93339365370088279</v>
      </c>
      <c r="L11" s="56">
        <f>AVERAGE(K11:K13)</f>
        <v>0.87000562885678523</v>
      </c>
      <c r="M11" s="19">
        <f t="shared" si="3"/>
        <v>-9.9442436676145982E-2</v>
      </c>
      <c r="N11" s="56">
        <f>AVERAGE(M11:M13)</f>
        <v>-0.2027757700094753</v>
      </c>
      <c r="O11" s="57" t="s">
        <v>14</v>
      </c>
      <c r="P11" s="63">
        <f>_xlfn.T.TEST(G2:G4,G11:G13,2,2)</f>
        <v>0.20079379960971536</v>
      </c>
    </row>
    <row r="12" spans="1:16" x14ac:dyDescent="0.2">
      <c r="A12" s="53"/>
      <c r="B12" s="18">
        <v>2</v>
      </c>
      <c r="C12" s="19">
        <v>22.306666666666668</v>
      </c>
      <c r="D12" s="19">
        <v>27.27333333333333</v>
      </c>
      <c r="E12" s="19">
        <f t="shared" si="4"/>
        <v>4.9666666666666615</v>
      </c>
      <c r="F12" s="54"/>
      <c r="G12" s="20">
        <f t="shared" si="1"/>
        <v>0.24666666666665904</v>
      </c>
      <c r="H12" s="20"/>
      <c r="I12" s="19">
        <f t="shared" si="0"/>
        <v>0.84284154475470385</v>
      </c>
      <c r="J12" s="54"/>
      <c r="K12" s="19">
        <f t="shared" si="2"/>
        <v>0.837343161309964</v>
      </c>
      <c r="L12" s="56"/>
      <c r="M12" s="19">
        <f t="shared" si="3"/>
        <v>-0.25610910334280501</v>
      </c>
      <c r="N12" s="56"/>
      <c r="O12" s="57"/>
      <c r="P12" s="63"/>
    </row>
    <row r="13" spans="1:16" x14ac:dyDescent="0.2">
      <c r="A13" s="53"/>
      <c r="B13" s="18">
        <v>3</v>
      </c>
      <c r="C13" s="19">
        <v>22.2</v>
      </c>
      <c r="D13" s="19">
        <v>27.16333333333333</v>
      </c>
      <c r="E13" s="19">
        <f t="shared" si="4"/>
        <v>4.9633333333333312</v>
      </c>
      <c r="F13" s="54"/>
      <c r="G13" s="20">
        <f t="shared" si="1"/>
        <v>0.24333333333332874</v>
      </c>
      <c r="H13" s="20"/>
      <c r="I13" s="19">
        <f t="shared" si="0"/>
        <v>0.84479117365502665</v>
      </c>
      <c r="J13" s="54"/>
      <c r="K13" s="19">
        <f t="shared" si="2"/>
        <v>0.83928007155950879</v>
      </c>
      <c r="L13" s="56"/>
      <c r="M13" s="19">
        <f t="shared" si="3"/>
        <v>-0.25277577000947482</v>
      </c>
      <c r="N13" s="56"/>
      <c r="O13" s="57"/>
      <c r="P13" s="63"/>
    </row>
    <row r="14" spans="1:16" x14ac:dyDescent="0.2">
      <c r="A14" s="59" t="s">
        <v>7</v>
      </c>
      <c r="B14" s="2">
        <v>1</v>
      </c>
      <c r="C14" s="36">
        <v>21.473333333333333</v>
      </c>
      <c r="D14" s="27">
        <v>26.146666666666665</v>
      </c>
      <c r="E14" s="27">
        <f t="shared" si="4"/>
        <v>4.673333333333332</v>
      </c>
      <c r="F14" s="54"/>
      <c r="G14" s="5">
        <f t="shared" si="1"/>
        <v>-4.6666666666670409E-2</v>
      </c>
      <c r="H14" s="5">
        <f>STDEV(G14:G16)</f>
        <v>8.5114302232025194E-2</v>
      </c>
      <c r="I14" s="27">
        <f t="shared" si="0"/>
        <v>1.0328757151493897</v>
      </c>
      <c r="J14" s="54"/>
      <c r="K14" s="27">
        <f t="shared" si="2"/>
        <v>1.0261376197529364</v>
      </c>
      <c r="L14" s="40">
        <f>AVERAGE(K14:K16)</f>
        <v>0.97640614614389099</v>
      </c>
      <c r="M14" s="27">
        <f t="shared" si="3"/>
        <v>3.7224229990524396E-2</v>
      </c>
      <c r="N14" s="41">
        <f>AVERAGE(M14:M16)</f>
        <v>-3.6109103342809895E-2</v>
      </c>
      <c r="O14" s="40" t="s">
        <v>14</v>
      </c>
      <c r="P14" s="62">
        <f>_xlfn.T.TEST(G2:G4,G14:G16,2,2)</f>
        <v>0.84194427725896825</v>
      </c>
    </row>
    <row r="15" spans="1:16" x14ac:dyDescent="0.2">
      <c r="A15" s="59"/>
      <c r="B15" s="2">
        <v>2</v>
      </c>
      <c r="C15" s="36">
        <v>22.063333333333333</v>
      </c>
      <c r="D15" s="27">
        <v>26.903333333333332</v>
      </c>
      <c r="E15" s="27">
        <f t="shared" si="4"/>
        <v>4.84</v>
      </c>
      <c r="F15" s="54"/>
      <c r="G15" s="5">
        <f t="shared" si="1"/>
        <v>0.11999999999999744</v>
      </c>
      <c r="H15" s="5"/>
      <c r="I15" s="27">
        <f t="shared" si="0"/>
        <v>0.92018765062487662</v>
      </c>
      <c r="J15" s="54"/>
      <c r="K15" s="27">
        <f t="shared" si="2"/>
        <v>0.91418469007346903</v>
      </c>
      <c r="L15" s="40"/>
      <c r="M15" s="27">
        <f t="shared" si="3"/>
        <v>-0.12944243667614372</v>
      </c>
      <c r="N15" s="41"/>
      <c r="O15" s="40"/>
      <c r="P15" s="62"/>
    </row>
    <row r="16" spans="1:16" x14ac:dyDescent="0.2">
      <c r="A16" s="59"/>
      <c r="B16" s="2">
        <v>3</v>
      </c>
      <c r="C16" s="36">
        <v>22.166666666666668</v>
      </c>
      <c r="D16" s="27">
        <v>26.893333333333334</v>
      </c>
      <c r="E16" s="27">
        <f t="shared" si="4"/>
        <v>4.7266666666666666</v>
      </c>
      <c r="F16" s="54"/>
      <c r="G16" s="5">
        <f t="shared" si="1"/>
        <v>6.6666666666641561E-3</v>
      </c>
      <c r="H16" s="5"/>
      <c r="I16" s="27">
        <f t="shared" si="0"/>
        <v>0.99538967910323073</v>
      </c>
      <c r="J16" s="54"/>
      <c r="K16" s="27">
        <f t="shared" si="2"/>
        <v>0.98889612860526732</v>
      </c>
      <c r="L16" s="40"/>
      <c r="M16" s="27">
        <f t="shared" si="3"/>
        <v>-1.6109103342810356E-2</v>
      </c>
      <c r="N16" s="41"/>
      <c r="O16" s="40"/>
      <c r="P16" s="62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27">
        <v>24.606666666666666</v>
      </c>
      <c r="E18" s="27">
        <f t="shared" ref="E18:E29" si="5">D18-C18</f>
        <v>2.9533333333333296</v>
      </c>
      <c r="F18" s="51">
        <f>AVERAGE(D18:D20)-AVERAGE(C18:C20)</f>
        <v>3.0088888888888903</v>
      </c>
      <c r="G18" s="5">
        <f>E18-$F$18</f>
        <v>-5.5555555555560687E-2</v>
      </c>
      <c r="H18" s="5">
        <f>STDEV(G18:G20)</f>
        <v>5.2103884834194314E-2</v>
      </c>
      <c r="I18" s="27">
        <f t="shared" ref="I18:I29" si="6">2^(-G18)</f>
        <v>1.0392592260318472</v>
      </c>
      <c r="J18" s="51">
        <f>AVERAGE(I18:I20)</f>
        <v>1.0004359735718762</v>
      </c>
      <c r="K18" s="27">
        <f>I18/$J$18</f>
        <v>1.0388063339239588</v>
      </c>
      <c r="L18" s="40">
        <f>AVERAGE(K18:K20)</f>
        <v>1</v>
      </c>
      <c r="M18" s="27">
        <f>LOG(K18,2)</f>
        <v>5.4926715714274085E-2</v>
      </c>
      <c r="N18" s="41">
        <f>AVERAGE(M18:M20)</f>
        <v>-6.2883984128557036E-4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27">
        <v>25.133333333333336</v>
      </c>
      <c r="E19" s="27">
        <f t="shared" si="5"/>
        <v>3.0166666666666728</v>
      </c>
      <c r="F19" s="51"/>
      <c r="G19" s="5">
        <f t="shared" ref="G19:G29" si="7">E19-$F$18</f>
        <v>7.7777777777825463E-3</v>
      </c>
      <c r="H19" s="5"/>
      <c r="I19" s="27">
        <f t="shared" si="6"/>
        <v>0.99462336140315732</v>
      </c>
      <c r="J19" s="51"/>
      <c r="K19" s="27">
        <f t="shared" ref="K19:K29" si="8">I19/$J$18</f>
        <v>0.99418992087223135</v>
      </c>
      <c r="L19" s="40"/>
      <c r="M19" s="27">
        <f t="shared" ref="M19:M29" si="9">LOG(K19,2)</f>
        <v>-8.4066176190694657E-3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27">
        <v>25.09</v>
      </c>
      <c r="E20" s="27">
        <f t="shared" si="5"/>
        <v>3.0566666666666649</v>
      </c>
      <c r="F20" s="51"/>
      <c r="G20" s="5">
        <f t="shared" si="7"/>
        <v>4.7777777777774588E-2</v>
      </c>
      <c r="H20" s="5"/>
      <c r="I20" s="27">
        <f t="shared" si="6"/>
        <v>0.96742533328062408</v>
      </c>
      <c r="J20" s="51"/>
      <c r="K20" s="27">
        <f t="shared" si="8"/>
        <v>0.96700374520380994</v>
      </c>
      <c r="L20" s="40"/>
      <c r="M20" s="27">
        <f t="shared" si="9"/>
        <v>-4.8406617619061329E-2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25.13</v>
      </c>
      <c r="E21" s="19">
        <f t="shared" si="5"/>
        <v>2.9533333333333331</v>
      </c>
      <c r="F21" s="54"/>
      <c r="G21" s="20">
        <f t="shared" si="7"/>
        <v>-5.5555555555557135E-2</v>
      </c>
      <c r="H21" s="20">
        <f>STDEV(G21:G23)</f>
        <v>0.15312788168112684</v>
      </c>
      <c r="I21" s="19">
        <f t="shared" si="6"/>
        <v>1.0392592260318445</v>
      </c>
      <c r="J21" s="54"/>
      <c r="K21" s="19">
        <f t="shared" si="8"/>
        <v>1.0388063339239562</v>
      </c>
      <c r="L21" s="56">
        <f>AVERAGE(K21:K23)</f>
        <v>0.92827522173950905</v>
      </c>
      <c r="M21" s="19">
        <f t="shared" si="9"/>
        <v>5.492671571427038E-2</v>
      </c>
      <c r="N21" s="56">
        <f>AVERAGE(M21:M23)</f>
        <v>-0.11285106206350999</v>
      </c>
      <c r="O21" s="57" t="s">
        <v>14</v>
      </c>
      <c r="P21" s="58">
        <f>_xlfn.T.TEST(G18:G20,G21:G23,2,2)</f>
        <v>0.295760875965206</v>
      </c>
    </row>
    <row r="22" spans="1:16" x14ac:dyDescent="0.2">
      <c r="A22" s="53"/>
      <c r="B22" s="18">
        <v>2</v>
      </c>
      <c r="C22" s="19">
        <v>21.323333333333334</v>
      </c>
      <c r="D22" s="19">
        <v>24.48</v>
      </c>
      <c r="E22" s="19">
        <f t="shared" si="5"/>
        <v>3.1566666666666663</v>
      </c>
      <c r="F22" s="54"/>
      <c r="G22" s="20">
        <f t="shared" si="7"/>
        <v>0.14777777777777601</v>
      </c>
      <c r="H22" s="20"/>
      <c r="I22" s="19">
        <f t="shared" si="6"/>
        <v>0.90263975279931263</v>
      </c>
      <c r="J22" s="54"/>
      <c r="K22" s="19">
        <f t="shared" si="8"/>
        <v>0.90224639721480648</v>
      </c>
      <c r="L22" s="56"/>
      <c r="M22" s="19">
        <f t="shared" si="9"/>
        <v>-0.1484066176190629</v>
      </c>
      <c r="N22" s="56"/>
      <c r="O22" s="57"/>
      <c r="P22" s="58"/>
    </row>
    <row r="23" spans="1:16" x14ac:dyDescent="0.2">
      <c r="A23" s="53"/>
      <c r="B23" s="18">
        <v>3</v>
      </c>
      <c r="C23" s="19">
        <v>22.159999999999997</v>
      </c>
      <c r="D23" s="19">
        <v>25.413333333333338</v>
      </c>
      <c r="E23" s="19">
        <f t="shared" si="5"/>
        <v>3.253333333333341</v>
      </c>
      <c r="F23" s="54"/>
      <c r="G23" s="20">
        <f t="shared" si="7"/>
        <v>0.24444444444445068</v>
      </c>
      <c r="H23" s="20"/>
      <c r="I23" s="19">
        <f t="shared" si="6"/>
        <v>0.84414079677968779</v>
      </c>
      <c r="J23" s="54"/>
      <c r="K23" s="19">
        <f t="shared" si="8"/>
        <v>0.84377293407976461</v>
      </c>
      <c r="L23" s="56"/>
      <c r="M23" s="19">
        <f t="shared" si="9"/>
        <v>-0.24507328428573744</v>
      </c>
      <c r="N23" s="56"/>
      <c r="O23" s="57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27">
        <v>26.346666666666664</v>
      </c>
      <c r="E24" s="27">
        <f t="shared" si="5"/>
        <v>4.7600000000000016</v>
      </c>
      <c r="F24" s="54"/>
      <c r="G24" s="5">
        <f t="shared" si="7"/>
        <v>1.7511111111111113</v>
      </c>
      <c r="H24" s="5">
        <f>STDEV(G24:G26)</f>
        <v>0.15671394085804577</v>
      </c>
      <c r="I24" s="27">
        <f t="shared" si="6"/>
        <v>0.29707289591202785</v>
      </c>
      <c r="J24" s="54"/>
      <c r="K24" s="27">
        <f t="shared" si="8"/>
        <v>0.29694343642140603</v>
      </c>
      <c r="L24" s="40">
        <f>AVERAGE(K24:K26)</f>
        <v>0.2641750648057955</v>
      </c>
      <c r="M24" s="27">
        <f t="shared" si="9"/>
        <v>-1.7517399509523981</v>
      </c>
      <c r="N24" s="41">
        <f>AVERAGE(M24:M26)</f>
        <v>-1.9261843953968427</v>
      </c>
      <c r="O24" s="76" t="s">
        <v>18</v>
      </c>
      <c r="P24" s="81">
        <f>_xlfn.T.TEST(G18:G20,G24:G26,2,2)</f>
        <v>3.549102199957652E-5</v>
      </c>
    </row>
    <row r="25" spans="1:16" ht="16" customHeight="1" x14ac:dyDescent="0.2">
      <c r="A25" s="59"/>
      <c r="B25" s="2">
        <v>2</v>
      </c>
      <c r="C25" s="36">
        <v>22.243333333333329</v>
      </c>
      <c r="D25" s="27">
        <v>27.223333333333333</v>
      </c>
      <c r="E25" s="27">
        <f t="shared" si="5"/>
        <v>4.980000000000004</v>
      </c>
      <c r="F25" s="54"/>
      <c r="G25" s="5">
        <f t="shared" si="7"/>
        <v>1.9711111111111137</v>
      </c>
      <c r="H25" s="5"/>
      <c r="I25" s="27">
        <f t="shared" si="6"/>
        <v>0.25505652053253713</v>
      </c>
      <c r="J25" s="54"/>
      <c r="K25" s="27">
        <f t="shared" si="8"/>
        <v>0.25494537108847037</v>
      </c>
      <c r="L25" s="40"/>
      <c r="M25" s="27">
        <f t="shared" si="9"/>
        <v>-1.9717399509524007</v>
      </c>
      <c r="N25" s="41"/>
      <c r="O25" s="76"/>
      <c r="P25" s="81"/>
    </row>
    <row r="26" spans="1:16" ht="16" customHeight="1" x14ac:dyDescent="0.2">
      <c r="A26" s="59"/>
      <c r="B26" s="2">
        <v>3</v>
      </c>
      <c r="C26" s="36">
        <v>22.060000000000002</v>
      </c>
      <c r="D26" s="27">
        <v>27.123333333333335</v>
      </c>
      <c r="E26" s="27">
        <f t="shared" si="5"/>
        <v>5.0633333333333326</v>
      </c>
      <c r="F26" s="54"/>
      <c r="G26" s="5">
        <f t="shared" si="7"/>
        <v>2.0544444444444423</v>
      </c>
      <c r="H26" s="5"/>
      <c r="I26" s="27">
        <f t="shared" si="6"/>
        <v>0.2407412980126335</v>
      </c>
      <c r="J26" s="54"/>
      <c r="K26" s="27">
        <f t="shared" si="8"/>
        <v>0.24063638690751005</v>
      </c>
      <c r="L26" s="40"/>
      <c r="M26" s="27">
        <f t="shared" si="9"/>
        <v>-2.0550732842857293</v>
      </c>
      <c r="N26" s="41"/>
      <c r="O26" s="76"/>
      <c r="P26" s="81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25.983333333333334</v>
      </c>
      <c r="E27" s="19">
        <f t="shared" si="5"/>
        <v>4.370000000000001</v>
      </c>
      <c r="F27" s="54"/>
      <c r="G27" s="20">
        <f t="shared" si="7"/>
        <v>1.3611111111111107</v>
      </c>
      <c r="H27" s="20">
        <f>STDEV(G27:G29)</f>
        <v>0.14990120203110513</v>
      </c>
      <c r="I27" s="19">
        <f t="shared" si="6"/>
        <v>0.38928236326822357</v>
      </c>
      <c r="J27" s="54"/>
      <c r="K27" s="19">
        <f t="shared" si="8"/>
        <v>0.38911272040564587</v>
      </c>
      <c r="L27" s="45">
        <f>AVERAGE(K27:K29)</f>
        <v>0.34659525496298671</v>
      </c>
      <c r="M27" s="19">
        <f t="shared" si="9"/>
        <v>-1.3617399509523973</v>
      </c>
      <c r="N27" s="45">
        <f>AVERAGE(M27:M29)</f>
        <v>-1.5339621731746194</v>
      </c>
      <c r="O27" s="77" t="s">
        <v>18</v>
      </c>
      <c r="P27" s="79">
        <f>_xlfn.T.TEST(G18:G20,G27:G29,2,2)</f>
        <v>7.4711018260526646E-5</v>
      </c>
    </row>
    <row r="28" spans="1:16" x14ac:dyDescent="0.2">
      <c r="A28" s="43"/>
      <c r="B28" s="18">
        <v>2</v>
      </c>
      <c r="C28" s="19">
        <v>22.223333333333333</v>
      </c>
      <c r="D28" s="21">
        <v>26.83666666666667</v>
      </c>
      <c r="E28" s="19">
        <f t="shared" si="5"/>
        <v>4.6133333333333368</v>
      </c>
      <c r="F28" s="54"/>
      <c r="G28" s="20">
        <f t="shared" si="7"/>
        <v>1.6044444444444466</v>
      </c>
      <c r="H28" s="20"/>
      <c r="I28" s="19">
        <f t="shared" si="6"/>
        <v>0.32886230454856336</v>
      </c>
      <c r="J28" s="54"/>
      <c r="K28" s="19">
        <f t="shared" si="8"/>
        <v>0.32871899175558411</v>
      </c>
      <c r="L28" s="45"/>
      <c r="M28" s="19">
        <f t="shared" si="9"/>
        <v>-1.6050732842857336</v>
      </c>
      <c r="N28" s="45"/>
      <c r="O28" s="77"/>
      <c r="P28" s="79"/>
    </row>
    <row r="29" spans="1:16" ht="17" thickBot="1" x14ac:dyDescent="0.25">
      <c r="A29" s="44"/>
      <c r="B29" s="22">
        <v>3</v>
      </c>
      <c r="C29" s="23">
        <v>22.53</v>
      </c>
      <c r="D29" s="23">
        <v>27.173333333333332</v>
      </c>
      <c r="E29" s="23">
        <f t="shared" si="5"/>
        <v>4.6433333333333309</v>
      </c>
      <c r="F29" s="55"/>
      <c r="G29" s="20">
        <f t="shared" si="7"/>
        <v>1.6344444444444406</v>
      </c>
      <c r="H29" s="20"/>
      <c r="I29" s="19">
        <f t="shared" si="6"/>
        <v>0.32209441618607787</v>
      </c>
      <c r="J29" s="55"/>
      <c r="K29" s="23">
        <f t="shared" si="8"/>
        <v>0.32195405272773014</v>
      </c>
      <c r="L29" s="46"/>
      <c r="M29" s="23">
        <f t="shared" si="9"/>
        <v>-1.6350732842857274</v>
      </c>
      <c r="N29" s="46"/>
      <c r="O29" s="78"/>
      <c r="P29" s="80"/>
    </row>
    <row r="30" spans="1:16" ht="17" customHeight="1" thickTop="1" x14ac:dyDescent="0.2">
      <c r="G30" s="38" t="s">
        <v>20</v>
      </c>
      <c r="H30" s="28"/>
      <c r="I30" s="24"/>
      <c r="N30" s="15"/>
    </row>
    <row r="31" spans="1:16" x14ac:dyDescent="0.2">
      <c r="G31" s="39"/>
      <c r="H31" s="29"/>
      <c r="I31" s="25"/>
      <c r="N31" s="15"/>
    </row>
    <row r="32" spans="1:16" x14ac:dyDescent="0.2">
      <c r="G32" s="39"/>
      <c r="H32" s="29"/>
      <c r="I32" s="25"/>
      <c r="N32" s="15"/>
    </row>
    <row r="33" spans="7:14" x14ac:dyDescent="0.2">
      <c r="G33" s="39"/>
      <c r="H33" s="29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  <mergeCell ref="N8:N10"/>
    <mergeCell ref="O8:O10"/>
    <mergeCell ref="P8:P10"/>
    <mergeCell ref="A11:A13"/>
    <mergeCell ref="L11:L13"/>
    <mergeCell ref="N11:N13"/>
    <mergeCell ref="O11:O13"/>
    <mergeCell ref="P11:P13"/>
    <mergeCell ref="A14:A16"/>
    <mergeCell ref="L14:L16"/>
    <mergeCell ref="N14:N16"/>
    <mergeCell ref="O14:O16"/>
    <mergeCell ref="P14:P16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27:A29"/>
    <mergeCell ref="L27:L29"/>
    <mergeCell ref="N27:N29"/>
    <mergeCell ref="O27:O29"/>
    <mergeCell ref="P27:P29"/>
    <mergeCell ref="G30:G33"/>
    <mergeCell ref="L24:L26"/>
    <mergeCell ref="N24:N26"/>
    <mergeCell ref="O24:O26"/>
  </mergeCells>
  <printOptions gridLines="1"/>
  <pageMargins left="0.7" right="0.7" top="1.25" bottom="0.75" header="0.3" footer="0.3"/>
  <pageSetup scale="66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3F5D4-3EE8-8541-8CCE-73EE6A69EFE0}">
  <sheetPr>
    <tabColor rgb="FFD7A4D5"/>
    <pageSetUpPr fitToPage="1"/>
  </sheetPr>
  <dimension ref="A1:P41"/>
  <sheetViews>
    <sheetView zoomScale="110" zoomScaleNormal="110"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S36" sqref="S36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31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36">
        <v>27.383333333333336</v>
      </c>
      <c r="E2" s="27">
        <f>D2-C2</f>
        <v>5.793333333333333</v>
      </c>
      <c r="F2" s="51">
        <f>AVERAGE(D2:D4)-AVERAGE(C2:C4)</f>
        <v>6.0144444444444431</v>
      </c>
      <c r="G2" s="5">
        <f>E2-$F$2</f>
        <v>-0.22111111111111015</v>
      </c>
      <c r="H2" s="5">
        <f>STDEV(G2:G4)</f>
        <v>0.20331511758115317</v>
      </c>
      <c r="I2" s="27">
        <f t="shared" ref="I2:I16" si="0">2^(-G2)</f>
        <v>1.1656309673241749</v>
      </c>
      <c r="J2" s="51">
        <f>AVERAGE(I2:I4)</f>
        <v>1.0067239816901998</v>
      </c>
      <c r="K2" s="27">
        <f>I2/$J$2</f>
        <v>1.157845634477868</v>
      </c>
      <c r="L2" s="40">
        <f>AVERAGE(K2:K4)</f>
        <v>1</v>
      </c>
      <c r="M2" s="27">
        <f>LOG(K2,2)</f>
        <v>0.21144292412326976</v>
      </c>
      <c r="N2" s="41">
        <f>AVERAGE(M2:M4)</f>
        <v>-9.6681869878440518E-3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27">
        <v>27.403333333333332</v>
      </c>
      <c r="E3" s="27">
        <f>D3-C3</f>
        <v>6.0566666666666684</v>
      </c>
      <c r="F3" s="51"/>
      <c r="G3" s="5">
        <f t="shared" ref="G3:G16" si="1">E3-$F$2</f>
        <v>4.222222222222527E-2</v>
      </c>
      <c r="H3" s="5"/>
      <c r="I3" s="27">
        <f t="shared" si="0"/>
        <v>0.97115789394103214</v>
      </c>
      <c r="J3" s="51"/>
      <c r="K3" s="27">
        <f t="shared" ref="K3:K16" si="2">I3/$J$2</f>
        <v>0.9646714607022121</v>
      </c>
      <c r="L3" s="40"/>
      <c r="M3" s="27">
        <f t="shared" ref="M3:M16" si="3">LOG(K3,2)</f>
        <v>-5.1890409210065776E-2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27">
        <v>27.633333333333336</v>
      </c>
      <c r="E4" s="27">
        <f t="shared" ref="E4:E16" si="4">D4-C4</f>
        <v>6.1933333333333387</v>
      </c>
      <c r="F4" s="51"/>
      <c r="G4" s="5">
        <f t="shared" si="1"/>
        <v>0.17888888888889554</v>
      </c>
      <c r="H4" s="5"/>
      <c r="I4" s="27">
        <f t="shared" si="0"/>
        <v>0.88338308380539265</v>
      </c>
      <c r="J4" s="51"/>
      <c r="K4" s="27">
        <f t="shared" si="2"/>
        <v>0.8774829048199202</v>
      </c>
      <c r="L4" s="40"/>
      <c r="M4" s="27">
        <f t="shared" si="3"/>
        <v>-0.18855707587673615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23.196666666666669</v>
      </c>
      <c r="E5" s="19">
        <f t="shared" si="4"/>
        <v>1.543333333333333</v>
      </c>
      <c r="F5" s="54"/>
      <c r="G5" s="20">
        <f t="shared" si="1"/>
        <v>-4.4711111111111101</v>
      </c>
      <c r="H5" s="20">
        <f>STDEV(G5:G7)</f>
        <v>0.12741009902410991</v>
      </c>
      <c r="I5" s="19">
        <f t="shared" si="0"/>
        <v>22.178826236950602</v>
      </c>
      <c r="J5" s="54"/>
      <c r="K5" s="19">
        <f t="shared" si="2"/>
        <v>22.030692265534718</v>
      </c>
      <c r="L5" s="56">
        <f>AVERAGE(K5:K7)</f>
        <v>19.953727625324348</v>
      </c>
      <c r="M5" s="19">
        <f t="shared" si="3"/>
        <v>4.4614429241232685</v>
      </c>
      <c r="N5" s="56">
        <f>AVERAGE(M5:M7)</f>
        <v>4.3147762574566011</v>
      </c>
      <c r="O5" s="64" t="s">
        <v>17</v>
      </c>
      <c r="P5" s="63">
        <f>_xlfn.T.TEST(G2:G4, G5:G7, 2, 2)</f>
        <v>6.2750945736756765E-6</v>
      </c>
    </row>
    <row r="6" spans="1:16" x14ac:dyDescent="0.2">
      <c r="A6" s="53"/>
      <c r="B6" s="18">
        <v>2</v>
      </c>
      <c r="C6" s="19">
        <v>22.116666666666664</v>
      </c>
      <c r="D6" s="19">
        <v>23.89</v>
      </c>
      <c r="E6" s="19">
        <f t="shared" si="4"/>
        <v>1.773333333333337</v>
      </c>
      <c r="F6" s="54"/>
      <c r="G6" s="20">
        <f t="shared" si="1"/>
        <v>-4.2411111111111062</v>
      </c>
      <c r="H6" s="20"/>
      <c r="I6" s="19">
        <f t="shared" si="0"/>
        <v>18.910441108082647</v>
      </c>
      <c r="J6" s="54"/>
      <c r="K6" s="19">
        <f t="shared" si="2"/>
        <v>18.784136915397308</v>
      </c>
      <c r="L6" s="56"/>
      <c r="M6" s="19">
        <f t="shared" si="3"/>
        <v>4.2314429241232654</v>
      </c>
      <c r="N6" s="56"/>
      <c r="O6" s="64"/>
      <c r="P6" s="63"/>
    </row>
    <row r="7" spans="1:16" x14ac:dyDescent="0.2">
      <c r="A7" s="53"/>
      <c r="B7" s="18">
        <v>3</v>
      </c>
      <c r="C7" s="19">
        <v>22.033333333333335</v>
      </c>
      <c r="D7" s="19">
        <v>23.786666666666665</v>
      </c>
      <c r="E7" s="19">
        <f t="shared" si="4"/>
        <v>1.7533333333333303</v>
      </c>
      <c r="F7" s="54"/>
      <c r="G7" s="20">
        <f t="shared" si="1"/>
        <v>-4.2611111111111128</v>
      </c>
      <c r="H7" s="20"/>
      <c r="I7" s="19">
        <f t="shared" si="0"/>
        <v>19.174421028551549</v>
      </c>
      <c r="J7" s="54"/>
      <c r="K7" s="19">
        <f t="shared" si="2"/>
        <v>19.046353695041024</v>
      </c>
      <c r="L7" s="56"/>
      <c r="M7" s="19">
        <f t="shared" si="3"/>
        <v>4.2514429241232721</v>
      </c>
      <c r="N7" s="56"/>
      <c r="O7" s="64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27">
        <v>26.496666666666666</v>
      </c>
      <c r="E8" s="27">
        <f t="shared" si="4"/>
        <v>5.0533333333333346</v>
      </c>
      <c r="F8" s="54"/>
      <c r="G8" s="5">
        <f t="shared" si="1"/>
        <v>-0.96111111111110858</v>
      </c>
      <c r="H8" s="5">
        <f>STDEV(G8:G10)</f>
        <v>0.4686149805543966</v>
      </c>
      <c r="I8" s="27">
        <f t="shared" si="0"/>
        <v>1.9468086786480434</v>
      </c>
      <c r="J8" s="54"/>
      <c r="K8" s="27">
        <f t="shared" si="2"/>
        <v>1.9338058038306838</v>
      </c>
      <c r="L8" s="40">
        <f>AVERAGE(K8:K10)</f>
        <v>1.3800994215400071</v>
      </c>
      <c r="M8" s="27">
        <f t="shared" si="3"/>
        <v>0.95144292412326792</v>
      </c>
      <c r="N8" s="41">
        <f>AVERAGE(M8:M10)</f>
        <v>0.41144292412327116</v>
      </c>
      <c r="O8" s="40" t="s">
        <v>34</v>
      </c>
      <c r="P8" s="62">
        <f>_xlfn.T.TEST(G2:G4,G8:G10,2,2)</f>
        <v>0.22651191036028021</v>
      </c>
    </row>
    <row r="9" spans="1:16" x14ac:dyDescent="0.2">
      <c r="A9" s="59"/>
      <c r="B9" s="2">
        <v>2</v>
      </c>
      <c r="C9" s="36">
        <v>21.400000000000002</v>
      </c>
      <c r="D9" s="27">
        <v>27.293333333333333</v>
      </c>
      <c r="E9" s="27">
        <f t="shared" si="4"/>
        <v>5.8933333333333309</v>
      </c>
      <c r="F9" s="54"/>
      <c r="G9" s="5">
        <f t="shared" si="1"/>
        <v>-0.12111111111111228</v>
      </c>
      <c r="H9" s="5"/>
      <c r="I9" s="27">
        <f t="shared" si="0"/>
        <v>1.0875721484704191</v>
      </c>
      <c r="J9" s="54"/>
      <c r="K9" s="27">
        <f t="shared" si="2"/>
        <v>1.0803081760747195</v>
      </c>
      <c r="L9" s="40"/>
      <c r="M9" s="27">
        <f t="shared" si="3"/>
        <v>0.11144292412327168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27">
        <v>28.049999999999997</v>
      </c>
      <c r="E10" s="27">
        <f t="shared" si="4"/>
        <v>5.8333333333333286</v>
      </c>
      <c r="F10" s="54"/>
      <c r="G10" s="5">
        <f t="shared" si="1"/>
        <v>-0.18111111111111455</v>
      </c>
      <c r="H10" s="5"/>
      <c r="I10" s="27">
        <f t="shared" si="0"/>
        <v>1.1337567272248303</v>
      </c>
      <c r="J10" s="54"/>
      <c r="K10" s="27">
        <f t="shared" si="2"/>
        <v>1.1261842847146184</v>
      </c>
      <c r="L10" s="40"/>
      <c r="M10" s="27">
        <f t="shared" si="3"/>
        <v>0.17144292412327397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34.096666666666664</v>
      </c>
      <c r="E11" s="19">
        <f t="shared" si="4"/>
        <v>12.423333333333332</v>
      </c>
      <c r="F11" s="54"/>
      <c r="G11" s="20">
        <f t="shared" si="1"/>
        <v>6.4088888888888889</v>
      </c>
      <c r="H11" s="20">
        <f>STDEV(G11:G13)</f>
        <v>0.7052895386529765</v>
      </c>
      <c r="I11" s="19">
        <f t="shared" si="0"/>
        <v>1.1768800625782162E-2</v>
      </c>
      <c r="J11" s="54"/>
      <c r="K11" s="19">
        <f t="shared" si="2"/>
        <v>1.1690195962177631E-2</v>
      </c>
      <c r="L11" s="56">
        <f>AVERAGE(K11:K13)</f>
        <v>7.8122398873211041E-3</v>
      </c>
      <c r="M11" s="19">
        <f t="shared" si="3"/>
        <v>-6.4185570758767296</v>
      </c>
      <c r="N11" s="56">
        <f>AVERAGE(M11:M13)</f>
        <v>-7.1118904092100594</v>
      </c>
      <c r="O11" s="57" t="s">
        <v>18</v>
      </c>
      <c r="P11" s="63">
        <f>_xlfn.T.TEST(G2:G4,G11:G13,2,2)</f>
        <v>7.4284895717165623E-5</v>
      </c>
    </row>
    <row r="12" spans="1:16" x14ac:dyDescent="0.2">
      <c r="A12" s="53"/>
      <c r="B12" s="18">
        <v>2</v>
      </c>
      <c r="C12" s="19">
        <v>22.306666666666668</v>
      </c>
      <c r="D12" s="19">
        <v>36.139999999999993</v>
      </c>
      <c r="E12" s="19">
        <f t="shared" si="4"/>
        <v>13.833333333333325</v>
      </c>
      <c r="F12" s="54"/>
      <c r="G12" s="20">
        <f t="shared" si="1"/>
        <v>7.8188888888888819</v>
      </c>
      <c r="H12" s="20"/>
      <c r="I12" s="19">
        <f t="shared" si="0"/>
        <v>4.4287372157220048E-3</v>
      </c>
      <c r="J12" s="54"/>
      <c r="K12" s="19">
        <f t="shared" si="2"/>
        <v>4.3991573621664894E-3</v>
      </c>
      <c r="L12" s="56"/>
      <c r="M12" s="19">
        <f t="shared" si="3"/>
        <v>-7.8285570758767227</v>
      </c>
      <c r="N12" s="56"/>
      <c r="O12" s="57"/>
      <c r="P12" s="63"/>
    </row>
    <row r="13" spans="1:16" x14ac:dyDescent="0.2">
      <c r="A13" s="53"/>
      <c r="B13" s="18">
        <v>3</v>
      </c>
      <c r="C13" s="19">
        <v>22.2</v>
      </c>
      <c r="D13" s="19">
        <v>35.293333333333329</v>
      </c>
      <c r="E13" s="19">
        <f t="shared" si="4"/>
        <v>13.09333333333333</v>
      </c>
      <c r="F13" s="54"/>
      <c r="G13" s="20">
        <f t="shared" si="1"/>
        <v>7.078888888888887</v>
      </c>
      <c r="H13" s="20"/>
      <c r="I13" s="19">
        <f t="shared" si="0"/>
        <v>7.3967698943445317E-3</v>
      </c>
      <c r="J13" s="54"/>
      <c r="K13" s="19">
        <f t="shared" si="2"/>
        <v>7.3473663376191897E-3</v>
      </c>
      <c r="L13" s="56"/>
      <c r="M13" s="19">
        <f t="shared" si="3"/>
        <v>-7.0885570758767269</v>
      </c>
      <c r="N13" s="56"/>
      <c r="O13" s="57"/>
      <c r="P13" s="63"/>
    </row>
    <row r="14" spans="1:16" x14ac:dyDescent="0.2">
      <c r="A14" s="59" t="s">
        <v>7</v>
      </c>
      <c r="B14" s="2">
        <v>1</v>
      </c>
      <c r="C14" s="36">
        <v>21.473333333333333</v>
      </c>
      <c r="D14" s="27">
        <v>31.193333333333332</v>
      </c>
      <c r="E14" s="27">
        <f t="shared" si="4"/>
        <v>9.7199999999999989</v>
      </c>
      <c r="F14" s="54"/>
      <c r="G14" s="5">
        <f t="shared" si="1"/>
        <v>3.7055555555555557</v>
      </c>
      <c r="H14" s="5">
        <f>STDEV(G14:G16)</f>
        <v>0.6753846640577853</v>
      </c>
      <c r="I14" s="27">
        <f t="shared" si="0"/>
        <v>7.6650788573334308E-2</v>
      </c>
      <c r="J14" s="54"/>
      <c r="K14" s="27">
        <f t="shared" si="2"/>
        <v>7.6138832457973704E-2</v>
      </c>
      <c r="L14" s="40">
        <f>AVERAGE(K14:K16)</f>
        <v>5.6757471190144328E-2</v>
      </c>
      <c r="M14" s="27">
        <f t="shared" si="3"/>
        <v>-3.715223742543396</v>
      </c>
      <c r="N14" s="41">
        <f>AVERAGE(M14:M16)</f>
        <v>-4.2352237425433961</v>
      </c>
      <c r="O14" s="40" t="s">
        <v>18</v>
      </c>
      <c r="P14" s="62">
        <f>_xlfn.T.TEST(G2:G4,G14:G16,2,2)</f>
        <v>4.8697340593048711E-4</v>
      </c>
    </row>
    <row r="15" spans="1:16" x14ac:dyDescent="0.2">
      <c r="A15" s="59"/>
      <c r="B15" s="2">
        <v>2</v>
      </c>
      <c r="C15" s="36">
        <v>22.063333333333333</v>
      </c>
      <c r="D15" s="27">
        <v>32.059999999999995</v>
      </c>
      <c r="E15" s="27">
        <f t="shared" si="4"/>
        <v>9.9966666666666626</v>
      </c>
      <c r="F15" s="54"/>
      <c r="G15" s="5">
        <f t="shared" si="1"/>
        <v>3.9822222222222194</v>
      </c>
      <c r="H15" s="5"/>
      <c r="I15" s="27">
        <f t="shared" si="0"/>
        <v>6.3274928300256453E-2</v>
      </c>
      <c r="J15" s="54"/>
      <c r="K15" s="27">
        <f t="shared" si="2"/>
        <v>6.2852310515165724E-2</v>
      </c>
      <c r="L15" s="40"/>
      <c r="M15" s="27">
        <f t="shared" si="3"/>
        <v>-3.9918904092100598</v>
      </c>
      <c r="N15" s="41"/>
      <c r="O15" s="40"/>
      <c r="P15" s="62"/>
    </row>
    <row r="16" spans="1:16" x14ac:dyDescent="0.2">
      <c r="A16" s="59"/>
      <c r="B16" s="2">
        <v>3</v>
      </c>
      <c r="C16" s="36">
        <v>22.166666666666668</v>
      </c>
      <c r="D16" s="27">
        <v>33.17</v>
      </c>
      <c r="E16" s="27">
        <f t="shared" si="4"/>
        <v>11.003333333333334</v>
      </c>
      <c r="F16" s="54"/>
      <c r="G16" s="5">
        <f t="shared" si="1"/>
        <v>4.9888888888888907</v>
      </c>
      <c r="H16" s="5"/>
      <c r="I16" s="27">
        <f t="shared" si="0"/>
        <v>3.1491605288035948E-2</v>
      </c>
      <c r="J16" s="54"/>
      <c r="K16" s="27">
        <f t="shared" si="2"/>
        <v>3.1281270597293562E-2</v>
      </c>
      <c r="L16" s="40"/>
      <c r="M16" s="27">
        <f t="shared" si="3"/>
        <v>-4.9985570758767315</v>
      </c>
      <c r="N16" s="41"/>
      <c r="O16" s="40"/>
      <c r="P16" s="62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27">
        <v>23.196666666666669</v>
      </c>
      <c r="E18" s="27">
        <f t="shared" ref="E18:E29" si="5">D18-C18</f>
        <v>1.543333333333333</v>
      </c>
      <c r="F18" s="51">
        <f>AVERAGE(D18:D20)-AVERAGE(C18:C20)</f>
        <v>1.6900000000000048</v>
      </c>
      <c r="G18" s="5">
        <f>E18-$F$18</f>
        <v>-0.14666666666667183</v>
      </c>
      <c r="H18" s="5">
        <f>STDEV(G18:G20)</f>
        <v>0.12741009902410991</v>
      </c>
      <c r="I18" s="27">
        <f t="shared" ref="I18:I29" si="6">2^(-G18)</f>
        <v>1.1070087815953125</v>
      </c>
      <c r="J18" s="51">
        <f>AVERAGE(I18:I20)</f>
        <v>1.002644467116971</v>
      </c>
      <c r="K18" s="27">
        <f>I18/$J$18</f>
        <v>1.1040890543967528</v>
      </c>
      <c r="L18" s="40">
        <f>AVERAGE(K18:K20)</f>
        <v>1</v>
      </c>
      <c r="M18" s="27">
        <f>LOG(K18,2)</f>
        <v>0.14285654272747417</v>
      </c>
      <c r="N18" s="41">
        <f>AVERAGE(M18:M20)</f>
        <v>-3.8101239391931385E-3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27">
        <v>23.89</v>
      </c>
      <c r="E19" s="27">
        <f t="shared" si="5"/>
        <v>1.773333333333337</v>
      </c>
      <c r="F19" s="51"/>
      <c r="G19" s="5">
        <f t="shared" ref="G19:G29" si="7">E19-$F$18</f>
        <v>8.3333333333332149E-2</v>
      </c>
      <c r="H19" s="5"/>
      <c r="I19" s="27">
        <f t="shared" si="6"/>
        <v>0.94387431268169419</v>
      </c>
      <c r="J19" s="51"/>
      <c r="K19" s="27">
        <f t="shared" ref="K19:K29" si="8">I19/$J$18</f>
        <v>0.94138485139775818</v>
      </c>
      <c r="L19" s="40"/>
      <c r="M19" s="27">
        <f t="shared" ref="M19:M29" si="9">LOG(K19,2)</f>
        <v>-8.7143457272530117E-2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27">
        <v>23.786666666666665</v>
      </c>
      <c r="E20" s="27">
        <f t="shared" si="5"/>
        <v>1.7533333333333303</v>
      </c>
      <c r="F20" s="51"/>
      <c r="G20" s="5">
        <f t="shared" si="7"/>
        <v>6.333333333332547E-2</v>
      </c>
      <c r="H20" s="5"/>
      <c r="I20" s="27">
        <f t="shared" si="6"/>
        <v>0.95705030707390637</v>
      </c>
      <c r="J20" s="51"/>
      <c r="K20" s="27">
        <f t="shared" si="8"/>
        <v>0.95452609420548917</v>
      </c>
      <c r="L20" s="40"/>
      <c r="M20" s="27">
        <f t="shared" si="9"/>
        <v>-6.7143457272523466E-2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23.840000000000003</v>
      </c>
      <c r="E21" s="19">
        <f t="shared" si="5"/>
        <v>1.6633333333333375</v>
      </c>
      <c r="F21" s="54"/>
      <c r="G21" s="20">
        <f t="shared" si="7"/>
        <v>-2.6666666666667282E-2</v>
      </c>
      <c r="H21" s="20">
        <f>STDEV(G21:G23)</f>
        <v>0.19368741522054211</v>
      </c>
      <c r="I21" s="19">
        <f t="shared" si="6"/>
        <v>1.0186558099572929</v>
      </c>
      <c r="J21" s="54"/>
      <c r="K21" s="19">
        <f t="shared" si="8"/>
        <v>1.0159691130459847</v>
      </c>
      <c r="L21" s="56">
        <f>AVERAGE(K21:K23)</f>
        <v>0.88504777206463625</v>
      </c>
      <c r="M21" s="19">
        <f t="shared" si="9"/>
        <v>2.2856542727469713E-2</v>
      </c>
      <c r="N21" s="56">
        <f>AVERAGE(M21:M23)</f>
        <v>-0.18492123505030758</v>
      </c>
      <c r="O21" s="57" t="s">
        <v>14</v>
      </c>
      <c r="P21" s="58">
        <f>_xlfn.T.TEST(G18:G20,G21:G23,2,2)</f>
        <v>0.24744851801125706</v>
      </c>
    </row>
    <row r="22" spans="1:16" x14ac:dyDescent="0.2">
      <c r="A22" s="53"/>
      <c r="B22" s="18">
        <v>2</v>
      </c>
      <c r="C22" s="19">
        <v>21.323333333333334</v>
      </c>
      <c r="D22" s="19">
        <v>23.22666666666667</v>
      </c>
      <c r="E22" s="19">
        <f t="shared" si="5"/>
        <v>1.903333333333336</v>
      </c>
      <c r="F22" s="54"/>
      <c r="G22" s="20">
        <f t="shared" si="7"/>
        <v>0.21333333333333115</v>
      </c>
      <c r="H22" s="20"/>
      <c r="I22" s="19">
        <f t="shared" si="6"/>
        <v>0.86254203199219193</v>
      </c>
      <c r="J22" s="54"/>
      <c r="K22" s="19">
        <f t="shared" si="8"/>
        <v>0.86026708397680274</v>
      </c>
      <c r="L22" s="56"/>
      <c r="M22" s="19">
        <f t="shared" si="9"/>
        <v>-0.21714345727252901</v>
      </c>
      <c r="N22" s="56"/>
      <c r="O22" s="57"/>
      <c r="P22" s="58"/>
    </row>
    <row r="23" spans="1:16" x14ac:dyDescent="0.2">
      <c r="A23" s="53"/>
      <c r="B23" s="18">
        <v>3</v>
      </c>
      <c r="C23" s="19">
        <v>22.159999999999997</v>
      </c>
      <c r="D23" s="19">
        <v>24.206666666666667</v>
      </c>
      <c r="E23" s="19">
        <f t="shared" si="5"/>
        <v>2.0466666666666704</v>
      </c>
      <c r="F23" s="54"/>
      <c r="G23" s="20">
        <f t="shared" si="7"/>
        <v>0.35666666666666558</v>
      </c>
      <c r="H23" s="20"/>
      <c r="I23" s="19">
        <f t="shared" si="6"/>
        <v>0.78096691343494373</v>
      </c>
      <c r="J23" s="54"/>
      <c r="K23" s="19">
        <f t="shared" si="8"/>
        <v>0.7789071191711211</v>
      </c>
      <c r="L23" s="56"/>
      <c r="M23" s="19">
        <f t="shared" si="9"/>
        <v>-0.36047679060586346</v>
      </c>
      <c r="N23" s="56"/>
      <c r="O23" s="57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27">
        <v>32.46</v>
      </c>
      <c r="E24" s="27">
        <f t="shared" si="5"/>
        <v>10.873333333333338</v>
      </c>
      <c r="F24" s="54"/>
      <c r="G24" s="5">
        <f t="shared" si="7"/>
        <v>9.1833333333333336</v>
      </c>
      <c r="H24" s="5">
        <f>STDEV(G24:G26)</f>
        <v>0.47415812333642615</v>
      </c>
      <c r="I24" s="27">
        <f t="shared" si="6"/>
        <v>1.7200505343674774E-3</v>
      </c>
      <c r="J24" s="54"/>
      <c r="K24" s="27">
        <f t="shared" si="8"/>
        <v>1.7155139142325832E-3</v>
      </c>
      <c r="L24" s="40">
        <f>AVERAGE(K24:K26)</f>
        <v>1.8883575863349862E-3</v>
      </c>
      <c r="M24" s="27">
        <f t="shared" si="9"/>
        <v>-9.1871434572725317</v>
      </c>
      <c r="N24" s="41">
        <f>AVERAGE(M24:M26)</f>
        <v>-9.1015879017169752</v>
      </c>
      <c r="O24" s="42" t="s">
        <v>18</v>
      </c>
      <c r="P24" s="61">
        <f>_xlfn.T.TEST(G18:G20,G24:G26,2,2)</f>
        <v>5.6183595302572759E-6</v>
      </c>
    </row>
    <row r="25" spans="1:16" ht="16" customHeight="1" x14ac:dyDescent="0.2">
      <c r="A25" s="59"/>
      <c r="B25" s="2">
        <v>2</v>
      </c>
      <c r="C25" s="36">
        <v>22.243333333333329</v>
      </c>
      <c r="D25" s="27">
        <v>32.520000000000003</v>
      </c>
      <c r="E25" s="27">
        <f t="shared" si="5"/>
        <v>10.276666666666674</v>
      </c>
      <c r="F25" s="54"/>
      <c r="G25" s="5">
        <f t="shared" si="7"/>
        <v>8.5866666666666696</v>
      </c>
      <c r="H25" s="5"/>
      <c r="I25" s="27">
        <f t="shared" si="6"/>
        <v>2.6010923426209257E-3</v>
      </c>
      <c r="J25" s="54"/>
      <c r="K25" s="27">
        <f t="shared" si="8"/>
        <v>2.594231981452181E-3</v>
      </c>
      <c r="L25" s="40"/>
      <c r="M25" s="27">
        <f t="shared" si="9"/>
        <v>-8.5904767906058677</v>
      </c>
      <c r="N25" s="41"/>
      <c r="O25" s="42"/>
      <c r="P25" s="61"/>
    </row>
    <row r="26" spans="1:16" ht="16" customHeight="1" x14ac:dyDescent="0.2">
      <c r="A26" s="59"/>
      <c r="B26" s="2">
        <v>3</v>
      </c>
      <c r="C26" s="36">
        <v>22.060000000000002</v>
      </c>
      <c r="D26" s="27">
        <v>33.273333333333333</v>
      </c>
      <c r="E26" s="27">
        <f t="shared" si="5"/>
        <v>11.213333333333331</v>
      </c>
      <c r="F26" s="54"/>
      <c r="G26" s="5">
        <f t="shared" si="7"/>
        <v>9.5233333333333263</v>
      </c>
      <c r="H26" s="5"/>
      <c r="I26" s="27">
        <f t="shared" si="6"/>
        <v>1.3589109806429918E-3</v>
      </c>
      <c r="J26" s="54"/>
      <c r="K26" s="27">
        <f t="shared" si="8"/>
        <v>1.3553268633201942E-3</v>
      </c>
      <c r="L26" s="40"/>
      <c r="M26" s="27">
        <f t="shared" si="9"/>
        <v>-9.5271434572725244</v>
      </c>
      <c r="N26" s="41"/>
      <c r="O26" s="42"/>
      <c r="P26" s="61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27.456666666666667</v>
      </c>
      <c r="E27" s="19">
        <f t="shared" si="5"/>
        <v>5.8433333333333337</v>
      </c>
      <c r="F27" s="54"/>
      <c r="G27" s="20">
        <f t="shared" si="7"/>
        <v>4.1533333333333289</v>
      </c>
      <c r="H27" s="20">
        <f>STDEV(G27:G29)</f>
        <v>0.1826046123306988</v>
      </c>
      <c r="I27" s="19">
        <f t="shared" si="6"/>
        <v>5.6198158477386802E-2</v>
      </c>
      <c r="J27" s="54"/>
      <c r="K27" s="19">
        <f t="shared" si="8"/>
        <v>5.6049936264028259E-2</v>
      </c>
      <c r="L27" s="45">
        <f>AVERAGE(K27:K29)</f>
        <v>4.8946410771236716E-2</v>
      </c>
      <c r="M27" s="19">
        <f t="shared" si="9"/>
        <v>-4.157143457272527</v>
      </c>
      <c r="N27" s="45">
        <f>AVERAGE(M27:M29)</f>
        <v>-4.360476790605861</v>
      </c>
      <c r="O27" s="47" t="s">
        <v>18</v>
      </c>
      <c r="P27" s="49">
        <f>_xlfn.T.TEST(G18:G20,G27:G29,2,2)</f>
        <v>4.5221904790277585E-6</v>
      </c>
    </row>
    <row r="28" spans="1:16" x14ac:dyDescent="0.2">
      <c r="A28" s="43"/>
      <c r="B28" s="18">
        <v>2</v>
      </c>
      <c r="C28" s="19">
        <v>22.223333333333333</v>
      </c>
      <c r="D28" s="21">
        <v>28.323333333333334</v>
      </c>
      <c r="E28" s="19">
        <f t="shared" si="5"/>
        <v>6.1000000000000014</v>
      </c>
      <c r="F28" s="54"/>
      <c r="G28" s="20">
        <f t="shared" si="7"/>
        <v>4.4099999999999966</v>
      </c>
      <c r="H28" s="20"/>
      <c r="I28" s="19">
        <f t="shared" si="6"/>
        <v>4.7038960856595965E-2</v>
      </c>
      <c r="J28" s="54"/>
      <c r="K28" s="19">
        <f t="shared" si="8"/>
        <v>4.6914895956941718E-2</v>
      </c>
      <c r="L28" s="45"/>
      <c r="M28" s="19">
        <f t="shared" si="9"/>
        <v>-4.4138101239391947</v>
      </c>
      <c r="N28" s="45"/>
      <c r="O28" s="47"/>
      <c r="P28" s="49"/>
    </row>
    <row r="29" spans="1:16" ht="17" thickBot="1" x14ac:dyDescent="0.25">
      <c r="A29" s="44"/>
      <c r="B29" s="22">
        <v>3</v>
      </c>
      <c r="C29" s="23">
        <v>22.53</v>
      </c>
      <c r="D29" s="23">
        <v>28.72666666666667</v>
      </c>
      <c r="E29" s="23">
        <f t="shared" si="5"/>
        <v>6.196666666666669</v>
      </c>
      <c r="F29" s="55"/>
      <c r="G29" s="20">
        <f t="shared" si="7"/>
        <v>4.5066666666666642</v>
      </c>
      <c r="H29" s="20"/>
      <c r="I29" s="19">
        <f t="shared" si="6"/>
        <v>4.3990424501062254E-2</v>
      </c>
      <c r="J29" s="55"/>
      <c r="K29" s="23">
        <f t="shared" si="8"/>
        <v>4.3874400092740178E-2</v>
      </c>
      <c r="L29" s="46"/>
      <c r="M29" s="23">
        <f t="shared" si="9"/>
        <v>-4.5104767906058614</v>
      </c>
      <c r="N29" s="46"/>
      <c r="O29" s="48"/>
      <c r="P29" s="50"/>
    </row>
    <row r="30" spans="1:16" ht="17" customHeight="1" thickTop="1" x14ac:dyDescent="0.2">
      <c r="G30" s="38" t="s">
        <v>20</v>
      </c>
      <c r="H30" s="28"/>
      <c r="I30" s="24"/>
      <c r="N30" s="15"/>
    </row>
    <row r="31" spans="1:16" x14ac:dyDescent="0.2">
      <c r="G31" s="39"/>
      <c r="H31" s="29"/>
      <c r="I31" s="25"/>
      <c r="N31" s="15"/>
    </row>
    <row r="32" spans="1:16" x14ac:dyDescent="0.2">
      <c r="G32" s="39"/>
      <c r="H32" s="29"/>
      <c r="I32" s="25"/>
      <c r="N32" s="15"/>
    </row>
    <row r="33" spans="7:14" x14ac:dyDescent="0.2">
      <c r="G33" s="39"/>
      <c r="H33" s="29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  <mergeCell ref="N8:N10"/>
    <mergeCell ref="O8:O10"/>
    <mergeCell ref="P8:P10"/>
    <mergeCell ref="A11:A13"/>
    <mergeCell ref="L11:L13"/>
    <mergeCell ref="N11:N13"/>
    <mergeCell ref="O11:O13"/>
    <mergeCell ref="P11:P13"/>
    <mergeCell ref="A14:A16"/>
    <mergeCell ref="L14:L16"/>
    <mergeCell ref="N14:N16"/>
    <mergeCell ref="O14:O16"/>
    <mergeCell ref="P14:P16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27:A29"/>
    <mergeCell ref="L27:L29"/>
    <mergeCell ref="N27:N29"/>
    <mergeCell ref="O27:O29"/>
    <mergeCell ref="P27:P29"/>
    <mergeCell ref="G30:G33"/>
    <mergeCell ref="L24:L26"/>
    <mergeCell ref="N24:N26"/>
    <mergeCell ref="O24:O26"/>
  </mergeCells>
  <printOptions gridLines="1"/>
  <pageMargins left="0.7" right="0.7" top="1.25" bottom="0.75" header="0.3" footer="0.3"/>
  <pageSetup scale="66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C2FF6-49B8-C248-A302-A80BEE88D7D2}">
  <sheetPr>
    <tabColor rgb="FFD7A4D5"/>
    <pageSetUpPr fitToPage="1"/>
  </sheetPr>
  <dimension ref="A1:P41"/>
  <sheetViews>
    <sheetView zoomScale="110" zoomScaleNormal="110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R36" sqref="R36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32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31">
        <v>23.766666666666666</v>
      </c>
      <c r="E2" s="31">
        <f>D2-C2</f>
        <v>2.1766666666666623</v>
      </c>
      <c r="F2" s="51">
        <f>AVERAGE(D2:D4)-AVERAGE(C2:C4)</f>
        <v>2.3900000000000006</v>
      </c>
      <c r="G2" s="5">
        <f>E2-$F$2</f>
        <v>-0.21333333333333826</v>
      </c>
      <c r="H2" s="5">
        <f>STDEV(G2:G4)</f>
        <v>0.19229606802474955</v>
      </c>
      <c r="I2" s="31">
        <f t="shared" ref="I2:I16" si="0">2^(-G2)</f>
        <v>1.1593637908755934</v>
      </c>
      <c r="J2" s="51">
        <f>AVERAGE(I2:I4)</f>
        <v>1.0060319933983715</v>
      </c>
      <c r="K2" s="31">
        <f>I2/$J$2</f>
        <v>1.1524124466054682</v>
      </c>
      <c r="L2" s="40">
        <f>AVERAGE(K2:K4)</f>
        <v>1</v>
      </c>
      <c r="M2" s="31">
        <f>LOG(K2,2)</f>
        <v>0.20465714749085678</v>
      </c>
      <c r="N2" s="41">
        <f>AVERAGE(M2:M4)</f>
        <v>-8.6761858424816707E-3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31">
        <v>23.790000000000003</v>
      </c>
      <c r="E3" s="31">
        <f>D3-C3</f>
        <v>2.4433333333333387</v>
      </c>
      <c r="F3" s="51"/>
      <c r="G3" s="5">
        <f t="shared" ref="G3:G16" si="1">E3-$F$2</f>
        <v>5.3333333333338118E-2</v>
      </c>
      <c r="H3" s="5"/>
      <c r="I3" s="31">
        <f t="shared" si="0"/>
        <v>0.96370711839154855</v>
      </c>
      <c r="J3" s="51"/>
      <c r="K3" s="31">
        <f t="shared" ref="K3:K16" si="2">I3/$J$2</f>
        <v>0.95792889760508537</v>
      </c>
      <c r="L3" s="40"/>
      <c r="M3" s="31">
        <f t="shared" ref="M3:M16" si="3">LOG(K3,2)</f>
        <v>-6.2009519175820017E-2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31">
        <v>23.99</v>
      </c>
      <c r="E4" s="31">
        <f t="shared" ref="E4:E16" si="4">D4-C4</f>
        <v>2.5500000000000007</v>
      </c>
      <c r="F4" s="51"/>
      <c r="G4" s="5">
        <f t="shared" si="1"/>
        <v>0.16000000000000014</v>
      </c>
      <c r="H4" s="5"/>
      <c r="I4" s="31">
        <f t="shared" si="0"/>
        <v>0.89502507092797234</v>
      </c>
      <c r="J4" s="51"/>
      <c r="K4" s="31">
        <f t="shared" si="2"/>
        <v>0.88965865578944636</v>
      </c>
      <c r="L4" s="40"/>
      <c r="M4" s="31">
        <f t="shared" si="3"/>
        <v>-0.16867618584248179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20.079999999999998</v>
      </c>
      <c r="E5" s="19">
        <f t="shared" si="4"/>
        <v>-1.5733333333333377</v>
      </c>
      <c r="F5" s="54"/>
      <c r="G5" s="20">
        <f t="shared" si="1"/>
        <v>-3.9633333333333383</v>
      </c>
      <c r="H5" s="20">
        <f>STDEV(G5:G7)</f>
        <v>0.10221618339650242</v>
      </c>
      <c r="I5" s="19">
        <f t="shared" si="0"/>
        <v>15.5984776915559</v>
      </c>
      <c r="J5" s="54"/>
      <c r="K5" s="19">
        <f t="shared" si="2"/>
        <v>15.504951923908814</v>
      </c>
      <c r="L5" s="56">
        <f>AVERAGE(K5:K7)</f>
        <v>16.851623740907939</v>
      </c>
      <c r="M5" s="19">
        <f t="shared" si="3"/>
        <v>3.9546571474908569</v>
      </c>
      <c r="N5" s="56">
        <f>AVERAGE(M5:M7)</f>
        <v>4.07243492526863</v>
      </c>
      <c r="O5" s="57" t="s">
        <v>17</v>
      </c>
      <c r="P5" s="63">
        <f>_xlfn.T.TEST(G2:G4, G5:G7, 2, 2)</f>
        <v>5.3713518371528891E-6</v>
      </c>
    </row>
    <row r="6" spans="1:16" x14ac:dyDescent="0.2">
      <c r="A6" s="53"/>
      <c r="B6" s="18">
        <v>2</v>
      </c>
      <c r="C6" s="19">
        <v>22.116666666666664</v>
      </c>
      <c r="D6" s="19">
        <v>20.36</v>
      </c>
      <c r="E6" s="19">
        <f t="shared" si="4"/>
        <v>-1.7566666666666642</v>
      </c>
      <c r="F6" s="54"/>
      <c r="G6" s="20">
        <f t="shared" si="1"/>
        <v>-4.1466666666666647</v>
      </c>
      <c r="H6" s="20"/>
      <c r="I6" s="19">
        <f t="shared" si="0"/>
        <v>17.712140505524907</v>
      </c>
      <c r="J6" s="54"/>
      <c r="K6" s="19">
        <f t="shared" si="2"/>
        <v>17.60594158212939</v>
      </c>
      <c r="L6" s="56"/>
      <c r="M6" s="19">
        <f t="shared" si="3"/>
        <v>4.1379904808241825</v>
      </c>
      <c r="N6" s="56"/>
      <c r="O6" s="57"/>
      <c r="P6" s="63"/>
    </row>
    <row r="7" spans="1:16" x14ac:dyDescent="0.2">
      <c r="A7" s="53"/>
      <c r="B7" s="18">
        <v>3</v>
      </c>
      <c r="C7" s="19">
        <v>22.033333333333335</v>
      </c>
      <c r="D7" s="19">
        <v>20.290000000000003</v>
      </c>
      <c r="E7" s="19">
        <f t="shared" si="4"/>
        <v>-1.7433333333333323</v>
      </c>
      <c r="F7" s="54"/>
      <c r="G7" s="20">
        <f t="shared" si="1"/>
        <v>-4.1333333333333329</v>
      </c>
      <c r="H7" s="20"/>
      <c r="I7" s="19">
        <f t="shared" si="0"/>
        <v>17.549199675114007</v>
      </c>
      <c r="J7" s="54"/>
      <c r="K7" s="19">
        <f t="shared" si="2"/>
        <v>17.44397771668562</v>
      </c>
      <c r="L7" s="56"/>
      <c r="M7" s="19">
        <f t="shared" si="3"/>
        <v>4.1246571474908507</v>
      </c>
      <c r="N7" s="56"/>
      <c r="O7" s="57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31">
        <v>23.096666666666664</v>
      </c>
      <c r="E8" s="31">
        <f t="shared" si="4"/>
        <v>1.6533333333333324</v>
      </c>
      <c r="F8" s="54"/>
      <c r="G8" s="5">
        <f t="shared" si="1"/>
        <v>-0.73666666666666814</v>
      </c>
      <c r="H8" s="5">
        <f>STDEV(G8:G10)</f>
        <v>0.31095432557305241</v>
      </c>
      <c r="I8" s="31">
        <f t="shared" si="0"/>
        <v>1.6663213678518283</v>
      </c>
      <c r="J8" s="54"/>
      <c r="K8" s="31">
        <f t="shared" si="2"/>
        <v>1.6563303938505995</v>
      </c>
      <c r="L8" s="40">
        <f>AVERAGE(K8:K10)</f>
        <v>1.315422427545158</v>
      </c>
      <c r="M8" s="31">
        <f t="shared" si="3"/>
        <v>0.7279904808241866</v>
      </c>
      <c r="N8" s="41">
        <f>AVERAGE(M8:M10)</f>
        <v>0.37243492526863226</v>
      </c>
      <c r="O8" s="40" t="s">
        <v>26</v>
      </c>
      <c r="P8" s="62">
        <f>_xlfn.T.TEST(G2:G4,G8:G10,2,2)</f>
        <v>0.14530766649031154</v>
      </c>
    </row>
    <row r="9" spans="1:16" x14ac:dyDescent="0.2">
      <c r="A9" s="59"/>
      <c r="B9" s="2">
        <v>2</v>
      </c>
      <c r="C9" s="36">
        <v>21.400000000000002</v>
      </c>
      <c r="D9" s="31">
        <v>23.63</v>
      </c>
      <c r="E9" s="31">
        <f t="shared" si="4"/>
        <v>2.2299999999999969</v>
      </c>
      <c r="F9" s="54"/>
      <c r="G9" s="5">
        <f t="shared" si="1"/>
        <v>-0.16000000000000369</v>
      </c>
      <c r="H9" s="5"/>
      <c r="I9" s="31">
        <f t="shared" si="0"/>
        <v>1.1172871380722229</v>
      </c>
      <c r="J9" s="54"/>
      <c r="K9" s="31">
        <f t="shared" si="2"/>
        <v>1.1105880781167128</v>
      </c>
      <c r="L9" s="40"/>
      <c r="M9" s="31">
        <f t="shared" si="3"/>
        <v>0.15132381415752208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31">
        <v>24.36</v>
      </c>
      <c r="E10" s="31">
        <f t="shared" si="4"/>
        <v>2.1433333333333309</v>
      </c>
      <c r="F10" s="54"/>
      <c r="G10" s="5">
        <f t="shared" si="1"/>
        <v>-0.2466666666666697</v>
      </c>
      <c r="H10" s="5"/>
      <c r="I10" s="31">
        <f t="shared" si="0"/>
        <v>1.1864626349084895</v>
      </c>
      <c r="J10" s="54"/>
      <c r="K10" s="31">
        <f t="shared" si="2"/>
        <v>1.1793488106681618</v>
      </c>
      <c r="L10" s="40"/>
      <c r="M10" s="31">
        <f t="shared" si="3"/>
        <v>0.23799048082418803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28.423333333333336</v>
      </c>
      <c r="E11" s="19">
        <f t="shared" si="4"/>
        <v>6.7500000000000036</v>
      </c>
      <c r="F11" s="54"/>
      <c r="G11" s="20">
        <f t="shared" si="1"/>
        <v>4.360000000000003</v>
      </c>
      <c r="H11" s="20">
        <f>STDEV(G11:G13)</f>
        <v>0.21432927246887243</v>
      </c>
      <c r="I11" s="19">
        <f t="shared" si="0"/>
        <v>4.8697786228781147E-2</v>
      </c>
      <c r="J11" s="54"/>
      <c r="K11" s="19">
        <f t="shared" si="2"/>
        <v>4.8405802746173357E-2</v>
      </c>
      <c r="L11" s="56">
        <f>AVERAGE(K11:K13)</f>
        <v>4.1264390532295726E-2</v>
      </c>
      <c r="M11" s="19">
        <f t="shared" si="3"/>
        <v>-4.3686761858424843</v>
      </c>
      <c r="N11" s="56">
        <f>AVERAGE(M11:M13)</f>
        <v>-4.6097872969535922</v>
      </c>
      <c r="O11" s="57" t="s">
        <v>14</v>
      </c>
      <c r="P11" s="63">
        <f>_xlfn.T.TEST(G2:G4,G11:G13,2,2)</f>
        <v>1.0137985571637114E-5</v>
      </c>
    </row>
    <row r="12" spans="1:16" x14ac:dyDescent="0.2">
      <c r="A12" s="53"/>
      <c r="B12" s="18">
        <v>2</v>
      </c>
      <c r="C12" s="19">
        <v>22.306666666666668</v>
      </c>
      <c r="D12" s="19">
        <v>29.466666666666669</v>
      </c>
      <c r="E12" s="19">
        <f t="shared" si="4"/>
        <v>7.16</v>
      </c>
      <c r="F12" s="54"/>
      <c r="G12" s="20">
        <f t="shared" si="1"/>
        <v>4.7699999999999996</v>
      </c>
      <c r="H12" s="20"/>
      <c r="I12" s="19">
        <f t="shared" si="0"/>
        <v>3.6651092163496227E-2</v>
      </c>
      <c r="J12" s="54"/>
      <c r="K12" s="19">
        <f t="shared" si="2"/>
        <v>3.6431338569749658E-2</v>
      </c>
      <c r="L12" s="56"/>
      <c r="M12" s="19">
        <f t="shared" si="3"/>
        <v>-4.7786761858424809</v>
      </c>
      <c r="N12" s="56"/>
      <c r="O12" s="57"/>
      <c r="P12" s="63"/>
    </row>
    <row r="13" spans="1:16" x14ac:dyDescent="0.2">
      <c r="A13" s="53"/>
      <c r="B13" s="18">
        <v>3</v>
      </c>
      <c r="C13" s="19">
        <v>22.2</v>
      </c>
      <c r="D13" s="19">
        <v>29.263333333333332</v>
      </c>
      <c r="E13" s="19">
        <f t="shared" si="4"/>
        <v>7.0633333333333326</v>
      </c>
      <c r="F13" s="54"/>
      <c r="G13" s="20">
        <f t="shared" si="1"/>
        <v>4.673333333333332</v>
      </c>
      <c r="H13" s="20"/>
      <c r="I13" s="19">
        <f t="shared" si="0"/>
        <v>3.9191012798445703E-2</v>
      </c>
      <c r="J13" s="54"/>
      <c r="K13" s="19">
        <f t="shared" si="2"/>
        <v>3.8956030280964171E-2</v>
      </c>
      <c r="L13" s="56"/>
      <c r="M13" s="19">
        <f t="shared" si="3"/>
        <v>-4.6820095191758133</v>
      </c>
      <c r="N13" s="56"/>
      <c r="O13" s="57"/>
      <c r="P13" s="63"/>
    </row>
    <row r="14" spans="1:16" x14ac:dyDescent="0.2">
      <c r="A14" s="59" t="s">
        <v>7</v>
      </c>
      <c r="B14" s="2">
        <v>1</v>
      </c>
      <c r="C14" s="36">
        <v>21.473333333333333</v>
      </c>
      <c r="D14" s="31">
        <v>26.843333333333334</v>
      </c>
      <c r="E14" s="31">
        <f t="shared" si="4"/>
        <v>5.370000000000001</v>
      </c>
      <c r="F14" s="54"/>
      <c r="G14" s="5">
        <f t="shared" si="1"/>
        <v>2.9800000000000004</v>
      </c>
      <c r="H14" s="5">
        <f>STDEV(G14:G16)</f>
        <v>0.25450023648391651</v>
      </c>
      <c r="I14" s="31">
        <f t="shared" si="0"/>
        <v>0.12674493497375364</v>
      </c>
      <c r="J14" s="54"/>
      <c r="K14" s="31">
        <f t="shared" si="2"/>
        <v>0.12598499431972321</v>
      </c>
      <c r="L14" s="40">
        <f>AVERAGE(K14:K16)</f>
        <v>0.11146867237746837</v>
      </c>
      <c r="M14" s="31">
        <f t="shared" si="3"/>
        <v>-2.9886761858424817</v>
      </c>
      <c r="N14" s="41">
        <f>AVERAGE(M14:M16)</f>
        <v>-3.1797872969535916</v>
      </c>
      <c r="O14" s="40" t="s">
        <v>14</v>
      </c>
      <c r="P14" s="62">
        <f>_xlfn.T.TEST(G2:G4,G14:G16,2,2)</f>
        <v>6.6744184959756641E-5</v>
      </c>
    </row>
    <row r="15" spans="1:16" x14ac:dyDescent="0.2">
      <c r="A15" s="59"/>
      <c r="B15" s="2">
        <v>2</v>
      </c>
      <c r="C15" s="36">
        <v>22.063333333333333</v>
      </c>
      <c r="D15" s="31">
        <v>27.526666666666667</v>
      </c>
      <c r="E15" s="31">
        <f t="shared" si="4"/>
        <v>5.4633333333333347</v>
      </c>
      <c r="F15" s="54"/>
      <c r="G15" s="5">
        <f t="shared" si="1"/>
        <v>3.0733333333333341</v>
      </c>
      <c r="H15" s="5"/>
      <c r="I15" s="31">
        <f t="shared" si="0"/>
        <v>0.11880493471385019</v>
      </c>
      <c r="J15" s="54"/>
      <c r="K15" s="31">
        <f t="shared" si="2"/>
        <v>0.11809260092467602</v>
      </c>
      <c r="L15" s="40"/>
      <c r="M15" s="31">
        <f t="shared" si="3"/>
        <v>-3.0820095191758159</v>
      </c>
      <c r="N15" s="41"/>
      <c r="O15" s="40"/>
      <c r="P15" s="62"/>
    </row>
    <row r="16" spans="1:16" x14ac:dyDescent="0.2">
      <c r="A16" s="59"/>
      <c r="B16" s="2">
        <v>3</v>
      </c>
      <c r="C16" s="36">
        <v>22.166666666666668</v>
      </c>
      <c r="D16" s="31">
        <v>28.016666666666666</v>
      </c>
      <c r="E16" s="31">
        <f t="shared" si="4"/>
        <v>5.8499999999999979</v>
      </c>
      <c r="F16" s="54"/>
      <c r="G16" s="5">
        <f t="shared" si="1"/>
        <v>3.4599999999999973</v>
      </c>
      <c r="H16" s="5"/>
      <c r="I16" s="31">
        <f t="shared" si="0"/>
        <v>9.0873282332519609E-2</v>
      </c>
      <c r="J16" s="54"/>
      <c r="K16" s="31">
        <f t="shared" si="2"/>
        <v>9.0328421888005841E-2</v>
      </c>
      <c r="L16" s="40"/>
      <c r="M16" s="31">
        <f t="shared" si="3"/>
        <v>-3.4686761858424786</v>
      </c>
      <c r="N16" s="41"/>
      <c r="O16" s="40"/>
      <c r="P16" s="62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31">
        <v>20.079999999999998</v>
      </c>
      <c r="E18" s="31">
        <f t="shared" ref="E18:E29" si="5">D18-C18</f>
        <v>-1.5733333333333377</v>
      </c>
      <c r="F18" s="51">
        <f>AVERAGE(D18:D20)-AVERAGE(C18:C20)</f>
        <v>-1.6911111111111055</v>
      </c>
      <c r="G18" s="5">
        <f>E18-$F$18</f>
        <v>0.11777777777776777</v>
      </c>
      <c r="H18" s="5">
        <f>STDEV(G18:G20)</f>
        <v>0.10221618339650242</v>
      </c>
      <c r="I18" s="31">
        <f t="shared" ref="I18:I29" si="6">2^(-G18)</f>
        <v>0.92160613275344683</v>
      </c>
      <c r="J18" s="51">
        <f>AVERAGE(I18:I20)</f>
        <v>1.0016515925164555</v>
      </c>
      <c r="K18" s="31">
        <f>I18/$J$18</f>
        <v>0.92008652473470343</v>
      </c>
      <c r="L18" s="40">
        <f>AVERAGE(K18:K20)</f>
        <v>1</v>
      </c>
      <c r="M18" s="31">
        <f>LOG(K18,2)</f>
        <v>-0.12015855661330951</v>
      </c>
      <c r="N18" s="41">
        <f>AVERAGE(M18:M20)</f>
        <v>-2.3807788355357518E-3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31">
        <v>20.36</v>
      </c>
      <c r="E19" s="31">
        <f t="shared" si="5"/>
        <v>-1.7566666666666642</v>
      </c>
      <c r="F19" s="51"/>
      <c r="G19" s="5">
        <f t="shared" ref="G19:G29" si="7">E19-$F$18</f>
        <v>-6.5555555555558698E-2</v>
      </c>
      <c r="H19" s="5"/>
      <c r="I19" s="31">
        <f t="shared" si="6"/>
        <v>1.046487845600417</v>
      </c>
      <c r="J19" s="51"/>
      <c r="K19" s="31">
        <f t="shared" ref="K19:K29" si="8">I19/$J$18</f>
        <v>1.0447623239646822</v>
      </c>
      <c r="L19" s="40"/>
      <c r="M19" s="31">
        <f t="shared" ref="M19:M29" si="9">LOG(K19,2)</f>
        <v>6.3174776720017006E-2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31">
        <v>20.290000000000003</v>
      </c>
      <c r="E20" s="31">
        <f t="shared" si="5"/>
        <v>-1.7433333333333323</v>
      </c>
      <c r="F20" s="51"/>
      <c r="G20" s="5">
        <f t="shared" si="7"/>
        <v>-5.2222222222226833E-2</v>
      </c>
      <c r="H20" s="5"/>
      <c r="I20" s="31">
        <f t="shared" si="6"/>
        <v>1.0368607991955028</v>
      </c>
      <c r="J20" s="51"/>
      <c r="K20" s="31">
        <f t="shared" si="8"/>
        <v>1.0351511513006144</v>
      </c>
      <c r="L20" s="40"/>
      <c r="M20" s="31">
        <f t="shared" si="9"/>
        <v>4.9841443386685252E-2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20.400000000000002</v>
      </c>
      <c r="E21" s="19">
        <f t="shared" si="5"/>
        <v>-1.7766666666666637</v>
      </c>
      <c r="F21" s="54"/>
      <c r="G21" s="20">
        <f t="shared" si="7"/>
        <v>-8.5555555555558271E-2</v>
      </c>
      <c r="H21" s="20">
        <f>STDEV(G21:G23)</f>
        <v>0.21909747534762697</v>
      </c>
      <c r="I21" s="19">
        <f t="shared" si="6"/>
        <v>1.0610962715315868</v>
      </c>
      <c r="J21" s="54"/>
      <c r="K21" s="19">
        <f t="shared" si="8"/>
        <v>1.0593466625114507</v>
      </c>
      <c r="L21" s="56">
        <f>AVERAGE(K21:K23)</f>
        <v>0.92427048983937243</v>
      </c>
      <c r="M21" s="19">
        <f t="shared" si="9"/>
        <v>8.3174776720016594E-2</v>
      </c>
      <c r="N21" s="56">
        <f>AVERAGE(M21:M23)</f>
        <v>-0.12460300105775923</v>
      </c>
      <c r="O21" s="57" t="s">
        <v>14</v>
      </c>
      <c r="P21" s="58">
        <f>_xlfn.T.TEST(G18:G20,G21:G23,2,2)</f>
        <v>0.43067253997196836</v>
      </c>
    </row>
    <row r="22" spans="1:16" x14ac:dyDescent="0.2">
      <c r="A22" s="53"/>
      <c r="B22" s="18">
        <v>2</v>
      </c>
      <c r="C22" s="19">
        <v>21.323333333333334</v>
      </c>
      <c r="D22" s="19">
        <v>19.733333333333331</v>
      </c>
      <c r="E22" s="19">
        <f t="shared" si="5"/>
        <v>-1.5900000000000034</v>
      </c>
      <c r="F22" s="54"/>
      <c r="G22" s="20">
        <f t="shared" si="7"/>
        <v>0.10111111111110205</v>
      </c>
      <c r="H22" s="20"/>
      <c r="I22" s="19">
        <f t="shared" si="6"/>
        <v>0.93231468019486075</v>
      </c>
      <c r="J22" s="54"/>
      <c r="K22" s="19">
        <f t="shared" si="8"/>
        <v>0.93077741518146118</v>
      </c>
      <c r="L22" s="56"/>
      <c r="M22" s="19">
        <f t="shared" si="9"/>
        <v>-0.10349188994664356</v>
      </c>
      <c r="N22" s="56"/>
      <c r="O22" s="57"/>
      <c r="P22" s="58"/>
    </row>
    <row r="23" spans="1:16" x14ac:dyDescent="0.2">
      <c r="A23" s="53"/>
      <c r="B23" s="18">
        <v>3</v>
      </c>
      <c r="C23" s="19">
        <v>22.159999999999997</v>
      </c>
      <c r="D23" s="19">
        <v>20.82</v>
      </c>
      <c r="E23" s="19">
        <f t="shared" si="5"/>
        <v>-1.3399999999999963</v>
      </c>
      <c r="F23" s="54"/>
      <c r="G23" s="20">
        <f t="shared" si="7"/>
        <v>0.35111111111110915</v>
      </c>
      <c r="H23" s="20"/>
      <c r="I23" s="19">
        <f t="shared" si="6"/>
        <v>0.78398007246426782</v>
      </c>
      <c r="J23" s="54"/>
      <c r="K23" s="19">
        <f t="shared" si="8"/>
        <v>0.78268739182520519</v>
      </c>
      <c r="L23" s="56"/>
      <c r="M23" s="19">
        <f t="shared" si="9"/>
        <v>-0.35349188994665071</v>
      </c>
      <c r="N23" s="56"/>
      <c r="O23" s="57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31">
        <v>27.820000000000004</v>
      </c>
      <c r="E24" s="31">
        <f t="shared" si="5"/>
        <v>6.2333333333333414</v>
      </c>
      <c r="F24" s="54"/>
      <c r="G24" s="5">
        <f t="shared" si="7"/>
        <v>7.9244444444444468</v>
      </c>
      <c r="H24" s="5">
        <f>STDEV(G24:G26)</f>
        <v>0.2770947157227629</v>
      </c>
      <c r="I24" s="31">
        <f t="shared" si="6"/>
        <v>4.1162763445087274E-3</v>
      </c>
      <c r="J24" s="54"/>
      <c r="K24" s="31">
        <f t="shared" si="8"/>
        <v>4.1094891429937037E-3</v>
      </c>
      <c r="L24" s="40">
        <f>AVERAGE(K24:K26)</f>
        <v>4.1089206310776652E-3</v>
      </c>
      <c r="M24" s="31">
        <f t="shared" si="9"/>
        <v>-7.9268252232799892</v>
      </c>
      <c r="N24" s="41">
        <f>AVERAGE(M24:M26)</f>
        <v>-7.9446030010577635</v>
      </c>
      <c r="O24" s="40" t="s">
        <v>14</v>
      </c>
      <c r="P24" s="65">
        <f>_xlfn.T.TEST(G18:G20,G24:G26,2,2)</f>
        <v>1.2709698142388046E-6</v>
      </c>
    </row>
    <row r="25" spans="1:16" ht="16" customHeight="1" x14ac:dyDescent="0.2">
      <c r="A25" s="59"/>
      <c r="B25" s="2">
        <v>2</v>
      </c>
      <c r="C25" s="36">
        <v>22.243333333333329</v>
      </c>
      <c r="D25" s="31">
        <v>28.22666666666667</v>
      </c>
      <c r="E25" s="31">
        <f t="shared" si="5"/>
        <v>5.9833333333333414</v>
      </c>
      <c r="F25" s="54"/>
      <c r="G25" s="5">
        <f t="shared" si="7"/>
        <v>7.6744444444444468</v>
      </c>
      <c r="H25" s="5"/>
      <c r="I25" s="31">
        <f t="shared" si="6"/>
        <v>4.8951051162071726E-3</v>
      </c>
      <c r="J25" s="54"/>
      <c r="K25" s="31">
        <f t="shared" si="8"/>
        <v>4.8870337278745495E-3</v>
      </c>
      <c r="L25" s="40"/>
      <c r="M25" s="31">
        <f t="shared" si="9"/>
        <v>-7.6768252232799883</v>
      </c>
      <c r="N25" s="41"/>
      <c r="O25" s="40"/>
      <c r="P25" s="65"/>
    </row>
    <row r="26" spans="1:16" ht="16" customHeight="1" x14ac:dyDescent="0.2">
      <c r="A26" s="59"/>
      <c r="B26" s="2">
        <v>3</v>
      </c>
      <c r="C26" s="36">
        <v>22.060000000000002</v>
      </c>
      <c r="D26" s="31">
        <v>28.596666666666668</v>
      </c>
      <c r="E26" s="31">
        <f t="shared" si="5"/>
        <v>6.5366666666666653</v>
      </c>
      <c r="F26" s="54"/>
      <c r="G26" s="5">
        <f t="shared" si="7"/>
        <v>8.2277777777777708</v>
      </c>
      <c r="H26" s="5"/>
      <c r="I26" s="31">
        <f t="shared" si="6"/>
        <v>3.3357392202120902E-3</v>
      </c>
      <c r="J26" s="54"/>
      <c r="K26" s="31">
        <f t="shared" si="8"/>
        <v>3.3302390223647446E-3</v>
      </c>
      <c r="L26" s="40"/>
      <c r="M26" s="31">
        <f t="shared" si="9"/>
        <v>-8.2301585566133113</v>
      </c>
      <c r="N26" s="41"/>
      <c r="O26" s="40"/>
      <c r="P26" s="65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23.849999999999998</v>
      </c>
      <c r="E27" s="19">
        <f t="shared" si="5"/>
        <v>2.2366666666666646</v>
      </c>
      <c r="F27" s="54"/>
      <c r="G27" s="20">
        <f t="shared" si="7"/>
        <v>3.92777777777777</v>
      </c>
      <c r="H27" s="20">
        <f>STDEV(G27:G29)</f>
        <v>0.19906261810276121</v>
      </c>
      <c r="I27" s="19">
        <f t="shared" si="6"/>
        <v>6.5708427285434259E-2</v>
      </c>
      <c r="J27" s="54"/>
      <c r="K27" s="19">
        <f t="shared" si="8"/>
        <v>6.5600082679801441E-2</v>
      </c>
      <c r="L27" s="45">
        <f>AVERAGE(K27:K29)</f>
        <v>5.9443758566252836E-2</v>
      </c>
      <c r="M27" s="19">
        <f t="shared" si="9"/>
        <v>-3.9301585566133115</v>
      </c>
      <c r="N27" s="45">
        <f>AVERAGE(M27:M29)</f>
        <v>-4.0812696677244267</v>
      </c>
      <c r="O27" s="47" t="s">
        <v>14</v>
      </c>
      <c r="P27" s="49">
        <f>_xlfn.T.TEST(G18:G20,G27:G29,2,2)</f>
        <v>5.998849527869048E-6</v>
      </c>
    </row>
    <row r="28" spans="1:16" x14ac:dyDescent="0.2">
      <c r="A28" s="43"/>
      <c r="B28" s="18">
        <v>2</v>
      </c>
      <c r="C28" s="19">
        <v>22.223333333333333</v>
      </c>
      <c r="D28" s="21">
        <v>24.536666666666672</v>
      </c>
      <c r="E28" s="19">
        <f t="shared" si="5"/>
        <v>2.3133333333333397</v>
      </c>
      <c r="F28" s="54"/>
      <c r="G28" s="20">
        <f t="shared" si="7"/>
        <v>4.0044444444444451</v>
      </c>
      <c r="H28" s="20"/>
      <c r="I28" s="19">
        <f t="shared" si="6"/>
        <v>6.2307755388130721E-2</v>
      </c>
      <c r="J28" s="54"/>
      <c r="K28" s="19">
        <f t="shared" si="8"/>
        <v>6.2205018045840228E-2</v>
      </c>
      <c r="L28" s="45"/>
      <c r="M28" s="19">
        <f t="shared" si="9"/>
        <v>-4.0068252232799866</v>
      </c>
      <c r="N28" s="45"/>
      <c r="O28" s="47"/>
      <c r="P28" s="49"/>
    </row>
    <row r="29" spans="1:16" ht="17" thickBot="1" x14ac:dyDescent="0.25">
      <c r="A29" s="44"/>
      <c r="B29" s="22">
        <v>3</v>
      </c>
      <c r="C29" s="23">
        <v>22.53</v>
      </c>
      <c r="D29" s="23">
        <v>25.143333333333334</v>
      </c>
      <c r="E29" s="23">
        <f t="shared" si="5"/>
        <v>2.6133333333333333</v>
      </c>
      <c r="F29" s="55"/>
      <c r="G29" s="20">
        <f t="shared" si="7"/>
        <v>4.3044444444444387</v>
      </c>
      <c r="H29" s="20"/>
      <c r="I29" s="19">
        <f t="shared" si="6"/>
        <v>5.0609623625587553E-2</v>
      </c>
      <c r="J29" s="55"/>
      <c r="K29" s="23">
        <f t="shared" si="8"/>
        <v>5.052617497311683E-2</v>
      </c>
      <c r="L29" s="46"/>
      <c r="M29" s="23">
        <f t="shared" si="9"/>
        <v>-4.3068252232799802</v>
      </c>
      <c r="N29" s="46"/>
      <c r="O29" s="48"/>
      <c r="P29" s="50"/>
    </row>
    <row r="30" spans="1:16" ht="17" customHeight="1" thickTop="1" x14ac:dyDescent="0.2">
      <c r="G30" s="38" t="s">
        <v>20</v>
      </c>
      <c r="H30" s="32"/>
      <c r="I30" s="24"/>
      <c r="N30" s="15"/>
    </row>
    <row r="31" spans="1:16" x14ac:dyDescent="0.2">
      <c r="G31" s="39"/>
      <c r="H31" s="33"/>
      <c r="I31" s="25"/>
      <c r="N31" s="15"/>
    </row>
    <row r="32" spans="1:16" x14ac:dyDescent="0.2">
      <c r="G32" s="39"/>
      <c r="H32" s="33"/>
      <c r="I32" s="25"/>
      <c r="N32" s="15"/>
    </row>
    <row r="33" spans="7:14" x14ac:dyDescent="0.2">
      <c r="G33" s="39"/>
      <c r="H33" s="33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G30:G33"/>
    <mergeCell ref="L24:L26"/>
    <mergeCell ref="N24:N26"/>
    <mergeCell ref="O24:O26"/>
    <mergeCell ref="A27:A29"/>
    <mergeCell ref="L27:L29"/>
    <mergeCell ref="N27:N29"/>
    <mergeCell ref="O27:O29"/>
    <mergeCell ref="P27:P29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14:A16"/>
    <mergeCell ref="L14:L16"/>
    <mergeCell ref="N14:N16"/>
    <mergeCell ref="O14:O16"/>
    <mergeCell ref="P14:P16"/>
    <mergeCell ref="N8:N10"/>
    <mergeCell ref="O8:O10"/>
    <mergeCell ref="P8:P10"/>
    <mergeCell ref="A11:A13"/>
    <mergeCell ref="L11:L13"/>
    <mergeCell ref="N11:N13"/>
    <mergeCell ref="O11:O13"/>
    <mergeCell ref="P11:P13"/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</mergeCells>
  <printOptions gridLines="1"/>
  <pageMargins left="0.7" right="0.7" top="1.25" bottom="0.75" header="0.3" footer="0.3"/>
  <pageSetup scale="66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C6313-565A-0F40-8EA9-5B86959D5EF1}">
  <sheetPr>
    <tabColor rgb="FF00B050"/>
    <pageSetUpPr fitToPage="1"/>
  </sheetPr>
  <dimension ref="A1:P41"/>
  <sheetViews>
    <sheetView zoomScale="110" zoomScaleNormal="110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T29" sqref="T29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35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36">
        <v>34.609999999999992</v>
      </c>
      <c r="E2" s="36">
        <f>D2-C2</f>
        <v>13.019999999999989</v>
      </c>
      <c r="F2" s="51">
        <f>AVERAGE(D2:D4)-AVERAGE(C2:C4)</f>
        <v>13.331111111111102</v>
      </c>
      <c r="G2" s="5">
        <f>E2-$F$2</f>
        <v>-0.31111111111111356</v>
      </c>
      <c r="H2" s="5">
        <f>STDEV(G2:G4)</f>
        <v>0.2699451247390372</v>
      </c>
      <c r="I2" s="36">
        <f t="shared" ref="I2:I16" si="0">2^(-G2)</f>
        <v>1.2406628453641213</v>
      </c>
      <c r="J2" s="51">
        <f>AVERAGE(I2:I4)</f>
        <v>1.0121186115601259</v>
      </c>
      <c r="K2" s="36">
        <f>I2/$J$2</f>
        <v>1.2258077573059414</v>
      </c>
      <c r="L2" s="40">
        <f>AVERAGE(K2:K4)</f>
        <v>0.99999999999999989</v>
      </c>
      <c r="M2" s="36">
        <f>LOG(K2,2)</f>
        <v>0.2937327397722867</v>
      </c>
      <c r="N2" s="41">
        <f>AVERAGE(M2:M4)</f>
        <v>-1.7378371338832733E-2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36">
        <v>34.816666666666663</v>
      </c>
      <c r="E3" s="36">
        <f>D3-C3</f>
        <v>13.469999999999999</v>
      </c>
      <c r="F3" s="51"/>
      <c r="G3" s="5">
        <f t="shared" ref="G3:G16" si="1">E3-$F$2</f>
        <v>0.13888888888889639</v>
      </c>
      <c r="H3" s="5"/>
      <c r="I3" s="36">
        <f t="shared" si="0"/>
        <v>0.90821836269439848</v>
      </c>
      <c r="J3" s="51"/>
      <c r="K3" s="36">
        <f t="shared" ref="K3:K16" si="2">I3/$J$2</f>
        <v>0.89734380172540162</v>
      </c>
      <c r="L3" s="40"/>
      <c r="M3" s="36">
        <f t="shared" ref="M3:M16" si="3">LOG(K3,2)</f>
        <v>-0.15626726022772319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36">
        <v>34.943333333333335</v>
      </c>
      <c r="E4" s="36">
        <f t="shared" ref="E4:E16" si="4">D4-C4</f>
        <v>13.503333333333337</v>
      </c>
      <c r="F4" s="51"/>
      <c r="G4" s="5">
        <f t="shared" si="1"/>
        <v>0.17222222222223493</v>
      </c>
      <c r="H4" s="5"/>
      <c r="I4" s="36">
        <f t="shared" si="0"/>
        <v>0.88747462662185772</v>
      </c>
      <c r="J4" s="51"/>
      <c r="K4" s="36">
        <f t="shared" si="2"/>
        <v>0.87684844096865655</v>
      </c>
      <c r="L4" s="40"/>
      <c r="M4" s="36">
        <f t="shared" si="3"/>
        <v>-0.18960059356106171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32.020000000000003</v>
      </c>
      <c r="E5" s="19">
        <f t="shared" si="4"/>
        <v>10.366666666666667</v>
      </c>
      <c r="F5" s="54"/>
      <c r="G5" s="20">
        <f t="shared" si="1"/>
        <v>-2.9644444444444353</v>
      </c>
      <c r="H5" s="20">
        <f>STDEV(G5:G7)</f>
        <v>2.3648662948659149E-2</v>
      </c>
      <c r="I5" s="19">
        <f t="shared" si="0"/>
        <v>7.8052478487899757</v>
      </c>
      <c r="J5" s="54"/>
      <c r="K5" s="19">
        <f t="shared" si="2"/>
        <v>7.7117916414545622</v>
      </c>
      <c r="L5" s="56">
        <f>AVERAGE(K5:K7)</f>
        <v>7.7362795259750712</v>
      </c>
      <c r="M5" s="19">
        <f t="shared" si="3"/>
        <v>2.9470660731056082</v>
      </c>
      <c r="N5" s="56">
        <f>AVERAGE(M5:M7)</f>
        <v>2.9515105175500556</v>
      </c>
      <c r="O5" s="57" t="s">
        <v>17</v>
      </c>
      <c r="P5" s="63">
        <f>_xlfn.T.TEST(G2:G4, G5:G7, 2, 2)</f>
        <v>4.5423242995990458E-5</v>
      </c>
    </row>
    <row r="6" spans="1:16" x14ac:dyDescent="0.2">
      <c r="A6" s="53"/>
      <c r="B6" s="18">
        <v>2</v>
      </c>
      <c r="C6" s="19">
        <v>22.116666666666664</v>
      </c>
      <c r="D6" s="19">
        <v>32.499999999999993</v>
      </c>
      <c r="E6" s="19">
        <f t="shared" si="4"/>
        <v>10.383333333333329</v>
      </c>
      <c r="F6" s="54"/>
      <c r="G6" s="20">
        <f t="shared" si="1"/>
        <v>-2.9477777777777732</v>
      </c>
      <c r="H6" s="20"/>
      <c r="I6" s="19">
        <f t="shared" si="0"/>
        <v>7.7155969308581982</v>
      </c>
      <c r="J6" s="54"/>
      <c r="K6" s="19">
        <f t="shared" si="2"/>
        <v>7.6232141596181338</v>
      </c>
      <c r="L6" s="56"/>
      <c r="M6" s="19">
        <f t="shared" si="3"/>
        <v>2.9303994064389465</v>
      </c>
      <c r="N6" s="56"/>
      <c r="O6" s="57"/>
      <c r="P6" s="63"/>
    </row>
    <row r="7" spans="1:16" x14ac:dyDescent="0.2">
      <c r="A7" s="53"/>
      <c r="B7" s="18">
        <v>3</v>
      </c>
      <c r="C7" s="19">
        <v>22.033333333333335</v>
      </c>
      <c r="D7" s="19">
        <v>32.369999999999997</v>
      </c>
      <c r="E7" s="19">
        <f t="shared" si="4"/>
        <v>10.336666666666662</v>
      </c>
      <c r="F7" s="54"/>
      <c r="G7" s="20">
        <f t="shared" si="1"/>
        <v>-2.99444444444444</v>
      </c>
      <c r="H7" s="20"/>
      <c r="I7" s="19">
        <f t="shared" si="0"/>
        <v>7.9692526977645786</v>
      </c>
      <c r="J7" s="54"/>
      <c r="K7" s="19">
        <f t="shared" si="2"/>
        <v>7.8738327768525149</v>
      </c>
      <c r="L7" s="56"/>
      <c r="M7" s="19">
        <f t="shared" si="3"/>
        <v>2.9770660731056133</v>
      </c>
      <c r="N7" s="56"/>
      <c r="O7" s="57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36">
        <v>33.966666666666669</v>
      </c>
      <c r="E8" s="36">
        <f t="shared" si="4"/>
        <v>12.523333333333337</v>
      </c>
      <c r="F8" s="54"/>
      <c r="G8" s="5">
        <f t="shared" si="1"/>
        <v>-0.80777777777776549</v>
      </c>
      <c r="H8" s="5">
        <f>STDEV(G8:G10)</f>
        <v>0.44989299139206435</v>
      </c>
      <c r="I8" s="36">
        <f t="shared" si="0"/>
        <v>1.7505130023650184</v>
      </c>
      <c r="J8" s="54"/>
      <c r="K8" s="36">
        <f t="shared" si="2"/>
        <v>1.7295532187346081</v>
      </c>
      <c r="L8" s="40">
        <f>AVERAGE(K8:K10)</f>
        <v>1.2720612228825401</v>
      </c>
      <c r="M8" s="36">
        <f t="shared" si="3"/>
        <v>0.79039940643893891</v>
      </c>
      <c r="N8" s="41">
        <f>AVERAGE(M8:M10)</f>
        <v>0.29928829532783258</v>
      </c>
      <c r="O8" s="40" t="s">
        <v>14</v>
      </c>
      <c r="P8" s="62">
        <f>_xlfn.T.TEST(G2:G4,G8:G10,2,2)</f>
        <v>0.35485140523192199</v>
      </c>
    </row>
    <row r="9" spans="1:16" x14ac:dyDescent="0.2">
      <c r="A9" s="59"/>
      <c r="B9" s="2">
        <v>2</v>
      </c>
      <c r="C9" s="36">
        <v>21.400000000000002</v>
      </c>
      <c r="D9" s="36">
        <v>34.806666666666665</v>
      </c>
      <c r="E9" s="36">
        <f t="shared" si="4"/>
        <v>13.406666666666663</v>
      </c>
      <c r="F9" s="54"/>
      <c r="G9" s="5">
        <f t="shared" si="1"/>
        <v>7.5555555555560261E-2</v>
      </c>
      <c r="H9" s="5"/>
      <c r="I9" s="36">
        <f t="shared" si="0"/>
        <v>0.94897661698808655</v>
      </c>
      <c r="J9" s="54"/>
      <c r="K9" s="36">
        <f t="shared" si="2"/>
        <v>0.93761403668418919</v>
      </c>
      <c r="L9" s="40"/>
      <c r="M9" s="36">
        <f t="shared" si="3"/>
        <v>-9.2933926894387023E-2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36">
        <v>35.33</v>
      </c>
      <c r="E10" s="36">
        <f t="shared" si="4"/>
        <v>13.11333333333333</v>
      </c>
      <c r="F10" s="54"/>
      <c r="G10" s="5">
        <f t="shared" si="1"/>
        <v>-0.21777777777777274</v>
      </c>
      <c r="H10" s="5"/>
      <c r="I10" s="36">
        <f t="shared" si="0"/>
        <v>1.1629408968169523</v>
      </c>
      <c r="J10" s="54"/>
      <c r="K10" s="36">
        <f t="shared" si="2"/>
        <v>1.149016413228823</v>
      </c>
      <c r="L10" s="40"/>
      <c r="M10" s="36">
        <f t="shared" si="3"/>
        <v>0.20039940643894585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35.75</v>
      </c>
      <c r="E11" s="19">
        <f t="shared" si="4"/>
        <v>14.076666666666668</v>
      </c>
      <c r="F11" s="54"/>
      <c r="G11" s="20">
        <f t="shared" si="1"/>
        <v>0.74555555555556552</v>
      </c>
      <c r="H11" s="20">
        <f>STDEV(G11:G13)</f>
        <v>0.2170850661052616</v>
      </c>
      <c r="I11" s="19">
        <f t="shared" si="0"/>
        <v>0.59643814983124943</v>
      </c>
      <c r="J11" s="54"/>
      <c r="K11" s="19">
        <f t="shared" si="2"/>
        <v>0.58929669212571079</v>
      </c>
      <c r="L11" s="56">
        <f>AVERAGE(K11:K13)</f>
        <v>0.50822794930429327</v>
      </c>
      <c r="M11" s="19">
        <f t="shared" si="3"/>
        <v>-0.76293392689439254</v>
      </c>
      <c r="N11" s="56">
        <f>AVERAGE(M11:M13)</f>
        <v>-0.98737837133883632</v>
      </c>
      <c r="O11" s="57" t="s">
        <v>18</v>
      </c>
      <c r="P11" s="63">
        <f>_xlfn.T.TEST(G2:G4,G11:G13,2,2)</f>
        <v>8.3389689719448878E-3</v>
      </c>
    </row>
    <row r="12" spans="1:16" x14ac:dyDescent="0.2">
      <c r="A12" s="53"/>
      <c r="B12" s="18">
        <v>2</v>
      </c>
      <c r="C12" s="19">
        <v>22.306666666666668</v>
      </c>
      <c r="D12" s="19">
        <v>36.81666666666667</v>
      </c>
      <c r="E12" s="19">
        <f t="shared" si="4"/>
        <v>14.510000000000002</v>
      </c>
      <c r="F12" s="54"/>
      <c r="G12" s="20">
        <f t="shared" si="1"/>
        <v>1.1788888888888991</v>
      </c>
      <c r="H12" s="20"/>
      <c r="I12" s="19">
        <f t="shared" si="0"/>
        <v>0.44169154190269527</v>
      </c>
      <c r="J12" s="54"/>
      <c r="K12" s="19">
        <f t="shared" si="2"/>
        <v>0.43640294413897962</v>
      </c>
      <c r="L12" s="56"/>
      <c r="M12" s="19">
        <f t="shared" si="3"/>
        <v>-1.196267260227726</v>
      </c>
      <c r="N12" s="56"/>
      <c r="O12" s="57"/>
      <c r="P12" s="63"/>
    </row>
    <row r="13" spans="1:16" x14ac:dyDescent="0.2">
      <c r="A13" s="53"/>
      <c r="B13" s="18">
        <v>3</v>
      </c>
      <c r="C13" s="19">
        <v>22.2</v>
      </c>
      <c r="D13" s="19">
        <v>36.516666666666666</v>
      </c>
      <c r="E13" s="19">
        <f t="shared" si="4"/>
        <v>14.316666666666666</v>
      </c>
      <c r="F13" s="54"/>
      <c r="G13" s="20">
        <f t="shared" si="1"/>
        <v>0.98555555555556396</v>
      </c>
      <c r="H13" s="20"/>
      <c r="I13" s="19">
        <f t="shared" si="0"/>
        <v>0.50503120748378971</v>
      </c>
      <c r="J13" s="54"/>
      <c r="K13" s="19">
        <f t="shared" si="2"/>
        <v>0.49898421164818962</v>
      </c>
      <c r="L13" s="56"/>
      <c r="M13" s="19">
        <f t="shared" si="3"/>
        <v>-1.0029339268943906</v>
      </c>
      <c r="N13" s="56"/>
      <c r="O13" s="57"/>
      <c r="P13" s="63"/>
    </row>
    <row r="14" spans="1:16" x14ac:dyDescent="0.2">
      <c r="A14" s="59" t="s">
        <v>7</v>
      </c>
      <c r="B14" s="2">
        <v>1</v>
      </c>
      <c r="C14" s="36">
        <v>21.473333333333333</v>
      </c>
      <c r="D14" s="36">
        <v>35.413333333333334</v>
      </c>
      <c r="E14" s="36">
        <f t="shared" si="4"/>
        <v>13.940000000000001</v>
      </c>
      <c r="F14" s="54"/>
      <c r="G14" s="5">
        <f t="shared" si="1"/>
        <v>0.6088888888888988</v>
      </c>
      <c r="H14" s="5">
        <f>STDEV(G14:G16)</f>
        <v>0.38364238749319662</v>
      </c>
      <c r="I14" s="36">
        <f t="shared" si="0"/>
        <v>0.6557015049020396</v>
      </c>
      <c r="J14" s="54"/>
      <c r="K14" s="36">
        <f t="shared" si="2"/>
        <v>0.64785045686622766</v>
      </c>
      <c r="L14" s="40">
        <f>AVERAGE(K14:K16)</f>
        <v>0.54272927509627789</v>
      </c>
      <c r="M14" s="36">
        <f t="shared" si="3"/>
        <v>-0.6262672602277255</v>
      </c>
      <c r="N14" s="41">
        <f>AVERAGE(M14:M16)</f>
        <v>-0.91404503800550108</v>
      </c>
      <c r="O14" s="40" t="s">
        <v>18</v>
      </c>
      <c r="P14" s="62">
        <f>_xlfn.T.TEST(G2:G4,G14:G16,2,2)</f>
        <v>2.9633060498340753E-2</v>
      </c>
    </row>
    <row r="15" spans="1:16" x14ac:dyDescent="0.2">
      <c r="A15" s="59"/>
      <c r="B15" s="2">
        <v>2</v>
      </c>
      <c r="C15" s="36">
        <v>22.063333333333333</v>
      </c>
      <c r="D15" s="36">
        <v>36.143333333333331</v>
      </c>
      <c r="E15" s="36">
        <f t="shared" si="4"/>
        <v>14.079999999999998</v>
      </c>
      <c r="F15" s="54"/>
      <c r="G15" s="5">
        <f t="shared" si="1"/>
        <v>0.74888888888889582</v>
      </c>
      <c r="H15" s="5"/>
      <c r="I15" s="36">
        <f t="shared" si="0"/>
        <v>0.59506167586889147</v>
      </c>
      <c r="J15" s="54"/>
      <c r="K15" s="36">
        <f t="shared" si="2"/>
        <v>0.58793669938707693</v>
      </c>
      <c r="L15" s="40"/>
      <c r="M15" s="36">
        <f t="shared" si="3"/>
        <v>-0.76626726022772251</v>
      </c>
      <c r="N15" s="41"/>
      <c r="O15" s="40"/>
      <c r="P15" s="62"/>
    </row>
    <row r="16" spans="1:16" x14ac:dyDescent="0.2">
      <c r="A16" s="59"/>
      <c r="B16" s="2">
        <v>3</v>
      </c>
      <c r="C16" s="36">
        <v>22.166666666666668</v>
      </c>
      <c r="D16" s="36">
        <v>36.83</v>
      </c>
      <c r="E16" s="36">
        <f t="shared" si="4"/>
        <v>14.66333333333333</v>
      </c>
      <c r="F16" s="54"/>
      <c r="G16" s="5">
        <f t="shared" si="1"/>
        <v>1.332222222222228</v>
      </c>
      <c r="H16" s="5"/>
      <c r="I16" s="36">
        <f t="shared" si="0"/>
        <v>0.39715602031950392</v>
      </c>
      <c r="J16" s="54"/>
      <c r="K16" s="36">
        <f t="shared" si="2"/>
        <v>0.39240066903552878</v>
      </c>
      <c r="L16" s="40"/>
      <c r="M16" s="36">
        <f t="shared" si="3"/>
        <v>-1.3496005935610551</v>
      </c>
      <c r="N16" s="41"/>
      <c r="O16" s="40"/>
      <c r="P16" s="62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36">
        <v>32.020000000000003</v>
      </c>
      <c r="E18" s="36">
        <f t="shared" ref="E18:E29" si="5">D18-C18</f>
        <v>10.366666666666667</v>
      </c>
      <c r="F18" s="51">
        <f>AVERAGE(D18:D20)-AVERAGE(C18:C20)</f>
        <v>10.362222222222218</v>
      </c>
      <c r="G18" s="5">
        <f>E18-$F$18</f>
        <v>4.4444444444486919E-3</v>
      </c>
      <c r="H18" s="5">
        <f>STDEV(G18:G20)</f>
        <v>2.3648662948659149E-2</v>
      </c>
      <c r="I18" s="36">
        <f t="shared" ref="I18:I29" si="6">2^(-G18)</f>
        <v>0.99692408621008932</v>
      </c>
      <c r="J18" s="51">
        <f>AVERAGE(I18:I20)</f>
        <v>1.0000897010287775</v>
      </c>
      <c r="K18" s="36">
        <f>I18/$J$18</f>
        <v>0.99683466911474872</v>
      </c>
      <c r="L18" s="40">
        <f>AVERAGE(K18:K20)</f>
        <v>1</v>
      </c>
      <c r="M18" s="36">
        <f>LOG(K18,2)</f>
        <v>-4.5738498700152322E-3</v>
      </c>
      <c r="N18" s="41">
        <f>AVERAGE(M18:M20)</f>
        <v>-1.2940542556785783E-4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36">
        <v>32.499999999999993</v>
      </c>
      <c r="E19" s="36">
        <f t="shared" si="5"/>
        <v>10.383333333333329</v>
      </c>
      <c r="F19" s="51"/>
      <c r="G19" s="5">
        <f t="shared" ref="G19:G29" si="7">E19-$F$18</f>
        <v>2.1111111111110858E-2</v>
      </c>
      <c r="H19" s="5"/>
      <c r="I19" s="36">
        <f t="shared" si="6"/>
        <v>0.98547343644617558</v>
      </c>
      <c r="J19" s="51"/>
      <c r="K19" s="36">
        <f t="shared" ref="K19:K29" si="8">I19/$J$18</f>
        <v>0.98538504639377211</v>
      </c>
      <c r="L19" s="40"/>
      <c r="M19" s="36">
        <f t="shared" ref="M19:M29" si="9">LOG(K19,2)</f>
        <v>-2.124051653667763E-2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36">
        <v>32.369999999999997</v>
      </c>
      <c r="E20" s="36">
        <f t="shared" si="5"/>
        <v>10.336666666666662</v>
      </c>
      <c r="F20" s="51"/>
      <c r="G20" s="5">
        <f t="shared" si="7"/>
        <v>-2.5555555555555998E-2</v>
      </c>
      <c r="H20" s="5"/>
      <c r="I20" s="36">
        <f t="shared" si="6"/>
        <v>1.0178715804300678</v>
      </c>
      <c r="J20" s="51"/>
      <c r="K20" s="36">
        <f t="shared" si="8"/>
        <v>1.0177802844914794</v>
      </c>
      <c r="L20" s="40"/>
      <c r="M20" s="36">
        <f t="shared" si="9"/>
        <v>2.5426150129989288E-2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32.50333333333333</v>
      </c>
      <c r="E21" s="19">
        <f t="shared" si="5"/>
        <v>10.326666666666664</v>
      </c>
      <c r="F21" s="54"/>
      <c r="G21" s="20">
        <f t="shared" si="7"/>
        <v>-3.5555555555554008E-2</v>
      </c>
      <c r="H21" s="20">
        <f>STDEV(G21:G23)</f>
        <v>0.21871679642185049</v>
      </c>
      <c r="I21" s="19">
        <f t="shared" si="6"/>
        <v>1.0249514371590591</v>
      </c>
      <c r="J21" s="54"/>
      <c r="K21" s="19">
        <f t="shared" si="8"/>
        <v>1.0248595062070001</v>
      </c>
      <c r="L21" s="56">
        <f>AVERAGE(K21:K23)</f>
        <v>0.93126557118930309</v>
      </c>
      <c r="M21" s="19">
        <f t="shared" si="9"/>
        <v>3.542615012998742E-2</v>
      </c>
      <c r="N21" s="56">
        <f>AVERAGE(M21:M23)</f>
        <v>-0.11346273875890357</v>
      </c>
      <c r="O21" s="56" t="s">
        <v>26</v>
      </c>
      <c r="P21" s="58">
        <f>_xlfn.T.TEST(G18:G20,G21:G23,2,2)</f>
        <v>0.42265933320566895</v>
      </c>
    </row>
    <row r="22" spans="1:16" x14ac:dyDescent="0.2">
      <c r="A22" s="53"/>
      <c r="B22" s="18">
        <v>2</v>
      </c>
      <c r="C22" s="19">
        <v>21.323333333333334</v>
      </c>
      <c r="D22" s="19">
        <v>31.696666666666669</v>
      </c>
      <c r="E22" s="19">
        <f t="shared" si="5"/>
        <v>10.373333333333335</v>
      </c>
      <c r="F22" s="54"/>
      <c r="G22" s="20">
        <f t="shared" si="7"/>
        <v>1.1111111111116401E-2</v>
      </c>
      <c r="H22" s="20"/>
      <c r="I22" s="19">
        <f t="shared" si="6"/>
        <v>0.99232794626293985</v>
      </c>
      <c r="J22" s="54"/>
      <c r="K22" s="19">
        <f t="shared" si="8"/>
        <v>0.9922389414091024</v>
      </c>
      <c r="L22" s="56"/>
      <c r="M22" s="19">
        <f t="shared" si="9"/>
        <v>-1.1240516536683122E-2</v>
      </c>
      <c r="N22" s="56"/>
      <c r="O22" s="56"/>
      <c r="P22" s="58"/>
    </row>
    <row r="23" spans="1:16" x14ac:dyDescent="0.2">
      <c r="A23" s="53"/>
      <c r="B23" s="18">
        <v>3</v>
      </c>
      <c r="C23" s="19">
        <v>22.159999999999997</v>
      </c>
      <c r="D23" s="19">
        <v>32.886666666666663</v>
      </c>
      <c r="E23" s="19">
        <f t="shared" si="5"/>
        <v>10.726666666666667</v>
      </c>
      <c r="F23" s="54"/>
      <c r="G23" s="20">
        <f t="shared" si="7"/>
        <v>0.36444444444444812</v>
      </c>
      <c r="H23" s="20"/>
      <c r="I23" s="19">
        <f t="shared" si="6"/>
        <v>0.7767679365853124</v>
      </c>
      <c r="J23" s="54"/>
      <c r="K23" s="19">
        <f t="shared" si="8"/>
        <v>0.7766982659518068</v>
      </c>
      <c r="L23" s="56"/>
      <c r="M23" s="19">
        <f t="shared" si="9"/>
        <v>-0.36457384987001501</v>
      </c>
      <c r="N23" s="56"/>
      <c r="O23" s="56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36">
        <v>35.95333333333334</v>
      </c>
      <c r="E24" s="36">
        <f t="shared" si="5"/>
        <v>14.366666666666678</v>
      </c>
      <c r="F24" s="54"/>
      <c r="G24" s="5">
        <f t="shared" si="7"/>
        <v>4.0044444444444594</v>
      </c>
      <c r="H24" s="5">
        <f>STDEV(G24:G26)</f>
        <v>0.14477313030827782</v>
      </c>
      <c r="I24" s="36">
        <f t="shared" si="6"/>
        <v>6.2307755388130111E-2</v>
      </c>
      <c r="J24" s="54"/>
      <c r="K24" s="36">
        <f t="shared" si="8"/>
        <v>6.2302166819671323E-2</v>
      </c>
      <c r="L24" s="40">
        <f>AVERAGE(K24:K26)</f>
        <v>5.5994549760172214E-2</v>
      </c>
      <c r="M24" s="36">
        <f t="shared" si="9"/>
        <v>-4.0045738498700265</v>
      </c>
      <c r="N24" s="41">
        <f>AVERAGE(M24:M26)</f>
        <v>-4.1634627387589065</v>
      </c>
      <c r="O24" s="74" t="s">
        <v>18</v>
      </c>
      <c r="P24" s="61">
        <f>_xlfn.T.TEST(G18:G20,G24:G26,2,2)</f>
        <v>1.0246406182971121E-6</v>
      </c>
    </row>
    <row r="25" spans="1:16" ht="16" customHeight="1" x14ac:dyDescent="0.2">
      <c r="A25" s="59"/>
      <c r="B25" s="2">
        <v>2</v>
      </c>
      <c r="C25" s="36">
        <v>22.243333333333329</v>
      </c>
      <c r="D25" s="36">
        <v>36.893333333333331</v>
      </c>
      <c r="E25" s="36">
        <f t="shared" si="5"/>
        <v>14.650000000000002</v>
      </c>
      <c r="F25" s="54"/>
      <c r="G25" s="5">
        <f t="shared" si="7"/>
        <v>4.2877777777777837</v>
      </c>
      <c r="H25" s="5"/>
      <c r="I25" s="36">
        <f t="shared" si="6"/>
        <v>5.1197679126007437E-2</v>
      </c>
      <c r="J25" s="54"/>
      <c r="K25" s="36">
        <f t="shared" si="8"/>
        <v>5.1193087053432451E-2</v>
      </c>
      <c r="L25" s="40"/>
      <c r="M25" s="36">
        <f t="shared" si="9"/>
        <v>-4.28790718320335</v>
      </c>
      <c r="N25" s="41"/>
      <c r="O25" s="74"/>
      <c r="P25" s="61"/>
    </row>
    <row r="26" spans="1:16" ht="16" customHeight="1" x14ac:dyDescent="0.2">
      <c r="A26" s="59"/>
      <c r="B26" s="2">
        <v>3</v>
      </c>
      <c r="C26" s="36">
        <v>22.060000000000002</v>
      </c>
      <c r="D26" s="36">
        <v>36.619999999999997</v>
      </c>
      <c r="E26" s="36">
        <f t="shared" si="5"/>
        <v>14.559999999999995</v>
      </c>
      <c r="F26" s="54"/>
      <c r="G26" s="5">
        <f t="shared" si="7"/>
        <v>4.1977777777777767</v>
      </c>
      <c r="H26" s="5"/>
      <c r="I26" s="36">
        <f t="shared" si="6"/>
        <v>5.4493283072537362E-2</v>
      </c>
      <c r="J26" s="54"/>
      <c r="K26" s="36">
        <f t="shared" si="8"/>
        <v>5.4488395407412883E-2</v>
      </c>
      <c r="L26" s="40"/>
      <c r="M26" s="36">
        <f t="shared" si="9"/>
        <v>-4.1979071832033439</v>
      </c>
      <c r="N26" s="41"/>
      <c r="O26" s="74"/>
      <c r="P26" s="61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34.81333333333334</v>
      </c>
      <c r="E27" s="19">
        <f t="shared" si="5"/>
        <v>13.200000000000006</v>
      </c>
      <c r="F27" s="54"/>
      <c r="G27" s="20">
        <f t="shared" si="7"/>
        <v>2.8377777777777879</v>
      </c>
      <c r="H27" s="20">
        <f>STDEV(G27:G29)</f>
        <v>0.97656427222061382</v>
      </c>
      <c r="I27" s="19">
        <f t="shared" si="6"/>
        <v>0.13987618147704026</v>
      </c>
      <c r="J27" s="54"/>
      <c r="K27" s="19">
        <f t="shared" si="8"/>
        <v>0.13986363556504153</v>
      </c>
      <c r="L27" s="45">
        <f>AVERAGE(K27:K29)</f>
        <v>9.4744688777231675E-2</v>
      </c>
      <c r="M27" s="19">
        <f t="shared" si="9"/>
        <v>-2.8379071832033547</v>
      </c>
      <c r="N27" s="45">
        <f>AVERAGE(M27:M29)</f>
        <v>-3.5912405165366814</v>
      </c>
      <c r="O27" s="72" t="s">
        <v>18</v>
      </c>
      <c r="P27" s="70">
        <f>_xlfn.T.TEST(G18:G20,G27:G29,2,2)</f>
        <v>3.1193701407663276E-3</v>
      </c>
    </row>
    <row r="28" spans="1:16" x14ac:dyDescent="0.2">
      <c r="A28" s="43"/>
      <c r="B28" s="18">
        <v>2</v>
      </c>
      <c r="C28" s="19">
        <v>22.223333333333333</v>
      </c>
      <c r="D28" s="21">
        <v>35.826666666666661</v>
      </c>
      <c r="E28" s="19">
        <f t="shared" si="5"/>
        <v>13.603333333333328</v>
      </c>
      <c r="F28" s="54"/>
      <c r="G28" s="20">
        <f t="shared" si="7"/>
        <v>3.2411111111111097</v>
      </c>
      <c r="H28" s="20"/>
      <c r="I28" s="19">
        <f t="shared" si="6"/>
        <v>0.10576167888252805</v>
      </c>
      <c r="J28" s="54"/>
      <c r="K28" s="19">
        <f t="shared" si="8"/>
        <v>0.10575219280203824</v>
      </c>
      <c r="L28" s="45"/>
      <c r="M28" s="19">
        <f t="shared" si="9"/>
        <v>-3.2412405165366764</v>
      </c>
      <c r="N28" s="45"/>
      <c r="O28" s="72"/>
      <c r="P28" s="70"/>
    </row>
    <row r="29" spans="1:16" ht="17" thickBot="1" x14ac:dyDescent="0.25">
      <c r="A29" s="44"/>
      <c r="B29" s="22">
        <v>3</v>
      </c>
      <c r="C29" s="23">
        <v>22.53</v>
      </c>
      <c r="D29" s="23">
        <v>37.586666666666666</v>
      </c>
      <c r="E29" s="23">
        <f t="shared" si="5"/>
        <v>15.056666666666665</v>
      </c>
      <c r="F29" s="55"/>
      <c r="G29" s="20">
        <f t="shared" si="7"/>
        <v>4.6944444444444464</v>
      </c>
      <c r="H29" s="20"/>
      <c r="I29" s="19">
        <f t="shared" si="6"/>
        <v>3.8621702060290246E-2</v>
      </c>
      <c r="J29" s="55"/>
      <c r="K29" s="23">
        <f t="shared" si="8"/>
        <v>3.8618237964615248E-2</v>
      </c>
      <c r="L29" s="46"/>
      <c r="M29" s="23">
        <f t="shared" si="9"/>
        <v>-4.6945738498700127</v>
      </c>
      <c r="N29" s="46"/>
      <c r="O29" s="73"/>
      <c r="P29" s="71"/>
    </row>
    <row r="30" spans="1:16" ht="17" customHeight="1" thickTop="1" x14ac:dyDescent="0.2">
      <c r="G30" s="38" t="s">
        <v>20</v>
      </c>
      <c r="H30" s="34"/>
      <c r="I30" s="24"/>
      <c r="N30" s="15"/>
    </row>
    <row r="31" spans="1:16" x14ac:dyDescent="0.2">
      <c r="G31" s="39"/>
      <c r="H31" s="35"/>
      <c r="I31" s="25"/>
      <c r="N31" s="15"/>
    </row>
    <row r="32" spans="1:16" x14ac:dyDescent="0.2">
      <c r="G32" s="39"/>
      <c r="H32" s="35"/>
      <c r="I32" s="25"/>
      <c r="N32" s="15"/>
    </row>
    <row r="33" spans="7:14" x14ac:dyDescent="0.2">
      <c r="G33" s="39"/>
      <c r="H33" s="35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  <mergeCell ref="N8:N10"/>
    <mergeCell ref="O8:O10"/>
    <mergeCell ref="P8:P10"/>
    <mergeCell ref="A11:A13"/>
    <mergeCell ref="L11:L13"/>
    <mergeCell ref="N11:N13"/>
    <mergeCell ref="O11:O13"/>
    <mergeCell ref="P11:P13"/>
    <mergeCell ref="A14:A16"/>
    <mergeCell ref="L14:L16"/>
    <mergeCell ref="N14:N16"/>
    <mergeCell ref="O14:O16"/>
    <mergeCell ref="P14:P16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27:A29"/>
    <mergeCell ref="L27:L29"/>
    <mergeCell ref="N27:N29"/>
    <mergeCell ref="O27:O29"/>
    <mergeCell ref="P27:P29"/>
    <mergeCell ref="G30:G33"/>
    <mergeCell ref="L24:L26"/>
    <mergeCell ref="N24:N26"/>
    <mergeCell ref="O24:O26"/>
  </mergeCells>
  <printOptions gridLines="1"/>
  <pageMargins left="0.7" right="0.7" top="1.25" bottom="0.75" header="0.3" footer="0.3"/>
  <pageSetup scale="66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7952D-81D7-624F-BA56-3BEB501A638F}">
  <sheetPr>
    <tabColor rgb="FF00B050"/>
    <pageSetUpPr fitToPage="1"/>
  </sheetPr>
  <dimension ref="A1:P41"/>
  <sheetViews>
    <sheetView zoomScale="110" zoomScaleNormal="110"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R25" sqref="R25"/>
    </sheetView>
  </sheetViews>
  <sheetFormatPr baseColWidth="10" defaultRowHeight="16" x14ac:dyDescent="0.2"/>
  <cols>
    <col min="3" max="3" width="10.83203125" style="1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29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36">
        <v>25.873333333333335</v>
      </c>
      <c r="E2" s="4">
        <f>D2-C2</f>
        <v>4.2833333333333314</v>
      </c>
      <c r="F2" s="51">
        <f>AVERAGE(D2:D4)-AVERAGE(C2:C4)</f>
        <v>4.5244444444444447</v>
      </c>
      <c r="G2" s="5">
        <f>E2-$F$2</f>
        <v>-0.24111111111111327</v>
      </c>
      <c r="H2" s="5">
        <f>STDEV(G2:G4)</f>
        <v>0.2088149987517777</v>
      </c>
      <c r="I2" s="4">
        <f t="shared" ref="I2:I16" si="0">2^(-G2)</f>
        <v>1.1819025692551715</v>
      </c>
      <c r="J2" s="51">
        <f>AVERAGE(I2:I4)</f>
        <v>1.0071901798564591</v>
      </c>
      <c r="K2" s="4">
        <f>I2/$J$2</f>
        <v>1.1734651438158499</v>
      </c>
      <c r="L2" s="40">
        <f>AVERAGE(K2:K4)</f>
        <v>1.0000000000000002</v>
      </c>
      <c r="M2" s="4">
        <f>LOG(K2,2)</f>
        <v>0.23077498920589667</v>
      </c>
      <c r="N2" s="41">
        <f>AVERAGE(M2:M4)</f>
        <v>-1.0336121905217785E-2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36">
        <v>25.99</v>
      </c>
      <c r="E3" s="4">
        <f>D3-C3</f>
        <v>4.6433333333333344</v>
      </c>
      <c r="F3" s="51"/>
      <c r="G3" s="5">
        <f t="shared" ref="G3:G16" si="1">E3-$F$2</f>
        <v>0.11888888888888971</v>
      </c>
      <c r="H3" s="5"/>
      <c r="I3" s="4">
        <f t="shared" si="0"/>
        <v>0.92089661857336857</v>
      </c>
      <c r="J3" s="51"/>
      <c r="K3" s="4">
        <f t="shared" ref="K3:K16" si="2">I3/$J$2</f>
        <v>0.91432247552752277</v>
      </c>
      <c r="L3" s="40"/>
      <c r="M3" s="4">
        <f t="shared" ref="M3:M16" si="3">LOG(K3,2)</f>
        <v>-0.12922501079410637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36">
        <v>26.08666666666667</v>
      </c>
      <c r="E4" s="4">
        <f t="shared" ref="E4:E16" si="4">D4-C4</f>
        <v>4.6466666666666718</v>
      </c>
      <c r="F4" s="51"/>
      <c r="G4" s="5">
        <f t="shared" si="1"/>
        <v>0.12222222222222712</v>
      </c>
      <c r="H4" s="5"/>
      <c r="I4" s="4">
        <f t="shared" si="0"/>
        <v>0.91877135174083757</v>
      </c>
      <c r="J4" s="51"/>
      <c r="K4" s="4">
        <f t="shared" si="2"/>
        <v>0.91221238065662769</v>
      </c>
      <c r="L4" s="40"/>
      <c r="M4" s="4">
        <f t="shared" si="3"/>
        <v>-0.13255834412744366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21.599999999999998</v>
      </c>
      <c r="E5" s="19">
        <f t="shared" si="4"/>
        <v>-5.3333333333338118E-2</v>
      </c>
      <c r="F5" s="54"/>
      <c r="G5" s="20">
        <f t="shared" si="1"/>
        <v>-4.5777777777777828</v>
      </c>
      <c r="H5" s="20">
        <f>STDEV(G5:G7)</f>
        <v>0.13920408678547788</v>
      </c>
      <c r="I5" s="19">
        <f t="shared" si="0"/>
        <v>23.88077542895866</v>
      </c>
      <c r="J5" s="54"/>
      <c r="K5" s="19">
        <f t="shared" si="2"/>
        <v>23.710294149573677</v>
      </c>
      <c r="L5" s="56">
        <f>AVERAGE(K5:K7)</f>
        <v>21.288389943989632</v>
      </c>
      <c r="M5" s="19">
        <f t="shared" si="3"/>
        <v>4.5674416558725666</v>
      </c>
      <c r="N5" s="56">
        <f>AVERAGE(M5:M7)</f>
        <v>4.4074416558725611</v>
      </c>
      <c r="O5" s="64" t="s">
        <v>17</v>
      </c>
      <c r="P5" s="75">
        <f>_xlfn.T.TEST(G2:G4, G5:G7, 2, 2)</f>
        <v>6.8930432715425727E-6</v>
      </c>
    </row>
    <row r="6" spans="1:16" x14ac:dyDescent="0.2">
      <c r="A6" s="53"/>
      <c r="B6" s="18">
        <v>2</v>
      </c>
      <c r="C6" s="19">
        <v>22.116666666666664</v>
      </c>
      <c r="D6" s="19">
        <v>22.290000000000003</v>
      </c>
      <c r="E6" s="19">
        <f t="shared" si="4"/>
        <v>0.17333333333333911</v>
      </c>
      <c r="F6" s="54"/>
      <c r="G6" s="20">
        <f t="shared" si="1"/>
        <v>-4.3511111111111056</v>
      </c>
      <c r="H6" s="20"/>
      <c r="I6" s="19">
        <f t="shared" si="0"/>
        <v>20.408682008596848</v>
      </c>
      <c r="J6" s="54"/>
      <c r="K6" s="19">
        <f t="shared" si="2"/>
        <v>20.262987484156582</v>
      </c>
      <c r="L6" s="56"/>
      <c r="M6" s="19">
        <f t="shared" si="3"/>
        <v>4.3407749892058884</v>
      </c>
      <c r="N6" s="56"/>
      <c r="O6" s="64"/>
      <c r="P6" s="75"/>
    </row>
    <row r="7" spans="1:16" x14ac:dyDescent="0.2">
      <c r="A7" s="53"/>
      <c r="B7" s="18">
        <v>3</v>
      </c>
      <c r="C7" s="19">
        <v>22.033333333333335</v>
      </c>
      <c r="D7" s="19">
        <v>22.233333333333334</v>
      </c>
      <c r="E7" s="19">
        <f t="shared" si="4"/>
        <v>0.19999999999999929</v>
      </c>
      <c r="F7" s="54"/>
      <c r="G7" s="20">
        <f t="shared" si="1"/>
        <v>-4.3244444444444454</v>
      </c>
      <c r="H7" s="20"/>
      <c r="I7" s="19">
        <f t="shared" si="0"/>
        <v>20.034914452068545</v>
      </c>
      <c r="J7" s="54"/>
      <c r="K7" s="19">
        <f t="shared" si="2"/>
        <v>19.891888198238632</v>
      </c>
      <c r="L7" s="56"/>
      <c r="M7" s="19">
        <f t="shared" si="3"/>
        <v>4.3141083225392292</v>
      </c>
      <c r="N7" s="56"/>
      <c r="O7" s="64"/>
      <c r="P7" s="75"/>
    </row>
    <row r="8" spans="1:16" x14ac:dyDescent="0.2">
      <c r="A8" s="59" t="s">
        <v>4</v>
      </c>
      <c r="B8" s="2">
        <v>1</v>
      </c>
      <c r="C8" s="36">
        <v>21.443333333333332</v>
      </c>
      <c r="D8" s="36">
        <v>24.876666666666665</v>
      </c>
      <c r="E8" s="4">
        <f t="shared" si="4"/>
        <v>3.4333333333333336</v>
      </c>
      <c r="F8" s="54"/>
      <c r="G8" s="5">
        <f t="shared" si="1"/>
        <v>-1.0911111111111111</v>
      </c>
      <c r="H8" s="5">
        <f>STDEV(G8:G10)</f>
        <v>0.53693575034635221</v>
      </c>
      <c r="I8" s="4">
        <f t="shared" si="0"/>
        <v>2.1303804746043009</v>
      </c>
      <c r="J8" s="54"/>
      <c r="K8" s="4">
        <f t="shared" si="2"/>
        <v>2.115172007443435</v>
      </c>
      <c r="L8" s="40">
        <f>AVERAGE(K8:K10)</f>
        <v>1.4736160883091334</v>
      </c>
      <c r="M8" s="4">
        <f t="shared" si="3"/>
        <v>1.0807749892058947</v>
      </c>
      <c r="N8" s="41">
        <f>AVERAGE(M8:M10)</f>
        <v>0.49077498920589474</v>
      </c>
      <c r="O8" s="40" t="s">
        <v>14</v>
      </c>
      <c r="P8" s="62">
        <f>_xlfn.T.TEST(G2:G4,G8:G10,2,2)</f>
        <v>0.20639230369685413</v>
      </c>
    </row>
    <row r="9" spans="1:16" x14ac:dyDescent="0.2">
      <c r="A9" s="59"/>
      <c r="B9" s="2">
        <v>2</v>
      </c>
      <c r="C9" s="36">
        <v>21.400000000000002</v>
      </c>
      <c r="D9" s="36">
        <v>25.883333333333336</v>
      </c>
      <c r="E9" s="4">
        <f t="shared" si="4"/>
        <v>4.4833333333333343</v>
      </c>
      <c r="F9" s="54"/>
      <c r="G9" s="5">
        <f t="shared" si="1"/>
        <v>-4.1111111111110432E-2</v>
      </c>
      <c r="H9" s="5"/>
      <c r="I9" s="4">
        <f t="shared" si="0"/>
        <v>1.0289059474262239</v>
      </c>
      <c r="J9" s="54"/>
      <c r="K9" s="4">
        <f t="shared" si="2"/>
        <v>1.0215607419572534</v>
      </c>
      <c r="L9" s="40"/>
      <c r="M9" s="4">
        <f t="shared" si="3"/>
        <v>3.077498920589385E-2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36">
        <v>26.37</v>
      </c>
      <c r="E10" s="4">
        <f t="shared" si="4"/>
        <v>4.1533333333333324</v>
      </c>
      <c r="F10" s="54"/>
      <c r="G10" s="5">
        <f t="shared" si="1"/>
        <v>-0.37111111111111228</v>
      </c>
      <c r="H10" s="5"/>
      <c r="I10" s="4">
        <f t="shared" si="0"/>
        <v>1.2933485370398181</v>
      </c>
      <c r="J10" s="54"/>
      <c r="K10" s="4">
        <f t="shared" si="2"/>
        <v>1.2841155155267114</v>
      </c>
      <c r="L10" s="40"/>
      <c r="M10" s="4">
        <f t="shared" si="3"/>
        <v>0.36077498920589562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33.099999999999994</v>
      </c>
      <c r="E11" s="19">
        <f t="shared" si="4"/>
        <v>11.426666666666662</v>
      </c>
      <c r="F11" s="54"/>
      <c r="G11" s="20">
        <f t="shared" si="1"/>
        <v>6.9022222222222176</v>
      </c>
      <c r="H11" s="20">
        <f>STDEV(G11:G13)</f>
        <v>1.1209982323969283</v>
      </c>
      <c r="I11" s="19">
        <f t="shared" si="0"/>
        <v>8.3603425910748728E-3</v>
      </c>
      <c r="J11" s="54"/>
      <c r="K11" s="19">
        <f t="shared" si="2"/>
        <v>8.300659357368196E-3</v>
      </c>
      <c r="L11" s="56">
        <f>AVERAGE(K11:K13)</f>
        <v>4.4510140069550898E-3</v>
      </c>
      <c r="M11" s="19">
        <f t="shared" si="3"/>
        <v>-6.9125583441274356</v>
      </c>
      <c r="N11" s="56">
        <f>AVERAGE(M11:M13)</f>
        <v>-8.1014472330163247</v>
      </c>
      <c r="O11" s="66" t="s">
        <v>18</v>
      </c>
      <c r="P11" s="67">
        <f>_xlfn.T.TEST(G2:G4,G11:G13,2,2)</f>
        <v>2.517645666030901E-4</v>
      </c>
    </row>
    <row r="12" spans="1:16" x14ac:dyDescent="0.2">
      <c r="A12" s="53"/>
      <c r="B12" s="18">
        <v>2</v>
      </c>
      <c r="C12" s="19">
        <v>22.306666666666668</v>
      </c>
      <c r="D12" s="19">
        <v>35.96</v>
      </c>
      <c r="E12" s="19">
        <f t="shared" si="4"/>
        <v>13.653333333333332</v>
      </c>
      <c r="F12" s="54"/>
      <c r="G12" s="20">
        <f t="shared" si="1"/>
        <v>9.1288888888888877</v>
      </c>
      <c r="H12" s="20"/>
      <c r="I12" s="19">
        <f t="shared" si="0"/>
        <v>1.7862021894112427E-3</v>
      </c>
      <c r="J12" s="54"/>
      <c r="K12" s="19">
        <f t="shared" si="2"/>
        <v>1.7734507594839789E-3</v>
      </c>
      <c r="L12" s="56"/>
      <c r="M12" s="19">
        <f t="shared" si="3"/>
        <v>-9.1392250107941049</v>
      </c>
      <c r="N12" s="56"/>
      <c r="O12" s="66"/>
      <c r="P12" s="67"/>
    </row>
    <row r="13" spans="1:16" x14ac:dyDescent="0.2">
      <c r="A13" s="53"/>
      <c r="B13" s="18">
        <v>3</v>
      </c>
      <c r="C13" s="19">
        <v>22.2</v>
      </c>
      <c r="D13" s="19">
        <v>34.966666666666661</v>
      </c>
      <c r="E13" s="19">
        <f t="shared" si="4"/>
        <v>12.766666666666662</v>
      </c>
      <c r="F13" s="54"/>
      <c r="G13" s="20">
        <f t="shared" si="1"/>
        <v>8.2422222222222175</v>
      </c>
      <c r="H13" s="20"/>
      <c r="I13" s="19">
        <f t="shared" si="0"/>
        <v>3.3025080141400312E-3</v>
      </c>
      <c r="J13" s="54"/>
      <c r="K13" s="19">
        <f t="shared" si="2"/>
        <v>3.278931904013095E-3</v>
      </c>
      <c r="L13" s="56"/>
      <c r="M13" s="19">
        <f t="shared" si="3"/>
        <v>-8.2525583441274346</v>
      </c>
      <c r="N13" s="56"/>
      <c r="O13" s="66"/>
      <c r="P13" s="67"/>
    </row>
    <row r="14" spans="1:16" x14ac:dyDescent="0.2">
      <c r="A14" s="59" t="s">
        <v>7</v>
      </c>
      <c r="B14" s="2">
        <v>1</v>
      </c>
      <c r="C14" s="36">
        <v>21.473333333333333</v>
      </c>
      <c r="D14" s="36">
        <v>30.2</v>
      </c>
      <c r="E14" s="4">
        <f t="shared" si="4"/>
        <v>8.7266666666666666</v>
      </c>
      <c r="F14" s="54"/>
      <c r="G14" s="5">
        <f t="shared" si="1"/>
        <v>4.2022222222222219</v>
      </c>
      <c r="H14" s="5">
        <f>STDEV(G14:G16)</f>
        <v>0.55349729833058359</v>
      </c>
      <c r="I14" s="4">
        <f t="shared" si="0"/>
        <v>5.4325666431677161E-2</v>
      </c>
      <c r="J14" s="54"/>
      <c r="K14" s="4">
        <f t="shared" si="2"/>
        <v>5.3937843634872855E-2</v>
      </c>
      <c r="L14" s="40">
        <f>AVERAGE(K14:K16)</f>
        <v>4.568611035435436E-2</v>
      </c>
      <c r="M14" s="4">
        <f t="shared" si="3"/>
        <v>-4.212558344127439</v>
      </c>
      <c r="N14" s="41">
        <f>AVERAGE(M14:M16)</f>
        <v>-4.5170027885718822</v>
      </c>
      <c r="O14" s="68" t="s">
        <v>18</v>
      </c>
      <c r="P14" s="69">
        <f>_xlfn.T.TEST(G2:G4,G14:G16,2,2)</f>
        <v>1.905820011376243E-4</v>
      </c>
    </row>
    <row r="15" spans="1:16" x14ac:dyDescent="0.2">
      <c r="A15" s="59"/>
      <c r="B15" s="2">
        <v>2</v>
      </c>
      <c r="C15" s="36">
        <v>22.063333333333333</v>
      </c>
      <c r="D15" s="36">
        <v>30.76</v>
      </c>
      <c r="E15" s="4">
        <f t="shared" si="4"/>
        <v>8.696666666666669</v>
      </c>
      <c r="F15" s="54"/>
      <c r="G15" s="5">
        <f t="shared" si="1"/>
        <v>4.1722222222222243</v>
      </c>
      <c r="H15" s="5"/>
      <c r="I15" s="4">
        <f t="shared" si="0"/>
        <v>5.5467164163866538E-2</v>
      </c>
      <c r="J15" s="54"/>
      <c r="K15" s="4">
        <f t="shared" si="2"/>
        <v>5.5071192385703668E-2</v>
      </c>
      <c r="L15" s="40"/>
      <c r="M15" s="4">
        <f t="shared" si="3"/>
        <v>-4.1825583441274405</v>
      </c>
      <c r="N15" s="41"/>
      <c r="O15" s="68"/>
      <c r="P15" s="69"/>
    </row>
    <row r="16" spans="1:16" x14ac:dyDescent="0.2">
      <c r="A16" s="59"/>
      <c r="B16" s="2">
        <v>3</v>
      </c>
      <c r="C16" s="36">
        <v>22.166666666666668</v>
      </c>
      <c r="D16" s="36">
        <v>31.836666666666662</v>
      </c>
      <c r="E16" s="4">
        <f t="shared" si="4"/>
        <v>9.6699999999999946</v>
      </c>
      <c r="F16" s="54"/>
      <c r="G16" s="5">
        <f t="shared" si="1"/>
        <v>5.1455555555555499</v>
      </c>
      <c r="H16" s="5"/>
      <c r="I16" s="4">
        <f t="shared" si="0"/>
        <v>2.8250974518688934E-2</v>
      </c>
      <c r="J16" s="54"/>
      <c r="K16" s="4">
        <f t="shared" si="2"/>
        <v>2.8049295042486568E-2</v>
      </c>
      <c r="L16" s="40"/>
      <c r="M16" s="4">
        <f t="shared" si="3"/>
        <v>-5.1558916774607662</v>
      </c>
      <c r="N16" s="41"/>
      <c r="O16" s="68"/>
      <c r="P16" s="69"/>
    </row>
    <row r="17" spans="1:16" ht="16" customHeight="1" x14ac:dyDescent="0.2">
      <c r="A17" s="6"/>
      <c r="B17" s="7"/>
      <c r="C17" s="37"/>
      <c r="D17" s="3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36">
        <v>21.599999999999998</v>
      </c>
      <c r="E18" s="4">
        <f t="shared" ref="E18:E29" si="5">D18-C18</f>
        <v>-5.3333333333338118E-2</v>
      </c>
      <c r="F18" s="51">
        <f>AVERAGE(D18:D20)-AVERAGE(C18:C20)</f>
        <v>0.10666666666666913</v>
      </c>
      <c r="G18" s="5">
        <f>E18-$F$18</f>
        <v>-0.16000000000000725</v>
      </c>
      <c r="H18" s="5">
        <f>STDEV(G18:G20)</f>
        <v>0.13920408678547788</v>
      </c>
      <c r="I18" s="4">
        <f t="shared" ref="I18:I29" si="6">2^(-G18)</f>
        <v>1.1172871380722256</v>
      </c>
      <c r="J18" s="51">
        <f>AVERAGE(I18:I20)</f>
        <v>1.0031610795142074</v>
      </c>
      <c r="K18" s="4">
        <f>I18/$J$18</f>
        <v>1.1137664338146822</v>
      </c>
      <c r="L18" s="40">
        <f>AVERAGE(K18:K20)</f>
        <v>1</v>
      </c>
      <c r="M18" s="4">
        <f>LOG(K18,2)</f>
        <v>0.15544671911692029</v>
      </c>
      <c r="N18" s="41">
        <f>AVERAGE(M18:M20)</f>
        <v>-4.5532808830847232E-3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36">
        <v>22.290000000000003</v>
      </c>
      <c r="E19" s="4">
        <f t="shared" si="5"/>
        <v>0.17333333333333911</v>
      </c>
      <c r="F19" s="51"/>
      <c r="G19" s="5">
        <f t="shared" ref="G19:G29" si="7">E19-$F$18</f>
        <v>6.6666666666669983E-2</v>
      </c>
      <c r="H19" s="5"/>
      <c r="I19" s="4">
        <f t="shared" si="6"/>
        <v>0.95484160391041428</v>
      </c>
      <c r="J19" s="51"/>
      <c r="K19" s="4">
        <f t="shared" ref="K19:K29" si="8">I19/$J$18</f>
        <v>0.95183278479345268</v>
      </c>
      <c r="L19" s="40"/>
      <c r="M19" s="4">
        <f t="shared" ref="M19:M29" si="9">LOG(K19,2)</f>
        <v>-7.1219947549757176E-2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36">
        <v>22.233333333333334</v>
      </c>
      <c r="E20" s="4">
        <f t="shared" si="5"/>
        <v>0.19999999999999929</v>
      </c>
      <c r="F20" s="51"/>
      <c r="G20" s="5">
        <f t="shared" si="7"/>
        <v>9.333333333333016E-2</v>
      </c>
      <c r="H20" s="5"/>
      <c r="I20" s="4">
        <f t="shared" si="6"/>
        <v>0.93735449655998215</v>
      </c>
      <c r="J20" s="51"/>
      <c r="K20" s="4">
        <f t="shared" si="8"/>
        <v>0.93440078139186489</v>
      </c>
      <c r="L20" s="40"/>
      <c r="M20" s="4">
        <f t="shared" si="9"/>
        <v>-9.7886614216417284E-2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22.243333333333336</v>
      </c>
      <c r="E21" s="19">
        <f t="shared" si="5"/>
        <v>6.6666666666669983E-2</v>
      </c>
      <c r="F21" s="54"/>
      <c r="G21" s="20">
        <f t="shared" si="7"/>
        <v>-3.9999999999999147E-2</v>
      </c>
      <c r="H21" s="20">
        <f>STDEV(G21:G23)</f>
        <v>0.29297326385411737</v>
      </c>
      <c r="I21" s="19">
        <f t="shared" si="6"/>
        <v>1.0281138266560659</v>
      </c>
      <c r="J21" s="54"/>
      <c r="K21" s="19">
        <f t="shared" si="8"/>
        <v>1.024874118076772</v>
      </c>
      <c r="L21" s="56">
        <f>AVERAGE(K21:K23)</f>
        <v>0.89370837803795256</v>
      </c>
      <c r="M21" s="19">
        <f t="shared" si="9"/>
        <v>3.544671911691203E-2</v>
      </c>
      <c r="N21" s="56">
        <f>AVERAGE(M21:M23)</f>
        <v>-0.18121994754975287</v>
      </c>
      <c r="O21" s="56" t="s">
        <v>26</v>
      </c>
      <c r="P21" s="58">
        <f>_xlfn.T.TEST(G18:G20,G21:G23,2,2)</f>
        <v>0.39890459102027298</v>
      </c>
    </row>
    <row r="22" spans="1:16" x14ac:dyDescent="0.2">
      <c r="A22" s="53"/>
      <c r="B22" s="18">
        <v>2</v>
      </c>
      <c r="C22" s="19">
        <v>21.323333333333334</v>
      </c>
      <c r="D22" s="19">
        <v>21.49</v>
      </c>
      <c r="E22" s="19">
        <f t="shared" si="5"/>
        <v>0.1666666666666643</v>
      </c>
      <c r="F22" s="54"/>
      <c r="G22" s="20">
        <f t="shared" si="7"/>
        <v>5.9999999999995168E-2</v>
      </c>
      <c r="H22" s="20"/>
      <c r="I22" s="19">
        <f t="shared" si="6"/>
        <v>0.95926411932526767</v>
      </c>
      <c r="J22" s="54"/>
      <c r="K22" s="19">
        <f t="shared" si="8"/>
        <v>0.95624136433782159</v>
      </c>
      <c r="L22" s="56"/>
      <c r="M22" s="19">
        <f t="shared" si="9"/>
        <v>-6.4553280883082181E-2</v>
      </c>
      <c r="N22" s="56"/>
      <c r="O22" s="56"/>
      <c r="P22" s="58"/>
    </row>
    <row r="23" spans="1:16" x14ac:dyDescent="0.2">
      <c r="A23" s="53"/>
      <c r="B23" s="18">
        <v>3</v>
      </c>
      <c r="C23" s="19">
        <v>22.159999999999997</v>
      </c>
      <c r="D23" s="19">
        <v>22.776666666666667</v>
      </c>
      <c r="E23" s="19">
        <f t="shared" si="5"/>
        <v>0.61666666666667069</v>
      </c>
      <c r="F23" s="54"/>
      <c r="G23" s="20">
        <f t="shared" si="7"/>
        <v>0.51000000000000156</v>
      </c>
      <c r="H23" s="20"/>
      <c r="I23" s="19">
        <f t="shared" si="6"/>
        <v>0.70222243786899785</v>
      </c>
      <c r="J23" s="54"/>
      <c r="K23" s="19">
        <f t="shared" si="8"/>
        <v>0.70000965169926388</v>
      </c>
      <c r="L23" s="56"/>
      <c r="M23" s="19">
        <f t="shared" si="9"/>
        <v>-0.51455328088308849</v>
      </c>
      <c r="N23" s="56"/>
      <c r="O23" s="56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36">
        <v>31.973333333333333</v>
      </c>
      <c r="E24" s="4">
        <f t="shared" si="5"/>
        <v>10.38666666666667</v>
      </c>
      <c r="F24" s="54"/>
      <c r="G24" s="5">
        <f t="shared" si="7"/>
        <v>10.280000000000001</v>
      </c>
      <c r="H24" s="5">
        <f>STDEV(G24:G26)</f>
        <v>0.88015360612245364</v>
      </c>
      <c r="I24" s="4">
        <f t="shared" si="6"/>
        <v>8.0428810280036404E-4</v>
      </c>
      <c r="J24" s="54"/>
      <c r="K24" s="4">
        <f t="shared" si="8"/>
        <v>8.0175369561770687E-4</v>
      </c>
      <c r="L24" s="40">
        <f>AVERAGE(K24:K26)</f>
        <v>1.037318950712536E-3</v>
      </c>
      <c r="M24" s="4">
        <f t="shared" si="9"/>
        <v>-10.284553280883088</v>
      </c>
      <c r="N24" s="41">
        <f>AVERAGE(M24:M26)</f>
        <v>-10.096775503105308</v>
      </c>
      <c r="O24" s="74" t="s">
        <v>18</v>
      </c>
      <c r="P24" s="61">
        <f>_xlfn.T.TEST(G18:G20,G24:G26,2,2)</f>
        <v>3.9826164561120069E-5</v>
      </c>
    </row>
    <row r="25" spans="1:16" ht="16" customHeight="1" x14ac:dyDescent="0.2">
      <c r="A25" s="59"/>
      <c r="B25" s="2">
        <v>2</v>
      </c>
      <c r="C25" s="36">
        <v>22.243333333333329</v>
      </c>
      <c r="D25" s="36">
        <v>31.483333333333334</v>
      </c>
      <c r="E25" s="4">
        <f t="shared" si="5"/>
        <v>9.2400000000000055</v>
      </c>
      <c r="F25" s="54"/>
      <c r="G25" s="5">
        <f t="shared" si="7"/>
        <v>9.1333333333333364</v>
      </c>
      <c r="H25" s="5"/>
      <c r="I25" s="4">
        <f t="shared" si="6"/>
        <v>1.7807079854652631E-3</v>
      </c>
      <c r="J25" s="54"/>
      <c r="K25" s="4">
        <f t="shared" si="8"/>
        <v>1.7750967634505837E-3</v>
      </c>
      <c r="L25" s="40"/>
      <c r="M25" s="4">
        <f t="shared" si="9"/>
        <v>-9.1378866142164235</v>
      </c>
      <c r="N25" s="41"/>
      <c r="O25" s="74"/>
      <c r="P25" s="61"/>
    </row>
    <row r="26" spans="1:16" ht="16" customHeight="1" x14ac:dyDescent="0.2">
      <c r="A26" s="59"/>
      <c r="B26" s="2">
        <v>3</v>
      </c>
      <c r="C26" s="36">
        <v>22.060000000000002</v>
      </c>
      <c r="D26" s="36">
        <v>33.029999999999994</v>
      </c>
      <c r="E26" s="4">
        <f t="shared" si="5"/>
        <v>10.969999999999992</v>
      </c>
      <c r="F26" s="54"/>
      <c r="G26" s="5">
        <f t="shared" si="7"/>
        <v>10.863333333333323</v>
      </c>
      <c r="H26" s="5"/>
      <c r="I26" s="4">
        <f t="shared" si="6"/>
        <v>5.3679790692636993E-4</v>
      </c>
      <c r="J26" s="54"/>
      <c r="K26" s="4">
        <f t="shared" si="8"/>
        <v>5.3510639306931715E-4</v>
      </c>
      <c r="L26" s="40"/>
      <c r="M26" s="4">
        <f t="shared" si="9"/>
        <v>-10.86788661421641</v>
      </c>
      <c r="N26" s="41"/>
      <c r="O26" s="74"/>
      <c r="P26" s="61"/>
    </row>
    <row r="27" spans="1:16" x14ac:dyDescent="0.2">
      <c r="A27" s="43" t="s">
        <v>25</v>
      </c>
      <c r="B27" s="18">
        <v>1</v>
      </c>
      <c r="C27" s="19">
        <v>21.613333333333333</v>
      </c>
      <c r="D27" s="19">
        <v>25.903333333333336</v>
      </c>
      <c r="E27" s="19">
        <f t="shared" si="5"/>
        <v>4.2900000000000027</v>
      </c>
      <c r="F27" s="54"/>
      <c r="G27" s="20">
        <f t="shared" si="7"/>
        <v>4.1833333333333336</v>
      </c>
      <c r="H27" s="20">
        <f>STDEV(G27:G29)</f>
        <v>0.25595861934073261</v>
      </c>
      <c r="I27" s="19">
        <f t="shared" si="6"/>
        <v>5.5041617099759271E-2</v>
      </c>
      <c r="J27" s="54"/>
      <c r="K27" s="19">
        <f t="shared" si="8"/>
        <v>5.4868174437562735E-2</v>
      </c>
      <c r="L27" s="45">
        <f>AVERAGE(K27:K29)</f>
        <v>4.584729191375355E-2</v>
      </c>
      <c r="M27" s="19">
        <f t="shared" si="9"/>
        <v>-4.1878866142164206</v>
      </c>
      <c r="N27" s="45">
        <f>AVERAGE(M27:M29)</f>
        <v>-4.4623310586608627</v>
      </c>
      <c r="O27" s="72" t="s">
        <v>18</v>
      </c>
      <c r="P27" s="70">
        <f>_xlfn.T.TEST(G18:G20,G27:G29,2,2)</f>
        <v>1.2052106695986863E-5</v>
      </c>
    </row>
    <row r="28" spans="1:16" x14ac:dyDescent="0.2">
      <c r="A28" s="43"/>
      <c r="B28" s="18">
        <v>2</v>
      </c>
      <c r="C28" s="19">
        <v>22.223333333333333</v>
      </c>
      <c r="D28" s="19">
        <v>26.83</v>
      </c>
      <c r="E28" s="19">
        <f t="shared" si="5"/>
        <v>4.6066666666666656</v>
      </c>
      <c r="F28" s="54"/>
      <c r="G28" s="20">
        <f t="shared" si="7"/>
        <v>4.4999999999999964</v>
      </c>
      <c r="H28" s="20"/>
      <c r="I28" s="19">
        <f t="shared" si="6"/>
        <v>4.4194173824159341E-2</v>
      </c>
      <c r="J28" s="54"/>
      <c r="K28" s="19">
        <f t="shared" si="8"/>
        <v>4.4054912741990443E-2</v>
      </c>
      <c r="L28" s="45"/>
      <c r="M28" s="19">
        <f t="shared" si="9"/>
        <v>-4.5045532808830826</v>
      </c>
      <c r="N28" s="45"/>
      <c r="O28" s="72"/>
      <c r="P28" s="70"/>
    </row>
    <row r="29" spans="1:16" ht="17" thickBot="1" x14ac:dyDescent="0.25">
      <c r="A29" s="44"/>
      <c r="B29" s="22">
        <v>3</v>
      </c>
      <c r="C29" s="23">
        <v>22.53</v>
      </c>
      <c r="D29" s="23">
        <v>27.326666666666668</v>
      </c>
      <c r="E29" s="23">
        <f t="shared" si="5"/>
        <v>4.7966666666666669</v>
      </c>
      <c r="F29" s="55"/>
      <c r="G29" s="20">
        <f t="shared" si="7"/>
        <v>4.6899999999999977</v>
      </c>
      <c r="H29" s="20"/>
      <c r="I29" s="19">
        <f t="shared" si="6"/>
        <v>3.8740865623093396E-2</v>
      </c>
      <c r="J29" s="55"/>
      <c r="K29" s="23">
        <f t="shared" si="8"/>
        <v>3.8618788561707473E-2</v>
      </c>
      <c r="L29" s="46"/>
      <c r="M29" s="23">
        <f t="shared" si="9"/>
        <v>-4.6945532808830848</v>
      </c>
      <c r="N29" s="46"/>
      <c r="O29" s="73"/>
      <c r="P29" s="71"/>
    </row>
    <row r="30" spans="1:16" ht="17" customHeight="1" thickTop="1" x14ac:dyDescent="0.2">
      <c r="G30" s="38" t="s">
        <v>20</v>
      </c>
      <c r="H30" s="16"/>
      <c r="I30" s="24"/>
      <c r="N30" s="15"/>
    </row>
    <row r="31" spans="1:16" x14ac:dyDescent="0.2">
      <c r="G31" s="39"/>
      <c r="H31" s="17"/>
      <c r="I31" s="25"/>
      <c r="N31" s="15"/>
    </row>
    <row r="32" spans="1:16" x14ac:dyDescent="0.2">
      <c r="G32" s="39"/>
      <c r="H32" s="17"/>
      <c r="I32" s="25"/>
      <c r="N32" s="15"/>
    </row>
    <row r="33" spans="7:14" x14ac:dyDescent="0.2">
      <c r="G33" s="39"/>
      <c r="H33" s="17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A24:A26"/>
    <mergeCell ref="A27:A29"/>
    <mergeCell ref="A11:A13"/>
    <mergeCell ref="A14:A16"/>
    <mergeCell ref="A18:A20"/>
    <mergeCell ref="P2:P4"/>
    <mergeCell ref="A2:A4"/>
    <mergeCell ref="A5:A7"/>
    <mergeCell ref="A8:A10"/>
    <mergeCell ref="A21:A23"/>
    <mergeCell ref="J5:J16"/>
    <mergeCell ref="J2:J4"/>
    <mergeCell ref="F18:F20"/>
    <mergeCell ref="P14:P16"/>
    <mergeCell ref="O14:O16"/>
    <mergeCell ref="N21:N23"/>
    <mergeCell ref="P5:P7"/>
    <mergeCell ref="P8:P10"/>
    <mergeCell ref="P11:P13"/>
    <mergeCell ref="P24:P26"/>
    <mergeCell ref="P27:P29"/>
    <mergeCell ref="P21:P23"/>
    <mergeCell ref="O18:O20"/>
    <mergeCell ref="P18:P20"/>
    <mergeCell ref="O27:O29"/>
    <mergeCell ref="O24:O26"/>
    <mergeCell ref="O21:O23"/>
    <mergeCell ref="J18:J20"/>
    <mergeCell ref="F21:F29"/>
    <mergeCell ref="J21:J29"/>
    <mergeCell ref="L2:L4"/>
    <mergeCell ref="L5:L7"/>
    <mergeCell ref="L8:L10"/>
    <mergeCell ref="L11:L13"/>
    <mergeCell ref="L14:L16"/>
    <mergeCell ref="L18:L20"/>
    <mergeCell ref="L21:L23"/>
    <mergeCell ref="L24:L26"/>
    <mergeCell ref="L27:L29"/>
    <mergeCell ref="F2:F4"/>
    <mergeCell ref="G30:G33"/>
    <mergeCell ref="F5:F16"/>
    <mergeCell ref="N24:N26"/>
    <mergeCell ref="N27:N29"/>
    <mergeCell ref="O2:O4"/>
    <mergeCell ref="N5:N7"/>
    <mergeCell ref="N8:N10"/>
    <mergeCell ref="N11:N13"/>
    <mergeCell ref="N14:N16"/>
    <mergeCell ref="N18:N20"/>
    <mergeCell ref="O11:O13"/>
    <mergeCell ref="N2:N4"/>
    <mergeCell ref="O8:O10"/>
    <mergeCell ref="O5:O7"/>
  </mergeCells>
  <printOptions gridLines="1"/>
  <pageMargins left="0.7" right="0.7" top="1.25" bottom="0.75" header="0.3" footer="0.3"/>
  <pageSetup scale="66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1623A-D29A-5B43-96A9-A2518F8A518A}">
  <sheetPr>
    <tabColor rgb="FF00B050"/>
    <pageSetUpPr fitToPage="1"/>
  </sheetPr>
  <dimension ref="A1:P41"/>
  <sheetViews>
    <sheetView zoomScale="110" zoomScaleNormal="110" workbookViewId="0">
      <pane xSplit="1" ySplit="1" topLeftCell="H2" activePane="bottomRight" state="frozen"/>
      <selection pane="topRight" activeCell="B1" sqref="B1"/>
      <selection pane="bottomLeft" activeCell="A2" sqref="A2"/>
      <selection pane="bottomRight" activeCell="P39" sqref="P39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28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27">
        <v>27.456666666666667</v>
      </c>
      <c r="E2" s="27">
        <f>D2-C2</f>
        <v>5.8666666666666636</v>
      </c>
      <c r="F2" s="51">
        <f>AVERAGE(D2:D4)-AVERAGE(C2:C4)</f>
        <v>6.1477777777777796</v>
      </c>
      <c r="G2" s="5">
        <f>E2-$F$2</f>
        <v>-0.28111111111111597</v>
      </c>
      <c r="H2" s="5">
        <f>STDEV(G2:G4)</f>
        <v>0.24391103417556712</v>
      </c>
      <c r="I2" s="27">
        <f t="shared" ref="I2:I16" si="0">2^(-G2)</f>
        <v>1.2151303732115732</v>
      </c>
      <c r="J2" s="51">
        <f>AVERAGE(I2:I4)</f>
        <v>1.0098559826419782</v>
      </c>
      <c r="K2" s="27">
        <f>I2/$J$2</f>
        <v>1.2032709555599777</v>
      </c>
      <c r="L2" s="40">
        <f>AVERAGE(K2:K4)</f>
        <v>1</v>
      </c>
      <c r="M2" s="27">
        <f>LOG(K2,2)</f>
        <v>0.26696154877064354</v>
      </c>
      <c r="N2" s="41">
        <f>AVERAGE(M2:M4)</f>
        <v>-1.4149562340472386E-2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27">
        <v>27.650000000000002</v>
      </c>
      <c r="E3" s="27">
        <f>D3-C3</f>
        <v>6.3033333333333381</v>
      </c>
      <c r="F3" s="51"/>
      <c r="G3" s="5">
        <f t="shared" ref="G3:G16" si="1">E3-$F$2</f>
        <v>0.15555555555555856</v>
      </c>
      <c r="H3" s="5"/>
      <c r="I3" s="27">
        <f t="shared" si="0"/>
        <v>0.89778658506536746</v>
      </c>
      <c r="J3" s="51"/>
      <c r="K3" s="27">
        <f t="shared" ref="K3:K16" si="2">I3/$J$2</f>
        <v>0.88902437624480324</v>
      </c>
      <c r="L3" s="40"/>
      <c r="M3" s="27">
        <f t="shared" ref="M3:M16" si="3">LOG(K3,2)</f>
        <v>-0.16970511789603096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27">
        <v>27.713333333333335</v>
      </c>
      <c r="E4" s="27">
        <f t="shared" ref="E4:E16" si="4">D4-C4</f>
        <v>6.273333333333337</v>
      </c>
      <c r="F4" s="51"/>
      <c r="G4" s="5">
        <f t="shared" si="1"/>
        <v>0.12555555555555742</v>
      </c>
      <c r="H4" s="5"/>
      <c r="I4" s="27">
        <f t="shared" si="0"/>
        <v>0.9166509896489935</v>
      </c>
      <c r="J4" s="51"/>
      <c r="K4" s="27">
        <f t="shared" si="2"/>
        <v>0.90770466819521889</v>
      </c>
      <c r="L4" s="40"/>
      <c r="M4" s="27">
        <f t="shared" si="3"/>
        <v>-0.13970511789602974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25.313333333333333</v>
      </c>
      <c r="E5" s="19">
        <f t="shared" si="4"/>
        <v>3.6599999999999966</v>
      </c>
      <c r="F5" s="54"/>
      <c r="G5" s="20">
        <f t="shared" si="1"/>
        <v>-2.487777777777783</v>
      </c>
      <c r="H5" s="20">
        <f>STDEV(G5:G7)</f>
        <v>2.9122983160182463E-2</v>
      </c>
      <c r="I5" s="19">
        <f t="shared" si="0"/>
        <v>5.6091329460944168</v>
      </c>
      <c r="J5" s="54"/>
      <c r="K5" s="19">
        <f t="shared" si="2"/>
        <v>5.5543889846746684</v>
      </c>
      <c r="L5" s="56">
        <f>AVERAGE(K5:K7)</f>
        <v>5.4324479287105971</v>
      </c>
      <c r="M5" s="19">
        <f t="shared" si="3"/>
        <v>2.4736282154373108</v>
      </c>
      <c r="N5" s="56">
        <f>AVERAGE(M5:M7)</f>
        <v>2.4414059932150867</v>
      </c>
      <c r="O5" s="57" t="s">
        <v>17</v>
      </c>
      <c r="P5" s="63">
        <f>_xlfn.T.TEST(G2:G4, G5:G7, 2, 2)</f>
        <v>6.5303170628228311E-5</v>
      </c>
    </row>
    <row r="6" spans="1:16" x14ac:dyDescent="0.2">
      <c r="A6" s="53"/>
      <c r="B6" s="18">
        <v>2</v>
      </c>
      <c r="C6" s="19">
        <v>22.116666666666664</v>
      </c>
      <c r="D6" s="19">
        <v>25.833333333333332</v>
      </c>
      <c r="E6" s="19">
        <f t="shared" si="4"/>
        <v>3.7166666666666686</v>
      </c>
      <c r="F6" s="54"/>
      <c r="G6" s="20">
        <f t="shared" si="1"/>
        <v>-2.431111111111111</v>
      </c>
      <c r="H6" s="20"/>
      <c r="I6" s="19">
        <f t="shared" si="0"/>
        <v>5.3930862667918555</v>
      </c>
      <c r="J6" s="54"/>
      <c r="K6" s="19">
        <f t="shared" si="2"/>
        <v>5.3404508756610038</v>
      </c>
      <c r="L6" s="56"/>
      <c r="M6" s="19">
        <f t="shared" si="3"/>
        <v>2.4169615487706384</v>
      </c>
      <c r="N6" s="56"/>
      <c r="O6" s="57"/>
      <c r="P6" s="63"/>
    </row>
    <row r="7" spans="1:16" x14ac:dyDescent="0.2">
      <c r="A7" s="53"/>
      <c r="B7" s="18">
        <v>3</v>
      </c>
      <c r="C7" s="19">
        <v>22.033333333333335</v>
      </c>
      <c r="D7" s="19">
        <v>25.733333333333331</v>
      </c>
      <c r="E7" s="19">
        <f t="shared" si="4"/>
        <v>3.6999999999999957</v>
      </c>
      <c r="F7" s="54"/>
      <c r="G7" s="20">
        <f t="shared" si="1"/>
        <v>-2.4477777777777838</v>
      </c>
      <c r="H7" s="20"/>
      <c r="I7" s="19">
        <f t="shared" si="0"/>
        <v>5.455750910711985</v>
      </c>
      <c r="J7" s="54"/>
      <c r="K7" s="19">
        <f t="shared" si="2"/>
        <v>5.4025039257961192</v>
      </c>
      <c r="L7" s="56"/>
      <c r="M7" s="19">
        <f t="shared" si="3"/>
        <v>2.4336282154373112</v>
      </c>
      <c r="N7" s="56"/>
      <c r="O7" s="57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27">
        <v>27.363333333333333</v>
      </c>
      <c r="E8" s="27">
        <f t="shared" si="4"/>
        <v>5.9200000000000017</v>
      </c>
      <c r="F8" s="54"/>
      <c r="G8" s="5">
        <f t="shared" si="1"/>
        <v>-0.22777777777777786</v>
      </c>
      <c r="H8" s="5">
        <f>STDEV(G8:G10)</f>
        <v>0.15678482541840752</v>
      </c>
      <c r="I8" s="27">
        <f t="shared" si="0"/>
        <v>1.1710297904377722</v>
      </c>
      <c r="J8" s="54"/>
      <c r="K8" s="27">
        <f t="shared" si="2"/>
        <v>1.1596007852269512</v>
      </c>
      <c r="L8" s="40">
        <f>AVERAGE(K8:K10)</f>
        <v>1.0332216486053563</v>
      </c>
      <c r="M8" s="27">
        <f t="shared" si="3"/>
        <v>0.21362821543730531</v>
      </c>
      <c r="N8" s="41">
        <f>AVERAGE(M8:M10)</f>
        <v>4.1405993215086957E-2</v>
      </c>
      <c r="O8" s="40" t="s">
        <v>14</v>
      </c>
      <c r="P8" s="62">
        <f>_xlfn.T.TEST(G2:G4,G8:G10,2,2)</f>
        <v>0.75665411886328082</v>
      </c>
    </row>
    <row r="9" spans="1:16" x14ac:dyDescent="0.2">
      <c r="A9" s="59"/>
      <c r="B9" s="2">
        <v>2</v>
      </c>
      <c r="C9" s="36">
        <v>21.400000000000002</v>
      </c>
      <c r="D9" s="27">
        <v>27.626666666666665</v>
      </c>
      <c r="E9" s="27">
        <f t="shared" si="4"/>
        <v>6.226666666666663</v>
      </c>
      <c r="F9" s="54"/>
      <c r="G9" s="5">
        <f t="shared" si="1"/>
        <v>7.8888888888883457E-2</v>
      </c>
      <c r="H9" s="5"/>
      <c r="I9" s="27">
        <f t="shared" si="0"/>
        <v>0.94678654647610205</v>
      </c>
      <c r="J9" s="54"/>
      <c r="K9" s="27">
        <f t="shared" si="2"/>
        <v>0.93754610830657825</v>
      </c>
      <c r="L9" s="40"/>
      <c r="M9" s="27">
        <f t="shared" si="3"/>
        <v>-9.303845122935607E-2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27">
        <v>28.346666666666664</v>
      </c>
      <c r="E10" s="27">
        <f t="shared" si="4"/>
        <v>6.1299999999999955</v>
      </c>
      <c r="F10" s="54"/>
      <c r="G10" s="5">
        <f t="shared" si="1"/>
        <v>-1.777777777778411E-2</v>
      </c>
      <c r="H10" s="5"/>
      <c r="I10" s="27">
        <f t="shared" si="0"/>
        <v>1.0123988528041057</v>
      </c>
      <c r="J10" s="54"/>
      <c r="K10" s="27">
        <f t="shared" si="2"/>
        <v>1.0025180522825392</v>
      </c>
      <c r="L10" s="40"/>
      <c r="M10" s="27">
        <f t="shared" si="3"/>
        <v>3.6282154373116246E-3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28.323333333333334</v>
      </c>
      <c r="E11" s="19">
        <f t="shared" si="4"/>
        <v>6.6500000000000021</v>
      </c>
      <c r="F11" s="54"/>
      <c r="G11" s="20">
        <f t="shared" si="1"/>
        <v>0.50222222222222257</v>
      </c>
      <c r="H11" s="20">
        <f>STDEV(G11:G13)</f>
        <v>0.10340499307379605</v>
      </c>
      <c r="I11" s="19">
        <f t="shared" si="0"/>
        <v>0.70601844388446811</v>
      </c>
      <c r="J11" s="54"/>
      <c r="K11" s="19">
        <f t="shared" si="2"/>
        <v>0.69912785191150484</v>
      </c>
      <c r="L11" s="56">
        <f>AVERAGE(K11:K13)</f>
        <v>0.65091718556311751</v>
      </c>
      <c r="M11" s="19">
        <f t="shared" si="3"/>
        <v>-0.51637178456269506</v>
      </c>
      <c r="N11" s="56">
        <f>AVERAGE(M11:M13)</f>
        <v>-0.62192734011824691</v>
      </c>
      <c r="O11" s="57" t="s">
        <v>18</v>
      </c>
      <c r="P11" s="63">
        <f>_xlfn.T.TEST(G2:G4,G11:G13,2,2)</f>
        <v>1.6489186102247019E-2</v>
      </c>
    </row>
    <row r="12" spans="1:16" x14ac:dyDescent="0.2">
      <c r="A12" s="53"/>
      <c r="B12" s="18">
        <v>2</v>
      </c>
      <c r="C12" s="19">
        <v>22.306666666666668</v>
      </c>
      <c r="D12" s="19">
        <v>29.16333333333333</v>
      </c>
      <c r="E12" s="19">
        <f t="shared" si="4"/>
        <v>6.856666666666662</v>
      </c>
      <c r="F12" s="54"/>
      <c r="G12" s="20">
        <f t="shared" si="1"/>
        <v>0.70888888888888246</v>
      </c>
      <c r="H12" s="20"/>
      <c r="I12" s="19">
        <f t="shared" si="0"/>
        <v>0.61179113667394358</v>
      </c>
      <c r="J12" s="54"/>
      <c r="K12" s="19">
        <f t="shared" si="2"/>
        <v>0.60582018346158617</v>
      </c>
      <c r="L12" s="56"/>
      <c r="M12" s="19">
        <f t="shared" si="3"/>
        <v>-0.72303845122935484</v>
      </c>
      <c r="N12" s="56"/>
      <c r="O12" s="57"/>
      <c r="P12" s="63"/>
    </row>
    <row r="13" spans="1:16" x14ac:dyDescent="0.2">
      <c r="A13" s="53"/>
      <c r="B13" s="18">
        <v>3</v>
      </c>
      <c r="C13" s="19">
        <v>22.2</v>
      </c>
      <c r="D13" s="19">
        <v>28.959999999999997</v>
      </c>
      <c r="E13" s="19">
        <f t="shared" si="4"/>
        <v>6.759999999999998</v>
      </c>
      <c r="F13" s="54"/>
      <c r="G13" s="20">
        <f t="shared" si="1"/>
        <v>0.61222222222221845</v>
      </c>
      <c r="H13" s="20"/>
      <c r="I13" s="19">
        <f t="shared" si="0"/>
        <v>0.65418826157776677</v>
      </c>
      <c r="J13" s="54"/>
      <c r="K13" s="19">
        <f t="shared" si="2"/>
        <v>0.6478035213162614</v>
      </c>
      <c r="L13" s="56"/>
      <c r="M13" s="19">
        <f t="shared" si="3"/>
        <v>-0.62637178456269083</v>
      </c>
      <c r="N13" s="56"/>
      <c r="O13" s="57"/>
      <c r="P13" s="63"/>
    </row>
    <row r="14" spans="1:16" x14ac:dyDescent="0.2">
      <c r="A14" s="59" t="s">
        <v>7</v>
      </c>
      <c r="B14" s="2">
        <v>1</v>
      </c>
      <c r="C14" s="36">
        <v>21.473333333333333</v>
      </c>
      <c r="D14" s="27">
        <v>28.006666666666671</v>
      </c>
      <c r="E14" s="27">
        <f t="shared" si="4"/>
        <v>6.5333333333333385</v>
      </c>
      <c r="F14" s="54"/>
      <c r="G14" s="5">
        <f t="shared" si="1"/>
        <v>0.38555555555555898</v>
      </c>
      <c r="H14" s="5">
        <f>STDEV(G14:G16)</f>
        <v>0.11050389636167338</v>
      </c>
      <c r="I14" s="27">
        <f t="shared" si="0"/>
        <v>0.76548416778793282</v>
      </c>
      <c r="J14" s="54"/>
      <c r="K14" s="27">
        <f t="shared" si="2"/>
        <v>0.75801320281856277</v>
      </c>
      <c r="L14" s="40">
        <f>AVERAGE(K14:K16)</f>
        <v>0.74213417615469479</v>
      </c>
      <c r="M14" s="27">
        <f t="shared" si="3"/>
        <v>-0.39970511789603153</v>
      </c>
      <c r="N14" s="41">
        <f>AVERAGE(M14:M16)</f>
        <v>-0.43303845122936063</v>
      </c>
      <c r="O14" s="40" t="s">
        <v>18</v>
      </c>
      <c r="P14" s="62">
        <f>_xlfn.T.TEST(G2:G4,G14:G16,2,2)</f>
        <v>5.3565146798598397E-2</v>
      </c>
    </row>
    <row r="15" spans="1:16" x14ac:dyDescent="0.2">
      <c r="A15" s="59"/>
      <c r="B15" s="2">
        <v>2</v>
      </c>
      <c r="C15" s="36">
        <v>22.063333333333333</v>
      </c>
      <c r="D15" s="27">
        <v>28.753333333333334</v>
      </c>
      <c r="E15" s="27">
        <f t="shared" si="4"/>
        <v>6.6900000000000013</v>
      </c>
      <c r="F15" s="54"/>
      <c r="G15" s="5">
        <f t="shared" si="1"/>
        <v>0.54222222222222172</v>
      </c>
      <c r="H15" s="5"/>
      <c r="I15" s="27">
        <f t="shared" si="0"/>
        <v>0.68671233240855134</v>
      </c>
      <c r="J15" s="54"/>
      <c r="K15" s="27">
        <f t="shared" si="2"/>
        <v>0.68001016403544923</v>
      </c>
      <c r="L15" s="40"/>
      <c r="M15" s="27">
        <f t="shared" si="3"/>
        <v>-0.55637178456269432</v>
      </c>
      <c r="N15" s="41"/>
      <c r="O15" s="40"/>
      <c r="P15" s="62"/>
    </row>
    <row r="16" spans="1:16" x14ac:dyDescent="0.2">
      <c r="A16" s="59"/>
      <c r="B16" s="2">
        <v>3</v>
      </c>
      <c r="C16" s="36">
        <v>22.166666666666668</v>
      </c>
      <c r="D16" s="27">
        <v>28.643333333333331</v>
      </c>
      <c r="E16" s="27">
        <f t="shared" si="4"/>
        <v>6.476666666666663</v>
      </c>
      <c r="F16" s="54"/>
      <c r="G16" s="5">
        <f t="shared" si="1"/>
        <v>0.32888888888888346</v>
      </c>
      <c r="H16" s="5"/>
      <c r="I16" s="27">
        <f t="shared" si="0"/>
        <v>0.79614941294219865</v>
      </c>
      <c r="J16" s="54"/>
      <c r="K16" s="27">
        <f t="shared" si="2"/>
        <v>0.78837916161007249</v>
      </c>
      <c r="L16" s="40"/>
      <c r="M16" s="27">
        <f t="shared" si="3"/>
        <v>-0.34303845122935606</v>
      </c>
      <c r="N16" s="41"/>
      <c r="O16" s="40"/>
      <c r="P16" s="62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27">
        <v>25.313333333333333</v>
      </c>
      <c r="E18" s="27">
        <f t="shared" ref="E18:E29" si="5">D18-C18</f>
        <v>3.6599999999999966</v>
      </c>
      <c r="F18" s="51">
        <f>AVERAGE(D18:D20)-AVERAGE(C18:C20)</f>
        <v>3.6922222222222238</v>
      </c>
      <c r="G18" s="5">
        <f>E18-$F$18</f>
        <v>-3.2222222222227259E-2</v>
      </c>
      <c r="H18" s="5">
        <f>STDEV(G18:G20)</f>
        <v>2.9122983160182463E-2</v>
      </c>
      <c r="I18" s="27">
        <f t="shared" ref="I18:I29" si="6">2^(-G18)</f>
        <v>1.0225860301737268</v>
      </c>
      <c r="J18" s="51">
        <f>AVERAGE(I18:I20)</f>
        <v>1.0001361764314807</v>
      </c>
      <c r="K18" s="27">
        <f>I18/$J$18</f>
        <v>1.0224467970175302</v>
      </c>
      <c r="L18" s="40">
        <f>AVERAGE(K18:K20)</f>
        <v>0.99999999999999989</v>
      </c>
      <c r="M18" s="27">
        <f>LOG(K18,2)</f>
        <v>3.2025774535313023E-2</v>
      </c>
      <c r="N18" s="41">
        <f>AVERAGE(M18:M20)</f>
        <v>-1.9644768691053313E-4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27">
        <v>25.833333333333332</v>
      </c>
      <c r="E19" s="27">
        <f t="shared" si="5"/>
        <v>3.7166666666666686</v>
      </c>
      <c r="F19" s="51"/>
      <c r="G19" s="5">
        <f t="shared" ref="G19:G29" si="7">E19-$F$18</f>
        <v>2.4444444444444713E-2</v>
      </c>
      <c r="H19" s="5"/>
      <c r="I19" s="27">
        <f t="shared" si="6"/>
        <v>0.98319913771754985</v>
      </c>
      <c r="J19" s="51"/>
      <c r="K19" s="27">
        <f t="shared" ref="K19:K29" si="8">I19/$J$18</f>
        <v>0.98306526739752309</v>
      </c>
      <c r="L19" s="40"/>
      <c r="M19" s="27">
        <f t="shared" ref="M19:M29" si="9">LOG(K19,2)</f>
        <v>-2.4640892131358713E-2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27">
        <v>25.733333333333331</v>
      </c>
      <c r="E20" s="27">
        <f t="shared" si="5"/>
        <v>3.6999999999999957</v>
      </c>
      <c r="F20" s="51"/>
      <c r="G20" s="5">
        <f t="shared" si="7"/>
        <v>7.7777777777718882E-3</v>
      </c>
      <c r="H20" s="5"/>
      <c r="I20" s="27">
        <f t="shared" si="6"/>
        <v>0.99462336140316487</v>
      </c>
      <c r="J20" s="51"/>
      <c r="K20" s="27">
        <f t="shared" si="8"/>
        <v>0.9944879355849463</v>
      </c>
      <c r="L20" s="40"/>
      <c r="M20" s="27">
        <f t="shared" si="9"/>
        <v>-7.9742254646859093E-3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25.756666666666664</v>
      </c>
      <c r="E21" s="19">
        <f t="shared" si="5"/>
        <v>3.5799999999999983</v>
      </c>
      <c r="F21" s="54"/>
      <c r="G21" s="20">
        <f t="shared" si="7"/>
        <v>-0.11222222222222555</v>
      </c>
      <c r="H21" s="20">
        <f>STDEV(G21:G23)</f>
        <v>0.21172134027047534</v>
      </c>
      <c r="I21" s="19">
        <f t="shared" si="6"/>
        <v>1.080891881919672</v>
      </c>
      <c r="J21" s="54"/>
      <c r="K21" s="19">
        <f t="shared" si="8"/>
        <v>1.0807447099617278</v>
      </c>
      <c r="L21" s="56">
        <f>AVERAGE(K21:K23)</f>
        <v>0.94177577762354048</v>
      </c>
      <c r="M21" s="19">
        <f t="shared" si="9"/>
        <v>0.11202577453531121</v>
      </c>
      <c r="N21" s="56">
        <f>AVERAGE(M21:M23)</f>
        <v>-9.6863114353578195E-2</v>
      </c>
      <c r="O21" s="56" t="s">
        <v>26</v>
      </c>
      <c r="P21" s="58">
        <f>_xlfn.T.TEST(G18:G20,G21:G23,2,2)</f>
        <v>0.47716128029027444</v>
      </c>
    </row>
    <row r="22" spans="1:16" x14ac:dyDescent="0.2">
      <c r="A22" s="53"/>
      <c r="B22" s="18">
        <v>2</v>
      </c>
      <c r="C22" s="19">
        <v>21.323333333333334</v>
      </c>
      <c r="D22" s="19">
        <v>25.106666666666666</v>
      </c>
      <c r="E22" s="19">
        <f t="shared" si="5"/>
        <v>3.7833333333333314</v>
      </c>
      <c r="F22" s="54"/>
      <c r="G22" s="20">
        <f t="shared" si="7"/>
        <v>9.111111111110759E-2</v>
      </c>
      <c r="H22" s="20"/>
      <c r="I22" s="19">
        <f t="shared" si="6"/>
        <v>0.93879944162156626</v>
      </c>
      <c r="J22" s="54"/>
      <c r="K22" s="19">
        <f t="shared" si="8"/>
        <v>0.93867161667047583</v>
      </c>
      <c r="L22" s="56"/>
      <c r="M22" s="19">
        <f t="shared" si="9"/>
        <v>-9.1307558798021757E-2</v>
      </c>
      <c r="N22" s="56"/>
      <c r="O22" s="56"/>
      <c r="P22" s="58"/>
    </row>
    <row r="23" spans="1:16" x14ac:dyDescent="0.2">
      <c r="A23" s="53"/>
      <c r="B23" s="18">
        <v>3</v>
      </c>
      <c r="C23" s="19">
        <v>22.159999999999997</v>
      </c>
      <c r="D23" s="19">
        <v>26.16333333333333</v>
      </c>
      <c r="E23" s="19">
        <f t="shared" si="5"/>
        <v>4.0033333333333339</v>
      </c>
      <c r="F23" s="54"/>
      <c r="G23" s="20">
        <f t="shared" si="7"/>
        <v>0.31111111111111001</v>
      </c>
      <c r="H23" s="20"/>
      <c r="I23" s="19">
        <f t="shared" si="6"/>
        <v>0.80602075232333825</v>
      </c>
      <c r="J23" s="54"/>
      <c r="K23" s="19">
        <f t="shared" si="8"/>
        <v>0.80591100623841772</v>
      </c>
      <c r="L23" s="56"/>
      <c r="M23" s="19">
        <f t="shared" si="9"/>
        <v>-0.31130755879802402</v>
      </c>
      <c r="N23" s="56"/>
      <c r="O23" s="56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27">
        <v>28.080000000000002</v>
      </c>
      <c r="E24" s="27">
        <f t="shared" si="5"/>
        <v>6.4933333333333394</v>
      </c>
      <c r="F24" s="54"/>
      <c r="G24" s="5">
        <f t="shared" si="7"/>
        <v>2.8011111111111155</v>
      </c>
      <c r="H24" s="5">
        <f>STDEV(G24:G26)</f>
        <v>0.18087237161826053</v>
      </c>
      <c r="I24" s="27">
        <f t="shared" si="6"/>
        <v>0.14347675125016804</v>
      </c>
      <c r="J24" s="54"/>
      <c r="K24" s="27">
        <f t="shared" si="8"/>
        <v>0.14345721575845591</v>
      </c>
      <c r="L24" s="40">
        <f>AVERAGE(K24:K26)</f>
        <v>0.12488194359574058</v>
      </c>
      <c r="M24" s="27">
        <f t="shared" si="9"/>
        <v>-2.8013075587980296</v>
      </c>
      <c r="N24" s="41">
        <f>AVERAGE(M24:M26)</f>
        <v>-3.0090853365758057</v>
      </c>
      <c r="O24" s="74" t="s">
        <v>18</v>
      </c>
      <c r="P24" s="61">
        <f>_xlfn.T.TEST(G18:G20,G24:G26,2,2)</f>
        <v>9.0873099679059259E-6</v>
      </c>
    </row>
    <row r="25" spans="1:16" ht="16" customHeight="1" x14ac:dyDescent="0.2">
      <c r="A25" s="59"/>
      <c r="B25" s="2">
        <v>2</v>
      </c>
      <c r="C25" s="36">
        <v>22.243333333333329</v>
      </c>
      <c r="D25" s="27">
        <v>29.03</v>
      </c>
      <c r="E25" s="27">
        <f t="shared" si="5"/>
        <v>6.7866666666666724</v>
      </c>
      <c r="F25" s="54"/>
      <c r="G25" s="5">
        <f t="shared" si="7"/>
        <v>3.0944444444444485</v>
      </c>
      <c r="H25" s="5"/>
      <c r="I25" s="27">
        <f t="shared" si="6"/>
        <v>0.11707910727922119</v>
      </c>
      <c r="J25" s="54"/>
      <c r="K25" s="27">
        <f t="shared" si="8"/>
        <v>0.11706316603501271</v>
      </c>
      <c r="L25" s="40"/>
      <c r="M25" s="27">
        <f t="shared" si="9"/>
        <v>-3.0946408921313631</v>
      </c>
      <c r="N25" s="41"/>
      <c r="O25" s="74"/>
      <c r="P25" s="61"/>
    </row>
    <row r="26" spans="1:16" ht="16" customHeight="1" x14ac:dyDescent="0.2">
      <c r="A26" s="59"/>
      <c r="B26" s="2">
        <v>3</v>
      </c>
      <c r="C26" s="36">
        <v>22.060000000000002</v>
      </c>
      <c r="D26" s="27">
        <v>28.883333333333336</v>
      </c>
      <c r="E26" s="27">
        <f t="shared" si="5"/>
        <v>6.8233333333333341</v>
      </c>
      <c r="F26" s="54"/>
      <c r="G26" s="5">
        <f t="shared" si="7"/>
        <v>3.1311111111111103</v>
      </c>
      <c r="H26" s="5"/>
      <c r="I26" s="27">
        <f t="shared" si="6"/>
        <v>0.11414099019013824</v>
      </c>
      <c r="J26" s="54"/>
      <c r="K26" s="27">
        <f t="shared" si="8"/>
        <v>0.11412544899375314</v>
      </c>
      <c r="L26" s="40"/>
      <c r="M26" s="27">
        <f t="shared" si="9"/>
        <v>-3.1313075587980244</v>
      </c>
      <c r="N26" s="41"/>
      <c r="O26" s="74"/>
      <c r="P26" s="61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27.456666666666667</v>
      </c>
      <c r="E27" s="19">
        <f t="shared" si="5"/>
        <v>5.8433333333333337</v>
      </c>
      <c r="F27" s="54"/>
      <c r="G27" s="20">
        <f t="shared" si="7"/>
        <v>2.1511111111111099</v>
      </c>
      <c r="H27" s="20">
        <f>STDEV(G27:G29)</f>
        <v>0.14992590762699273</v>
      </c>
      <c r="I27" s="19">
        <f t="shared" si="6"/>
        <v>0.22513915489754008</v>
      </c>
      <c r="J27" s="54"/>
      <c r="K27" s="19">
        <f t="shared" si="8"/>
        <v>0.22510850042525621</v>
      </c>
      <c r="L27" s="45">
        <f>AVERAGE(K27:K29)</f>
        <v>0.20081910480235263</v>
      </c>
      <c r="M27" s="19">
        <f t="shared" si="9"/>
        <v>-2.1513075587980239</v>
      </c>
      <c r="N27" s="45">
        <f>AVERAGE(M27:M29)</f>
        <v>-2.3213075587980234</v>
      </c>
      <c r="O27" s="72" t="s">
        <v>18</v>
      </c>
      <c r="P27" s="70">
        <f>_xlfn.T.TEST(G18:G20,G27:G29,2,2)</f>
        <v>1.2377582594275701E-5</v>
      </c>
    </row>
    <row r="28" spans="1:16" x14ac:dyDescent="0.2">
      <c r="A28" s="43"/>
      <c r="B28" s="18">
        <v>2</v>
      </c>
      <c r="C28" s="19">
        <v>22.223333333333333</v>
      </c>
      <c r="D28" s="21">
        <v>28.293333333333333</v>
      </c>
      <c r="E28" s="19">
        <f t="shared" si="5"/>
        <v>6.07</v>
      </c>
      <c r="F28" s="54"/>
      <c r="G28" s="20">
        <f t="shared" si="7"/>
        <v>2.3777777777777764</v>
      </c>
      <c r="H28" s="20"/>
      <c r="I28" s="19">
        <f t="shared" si="6"/>
        <v>0.19240553698337429</v>
      </c>
      <c r="J28" s="54"/>
      <c r="K28" s="19">
        <f t="shared" si="8"/>
        <v>0.19237933945143718</v>
      </c>
      <c r="L28" s="45"/>
      <c r="M28" s="19">
        <f t="shared" si="9"/>
        <v>-2.3779742254646905</v>
      </c>
      <c r="N28" s="45"/>
      <c r="O28" s="72"/>
      <c r="P28" s="70"/>
    </row>
    <row r="29" spans="1:16" ht="17" thickBot="1" x14ac:dyDescent="0.25">
      <c r="A29" s="44"/>
      <c r="B29" s="22">
        <v>3</v>
      </c>
      <c r="C29" s="23">
        <v>22.53</v>
      </c>
      <c r="D29" s="23">
        <v>28.656666666666666</v>
      </c>
      <c r="E29" s="23">
        <f t="shared" si="5"/>
        <v>6.1266666666666652</v>
      </c>
      <c r="F29" s="55"/>
      <c r="G29" s="20">
        <f t="shared" si="7"/>
        <v>2.4344444444444413</v>
      </c>
      <c r="H29" s="20"/>
      <c r="I29" s="19">
        <f t="shared" si="6"/>
        <v>0.18499466301333889</v>
      </c>
      <c r="J29" s="55"/>
      <c r="K29" s="23">
        <f t="shared" si="8"/>
        <v>0.1849694745303645</v>
      </c>
      <c r="L29" s="46"/>
      <c r="M29" s="23">
        <f t="shared" si="9"/>
        <v>-2.4346408921313558</v>
      </c>
      <c r="N29" s="46"/>
      <c r="O29" s="73"/>
      <c r="P29" s="71"/>
    </row>
    <row r="30" spans="1:16" ht="17" customHeight="1" thickTop="1" x14ac:dyDescent="0.2">
      <c r="G30" s="38" t="s">
        <v>20</v>
      </c>
      <c r="H30" s="28"/>
      <c r="I30" s="24"/>
      <c r="N30" s="15"/>
    </row>
    <row r="31" spans="1:16" x14ac:dyDescent="0.2">
      <c r="G31" s="39"/>
      <c r="H31" s="29"/>
      <c r="I31" s="25"/>
      <c r="N31" s="15"/>
    </row>
    <row r="32" spans="1:16" x14ac:dyDescent="0.2">
      <c r="G32" s="39"/>
      <c r="H32" s="29"/>
      <c r="I32" s="25"/>
      <c r="N32" s="15"/>
    </row>
    <row r="33" spans="7:14" x14ac:dyDescent="0.2">
      <c r="G33" s="39"/>
      <c r="H33" s="29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  <mergeCell ref="N8:N10"/>
    <mergeCell ref="O8:O10"/>
    <mergeCell ref="P8:P10"/>
    <mergeCell ref="A11:A13"/>
    <mergeCell ref="L11:L13"/>
    <mergeCell ref="N11:N13"/>
    <mergeCell ref="O11:O13"/>
    <mergeCell ref="P11:P13"/>
    <mergeCell ref="A14:A16"/>
    <mergeCell ref="L14:L16"/>
    <mergeCell ref="N14:N16"/>
    <mergeCell ref="O14:O16"/>
    <mergeCell ref="P14:P16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27:A29"/>
    <mergeCell ref="L27:L29"/>
    <mergeCell ref="N27:N29"/>
    <mergeCell ref="O27:O29"/>
    <mergeCell ref="P27:P29"/>
    <mergeCell ref="G30:G33"/>
    <mergeCell ref="L24:L26"/>
    <mergeCell ref="N24:N26"/>
    <mergeCell ref="O24:O26"/>
  </mergeCells>
  <printOptions gridLines="1"/>
  <pageMargins left="0.7" right="0.7" top="1.25" bottom="0.75" header="0.3" footer="0.3"/>
  <pageSetup scale="66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C9517-66ED-914F-8FBC-BDF711B0F471}">
  <sheetPr>
    <tabColor rgb="FF00B0F0"/>
    <pageSetUpPr fitToPage="1"/>
  </sheetPr>
  <dimension ref="A1:P41"/>
  <sheetViews>
    <sheetView tabSelected="1" zoomScale="110" zoomScaleNormal="110"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R39" sqref="R39"/>
    </sheetView>
  </sheetViews>
  <sheetFormatPr baseColWidth="10" defaultRowHeight="16" x14ac:dyDescent="0.2"/>
  <cols>
    <col min="3" max="3" width="10.83203125" style="30"/>
  </cols>
  <sheetData>
    <row r="1" spans="1:16" s="3" customFormat="1" ht="39" customHeight="1" x14ac:dyDescent="0.2">
      <c r="A1" s="3" t="s">
        <v>21</v>
      </c>
      <c r="B1" s="9" t="s">
        <v>8</v>
      </c>
      <c r="C1" s="10" t="s">
        <v>0</v>
      </c>
      <c r="D1" s="11" t="s">
        <v>33</v>
      </c>
      <c r="E1" s="12" t="s">
        <v>1</v>
      </c>
      <c r="F1" s="12" t="s">
        <v>10</v>
      </c>
      <c r="G1" s="12" t="s">
        <v>9</v>
      </c>
      <c r="H1" s="12" t="s">
        <v>27</v>
      </c>
      <c r="I1" s="12" t="s">
        <v>15</v>
      </c>
      <c r="J1" s="12" t="s">
        <v>11</v>
      </c>
      <c r="K1" s="12" t="s">
        <v>12</v>
      </c>
      <c r="L1" s="12" t="s">
        <v>13</v>
      </c>
      <c r="M1" s="12" t="s">
        <v>22</v>
      </c>
      <c r="N1" s="26" t="s">
        <v>13</v>
      </c>
      <c r="O1" s="13" t="s">
        <v>16</v>
      </c>
      <c r="P1" s="14" t="s">
        <v>19</v>
      </c>
    </row>
    <row r="2" spans="1:16" x14ac:dyDescent="0.2">
      <c r="A2" s="60" t="s">
        <v>2</v>
      </c>
      <c r="B2" s="2">
        <v>1</v>
      </c>
      <c r="C2" s="36">
        <v>21.590000000000003</v>
      </c>
      <c r="D2" s="31">
        <v>27.953333333333333</v>
      </c>
      <c r="E2" s="31">
        <f>D2-C2</f>
        <v>6.3633333333333297</v>
      </c>
      <c r="F2" s="51">
        <f>AVERAGE(D2:D4)-AVERAGE(C2:C4)</f>
        <v>6.3133333333333326</v>
      </c>
      <c r="G2" s="5">
        <f>E2-$F$2</f>
        <v>4.9999999999997158E-2</v>
      </c>
      <c r="H2" s="5">
        <f>STDEV(G2:G4)</f>
        <v>5.1747248987530858E-2</v>
      </c>
      <c r="I2" s="31">
        <f t="shared" ref="I2:I16" si="0">2^(-G2)</f>
        <v>0.9659363289248476</v>
      </c>
      <c r="J2" s="51">
        <f>AVERAGE(I2:I4)</f>
        <v>1.0004293882038722</v>
      </c>
      <c r="K2" s="31">
        <f>I2/$J$2</f>
        <v>0.96552174527684365</v>
      </c>
      <c r="L2" s="40">
        <f>AVERAGE(K2:K4)</f>
        <v>1</v>
      </c>
      <c r="M2" s="31">
        <f>LOG(K2,2)</f>
        <v>-5.0619343272505737E-2</v>
      </c>
      <c r="N2" s="41">
        <f>AVERAGE(M2:M4)</f>
        <v>-6.193432725087461E-4</v>
      </c>
      <c r="O2" s="51">
        <f>L2/$L$2</f>
        <v>1</v>
      </c>
      <c r="P2" s="52" t="s">
        <v>23</v>
      </c>
    </row>
    <row r="3" spans="1:16" x14ac:dyDescent="0.2">
      <c r="A3" s="60"/>
      <c r="B3" s="2">
        <v>2</v>
      </c>
      <c r="C3" s="36">
        <v>21.346666666666664</v>
      </c>
      <c r="D3" s="31">
        <v>27.66333333333333</v>
      </c>
      <c r="E3" s="31">
        <f>D3-C3</f>
        <v>6.3166666666666664</v>
      </c>
      <c r="F3" s="51"/>
      <c r="G3" s="5">
        <f t="shared" ref="G3:G16" si="1">E3-$F$2</f>
        <v>3.3333333333338544E-3</v>
      </c>
      <c r="H3" s="5"/>
      <c r="I3" s="31">
        <f t="shared" si="0"/>
        <v>0.99769217652702291</v>
      </c>
      <c r="J3" s="51"/>
      <c r="K3" s="31">
        <f t="shared" ref="K3:K16" si="2">I3/$J$2</f>
        <v>0.99726396314510157</v>
      </c>
      <c r="L3" s="40"/>
      <c r="M3" s="31">
        <f t="shared" ref="M3:M16" si="3">LOG(K3,2)</f>
        <v>-3.9526766058427401E-3</v>
      </c>
      <c r="N3" s="41"/>
      <c r="O3" s="51"/>
      <c r="P3" s="52"/>
    </row>
    <row r="4" spans="1:16" x14ac:dyDescent="0.2">
      <c r="A4" s="60"/>
      <c r="B4" s="2">
        <v>3</v>
      </c>
      <c r="C4" s="36">
        <v>21.439999999999998</v>
      </c>
      <c r="D4" s="31">
        <v>27.7</v>
      </c>
      <c r="E4" s="31">
        <f t="shared" ref="E4:E16" si="4">D4-C4</f>
        <v>6.2600000000000016</v>
      </c>
      <c r="F4" s="51"/>
      <c r="G4" s="5">
        <f t="shared" si="1"/>
        <v>-5.3333333333331012E-2</v>
      </c>
      <c r="H4" s="5"/>
      <c r="I4" s="31">
        <f t="shared" si="0"/>
        <v>1.0376596591597458</v>
      </c>
      <c r="J4" s="51"/>
      <c r="K4" s="31">
        <f t="shared" si="2"/>
        <v>1.0372142915780544</v>
      </c>
      <c r="L4" s="40"/>
      <c r="M4" s="31">
        <f t="shared" si="3"/>
        <v>5.2713990060822238E-2</v>
      </c>
      <c r="N4" s="41"/>
      <c r="O4" s="51"/>
      <c r="P4" s="52"/>
    </row>
    <row r="5" spans="1:16" x14ac:dyDescent="0.2">
      <c r="A5" s="53" t="s">
        <v>3</v>
      </c>
      <c r="B5" s="18">
        <v>1</v>
      </c>
      <c r="C5" s="19">
        <v>21.653333333333336</v>
      </c>
      <c r="D5" s="19">
        <v>27.713333333333335</v>
      </c>
      <c r="E5" s="19">
        <f t="shared" si="4"/>
        <v>6.0599999999999987</v>
      </c>
      <c r="F5" s="54"/>
      <c r="G5" s="20">
        <f t="shared" si="1"/>
        <v>-0.25333333333333385</v>
      </c>
      <c r="H5" s="20">
        <f>STDEV(G5:G7)</f>
        <v>0.26667361102069009</v>
      </c>
      <c r="I5" s="19">
        <f t="shared" si="0"/>
        <v>1.1919579435235863</v>
      </c>
      <c r="J5" s="54"/>
      <c r="K5" s="19">
        <f t="shared" si="2"/>
        <v>1.1914463505151285</v>
      </c>
      <c r="L5" s="56">
        <f>AVERAGE(K5:K7)</f>
        <v>1.0024500451850249</v>
      </c>
      <c r="M5" s="19">
        <f t="shared" si="3"/>
        <v>0.25271399006082507</v>
      </c>
      <c r="N5" s="56">
        <f>AVERAGE(M5:M7)</f>
        <v>-1.2841565494730625E-2</v>
      </c>
      <c r="O5" s="57" t="s">
        <v>14</v>
      </c>
      <c r="P5" s="63">
        <f>_xlfn.T.TEST(G2:G4, G5:G7, 2, 2)</f>
        <v>0.94162636613861139</v>
      </c>
    </row>
    <row r="6" spans="1:16" x14ac:dyDescent="0.2">
      <c r="A6" s="53"/>
      <c r="B6" s="18">
        <v>2</v>
      </c>
      <c r="C6" s="19">
        <v>22.116666666666664</v>
      </c>
      <c r="D6" s="19">
        <v>28.439999999999998</v>
      </c>
      <c r="E6" s="19">
        <f t="shared" si="4"/>
        <v>6.3233333333333341</v>
      </c>
      <c r="F6" s="54"/>
      <c r="G6" s="20">
        <f t="shared" si="1"/>
        <v>1.0000000000001563E-2</v>
      </c>
      <c r="H6" s="20"/>
      <c r="I6" s="19">
        <f t="shared" si="0"/>
        <v>0.99309249543703471</v>
      </c>
      <c r="J6" s="54"/>
      <c r="K6" s="19">
        <f t="shared" si="2"/>
        <v>0.9926662562562163</v>
      </c>
      <c r="L6" s="56"/>
      <c r="M6" s="19">
        <f t="shared" si="3"/>
        <v>-1.0619343272510587E-2</v>
      </c>
      <c r="N6" s="56"/>
      <c r="O6" s="57"/>
      <c r="P6" s="63"/>
    </row>
    <row r="7" spans="1:16" x14ac:dyDescent="0.2">
      <c r="A7" s="53"/>
      <c r="B7" s="18">
        <v>3</v>
      </c>
      <c r="C7" s="19">
        <v>22.033333333333335</v>
      </c>
      <c r="D7" s="19">
        <v>28.626666666666665</v>
      </c>
      <c r="E7" s="19">
        <f t="shared" si="4"/>
        <v>6.5933333333333302</v>
      </c>
      <c r="F7" s="54"/>
      <c r="G7" s="20">
        <f t="shared" si="1"/>
        <v>0.27999999999999758</v>
      </c>
      <c r="H7" s="20"/>
      <c r="I7" s="19">
        <f t="shared" si="0"/>
        <v>0.82359101726757455</v>
      </c>
      <c r="J7" s="54"/>
      <c r="K7" s="19">
        <f t="shared" si="2"/>
        <v>0.82323752878372991</v>
      </c>
      <c r="L7" s="56"/>
      <c r="M7" s="19">
        <f t="shared" si="3"/>
        <v>-0.28061934327250637</v>
      </c>
      <c r="N7" s="56"/>
      <c r="O7" s="57"/>
      <c r="P7" s="63"/>
    </row>
    <row r="8" spans="1:16" x14ac:dyDescent="0.2">
      <c r="A8" s="59" t="s">
        <v>4</v>
      </c>
      <c r="B8" s="2">
        <v>1</v>
      </c>
      <c r="C8" s="36">
        <v>21.443333333333332</v>
      </c>
      <c r="D8" s="31">
        <v>27.400000000000002</v>
      </c>
      <c r="E8" s="31">
        <f t="shared" si="4"/>
        <v>5.9566666666666706</v>
      </c>
      <c r="F8" s="54"/>
      <c r="G8" s="5">
        <f t="shared" si="1"/>
        <v>-0.35666666666666202</v>
      </c>
      <c r="H8" s="5">
        <f>STDEV(G8:G10)</f>
        <v>0.20172405060525553</v>
      </c>
      <c r="I8" s="31">
        <f t="shared" si="0"/>
        <v>1.2804639771506783</v>
      </c>
      <c r="J8" s="54"/>
      <c r="K8" s="31">
        <f t="shared" si="2"/>
        <v>1.2799143970066376</v>
      </c>
      <c r="L8" s="40">
        <f>AVERAGE(K8:K10)</f>
        <v>1.1180677331472124</v>
      </c>
      <c r="M8" s="31">
        <f t="shared" si="3"/>
        <v>0.3560473233941534</v>
      </c>
      <c r="N8" s="41">
        <f>AVERAGE(M8:M10)</f>
        <v>0.15160287894971128</v>
      </c>
      <c r="O8" s="40" t="s">
        <v>14</v>
      </c>
      <c r="P8" s="62">
        <f>_xlfn.T.TEST(G2:G4,G8:G10,2,2)</f>
        <v>0.27421676041455512</v>
      </c>
    </row>
    <row r="9" spans="1:16" x14ac:dyDescent="0.2">
      <c r="A9" s="59"/>
      <c r="B9" s="2">
        <v>2</v>
      </c>
      <c r="C9" s="36">
        <v>21.400000000000002</v>
      </c>
      <c r="D9" s="31">
        <v>27.76</v>
      </c>
      <c r="E9" s="31">
        <f t="shared" si="4"/>
        <v>6.3599999999999994</v>
      </c>
      <c r="F9" s="54"/>
      <c r="G9" s="5">
        <f t="shared" si="1"/>
        <v>4.6666666666666856E-2</v>
      </c>
      <c r="H9" s="5"/>
      <c r="I9" s="31">
        <f t="shared" si="0"/>
        <v>0.96817069598288297</v>
      </c>
      <c r="J9" s="54"/>
      <c r="K9" s="31">
        <f t="shared" si="2"/>
        <v>0.96775515333580409</v>
      </c>
      <c r="L9" s="40"/>
      <c r="M9" s="31">
        <f t="shared" si="3"/>
        <v>-4.7286009939175505E-2</v>
      </c>
      <c r="N9" s="41"/>
      <c r="O9" s="40"/>
      <c r="P9" s="62"/>
    </row>
    <row r="10" spans="1:16" x14ac:dyDescent="0.2">
      <c r="A10" s="59"/>
      <c r="B10" s="2">
        <v>3</v>
      </c>
      <c r="C10" s="36">
        <v>22.216666666666669</v>
      </c>
      <c r="D10" s="31">
        <v>28.383333333333336</v>
      </c>
      <c r="E10" s="31">
        <f t="shared" si="4"/>
        <v>6.1666666666666679</v>
      </c>
      <c r="F10" s="54"/>
      <c r="G10" s="5">
        <f t="shared" si="1"/>
        <v>-0.14666666666666472</v>
      </c>
      <c r="H10" s="5"/>
      <c r="I10" s="31">
        <f t="shared" si="0"/>
        <v>1.1070087815953069</v>
      </c>
      <c r="J10" s="54"/>
      <c r="K10" s="31">
        <f t="shared" si="2"/>
        <v>1.1065336490991962</v>
      </c>
      <c r="L10" s="40"/>
      <c r="M10" s="31">
        <f t="shared" si="3"/>
        <v>0.14604732339415591</v>
      </c>
      <c r="N10" s="41"/>
      <c r="O10" s="40"/>
      <c r="P10" s="62"/>
    </row>
    <row r="11" spans="1:16" x14ac:dyDescent="0.2">
      <c r="A11" s="53" t="s">
        <v>6</v>
      </c>
      <c r="B11" s="18">
        <v>1</v>
      </c>
      <c r="C11" s="19">
        <v>21.673333333333332</v>
      </c>
      <c r="D11" s="19">
        <v>28.833333333333332</v>
      </c>
      <c r="E11" s="19">
        <f t="shared" si="4"/>
        <v>7.16</v>
      </c>
      <c r="F11" s="54"/>
      <c r="G11" s="20">
        <f t="shared" si="1"/>
        <v>0.84666666666666757</v>
      </c>
      <c r="H11" s="20">
        <f>STDEV(G11:G13)</f>
        <v>0.10268614533833136</v>
      </c>
      <c r="I11" s="19">
        <f t="shared" si="0"/>
        <v>0.55606804291593581</v>
      </c>
      <c r="J11" s="54"/>
      <c r="K11" s="19">
        <f t="shared" si="2"/>
        <v>0.55582937633837048</v>
      </c>
      <c r="L11" s="56">
        <f>AVERAGE(K11:K13)</f>
        <v>0.56324308335458351</v>
      </c>
      <c r="M11" s="19">
        <f t="shared" si="3"/>
        <v>-0.84728600993917624</v>
      </c>
      <c r="N11" s="56">
        <f>AVERAGE(M11:M13)</f>
        <v>-0.83061934327250952</v>
      </c>
      <c r="O11" s="82" t="s">
        <v>18</v>
      </c>
      <c r="P11" s="83">
        <f>_xlfn.T.TEST(G2:G4,G11:G13,2,2)</f>
        <v>2.3545358713090132E-4</v>
      </c>
    </row>
    <row r="12" spans="1:16" x14ac:dyDescent="0.2">
      <c r="A12" s="53"/>
      <c r="B12" s="18">
        <v>2</v>
      </c>
      <c r="C12" s="19">
        <v>22.306666666666668</v>
      </c>
      <c r="D12" s="19">
        <v>29.34</v>
      </c>
      <c r="E12" s="19">
        <f t="shared" si="4"/>
        <v>7.0333333333333314</v>
      </c>
      <c r="F12" s="54"/>
      <c r="G12" s="20">
        <f t="shared" si="1"/>
        <v>0.71999999999999886</v>
      </c>
      <c r="H12" s="20"/>
      <c r="I12" s="19">
        <f t="shared" si="0"/>
        <v>0.60709744219752393</v>
      </c>
      <c r="J12" s="54"/>
      <c r="K12" s="19">
        <f t="shared" si="2"/>
        <v>0.60683687360232441</v>
      </c>
      <c r="L12" s="56"/>
      <c r="M12" s="19">
        <f t="shared" si="3"/>
        <v>-0.72061934327250765</v>
      </c>
      <c r="N12" s="56"/>
      <c r="O12" s="82"/>
      <c r="P12" s="83"/>
    </row>
    <row r="13" spans="1:16" x14ac:dyDescent="0.2">
      <c r="A13" s="53"/>
      <c r="B13" s="18">
        <v>3</v>
      </c>
      <c r="C13" s="19">
        <v>22.2</v>
      </c>
      <c r="D13" s="19">
        <v>29.436666666666667</v>
      </c>
      <c r="E13" s="19">
        <f t="shared" si="4"/>
        <v>7.2366666666666681</v>
      </c>
      <c r="F13" s="54"/>
      <c r="G13" s="20">
        <f t="shared" si="1"/>
        <v>0.92333333333333556</v>
      </c>
      <c r="H13" s="20"/>
      <c r="I13" s="19">
        <f t="shared" si="0"/>
        <v>0.52728931475800567</v>
      </c>
      <c r="J13" s="54"/>
      <c r="K13" s="19">
        <f t="shared" si="2"/>
        <v>0.5270630001230554</v>
      </c>
      <c r="L13" s="56"/>
      <c r="M13" s="19">
        <f t="shared" si="3"/>
        <v>-0.92395267660584435</v>
      </c>
      <c r="N13" s="56"/>
      <c r="O13" s="82"/>
      <c r="P13" s="83"/>
    </row>
    <row r="14" spans="1:16" x14ac:dyDescent="0.2">
      <c r="A14" s="59" t="s">
        <v>7</v>
      </c>
      <c r="B14" s="2">
        <v>1</v>
      </c>
      <c r="C14" s="36">
        <v>21.473333333333333</v>
      </c>
      <c r="D14" s="31">
        <v>28.646666666666665</v>
      </c>
      <c r="E14" s="31">
        <f t="shared" si="4"/>
        <v>7.173333333333332</v>
      </c>
      <c r="F14" s="54"/>
      <c r="G14" s="5">
        <f t="shared" si="1"/>
        <v>0.85999999999999943</v>
      </c>
      <c r="H14" s="5">
        <f>STDEV(G14:G16)</f>
        <v>9.7201585111293939E-2</v>
      </c>
      <c r="I14" s="31">
        <f t="shared" si="0"/>
        <v>0.55095255793830566</v>
      </c>
      <c r="J14" s="54"/>
      <c r="K14" s="31">
        <f t="shared" si="2"/>
        <v>0.55071608694688801</v>
      </c>
      <c r="L14" s="40">
        <f>AVERAGE(K14:K16)</f>
        <v>0.51028276871685607</v>
      </c>
      <c r="M14" s="31">
        <f t="shared" si="3"/>
        <v>-0.860619343272508</v>
      </c>
      <c r="N14" s="41">
        <f>AVERAGE(M14:M16)</f>
        <v>-0.97284156549473</v>
      </c>
      <c r="O14" s="84" t="s">
        <v>18</v>
      </c>
      <c r="P14" s="85">
        <f>_xlfn.T.TEST(G2:G4,G14:G16,2,2)</f>
        <v>1.0665856751167195E-4</v>
      </c>
    </row>
    <row r="15" spans="1:16" x14ac:dyDescent="0.2">
      <c r="A15" s="59"/>
      <c r="B15" s="2">
        <v>2</v>
      </c>
      <c r="C15" s="36">
        <v>22.063333333333333</v>
      </c>
      <c r="D15" s="31">
        <v>29.406666666666666</v>
      </c>
      <c r="E15" s="31">
        <f t="shared" si="4"/>
        <v>7.3433333333333337</v>
      </c>
      <c r="F15" s="54"/>
      <c r="G15" s="5">
        <f t="shared" si="1"/>
        <v>1.0300000000000011</v>
      </c>
      <c r="H15" s="5"/>
      <c r="I15" s="31">
        <f t="shared" si="0"/>
        <v>0.48971014879346308</v>
      </c>
      <c r="J15" s="54"/>
      <c r="K15" s="31">
        <f t="shared" si="2"/>
        <v>0.48949996328343331</v>
      </c>
      <c r="L15" s="40"/>
      <c r="M15" s="31">
        <f t="shared" si="3"/>
        <v>-1.0306193432725097</v>
      </c>
      <c r="N15" s="41"/>
      <c r="O15" s="84"/>
      <c r="P15" s="85"/>
    </row>
    <row r="16" spans="1:16" x14ac:dyDescent="0.2">
      <c r="A16" s="59"/>
      <c r="B16" s="2">
        <v>3</v>
      </c>
      <c r="C16" s="36">
        <v>22.166666666666668</v>
      </c>
      <c r="D16" s="31">
        <v>29.506666666666664</v>
      </c>
      <c r="E16" s="31">
        <f t="shared" si="4"/>
        <v>7.3399999999999963</v>
      </c>
      <c r="F16" s="54"/>
      <c r="G16" s="5">
        <f t="shared" si="1"/>
        <v>1.0266666666666637</v>
      </c>
      <c r="H16" s="5"/>
      <c r="I16" s="31">
        <f t="shared" si="0"/>
        <v>0.49084292762337828</v>
      </c>
      <c r="J16" s="54"/>
      <c r="K16" s="31">
        <f t="shared" si="2"/>
        <v>0.49063225592024695</v>
      </c>
      <c r="L16" s="40"/>
      <c r="M16" s="31">
        <f t="shared" si="3"/>
        <v>-1.0272860099391725</v>
      </c>
      <c r="N16" s="41"/>
      <c r="O16" s="84"/>
      <c r="P16" s="85"/>
    </row>
    <row r="17" spans="1:16" ht="16" customHeight="1" x14ac:dyDescent="0.2">
      <c r="A17" s="6"/>
      <c r="B17" s="7"/>
      <c r="C17" s="37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7"/>
    </row>
    <row r="18" spans="1:16" x14ac:dyDescent="0.2">
      <c r="A18" s="60" t="s">
        <v>3</v>
      </c>
      <c r="B18" s="2">
        <v>1</v>
      </c>
      <c r="C18" s="36">
        <v>21.653333333333336</v>
      </c>
      <c r="D18" s="31">
        <v>27.713333333333335</v>
      </c>
      <c r="E18" s="31">
        <f t="shared" ref="E18:E29" si="5">D18-C18</f>
        <v>6.0599999999999987</v>
      </c>
      <c r="F18" s="51">
        <f>AVERAGE(D18:D20)-AVERAGE(C18:C20)</f>
        <v>6.3255555555555603</v>
      </c>
      <c r="G18" s="5">
        <f>E18-$F$18</f>
        <v>-0.26555555555556154</v>
      </c>
      <c r="H18" s="5">
        <f>STDEV(G18:G20)</f>
        <v>0.26667361102069004</v>
      </c>
      <c r="I18" s="31">
        <f t="shared" ref="I18:I29" si="6">2^(-G18)</f>
        <v>1.2020988667655925</v>
      </c>
      <c r="J18" s="51">
        <f>AVERAGE(I18:I20)</f>
        <v>1.0114127780785329</v>
      </c>
      <c r="K18" s="31">
        <f>I18/$J$18</f>
        <v>1.1885343875616463</v>
      </c>
      <c r="L18" s="40">
        <f>AVERAGE(K18:K20)</f>
        <v>1</v>
      </c>
      <c r="M18" s="31">
        <f>LOG(K18,2)</f>
        <v>0.24918364501106763</v>
      </c>
      <c r="N18" s="41">
        <f>AVERAGE(M18:M20)</f>
        <v>-1.6371910544487906E-2</v>
      </c>
      <c r="O18" s="51">
        <f>L18/$L$18</f>
        <v>1</v>
      </c>
      <c r="P18" s="52" t="s">
        <v>23</v>
      </c>
    </row>
    <row r="19" spans="1:16" x14ac:dyDescent="0.2">
      <c r="A19" s="60"/>
      <c r="B19" s="2">
        <v>2</v>
      </c>
      <c r="C19" s="36">
        <v>22.116666666666664</v>
      </c>
      <c r="D19" s="31">
        <v>28.439999999999998</v>
      </c>
      <c r="E19" s="31">
        <f t="shared" si="5"/>
        <v>6.3233333333333341</v>
      </c>
      <c r="F19" s="51"/>
      <c r="G19" s="5">
        <f t="shared" ref="G19:G29" si="7">E19-$F$18</f>
        <v>-2.2222222222261223E-3</v>
      </c>
      <c r="H19" s="5"/>
      <c r="I19" s="31">
        <f t="shared" si="6"/>
        <v>1.0015415139809849</v>
      </c>
      <c r="J19" s="51"/>
      <c r="K19" s="31">
        <f t="shared" ref="K19:K29" si="8">I19/$J$18</f>
        <v>0.9902401232103264</v>
      </c>
      <c r="L19" s="40"/>
      <c r="M19" s="31">
        <f t="shared" ref="M19:M29" si="9">LOG(K19,2)</f>
        <v>-1.4149688322267685E-2</v>
      </c>
      <c r="N19" s="41"/>
      <c r="O19" s="51"/>
      <c r="P19" s="52"/>
    </row>
    <row r="20" spans="1:16" x14ac:dyDescent="0.2">
      <c r="A20" s="60"/>
      <c r="B20" s="2">
        <v>3</v>
      </c>
      <c r="C20" s="36">
        <v>22.033333333333335</v>
      </c>
      <c r="D20" s="31">
        <v>28.626666666666665</v>
      </c>
      <c r="E20" s="31">
        <f t="shared" si="5"/>
        <v>6.5933333333333302</v>
      </c>
      <c r="F20" s="51"/>
      <c r="G20" s="5">
        <f t="shared" si="7"/>
        <v>0.2677777777777699</v>
      </c>
      <c r="H20" s="5"/>
      <c r="I20" s="31">
        <f t="shared" si="6"/>
        <v>0.8305979534890211</v>
      </c>
      <c r="J20" s="51"/>
      <c r="K20" s="31">
        <f t="shared" si="8"/>
        <v>0.82122548922802696</v>
      </c>
      <c r="L20" s="40"/>
      <c r="M20" s="31">
        <f t="shared" si="9"/>
        <v>-0.28414968832226367</v>
      </c>
      <c r="N20" s="41"/>
      <c r="O20" s="51"/>
      <c r="P20" s="52"/>
    </row>
    <row r="21" spans="1:16" x14ac:dyDescent="0.2">
      <c r="A21" s="53" t="s">
        <v>5</v>
      </c>
      <c r="B21" s="18">
        <v>1</v>
      </c>
      <c r="C21" s="19">
        <v>22.176666666666666</v>
      </c>
      <c r="D21" s="19">
        <v>28.366666666666664</v>
      </c>
      <c r="E21" s="19">
        <f t="shared" si="5"/>
        <v>6.1899999999999977</v>
      </c>
      <c r="F21" s="54"/>
      <c r="G21" s="20">
        <f t="shared" si="7"/>
        <v>-0.13555555555556253</v>
      </c>
      <c r="H21" s="20">
        <f>STDEV(G21:G23)</f>
        <v>0.11422849096503143</v>
      </c>
      <c r="I21" s="19">
        <f t="shared" si="6"/>
        <v>1.0985157507355212</v>
      </c>
      <c r="J21" s="54"/>
      <c r="K21" s="19">
        <f t="shared" si="8"/>
        <v>1.0861201030329726</v>
      </c>
      <c r="L21" s="56">
        <f>AVERAGE(K21:K23)</f>
        <v>1.0209704517814018</v>
      </c>
      <c r="M21" s="19">
        <f t="shared" si="9"/>
        <v>0.11918364501106887</v>
      </c>
      <c r="N21" s="56">
        <f>AVERAGE(M21:M23)</f>
        <v>2.6961422788844017E-2</v>
      </c>
      <c r="O21" s="57" t="s">
        <v>14</v>
      </c>
      <c r="P21" s="58">
        <f>_xlfn.T.TEST(G18:G20,G21:G23,2,2)</f>
        <v>0.80862251966676746</v>
      </c>
    </row>
    <row r="22" spans="1:16" x14ac:dyDescent="0.2">
      <c r="A22" s="53"/>
      <c r="B22" s="18">
        <v>2</v>
      </c>
      <c r="C22" s="19">
        <v>21.323333333333334</v>
      </c>
      <c r="D22" s="19">
        <v>27.733333333333334</v>
      </c>
      <c r="E22" s="19">
        <f t="shared" si="5"/>
        <v>6.41</v>
      </c>
      <c r="F22" s="54"/>
      <c r="G22" s="20">
        <f t="shared" si="7"/>
        <v>8.4444444444439881E-2</v>
      </c>
      <c r="H22" s="20"/>
      <c r="I22" s="19">
        <f t="shared" si="6"/>
        <v>0.94314765496398789</v>
      </c>
      <c r="J22" s="54"/>
      <c r="K22" s="19">
        <f t="shared" si="8"/>
        <v>0.93250518028432061</v>
      </c>
      <c r="L22" s="56"/>
      <c r="M22" s="19">
        <f t="shared" si="9"/>
        <v>-0.10081635498893358</v>
      </c>
      <c r="N22" s="56"/>
      <c r="O22" s="57"/>
      <c r="P22" s="58"/>
    </row>
    <row r="23" spans="1:16" x14ac:dyDescent="0.2">
      <c r="A23" s="53"/>
      <c r="B23" s="18">
        <v>3</v>
      </c>
      <c r="C23" s="19">
        <v>22.159999999999997</v>
      </c>
      <c r="D23" s="19">
        <v>28.406666666666666</v>
      </c>
      <c r="E23" s="19">
        <f t="shared" si="5"/>
        <v>6.2466666666666697</v>
      </c>
      <c r="F23" s="54"/>
      <c r="G23" s="20">
        <f t="shared" si="7"/>
        <v>-7.8888888888890563E-2</v>
      </c>
      <c r="H23" s="20"/>
      <c r="I23" s="19">
        <f t="shared" si="6"/>
        <v>1.0562042772174582</v>
      </c>
      <c r="J23" s="54"/>
      <c r="K23" s="19">
        <f t="shared" si="8"/>
        <v>1.0442860720269123</v>
      </c>
      <c r="L23" s="56"/>
      <c r="M23" s="19">
        <f t="shared" si="9"/>
        <v>6.2516978344396762E-2</v>
      </c>
      <c r="N23" s="56"/>
      <c r="O23" s="57"/>
      <c r="P23" s="58"/>
    </row>
    <row r="24" spans="1:16" ht="16" customHeight="1" x14ac:dyDescent="0.2">
      <c r="A24" s="59" t="s">
        <v>24</v>
      </c>
      <c r="B24" s="2">
        <v>1</v>
      </c>
      <c r="C24" s="36">
        <v>21.586666666666662</v>
      </c>
      <c r="D24" s="31">
        <v>28.84</v>
      </c>
      <c r="E24" s="31">
        <f t="shared" si="5"/>
        <v>7.2533333333333374</v>
      </c>
      <c r="F24" s="54"/>
      <c r="G24" s="5">
        <f t="shared" si="7"/>
        <v>0.92777777777777715</v>
      </c>
      <c r="H24" s="5">
        <f>STDEV(G24:G26)</f>
        <v>7.1284510810419879E-2</v>
      </c>
      <c r="I24" s="31">
        <f t="shared" si="6"/>
        <v>0.52566741828347152</v>
      </c>
      <c r="J24" s="54"/>
      <c r="K24" s="31">
        <f t="shared" si="8"/>
        <v>0.51973578906341955</v>
      </c>
      <c r="L24" s="40">
        <f>AVERAGE(K24:K26)</f>
        <v>0.50437499251175144</v>
      </c>
      <c r="M24" s="31">
        <f t="shared" si="9"/>
        <v>-0.94414968832227075</v>
      </c>
      <c r="N24" s="41">
        <f>AVERAGE(M24:M26)</f>
        <v>-0.98859413276671171</v>
      </c>
      <c r="O24" s="84" t="s">
        <v>18</v>
      </c>
      <c r="P24" s="86">
        <f>_xlfn.T.TEST(G18:G20,G24:G26,2,2)</f>
        <v>3.65309560465073E-3</v>
      </c>
    </row>
    <row r="25" spans="1:16" ht="16" customHeight="1" x14ac:dyDescent="0.2">
      <c r="A25" s="59"/>
      <c r="B25" s="2">
        <v>2</v>
      </c>
      <c r="C25" s="36">
        <v>22.243333333333329</v>
      </c>
      <c r="D25" s="31">
        <v>29.50333333333333</v>
      </c>
      <c r="E25" s="31">
        <f t="shared" si="5"/>
        <v>7.2600000000000016</v>
      </c>
      <c r="F25" s="54"/>
      <c r="G25" s="5">
        <f t="shared" si="7"/>
        <v>0.9344444444444413</v>
      </c>
      <c r="H25" s="5"/>
      <c r="I25" s="31">
        <f t="shared" si="6"/>
        <v>0.52324392280020848</v>
      </c>
      <c r="J25" s="54"/>
      <c r="K25" s="31">
        <f t="shared" si="8"/>
        <v>0.51733964029430157</v>
      </c>
      <c r="L25" s="40"/>
      <c r="M25" s="31">
        <f t="shared" si="9"/>
        <v>-0.95081635498893513</v>
      </c>
      <c r="N25" s="41"/>
      <c r="O25" s="84"/>
      <c r="P25" s="86"/>
    </row>
    <row r="26" spans="1:16" ht="16" customHeight="1" x14ac:dyDescent="0.2">
      <c r="A26" s="59"/>
      <c r="B26" s="2">
        <v>3</v>
      </c>
      <c r="C26" s="36">
        <v>22.060000000000002</v>
      </c>
      <c r="D26" s="31">
        <v>29.439999999999998</v>
      </c>
      <c r="E26" s="31">
        <f t="shared" si="5"/>
        <v>7.3799999999999955</v>
      </c>
      <c r="F26" s="54"/>
      <c r="G26" s="5">
        <f t="shared" si="7"/>
        <v>1.0544444444444352</v>
      </c>
      <c r="H26" s="5"/>
      <c r="I26" s="31">
        <f t="shared" si="6"/>
        <v>0.48148259602526938</v>
      </c>
      <c r="J26" s="54"/>
      <c r="K26" s="31">
        <f t="shared" si="8"/>
        <v>0.47604954817753331</v>
      </c>
      <c r="L26" s="40"/>
      <c r="M26" s="31">
        <f t="shared" si="9"/>
        <v>-1.0708163549889291</v>
      </c>
      <c r="N26" s="41"/>
      <c r="O26" s="84"/>
      <c r="P26" s="86"/>
    </row>
    <row r="27" spans="1:16" x14ac:dyDescent="0.2">
      <c r="A27" s="43" t="s">
        <v>25</v>
      </c>
      <c r="B27" s="18">
        <v>1</v>
      </c>
      <c r="C27" s="19">
        <v>21.613333333333333</v>
      </c>
      <c r="D27" s="21">
        <v>28.783333333333331</v>
      </c>
      <c r="E27" s="19">
        <f t="shared" si="5"/>
        <v>7.1699999999999982</v>
      </c>
      <c r="F27" s="54"/>
      <c r="G27" s="20">
        <f t="shared" si="7"/>
        <v>0.84444444444443789</v>
      </c>
      <c r="H27" s="20">
        <f>STDEV(G27:G29)</f>
        <v>0.19857828011475498</v>
      </c>
      <c r="I27" s="19">
        <f t="shared" si="6"/>
        <v>0.55692522957847101</v>
      </c>
      <c r="J27" s="54"/>
      <c r="K27" s="19">
        <f t="shared" si="8"/>
        <v>0.55064088733040273</v>
      </c>
      <c r="L27" s="45">
        <f>AVERAGE(K27:K29)</f>
        <v>0.47471478645809101</v>
      </c>
      <c r="M27" s="19">
        <f t="shared" si="9"/>
        <v>-0.8608163549889315</v>
      </c>
      <c r="N27" s="45">
        <f>AVERAGE(M27:M29)</f>
        <v>-1.0841496883222668</v>
      </c>
      <c r="O27" s="77" t="s">
        <v>18</v>
      </c>
      <c r="P27" s="79">
        <f>_xlfn.T.TEST(G18:G20,G27:G29,2,2)</f>
        <v>5.1151919300929556E-3</v>
      </c>
    </row>
    <row r="28" spans="1:16" x14ac:dyDescent="0.2">
      <c r="A28" s="43"/>
      <c r="B28" s="18">
        <v>2</v>
      </c>
      <c r="C28" s="19">
        <v>22.223333333333333</v>
      </c>
      <c r="D28" s="21">
        <v>29.773333333333337</v>
      </c>
      <c r="E28" s="19">
        <f t="shared" si="5"/>
        <v>7.5500000000000043</v>
      </c>
      <c r="F28" s="54"/>
      <c r="G28" s="20">
        <f t="shared" si="7"/>
        <v>1.224444444444444</v>
      </c>
      <c r="H28" s="20"/>
      <c r="I28" s="19">
        <f t="shared" si="6"/>
        <v>0.42796228158613842</v>
      </c>
      <c r="J28" s="54"/>
      <c r="K28" s="19">
        <f t="shared" si="8"/>
        <v>0.42313315677025048</v>
      </c>
      <c r="L28" s="45"/>
      <c r="M28" s="19">
        <f t="shared" si="9"/>
        <v>-1.2408163549889377</v>
      </c>
      <c r="N28" s="45"/>
      <c r="O28" s="77"/>
      <c r="P28" s="79"/>
    </row>
    <row r="29" spans="1:16" ht="17" thickBot="1" x14ac:dyDescent="0.25">
      <c r="A29" s="44"/>
      <c r="B29" s="22">
        <v>3</v>
      </c>
      <c r="C29" s="23">
        <v>22.53</v>
      </c>
      <c r="D29" s="23">
        <v>29.99</v>
      </c>
      <c r="E29" s="23">
        <f t="shared" si="5"/>
        <v>7.4599999999999973</v>
      </c>
      <c r="F29" s="55"/>
      <c r="G29" s="20">
        <f t="shared" si="7"/>
        <v>1.134444444444437</v>
      </c>
      <c r="H29" s="20"/>
      <c r="I29" s="19">
        <f t="shared" si="6"/>
        <v>0.45551029173499652</v>
      </c>
      <c r="J29" s="55"/>
      <c r="K29" s="23">
        <f t="shared" si="8"/>
        <v>0.45037031527361981</v>
      </c>
      <c r="L29" s="46"/>
      <c r="M29" s="23">
        <f t="shared" si="9"/>
        <v>-1.1508163549889308</v>
      </c>
      <c r="N29" s="46"/>
      <c r="O29" s="78"/>
      <c r="P29" s="80"/>
    </row>
    <row r="30" spans="1:16" ht="17" customHeight="1" thickTop="1" x14ac:dyDescent="0.2">
      <c r="G30" s="38" t="s">
        <v>20</v>
      </c>
      <c r="H30" s="32"/>
      <c r="I30" s="24"/>
      <c r="N30" s="15"/>
    </row>
    <row r="31" spans="1:16" x14ac:dyDescent="0.2">
      <c r="G31" s="39"/>
      <c r="H31" s="33"/>
      <c r="I31" s="25"/>
      <c r="N31" s="15"/>
    </row>
    <row r="32" spans="1:16" x14ac:dyDescent="0.2">
      <c r="G32" s="39"/>
      <c r="H32" s="33"/>
      <c r="I32" s="25"/>
      <c r="N32" s="15"/>
    </row>
    <row r="33" spans="7:14" x14ac:dyDescent="0.2">
      <c r="G33" s="39"/>
      <c r="H33" s="33"/>
      <c r="I33" s="25"/>
      <c r="N33" s="15"/>
    </row>
    <row r="34" spans="7:14" x14ac:dyDescent="0.2">
      <c r="G34" s="8"/>
      <c r="H34" s="8"/>
    </row>
    <row r="35" spans="7:14" x14ac:dyDescent="0.2">
      <c r="G35" s="8"/>
      <c r="H35" s="8"/>
    </row>
    <row r="36" spans="7:14" x14ac:dyDescent="0.2">
      <c r="G36" s="8"/>
      <c r="H36" s="8"/>
    </row>
    <row r="37" spans="7:14" x14ac:dyDescent="0.2">
      <c r="G37" s="8"/>
      <c r="H37" s="8"/>
    </row>
    <row r="38" spans="7:14" x14ac:dyDescent="0.2">
      <c r="G38" s="8"/>
      <c r="H38" s="8"/>
    </row>
    <row r="39" spans="7:14" x14ac:dyDescent="0.2">
      <c r="G39" s="8"/>
      <c r="H39" s="8"/>
    </row>
    <row r="40" spans="7:14" x14ac:dyDescent="0.2">
      <c r="G40" s="8"/>
      <c r="H40" s="8"/>
    </row>
    <row r="41" spans="7:14" x14ac:dyDescent="0.2">
      <c r="G41" s="8"/>
      <c r="H41" s="8"/>
    </row>
  </sheetData>
  <mergeCells count="54">
    <mergeCell ref="G30:G33"/>
    <mergeCell ref="L24:L26"/>
    <mergeCell ref="N24:N26"/>
    <mergeCell ref="O24:O26"/>
    <mergeCell ref="A27:A29"/>
    <mergeCell ref="L27:L29"/>
    <mergeCell ref="N27:N29"/>
    <mergeCell ref="O27:O29"/>
    <mergeCell ref="P27:P29"/>
    <mergeCell ref="O18:O20"/>
    <mergeCell ref="P18:P20"/>
    <mergeCell ref="A21:A23"/>
    <mergeCell ref="F21:F29"/>
    <mergeCell ref="J21:J29"/>
    <mergeCell ref="L21:L23"/>
    <mergeCell ref="N21:N23"/>
    <mergeCell ref="O21:O23"/>
    <mergeCell ref="P21:P23"/>
    <mergeCell ref="A24:A26"/>
    <mergeCell ref="A18:A20"/>
    <mergeCell ref="F18:F20"/>
    <mergeCell ref="J18:J20"/>
    <mergeCell ref="L18:L20"/>
    <mergeCell ref="N18:N20"/>
    <mergeCell ref="P24:P26"/>
    <mergeCell ref="A14:A16"/>
    <mergeCell ref="L14:L16"/>
    <mergeCell ref="N14:N16"/>
    <mergeCell ref="O14:O16"/>
    <mergeCell ref="P14:P16"/>
    <mergeCell ref="N8:N10"/>
    <mergeCell ref="O8:O10"/>
    <mergeCell ref="P8:P10"/>
    <mergeCell ref="A11:A13"/>
    <mergeCell ref="L11:L13"/>
    <mergeCell ref="N11:N13"/>
    <mergeCell ref="O11:O13"/>
    <mergeCell ref="P11:P13"/>
    <mergeCell ref="P2:P4"/>
    <mergeCell ref="A5:A7"/>
    <mergeCell ref="F5:F16"/>
    <mergeCell ref="J5:J16"/>
    <mergeCell ref="L5:L7"/>
    <mergeCell ref="N5:N7"/>
    <mergeCell ref="O5:O7"/>
    <mergeCell ref="P5:P7"/>
    <mergeCell ref="A8:A10"/>
    <mergeCell ref="L8:L10"/>
    <mergeCell ref="A2:A4"/>
    <mergeCell ref="F2:F4"/>
    <mergeCell ref="J2:J4"/>
    <mergeCell ref="L2:L4"/>
    <mergeCell ref="N2:N4"/>
    <mergeCell ref="O2:O4"/>
  </mergeCells>
  <printOptions gridLines="1"/>
  <pageMargins left="0.7" right="0.7" top="1.25" bottom="0.75" header="0.3" footer="0.3"/>
  <pageSetup scale="6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√ Pparγ2</vt:lpstr>
      <vt:lpstr>√ Cd36</vt:lpstr>
      <vt:lpstr>√ Fabp4</vt:lpstr>
      <vt:lpstr>√ Mogat1</vt:lpstr>
      <vt:lpstr>√ Cidec</vt:lpstr>
      <vt:lpstr>√ Plin4</vt:lpstr>
      <vt:lpstr>√ Fgf21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Zhang</dc:creator>
  <cp:lastModifiedBy>Yang Zhang</cp:lastModifiedBy>
  <cp:lastPrinted>2020-03-01T05:26:31Z</cp:lastPrinted>
  <dcterms:created xsi:type="dcterms:W3CDTF">2020-02-26T21:03:50Z</dcterms:created>
  <dcterms:modified xsi:type="dcterms:W3CDTF">2021-01-13T20:06:50Z</dcterms:modified>
</cp:coreProperties>
</file>