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guelconcha/ownCloud/Papers LEO/Paper Eduardo DFCs/New Version paper Delamination 2020/VERSION eLIFE/Re-submission of paper/raw data/"/>
    </mc:Choice>
  </mc:AlternateContent>
  <xr:revisionPtr revIDLastSave="0" documentId="13_ncr:1_{1E195B5C-7240-5547-AA7F-CCDE022D6A1E}" xr6:coauthVersionLast="36" xr6:coauthVersionMax="36" xr10:uidLastSave="{00000000-0000-0000-0000-000000000000}"/>
  <bookViews>
    <workbookView xWindow="120" yWindow="500" windowWidth="32540" windowHeight="21620" activeTab="4" xr2:uid="{00000000-000D-0000-FFFF-FFFF00000000}"/>
  </bookViews>
  <sheets>
    <sheet name="Fig5A" sheetId="15" r:id="rId1"/>
    <sheet name="Fig5C" sheetId="12" r:id="rId2"/>
    <sheet name="Fig5D" sheetId="13" r:id="rId3"/>
    <sheet name="Fig5E" sheetId="16" r:id="rId4"/>
    <sheet name="Fig5F" sheetId="14" r:id="rId5"/>
  </sheets>
  <calcPr calcId="181029"/>
</workbook>
</file>

<file path=xl/calcChain.xml><?xml version="1.0" encoding="utf-8"?>
<calcChain xmlns="http://schemas.openxmlformats.org/spreadsheetml/2006/main">
  <c r="C43" i="15" l="1"/>
  <c r="D40" i="15" s="1"/>
  <c r="K51" i="12"/>
  <c r="N3" i="12" s="1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" i="16"/>
  <c r="H31" i="14"/>
  <c r="I31" i="14" s="1"/>
  <c r="H32" i="14"/>
  <c r="I32" i="14" s="1"/>
  <c r="H33" i="14"/>
  <c r="I33" i="14" s="1"/>
  <c r="H34" i="14"/>
  <c r="I34" i="14" s="1"/>
  <c r="H35" i="14"/>
  <c r="I35" i="14" s="1"/>
  <c r="H36" i="14"/>
  <c r="I36" i="14" s="1"/>
  <c r="H37" i="14"/>
  <c r="I37" i="14" s="1"/>
  <c r="H38" i="14"/>
  <c r="I38" i="14" s="1"/>
  <c r="H39" i="14"/>
  <c r="I39" i="14" s="1"/>
  <c r="H40" i="14"/>
  <c r="I40" i="14" s="1"/>
  <c r="H41" i="14"/>
  <c r="I41" i="14" s="1"/>
  <c r="H42" i="14"/>
  <c r="I42" i="14" s="1"/>
  <c r="H43" i="14"/>
  <c r="I43" i="14" s="1"/>
  <c r="H44" i="14"/>
  <c r="I44" i="14" s="1"/>
  <c r="H45" i="14"/>
  <c r="I45" i="14" s="1"/>
  <c r="H46" i="14"/>
  <c r="I46" i="14" s="1"/>
  <c r="H47" i="14"/>
  <c r="I47" i="14" s="1"/>
  <c r="H48" i="14"/>
  <c r="I48" i="14" s="1"/>
  <c r="H49" i="14"/>
  <c r="I49" i="14" s="1"/>
  <c r="H50" i="14"/>
  <c r="I50" i="14" s="1"/>
  <c r="H51" i="14"/>
  <c r="I51" i="14" s="1"/>
  <c r="H52" i="14"/>
  <c r="I52" i="14" s="1"/>
  <c r="H53" i="14"/>
  <c r="I53" i="14" s="1"/>
  <c r="H30" i="14"/>
  <c r="I30" i="14" s="1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30" i="14"/>
  <c r="M4" i="14"/>
  <c r="N4" i="14" s="1"/>
  <c r="M5" i="14"/>
  <c r="N5" i="14" s="1"/>
  <c r="M6" i="14"/>
  <c r="N6" i="14" s="1"/>
  <c r="M7" i="14"/>
  <c r="N7" i="14" s="1"/>
  <c r="M8" i="14"/>
  <c r="N8" i="14" s="1"/>
  <c r="M9" i="14"/>
  <c r="N9" i="14" s="1"/>
  <c r="M10" i="14"/>
  <c r="N10" i="14" s="1"/>
  <c r="M11" i="14"/>
  <c r="N11" i="14" s="1"/>
  <c r="M12" i="14"/>
  <c r="N12" i="14" s="1"/>
  <c r="M13" i="14"/>
  <c r="N13" i="14" s="1"/>
  <c r="M14" i="14"/>
  <c r="N14" i="14" s="1"/>
  <c r="M15" i="14"/>
  <c r="N15" i="14" s="1"/>
  <c r="M16" i="14"/>
  <c r="N16" i="14" s="1"/>
  <c r="M17" i="14"/>
  <c r="N17" i="14" s="1"/>
  <c r="M18" i="14"/>
  <c r="N18" i="14" s="1"/>
  <c r="M19" i="14"/>
  <c r="N19" i="14" s="1"/>
  <c r="M20" i="14"/>
  <c r="N20" i="14" s="1"/>
  <c r="M21" i="14"/>
  <c r="N21" i="14" s="1"/>
  <c r="M22" i="14"/>
  <c r="N22" i="14" s="1"/>
  <c r="M23" i="14"/>
  <c r="N23" i="14" s="1"/>
  <c r="M24" i="14"/>
  <c r="N24" i="14" s="1"/>
  <c r="M25" i="14"/>
  <c r="N25" i="14" s="1"/>
  <c r="M26" i="14"/>
  <c r="N26" i="14" s="1"/>
  <c r="M3" i="14"/>
  <c r="N3" i="14" s="1"/>
  <c r="L4" i="14"/>
  <c r="L5" i="14"/>
  <c r="L6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3" i="14"/>
  <c r="N4" i="12"/>
  <c r="O4" i="12" s="1"/>
  <c r="N5" i="12"/>
  <c r="O5" i="12" s="1"/>
  <c r="N6" i="12"/>
  <c r="O6" i="12"/>
  <c r="N7" i="12"/>
  <c r="O7" i="12" s="1"/>
  <c r="O8" i="12"/>
  <c r="N30" i="12"/>
  <c r="O30" i="12" s="1"/>
  <c r="N34" i="12"/>
  <c r="O34" i="12" s="1"/>
  <c r="N38" i="12"/>
  <c r="O38" i="12" s="1"/>
  <c r="N42" i="12"/>
  <c r="O42" i="12" s="1"/>
  <c r="F47" i="12"/>
  <c r="N47" i="12" s="1"/>
  <c r="F48" i="12"/>
  <c r="N48" i="12" s="1"/>
  <c r="O48" i="12" s="1"/>
  <c r="F49" i="12"/>
  <c r="N49" i="12" s="1"/>
  <c r="O49" i="12" s="1"/>
  <c r="F50" i="12"/>
  <c r="N50" i="12" s="1"/>
  <c r="O50" i="12" s="1"/>
  <c r="F51" i="12"/>
  <c r="N51" i="12" s="1"/>
  <c r="O51" i="12" s="1"/>
  <c r="F52" i="12"/>
  <c r="N52" i="12" s="1"/>
  <c r="O52" i="12" s="1"/>
  <c r="F53" i="12"/>
  <c r="N53" i="12" s="1"/>
  <c r="O53" i="12" s="1"/>
  <c r="F54" i="12"/>
  <c r="N54" i="12" s="1"/>
  <c r="O54" i="12" s="1"/>
  <c r="F55" i="12"/>
  <c r="N55" i="12" s="1"/>
  <c r="O55" i="12" s="1"/>
  <c r="F56" i="12"/>
  <c r="N56" i="12" s="1"/>
  <c r="O56" i="12" s="1"/>
  <c r="F57" i="12"/>
  <c r="N57" i="12" s="1"/>
  <c r="O57" i="12" s="1"/>
  <c r="F58" i="12"/>
  <c r="N58" i="12" s="1"/>
  <c r="O58" i="12" s="1"/>
  <c r="F59" i="12"/>
  <c r="N59" i="12" s="1"/>
  <c r="O59" i="12" s="1"/>
  <c r="F60" i="12"/>
  <c r="N60" i="12" s="1"/>
  <c r="O60" i="12" s="1"/>
  <c r="F61" i="12"/>
  <c r="N61" i="12" s="1"/>
  <c r="O61" i="12" s="1"/>
  <c r="F62" i="12"/>
  <c r="N62" i="12" s="1"/>
  <c r="O62" i="12" s="1"/>
  <c r="F63" i="12"/>
  <c r="N63" i="12" s="1"/>
  <c r="O63" i="12" s="1"/>
  <c r="F64" i="12"/>
  <c r="N64" i="12" s="1"/>
  <c r="O64" i="12" s="1"/>
  <c r="F65" i="12"/>
  <c r="N65" i="12" s="1"/>
  <c r="O65" i="12" s="1"/>
  <c r="K55" i="12"/>
  <c r="K54" i="12"/>
  <c r="F28" i="12"/>
  <c r="N28" i="12" s="1"/>
  <c r="F29" i="12"/>
  <c r="N29" i="12" s="1"/>
  <c r="O29" i="12" s="1"/>
  <c r="F30" i="12"/>
  <c r="F31" i="12"/>
  <c r="N31" i="12" s="1"/>
  <c r="O31" i="12" s="1"/>
  <c r="F32" i="12"/>
  <c r="N32" i="12" s="1"/>
  <c r="O32" i="12" s="1"/>
  <c r="F33" i="12"/>
  <c r="N33" i="12" s="1"/>
  <c r="O33" i="12" s="1"/>
  <c r="F34" i="12"/>
  <c r="F35" i="12"/>
  <c r="N35" i="12" s="1"/>
  <c r="O35" i="12" s="1"/>
  <c r="F36" i="12"/>
  <c r="N36" i="12" s="1"/>
  <c r="O36" i="12" s="1"/>
  <c r="F37" i="12"/>
  <c r="N37" i="12" s="1"/>
  <c r="O37" i="12" s="1"/>
  <c r="F38" i="12"/>
  <c r="F39" i="12"/>
  <c r="N39" i="12" s="1"/>
  <c r="O39" i="12" s="1"/>
  <c r="F40" i="12"/>
  <c r="N40" i="12" s="1"/>
  <c r="O40" i="12" s="1"/>
  <c r="F41" i="12"/>
  <c r="N41" i="12" s="1"/>
  <c r="O41" i="12" s="1"/>
  <c r="F42" i="12"/>
  <c r="F43" i="12"/>
  <c r="N43" i="12" s="1"/>
  <c r="O43" i="12" s="1"/>
  <c r="F44" i="12"/>
  <c r="N44" i="12" s="1"/>
  <c r="O44" i="12" s="1"/>
  <c r="F45" i="12"/>
  <c r="N45" i="12" s="1"/>
  <c r="O45" i="12" s="1"/>
  <c r="F46" i="12"/>
  <c r="N46" i="12" s="1"/>
  <c r="O46" i="12" s="1"/>
  <c r="K53" i="12"/>
  <c r="F18" i="12"/>
  <c r="N18" i="12" s="1"/>
  <c r="F19" i="12"/>
  <c r="N19" i="12" s="1"/>
  <c r="O19" i="12" s="1"/>
  <c r="F20" i="12"/>
  <c r="N20" i="12" s="1"/>
  <c r="O20" i="12" s="1"/>
  <c r="F21" i="12"/>
  <c r="N21" i="12" s="1"/>
  <c r="O21" i="12" s="1"/>
  <c r="F22" i="12"/>
  <c r="N22" i="12" s="1"/>
  <c r="O22" i="12" s="1"/>
  <c r="F23" i="12"/>
  <c r="N23" i="12" s="1"/>
  <c r="O23" i="12" s="1"/>
  <c r="F24" i="12"/>
  <c r="N24" i="12" s="1"/>
  <c r="O24" i="12" s="1"/>
  <c r="F25" i="12"/>
  <c r="N25" i="12" s="1"/>
  <c r="O25" i="12" s="1"/>
  <c r="F26" i="12"/>
  <c r="N26" i="12" s="1"/>
  <c r="O26" i="12" s="1"/>
  <c r="F27" i="12"/>
  <c r="N27" i="12" s="1"/>
  <c r="O27" i="12" s="1"/>
  <c r="K52" i="12"/>
  <c r="F8" i="12"/>
  <c r="F9" i="12"/>
  <c r="N9" i="12" s="1"/>
  <c r="F10" i="12"/>
  <c r="N10" i="12" s="1"/>
  <c r="O10" i="12" s="1"/>
  <c r="F11" i="12"/>
  <c r="N11" i="12" s="1"/>
  <c r="O11" i="12" s="1"/>
  <c r="F12" i="12"/>
  <c r="N12" i="12" s="1"/>
  <c r="O12" i="12" s="1"/>
  <c r="F13" i="12"/>
  <c r="N13" i="12" s="1"/>
  <c r="O13" i="12" s="1"/>
  <c r="F14" i="12"/>
  <c r="N14" i="12" s="1"/>
  <c r="O14" i="12" s="1"/>
  <c r="F15" i="12"/>
  <c r="N15" i="12" s="1"/>
  <c r="O15" i="12" s="1"/>
  <c r="F16" i="12"/>
  <c r="N16" i="12" s="1"/>
  <c r="O16" i="12" s="1"/>
  <c r="F17" i="12"/>
  <c r="N17" i="12" s="1"/>
  <c r="O17" i="12" s="1"/>
  <c r="J55" i="12"/>
  <c r="J54" i="12"/>
  <c r="J53" i="12"/>
  <c r="J52" i="12"/>
  <c r="J51" i="12"/>
  <c r="O47" i="12" l="1"/>
  <c r="P73" i="12"/>
  <c r="Q73" i="12"/>
  <c r="Q75" i="12"/>
  <c r="O9" i="12"/>
  <c r="Q70" i="12"/>
  <c r="P70" i="12"/>
  <c r="Q71" i="12"/>
  <c r="P71" i="12"/>
  <c r="O18" i="12"/>
  <c r="P72" i="12"/>
  <c r="O28" i="12"/>
  <c r="Q72" i="12"/>
  <c r="P69" i="12"/>
  <c r="Q69" i="12"/>
  <c r="O3" i="12"/>
  <c r="D42" i="15"/>
  <c r="D41" i="15"/>
  <c r="P75" i="12"/>
  <c r="D37" i="15"/>
  <c r="D43" i="15" s="1"/>
  <c r="D38" i="15"/>
  <c r="D39" i="15"/>
  <c r="P74" i="12" l="1"/>
  <c r="Q74" i="12"/>
  <c r="P77" i="12"/>
  <c r="Q77" i="12"/>
  <c r="P76" i="12"/>
  <c r="Q76" i="12"/>
  <c r="Q78" i="12"/>
  <c r="P78" i="12"/>
</calcChain>
</file>

<file path=xl/sharedStrings.xml><?xml version="1.0" encoding="utf-8"?>
<sst xmlns="http://schemas.openxmlformats.org/spreadsheetml/2006/main" count="350" uniqueCount="63">
  <si>
    <t>Time (min)</t>
  </si>
  <si>
    <t>Descriptive Statistics</t>
  </si>
  <si>
    <t>N Analysis</t>
  </si>
  <si>
    <t>Mean</t>
  </si>
  <si>
    <t>Standard Deviation</t>
  </si>
  <si>
    <t>shield</t>
  </si>
  <si>
    <t xml:space="preserve">Developmental stage </t>
  </si>
  <si>
    <t>Embryo ID</t>
  </si>
  <si>
    <t>60% epiboly</t>
  </si>
  <si>
    <t>50% epiboly</t>
  </si>
  <si>
    <t>75% epiboly</t>
  </si>
  <si>
    <t>90% epiboly</t>
  </si>
  <si>
    <t>Shield</t>
  </si>
  <si>
    <t>Marginal attached DFCs (N)</t>
  </si>
  <si>
    <t>Sub-marginal attached DFCs (N)</t>
  </si>
  <si>
    <t>Total attached DFC (N)</t>
  </si>
  <si>
    <t>Total DFC number (N)</t>
  </si>
  <si>
    <t>Relative Attached DFCs (%)</t>
  </si>
  <si>
    <t>Relative Detached DFCs (%)</t>
  </si>
  <si>
    <t>Cell Division Events ( cumulative frequency)</t>
  </si>
  <si>
    <t>Embryo 1</t>
  </si>
  <si>
    <t>Embryo 2</t>
  </si>
  <si>
    <t>Embryo 3</t>
  </si>
  <si>
    <t>Total</t>
  </si>
  <si>
    <t>DFC escaped (N)</t>
  </si>
  <si>
    <t xml:space="preserve">Number of embryos </t>
  </si>
  <si>
    <t>Standard deviation</t>
  </si>
  <si>
    <t>Standard error</t>
  </si>
  <si>
    <r>
      <t>DFC 1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</si>
  <si>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DFC 2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</si>
  <si>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DFC 3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</si>
  <si>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DFC 4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</si>
  <si>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DFC 5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</si>
  <si>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DFC 6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</si>
  <si>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DFC 7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</si>
  <si>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DFC 8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</si>
  <si>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DFC 9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</si>
  <si>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DFC 10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</si>
  <si>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YSL point 1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</si>
  <si>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YSL point 2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</si>
  <si>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YSL point 3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</si>
  <si>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YSL point 4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</si>
  <si>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t>Attached DFCs (Nº)</t>
  </si>
  <si>
    <t>Detached DFCs (Nº)</t>
  </si>
  <si>
    <t>Attached DFCs (%)</t>
  </si>
  <si>
    <t>Detached DFCs (%)</t>
  </si>
  <si>
    <t>% of embryos</t>
  </si>
  <si>
    <t>Escaped DFC Allocation along AV axis of DFC cluster</t>
  </si>
  <si>
    <t>Initial developmental  stage of imaging</t>
  </si>
  <si>
    <t xml:space="preserve">Cell division </t>
  </si>
  <si>
    <t>No</t>
  </si>
  <si>
    <t>Yes, before escape</t>
  </si>
  <si>
    <t>Yes, after escape</t>
  </si>
  <si>
    <t>shield stage</t>
  </si>
  <si>
    <t>Number of  escaped DFCs  (Nº)</t>
  </si>
  <si>
    <t>Developmental  stage of the escape</t>
  </si>
  <si>
    <t>Animal</t>
  </si>
  <si>
    <t>Vegetal</t>
  </si>
  <si>
    <t>Medial</t>
  </si>
  <si>
    <r>
      <t>Mean EVL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</si>
  <si>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Mean DFCs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</si>
  <si>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EVL margin point 1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</si>
  <si>
    <r>
      <t>Mean EVL margin point 1 (</t>
    </r>
    <r>
      <rPr>
        <b/>
        <sz val="11"/>
        <color theme="1"/>
        <rFont val="Symbol"/>
        <family val="1"/>
        <charset val="2"/>
      </rPr>
      <t>m</t>
    </r>
    <r>
      <rPr>
        <b/>
        <sz val="11"/>
        <color theme="1"/>
        <rFont val="Calibri"/>
        <family val="2"/>
        <scheme val="minor"/>
      </rPr>
      <t>m/s)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</si>
</sst>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4" xfId="0" applyFill="1" applyBorder="1"/>
    <xf numFmtId="0" fontId="0" fillId="2" borderId="6" xfId="0" applyFill="1" applyBorder="1"/>
    <xf numFmtId="0" fontId="0" fillId="2" borderId="9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0" borderId="0" xfId="0" applyBorder="1"/>
    <xf numFmtId="0" fontId="1" fillId="0" borderId="0" xfId="0" applyFont="1" applyBorder="1"/>
    <xf numFmtId="0" fontId="0" fillId="0" borderId="0" xfId="0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2" xfId="0" applyFont="1" applyBorder="1"/>
    <xf numFmtId="0" fontId="1" fillId="0" borderId="3" xfId="0" applyFont="1" applyBorder="1"/>
    <xf numFmtId="0" fontId="0" fillId="0" borderId="4" xfId="0" applyFont="1" applyBorder="1"/>
    <xf numFmtId="0" fontId="0" fillId="0" borderId="6" xfId="0" applyFont="1" applyBorder="1"/>
    <xf numFmtId="0" fontId="0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3" borderId="4" xfId="0" applyFill="1" applyBorder="1"/>
    <xf numFmtId="0" fontId="0" fillId="3" borderId="6" xfId="0" applyFill="1" applyBorder="1"/>
    <xf numFmtId="0" fontId="0" fillId="3" borderId="9" xfId="0" applyFill="1" applyBorder="1"/>
    <xf numFmtId="0" fontId="1" fillId="0" borderId="13" xfId="0" applyFont="1" applyFill="1" applyBorder="1"/>
    <xf numFmtId="0" fontId="0" fillId="4" borderId="3" xfId="0" applyFill="1" applyBorder="1"/>
    <xf numFmtId="0" fontId="0" fillId="4" borderId="0" xfId="0" applyFill="1" applyBorder="1"/>
    <xf numFmtId="0" fontId="0" fillId="4" borderId="8" xfId="0" applyFill="1" applyBorder="1"/>
    <xf numFmtId="0" fontId="0" fillId="0" borderId="3" xfId="0" applyFont="1" applyFill="1" applyBorder="1"/>
    <xf numFmtId="0" fontId="0" fillId="0" borderId="8" xfId="0" applyFont="1" applyFill="1" applyBorder="1"/>
    <xf numFmtId="0" fontId="0" fillId="0" borderId="4" xfId="0" applyFont="1" applyFill="1" applyBorder="1"/>
    <xf numFmtId="0" fontId="0" fillId="0" borderId="6" xfId="0" applyFont="1" applyFill="1" applyBorder="1"/>
    <xf numFmtId="0" fontId="0" fillId="0" borderId="9" xfId="0" applyFont="1" applyFill="1" applyBorder="1"/>
    <xf numFmtId="0" fontId="3" fillId="0" borderId="10" xfId="0" applyFont="1" applyBorder="1"/>
    <xf numFmtId="0" fontId="0" fillId="0" borderId="5" xfId="0" applyFont="1" applyBorder="1"/>
    <xf numFmtId="0" fontId="0" fillId="0" borderId="7" xfId="0" applyFont="1" applyBorder="1"/>
    <xf numFmtId="0" fontId="1" fillId="0" borderId="2" xfId="0" applyFont="1" applyBorder="1" applyAlignment="1">
      <alignment horizontal="right"/>
    </xf>
    <xf numFmtId="0" fontId="0" fillId="4" borderId="6" xfId="0" applyFill="1" applyBorder="1"/>
    <xf numFmtId="0" fontId="0" fillId="4" borderId="9" xfId="0" applyFill="1" applyBorder="1"/>
    <xf numFmtId="0" fontId="1" fillId="5" borderId="4" xfId="0" applyFont="1" applyFill="1" applyBorder="1"/>
    <xf numFmtId="0" fontId="3" fillId="5" borderId="1" xfId="0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/>
    <xf numFmtId="2" fontId="0" fillId="6" borderId="3" xfId="0" applyNumberFormat="1" applyFill="1" applyBorder="1"/>
    <xf numFmtId="2" fontId="0" fillId="6" borderId="0" xfId="0" applyNumberFormat="1" applyFill="1" applyBorder="1"/>
    <xf numFmtId="2" fontId="0" fillId="6" borderId="8" xfId="0" applyNumberFormat="1" applyFill="1" applyBorder="1"/>
    <xf numFmtId="0" fontId="1" fillId="6" borderId="11" xfId="0" applyFont="1" applyFill="1" applyBorder="1"/>
    <xf numFmtId="0" fontId="1" fillId="0" borderId="13" xfId="0" applyFont="1" applyBorder="1"/>
    <xf numFmtId="0" fontId="1" fillId="0" borderId="13" xfId="0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0" fillId="0" borderId="1" xfId="0" applyBorder="1"/>
    <xf numFmtId="2" fontId="0" fillId="0" borderId="4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0" fontId="0" fillId="10" borderId="11" xfId="0" applyFill="1" applyBorder="1"/>
    <xf numFmtId="0" fontId="0" fillId="10" borderId="11" xfId="0" applyFont="1" applyFill="1" applyBorder="1"/>
    <xf numFmtId="0" fontId="0" fillId="10" borderId="12" xfId="0" applyFill="1" applyBorder="1"/>
    <xf numFmtId="0" fontId="0" fillId="10" borderId="1" xfId="0" applyFill="1" applyBorder="1"/>
    <xf numFmtId="0" fontId="0" fillId="10" borderId="1" xfId="0" applyFont="1" applyFill="1" applyBorder="1"/>
    <xf numFmtId="0" fontId="4" fillId="10" borderId="1" xfId="0" applyFont="1" applyFill="1" applyBorder="1"/>
    <xf numFmtId="0" fontId="0" fillId="10" borderId="12" xfId="0" applyFont="1" applyFill="1" applyBorder="1"/>
    <xf numFmtId="0" fontId="0" fillId="5" borderId="13" xfId="0" applyFill="1" applyBorder="1"/>
    <xf numFmtId="0" fontId="0" fillId="5" borderId="3" xfId="0" applyFill="1" applyBorder="1"/>
    <xf numFmtId="0" fontId="0" fillId="5" borderId="13" xfId="0" applyFont="1" applyFill="1" applyBorder="1"/>
    <xf numFmtId="0" fontId="0" fillId="5" borderId="4" xfId="0" applyFill="1" applyBorder="1"/>
    <xf numFmtId="0" fontId="0" fillId="5" borderId="14" xfId="0" applyFill="1" applyBorder="1"/>
    <xf numFmtId="0" fontId="0" fillId="5" borderId="0" xfId="0" applyFill="1" applyBorder="1"/>
    <xf numFmtId="0" fontId="0" fillId="5" borderId="14" xfId="0" applyFont="1" applyFill="1" applyBorder="1"/>
    <xf numFmtId="0" fontId="0" fillId="5" borderId="6" xfId="0" applyFill="1" applyBorder="1"/>
    <xf numFmtId="0" fontId="0" fillId="5" borderId="15" xfId="0" applyFill="1" applyBorder="1"/>
    <xf numFmtId="0" fontId="0" fillId="5" borderId="8" xfId="0" applyFill="1" applyBorder="1"/>
    <xf numFmtId="0" fontId="0" fillId="5" borderId="15" xfId="0" applyFont="1" applyFill="1" applyBorder="1"/>
    <xf numFmtId="0" fontId="0" fillId="5" borderId="9" xfId="0" applyFill="1" applyBorder="1"/>
    <xf numFmtId="0" fontId="0" fillId="11" borderId="13" xfId="0" applyFill="1" applyBorder="1"/>
    <xf numFmtId="0" fontId="0" fillId="11" borderId="3" xfId="0" applyFill="1" applyBorder="1"/>
    <xf numFmtId="0" fontId="0" fillId="11" borderId="13" xfId="0" applyFont="1" applyFill="1" applyBorder="1"/>
    <xf numFmtId="0" fontId="0" fillId="11" borderId="4" xfId="0" applyFill="1" applyBorder="1"/>
    <xf numFmtId="0" fontId="0" fillId="11" borderId="15" xfId="0" applyFill="1" applyBorder="1"/>
    <xf numFmtId="0" fontId="0" fillId="11" borderId="8" xfId="0" applyFill="1" applyBorder="1"/>
    <xf numFmtId="0" fontId="0" fillId="11" borderId="15" xfId="0" applyFont="1" applyFill="1" applyBorder="1"/>
    <xf numFmtId="0" fontId="0" fillId="11" borderId="9" xfId="0" applyFill="1" applyBorder="1"/>
    <xf numFmtId="0" fontId="0" fillId="11" borderId="1" xfId="0" applyFill="1" applyBorder="1"/>
    <xf numFmtId="0" fontId="0" fillId="11" borderId="11" xfId="0" applyFill="1" applyBorder="1"/>
    <xf numFmtId="0" fontId="0" fillId="11" borderId="1" xfId="0" applyFont="1" applyFill="1" applyBorder="1"/>
    <xf numFmtId="0" fontId="0" fillId="11" borderId="12" xfId="0" applyFill="1" applyBorder="1"/>
    <xf numFmtId="0" fontId="0" fillId="5" borderId="1" xfId="0" applyFill="1" applyBorder="1"/>
    <xf numFmtId="0" fontId="0" fillId="5" borderId="11" xfId="0" applyFill="1" applyBorder="1"/>
    <xf numFmtId="0" fontId="0" fillId="5" borderId="1" xfId="0" applyFont="1" applyFill="1" applyBorder="1"/>
    <xf numFmtId="0" fontId="0" fillId="5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3" xfId="0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0" fontId="1" fillId="12" borderId="10" xfId="0" applyFont="1" applyFill="1" applyBorder="1"/>
    <xf numFmtId="0" fontId="1" fillId="12" borderId="1" xfId="0" applyFont="1" applyFill="1" applyBorder="1"/>
    <xf numFmtId="0" fontId="1" fillId="12" borderId="11" xfId="0" applyFont="1" applyFill="1" applyBorder="1"/>
    <xf numFmtId="0" fontId="1" fillId="12" borderId="12" xfId="0" applyFont="1" applyFill="1" applyBorder="1"/>
    <xf numFmtId="0" fontId="1" fillId="0" borderId="12" xfId="0" applyFont="1" applyFill="1" applyBorder="1"/>
    <xf numFmtId="0" fontId="1" fillId="0" borderId="1" xfId="0" applyFont="1" applyFill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1" fillId="2" borderId="13" xfId="0" applyFont="1" applyFill="1" applyBorder="1"/>
    <xf numFmtId="0" fontId="0" fillId="2" borderId="14" xfId="0" applyFont="1" applyFill="1" applyBorder="1"/>
    <xf numFmtId="0" fontId="0" fillId="2" borderId="15" xfId="0" applyFont="1" applyFill="1" applyBorder="1"/>
    <xf numFmtId="0" fontId="1" fillId="4" borderId="14" xfId="0" applyFont="1" applyFill="1" applyBorder="1"/>
    <xf numFmtId="0" fontId="0" fillId="4" borderId="14" xfId="0" applyFont="1" applyFill="1" applyBorder="1"/>
    <xf numFmtId="0" fontId="0" fillId="4" borderId="15" xfId="0" applyFont="1" applyFill="1" applyBorder="1"/>
    <xf numFmtId="0" fontId="1" fillId="5" borderId="13" xfId="0" applyFont="1" applyFill="1" applyBorder="1"/>
    <xf numFmtId="0" fontId="0" fillId="2" borderId="13" xfId="0" applyFont="1" applyFill="1" applyBorder="1"/>
    <xf numFmtId="0" fontId="1" fillId="5" borderId="1" xfId="0" applyFont="1" applyFill="1" applyBorder="1"/>
    <xf numFmtId="0" fontId="5" fillId="0" borderId="0" xfId="0" applyFont="1" applyBorder="1"/>
    <xf numFmtId="0" fontId="0" fillId="12" borderId="13" xfId="0" applyFill="1" applyBorder="1"/>
    <xf numFmtId="0" fontId="1" fillId="12" borderId="11" xfId="0" applyFont="1" applyFill="1" applyBorder="1" applyAlignment="1">
      <alignment horizontal="center"/>
    </xf>
    <xf numFmtId="0" fontId="1" fillId="12" borderId="12" xfId="0" applyFont="1" applyFill="1" applyBorder="1" applyAlignment="1">
      <alignment horizontal="center"/>
    </xf>
    <xf numFmtId="0" fontId="1" fillId="12" borderId="15" xfId="0" applyFont="1" applyFill="1" applyBorder="1"/>
    <xf numFmtId="0" fontId="1" fillId="12" borderId="8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" fillId="13" borderId="18" xfId="0" applyFont="1" applyFill="1" applyBorder="1"/>
    <xf numFmtId="2" fontId="0" fillId="13" borderId="18" xfId="0" applyNumberFormat="1" applyFill="1" applyBorder="1"/>
    <xf numFmtId="2" fontId="0" fillId="13" borderId="16" xfId="0" applyNumberFormat="1" applyFill="1" applyBorder="1"/>
    <xf numFmtId="2" fontId="0" fillId="13" borderId="17" xfId="0" applyNumberFormat="1" applyFill="1" applyBorder="1"/>
    <xf numFmtId="0" fontId="5" fillId="0" borderId="0" xfId="0" applyFont="1"/>
    <xf numFmtId="0" fontId="0" fillId="0" borderId="0" xfId="0" applyFont="1"/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  <xf numFmtId="0" fontId="0" fillId="9" borderId="13" xfId="0" applyFill="1" applyBorder="1"/>
    <xf numFmtId="0" fontId="0" fillId="9" borderId="14" xfId="0" applyFill="1" applyBorder="1"/>
    <xf numFmtId="0" fontId="0" fillId="9" borderId="15" xfId="0" applyFill="1" applyBorder="1"/>
    <xf numFmtId="0" fontId="0" fillId="8" borderId="13" xfId="0" applyFill="1" applyBorder="1"/>
    <xf numFmtId="0" fontId="0" fillId="8" borderId="14" xfId="0" applyFill="1" applyBorder="1"/>
    <xf numFmtId="0" fontId="0" fillId="8" borderId="15" xfId="0" applyFill="1" applyBorder="1"/>
    <xf numFmtId="0" fontId="1" fillId="9" borderId="13" xfId="0" applyFont="1" applyFill="1" applyBorder="1"/>
    <xf numFmtId="0" fontId="1" fillId="7" borderId="1" xfId="0" applyFont="1" applyFill="1" applyBorder="1"/>
    <xf numFmtId="0" fontId="1" fillId="8" borderId="1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3"/>
  <sheetViews>
    <sheetView zoomScale="70" zoomScaleNormal="70" workbookViewId="0">
      <selection activeCell="E35" sqref="E35"/>
    </sheetView>
  </sheetViews>
  <sheetFormatPr baseColWidth="10" defaultRowHeight="15" x14ac:dyDescent="0.2"/>
  <cols>
    <col min="1" max="1" width="16.5" customWidth="1"/>
    <col min="2" max="2" width="20.5" customWidth="1"/>
    <col min="3" max="3" width="47.33203125" customWidth="1"/>
    <col min="4" max="4" width="47.83203125" customWidth="1"/>
    <col min="5" max="5" width="68.5" customWidth="1"/>
    <col min="6" max="6" width="46.83203125" customWidth="1"/>
    <col min="7" max="7" width="23" customWidth="1"/>
  </cols>
  <sheetData>
    <row r="1" spans="2:7" ht="16" thickBot="1" x14ac:dyDescent="0.25"/>
    <row r="2" spans="2:7" ht="16" thickBot="1" x14ac:dyDescent="0.25">
      <c r="B2" s="56" t="s">
        <v>7</v>
      </c>
      <c r="C2" s="32" t="s">
        <v>48</v>
      </c>
      <c r="D2" s="56" t="s">
        <v>54</v>
      </c>
      <c r="E2" s="32" t="s">
        <v>47</v>
      </c>
      <c r="F2" s="56" t="s">
        <v>55</v>
      </c>
      <c r="G2" s="26" t="s">
        <v>49</v>
      </c>
    </row>
    <row r="3" spans="2:7" ht="16" thickBot="1" x14ac:dyDescent="0.25">
      <c r="B3" s="95">
        <v>1</v>
      </c>
      <c r="C3" s="96" t="s">
        <v>53</v>
      </c>
      <c r="D3" s="97">
        <v>1</v>
      </c>
      <c r="E3" s="96" t="s">
        <v>56</v>
      </c>
      <c r="F3" s="95" t="s">
        <v>10</v>
      </c>
      <c r="G3" s="98" t="s">
        <v>51</v>
      </c>
    </row>
    <row r="4" spans="2:7" x14ac:dyDescent="0.2">
      <c r="B4" s="75">
        <v>2</v>
      </c>
      <c r="C4" s="76" t="s">
        <v>53</v>
      </c>
      <c r="D4" s="77">
        <v>1</v>
      </c>
      <c r="E4" s="76" t="s">
        <v>56</v>
      </c>
      <c r="F4" s="75" t="s">
        <v>8</v>
      </c>
      <c r="G4" s="78" t="s">
        <v>50</v>
      </c>
    </row>
    <row r="5" spans="2:7" x14ac:dyDescent="0.2">
      <c r="B5" s="79">
        <v>2</v>
      </c>
      <c r="C5" s="80" t="s">
        <v>53</v>
      </c>
      <c r="D5" s="81">
        <v>2</v>
      </c>
      <c r="E5" s="80" t="s">
        <v>56</v>
      </c>
      <c r="F5" s="79" t="s">
        <v>8</v>
      </c>
      <c r="G5" s="82" t="s">
        <v>51</v>
      </c>
    </row>
    <row r="6" spans="2:7" ht="16" thickBot="1" x14ac:dyDescent="0.25">
      <c r="B6" s="83">
        <v>2</v>
      </c>
      <c r="C6" s="84" t="s">
        <v>53</v>
      </c>
      <c r="D6" s="85">
        <v>2</v>
      </c>
      <c r="E6" s="84" t="s">
        <v>56</v>
      </c>
      <c r="F6" s="83" t="s">
        <v>11</v>
      </c>
      <c r="G6" s="86" t="s">
        <v>51</v>
      </c>
    </row>
    <row r="7" spans="2:7" x14ac:dyDescent="0.2">
      <c r="B7" s="87">
        <v>3</v>
      </c>
      <c r="C7" s="88" t="s">
        <v>53</v>
      </c>
      <c r="D7" s="89">
        <v>2</v>
      </c>
      <c r="E7" s="88" t="s">
        <v>58</v>
      </c>
      <c r="F7" s="87" t="s">
        <v>8</v>
      </c>
      <c r="G7" s="90" t="s">
        <v>51</v>
      </c>
    </row>
    <row r="8" spans="2:7" ht="16" thickBot="1" x14ac:dyDescent="0.25">
      <c r="B8" s="91">
        <v>3</v>
      </c>
      <c r="C8" s="92" t="s">
        <v>8</v>
      </c>
      <c r="D8" s="93">
        <v>2</v>
      </c>
      <c r="E8" s="92" t="s">
        <v>56</v>
      </c>
      <c r="F8" s="91" t="s">
        <v>8</v>
      </c>
      <c r="G8" s="94" t="s">
        <v>50</v>
      </c>
    </row>
    <row r="9" spans="2:7" x14ac:dyDescent="0.2">
      <c r="B9" s="75">
        <v>4</v>
      </c>
      <c r="C9" s="76" t="s">
        <v>8</v>
      </c>
      <c r="D9" s="77">
        <v>1</v>
      </c>
      <c r="E9" s="76" t="s">
        <v>56</v>
      </c>
      <c r="F9" s="75" t="s">
        <v>10</v>
      </c>
      <c r="G9" s="78" t="s">
        <v>50</v>
      </c>
    </row>
    <row r="10" spans="2:7" ht="16" thickBot="1" x14ac:dyDescent="0.25">
      <c r="B10" s="83">
        <v>4</v>
      </c>
      <c r="C10" s="84" t="s">
        <v>8</v>
      </c>
      <c r="D10" s="85">
        <v>1</v>
      </c>
      <c r="E10" s="84" t="s">
        <v>56</v>
      </c>
      <c r="F10" s="83" t="s">
        <v>8</v>
      </c>
      <c r="G10" s="86" t="s">
        <v>50</v>
      </c>
    </row>
    <row r="11" spans="2:7" ht="16" thickBot="1" x14ac:dyDescent="0.25">
      <c r="B11" s="95">
        <v>5</v>
      </c>
      <c r="C11" s="96" t="s">
        <v>8</v>
      </c>
      <c r="D11" s="97">
        <v>1</v>
      </c>
      <c r="E11" s="96" t="s">
        <v>56</v>
      </c>
      <c r="F11" s="95" t="s">
        <v>10</v>
      </c>
      <c r="G11" s="98" t="s">
        <v>50</v>
      </c>
    </row>
    <row r="12" spans="2:7" ht="16" thickBot="1" x14ac:dyDescent="0.25">
      <c r="B12" s="99">
        <v>6</v>
      </c>
      <c r="C12" s="100" t="s">
        <v>8</v>
      </c>
      <c r="D12" s="101">
        <v>1</v>
      </c>
      <c r="E12" s="100" t="s">
        <v>56</v>
      </c>
      <c r="F12" s="99" t="s">
        <v>10</v>
      </c>
      <c r="G12" s="102" t="s">
        <v>52</v>
      </c>
    </row>
    <row r="13" spans="2:7" ht="16" thickBot="1" x14ac:dyDescent="0.25">
      <c r="B13" s="71">
        <v>7</v>
      </c>
      <c r="C13" s="68" t="s">
        <v>8</v>
      </c>
      <c r="D13" s="72">
        <v>0</v>
      </c>
      <c r="E13" s="68"/>
      <c r="F13" s="73"/>
      <c r="G13" s="70"/>
    </row>
    <row r="14" spans="2:7" ht="16" thickBot="1" x14ac:dyDescent="0.25">
      <c r="B14" s="71">
        <v>8</v>
      </c>
      <c r="C14" s="68" t="s">
        <v>8</v>
      </c>
      <c r="D14" s="72">
        <v>0</v>
      </c>
      <c r="E14" s="68"/>
      <c r="F14" s="73"/>
      <c r="G14" s="70"/>
    </row>
    <row r="15" spans="2:7" ht="16" thickBot="1" x14ac:dyDescent="0.25">
      <c r="B15" s="71">
        <v>9</v>
      </c>
      <c r="C15" s="68" t="s">
        <v>8</v>
      </c>
      <c r="D15" s="72">
        <v>0</v>
      </c>
      <c r="E15" s="68"/>
      <c r="F15" s="73"/>
      <c r="G15" s="70"/>
    </row>
    <row r="16" spans="2:7" ht="16" thickBot="1" x14ac:dyDescent="0.25">
      <c r="B16" s="71">
        <v>10</v>
      </c>
      <c r="C16" s="68" t="s">
        <v>8</v>
      </c>
      <c r="D16" s="72">
        <v>0</v>
      </c>
      <c r="E16" s="68"/>
      <c r="F16" s="73"/>
      <c r="G16" s="70"/>
    </row>
    <row r="17" spans="2:7" ht="16" thickBot="1" x14ac:dyDescent="0.25">
      <c r="B17" s="71">
        <v>11</v>
      </c>
      <c r="C17" s="68" t="s">
        <v>8</v>
      </c>
      <c r="D17" s="72">
        <v>0</v>
      </c>
      <c r="E17" s="68"/>
      <c r="F17" s="73"/>
      <c r="G17" s="70"/>
    </row>
    <row r="18" spans="2:7" ht="16" thickBot="1" x14ac:dyDescent="0.25">
      <c r="B18" s="95">
        <v>12</v>
      </c>
      <c r="C18" s="96" t="s">
        <v>8</v>
      </c>
      <c r="D18" s="97">
        <v>1</v>
      </c>
      <c r="E18" s="96" t="s">
        <v>56</v>
      </c>
      <c r="F18" s="95" t="s">
        <v>10</v>
      </c>
      <c r="G18" s="98" t="s">
        <v>50</v>
      </c>
    </row>
    <row r="19" spans="2:7" x14ac:dyDescent="0.2">
      <c r="B19" s="75">
        <v>13</v>
      </c>
      <c r="C19" s="76" t="s">
        <v>8</v>
      </c>
      <c r="D19" s="77">
        <v>1</v>
      </c>
      <c r="E19" s="76" t="s">
        <v>56</v>
      </c>
      <c r="F19" s="75" t="s">
        <v>8</v>
      </c>
      <c r="G19" s="78" t="s">
        <v>51</v>
      </c>
    </row>
    <row r="20" spans="2:7" x14ac:dyDescent="0.2">
      <c r="B20" s="79">
        <v>13</v>
      </c>
      <c r="C20" s="80" t="s">
        <v>8</v>
      </c>
      <c r="D20" s="81">
        <v>1</v>
      </c>
      <c r="E20" s="80" t="s">
        <v>56</v>
      </c>
      <c r="F20" s="79" t="s">
        <v>8</v>
      </c>
      <c r="G20" s="82" t="s">
        <v>50</v>
      </c>
    </row>
    <row r="21" spans="2:7" x14ac:dyDescent="0.2">
      <c r="B21" s="79">
        <v>13</v>
      </c>
      <c r="C21" s="80" t="s">
        <v>8</v>
      </c>
      <c r="D21" s="81">
        <v>1</v>
      </c>
      <c r="E21" s="80" t="s">
        <v>56</v>
      </c>
      <c r="F21" s="79" t="s">
        <v>8</v>
      </c>
      <c r="G21" s="82" t="s">
        <v>51</v>
      </c>
    </row>
    <row r="22" spans="2:7" ht="16" thickBot="1" x14ac:dyDescent="0.25">
      <c r="B22" s="83">
        <v>13</v>
      </c>
      <c r="C22" s="84" t="s">
        <v>8</v>
      </c>
      <c r="D22" s="85">
        <v>2</v>
      </c>
      <c r="E22" s="84" t="s">
        <v>56</v>
      </c>
      <c r="F22" s="83" t="s">
        <v>10</v>
      </c>
      <c r="G22" s="86" t="s">
        <v>51</v>
      </c>
    </row>
    <row r="23" spans="2:7" ht="16" thickBot="1" x14ac:dyDescent="0.25">
      <c r="B23" s="71">
        <v>14</v>
      </c>
      <c r="C23" s="68" t="s">
        <v>8</v>
      </c>
      <c r="D23" s="72">
        <v>0</v>
      </c>
      <c r="E23" s="69"/>
      <c r="F23" s="73"/>
      <c r="G23" s="74"/>
    </row>
    <row r="24" spans="2:7" ht="16" thickBot="1" x14ac:dyDescent="0.25">
      <c r="B24" s="71">
        <v>15</v>
      </c>
      <c r="C24" s="68" t="s">
        <v>8</v>
      </c>
      <c r="D24" s="72">
        <v>0</v>
      </c>
      <c r="E24" s="69"/>
      <c r="F24" s="73"/>
      <c r="G24" s="74"/>
    </row>
    <row r="25" spans="2:7" ht="16" thickBot="1" x14ac:dyDescent="0.25">
      <c r="B25" s="71">
        <v>16</v>
      </c>
      <c r="C25" s="68" t="s">
        <v>8</v>
      </c>
      <c r="D25" s="72">
        <v>0</v>
      </c>
      <c r="E25" s="69"/>
      <c r="F25" s="73"/>
      <c r="G25" s="74"/>
    </row>
    <row r="26" spans="2:7" x14ac:dyDescent="0.2">
      <c r="B26" s="87">
        <v>17</v>
      </c>
      <c r="C26" s="88" t="s">
        <v>8</v>
      </c>
      <c r="D26" s="89">
        <v>1</v>
      </c>
      <c r="E26" s="88" t="s">
        <v>56</v>
      </c>
      <c r="F26" s="87" t="s">
        <v>8</v>
      </c>
      <c r="G26" s="90" t="s">
        <v>51</v>
      </c>
    </row>
    <row r="27" spans="2:7" ht="16" thickBot="1" x14ac:dyDescent="0.25">
      <c r="B27" s="91">
        <v>17</v>
      </c>
      <c r="C27" s="92" t="s">
        <v>8</v>
      </c>
      <c r="D27" s="93">
        <v>1</v>
      </c>
      <c r="E27" s="92" t="s">
        <v>56</v>
      </c>
      <c r="F27" s="91" t="s">
        <v>10</v>
      </c>
      <c r="G27" s="94" t="s">
        <v>50</v>
      </c>
    </row>
    <row r="28" spans="2:7" ht="16" thickBot="1" x14ac:dyDescent="0.25">
      <c r="B28" s="71">
        <v>18</v>
      </c>
      <c r="C28" s="68" t="s">
        <v>8</v>
      </c>
      <c r="D28" s="72">
        <v>0</v>
      </c>
      <c r="E28" s="68"/>
      <c r="F28" s="73"/>
      <c r="G28" s="70"/>
    </row>
    <row r="29" spans="2:7" ht="16" thickBot="1" x14ac:dyDescent="0.25">
      <c r="B29" s="71">
        <v>19</v>
      </c>
      <c r="C29" s="68" t="s">
        <v>8</v>
      </c>
      <c r="D29" s="72">
        <v>0</v>
      </c>
      <c r="E29" s="68"/>
      <c r="F29" s="73"/>
      <c r="G29" s="70"/>
    </row>
    <row r="30" spans="2:7" ht="16" thickBot="1" x14ac:dyDescent="0.25">
      <c r="B30" s="99">
        <v>20</v>
      </c>
      <c r="C30" s="100" t="s">
        <v>8</v>
      </c>
      <c r="D30" s="101">
        <v>1</v>
      </c>
      <c r="E30" s="100" t="s">
        <v>56</v>
      </c>
      <c r="F30" s="99" t="s">
        <v>10</v>
      </c>
      <c r="G30" s="102" t="s">
        <v>50</v>
      </c>
    </row>
    <row r="31" spans="2:7" ht="16" thickBot="1" x14ac:dyDescent="0.25">
      <c r="B31" s="95">
        <v>21</v>
      </c>
      <c r="C31" s="96" t="s">
        <v>8</v>
      </c>
      <c r="D31" s="97">
        <v>2</v>
      </c>
      <c r="E31" s="96" t="s">
        <v>57</v>
      </c>
      <c r="F31" s="95" t="s">
        <v>10</v>
      </c>
      <c r="G31" s="98" t="s">
        <v>51</v>
      </c>
    </row>
    <row r="32" spans="2:7" ht="16" thickBot="1" x14ac:dyDescent="0.25">
      <c r="B32" s="99">
        <v>22</v>
      </c>
      <c r="C32" s="100" t="s">
        <v>8</v>
      </c>
      <c r="D32" s="101">
        <v>2</v>
      </c>
      <c r="E32" s="100" t="s">
        <v>57</v>
      </c>
      <c r="F32" s="99" t="s">
        <v>10</v>
      </c>
      <c r="G32" s="102" t="s">
        <v>51</v>
      </c>
    </row>
    <row r="35" spans="2:4" ht="16" thickBot="1" x14ac:dyDescent="0.25"/>
    <row r="36" spans="2:4" ht="16" thickBot="1" x14ac:dyDescent="0.25">
      <c r="B36" s="61" t="s">
        <v>24</v>
      </c>
      <c r="C36" s="27" t="s">
        <v>25</v>
      </c>
      <c r="D36" s="62" t="s">
        <v>46</v>
      </c>
    </row>
    <row r="37" spans="2:4" x14ac:dyDescent="0.2">
      <c r="B37" s="23">
        <v>0</v>
      </c>
      <c r="C37" s="53">
        <v>10</v>
      </c>
      <c r="D37" s="65">
        <f t="shared" ref="D37:D42" si="0">C37/$C$43*100</f>
        <v>45.454545454545453</v>
      </c>
    </row>
    <row r="38" spans="2:4" x14ac:dyDescent="0.2">
      <c r="B38" s="18">
        <v>1</v>
      </c>
      <c r="C38" s="54">
        <v>4</v>
      </c>
      <c r="D38" s="66">
        <f t="shared" si="0"/>
        <v>18.181818181818183</v>
      </c>
    </row>
    <row r="39" spans="2:4" x14ac:dyDescent="0.2">
      <c r="B39" s="18">
        <v>2</v>
      </c>
      <c r="C39" s="54">
        <v>5</v>
      </c>
      <c r="D39" s="66">
        <f t="shared" si="0"/>
        <v>22.727272727272727</v>
      </c>
    </row>
    <row r="40" spans="2:4" x14ac:dyDescent="0.2">
      <c r="B40" s="18">
        <v>3</v>
      </c>
      <c r="C40" s="54">
        <v>1</v>
      </c>
      <c r="D40" s="66">
        <f t="shared" si="0"/>
        <v>4.5454545454545459</v>
      </c>
    </row>
    <row r="41" spans="2:4" x14ac:dyDescent="0.2">
      <c r="B41" s="18">
        <v>4</v>
      </c>
      <c r="C41" s="54">
        <v>0</v>
      </c>
      <c r="D41" s="66">
        <f t="shared" si="0"/>
        <v>0</v>
      </c>
    </row>
    <row r="42" spans="2:4" ht="16" thickBot="1" x14ac:dyDescent="0.25">
      <c r="B42" s="20">
        <v>5</v>
      </c>
      <c r="C42" s="55">
        <v>2</v>
      </c>
      <c r="D42" s="67">
        <f t="shared" si="0"/>
        <v>9.0909090909090917</v>
      </c>
    </row>
    <row r="43" spans="2:4" ht="16" thickBot="1" x14ac:dyDescent="0.25">
      <c r="B43" s="63" t="s">
        <v>23</v>
      </c>
      <c r="C43" s="64">
        <f>SUM(C37:C42)</f>
        <v>22</v>
      </c>
      <c r="D43" s="26">
        <f>SUM(D37:D42)</f>
        <v>100.00000000000001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80"/>
  <sheetViews>
    <sheetView topLeftCell="E34" zoomScale="70" zoomScaleNormal="70" workbookViewId="0">
      <selection activeCell="O80" sqref="O80"/>
    </sheetView>
  </sheetViews>
  <sheetFormatPr baseColWidth="10" defaultRowHeight="15" x14ac:dyDescent="0.2"/>
  <cols>
    <col min="2" max="2" width="30" customWidth="1"/>
    <col min="3" max="3" width="15" customWidth="1"/>
    <col min="4" max="4" width="38" customWidth="1"/>
    <col min="5" max="5" width="41.5" customWidth="1"/>
    <col min="6" max="6" width="30.33203125" customWidth="1"/>
    <col min="7" max="7" width="17.33203125" customWidth="1"/>
    <col min="8" max="8" width="32.33203125" customWidth="1"/>
    <col min="9" max="9" width="31.6640625" customWidth="1"/>
    <col min="10" max="10" width="27" customWidth="1"/>
    <col min="11" max="12" width="14.5" customWidth="1"/>
    <col min="13" max="13" width="38" customWidth="1"/>
    <col min="14" max="14" width="43" customWidth="1"/>
    <col min="15" max="15" width="40.5" customWidth="1"/>
    <col min="16" max="16" width="20.6640625" customWidth="1"/>
    <col min="17" max="17" width="25.33203125" customWidth="1"/>
    <col min="18" max="18" width="29.6640625" customWidth="1"/>
    <col min="19" max="19" width="37" customWidth="1"/>
    <col min="20" max="20" width="34.5" customWidth="1"/>
    <col min="21" max="21" width="15.6640625" bestFit="1" customWidth="1"/>
  </cols>
  <sheetData>
    <row r="1" spans="2:16" ht="16" thickBot="1" x14ac:dyDescent="0.25"/>
    <row r="2" spans="2:16" ht="16" thickBot="1" x14ac:dyDescent="0.25">
      <c r="B2" s="109" t="s">
        <v>6</v>
      </c>
      <c r="C2" s="110" t="s">
        <v>7</v>
      </c>
      <c r="D2" s="111" t="s">
        <v>13</v>
      </c>
      <c r="E2" s="110" t="s">
        <v>14</v>
      </c>
      <c r="F2" s="112" t="s">
        <v>15</v>
      </c>
      <c r="G2" s="16"/>
      <c r="H2" s="109" t="s">
        <v>6</v>
      </c>
      <c r="I2" s="111" t="s">
        <v>7</v>
      </c>
      <c r="J2" s="112" t="s">
        <v>16</v>
      </c>
      <c r="K2" s="1"/>
      <c r="M2" s="31" t="s">
        <v>6</v>
      </c>
      <c r="N2" s="113" t="s">
        <v>17</v>
      </c>
      <c r="O2" s="114" t="s">
        <v>18</v>
      </c>
    </row>
    <row r="3" spans="2:16" x14ac:dyDescent="0.2">
      <c r="B3" s="6" t="s">
        <v>9</v>
      </c>
      <c r="C3" s="103">
        <v>1</v>
      </c>
      <c r="D3" s="7">
        <v>18</v>
      </c>
      <c r="E3" s="103">
        <v>7</v>
      </c>
      <c r="F3" s="8">
        <v>25</v>
      </c>
      <c r="H3" s="103" t="s">
        <v>9</v>
      </c>
      <c r="I3" s="103">
        <v>64</v>
      </c>
      <c r="J3" s="42">
        <v>25</v>
      </c>
      <c r="M3" s="6" t="s">
        <v>9</v>
      </c>
      <c r="N3" s="37">
        <f>F3/$K$51*100</f>
        <v>89.928057553956833</v>
      </c>
      <c r="O3" s="33">
        <f>100-N3</f>
        <v>10.071942446043167</v>
      </c>
    </row>
    <row r="4" spans="2:16" x14ac:dyDescent="0.2">
      <c r="B4" s="9" t="s">
        <v>9</v>
      </c>
      <c r="C4" s="104">
        <v>2</v>
      </c>
      <c r="D4" s="10">
        <v>19</v>
      </c>
      <c r="E4" s="104">
        <v>13</v>
      </c>
      <c r="F4" s="11">
        <v>32</v>
      </c>
      <c r="H4" s="104" t="s">
        <v>9</v>
      </c>
      <c r="I4" s="104">
        <v>65</v>
      </c>
      <c r="J4" s="43">
        <v>32</v>
      </c>
      <c r="M4" s="9" t="s">
        <v>9</v>
      </c>
      <c r="N4" s="38">
        <f>F4/$K$51*100</f>
        <v>115.10791366906474</v>
      </c>
      <c r="O4" s="34">
        <f>100-N4</f>
        <v>-15.107913669064743</v>
      </c>
    </row>
    <row r="5" spans="2:16" x14ac:dyDescent="0.2">
      <c r="B5" s="9" t="s">
        <v>9</v>
      </c>
      <c r="C5" s="104">
        <v>3</v>
      </c>
      <c r="D5" s="10">
        <v>16</v>
      </c>
      <c r="E5" s="104">
        <v>14</v>
      </c>
      <c r="F5" s="11">
        <v>30</v>
      </c>
      <c r="H5" s="104" t="s">
        <v>9</v>
      </c>
      <c r="I5" s="104">
        <v>66</v>
      </c>
      <c r="J5" s="43">
        <v>30</v>
      </c>
      <c r="M5" s="9" t="s">
        <v>9</v>
      </c>
      <c r="N5" s="38">
        <f>F5/$K$51*100</f>
        <v>107.91366906474819</v>
      </c>
      <c r="O5" s="34">
        <f t="shared" ref="O5:O64" si="0">100-N5</f>
        <v>-7.9136690647481913</v>
      </c>
    </row>
    <row r="6" spans="2:16" x14ac:dyDescent="0.2">
      <c r="B6" s="9" t="s">
        <v>9</v>
      </c>
      <c r="C6" s="104">
        <v>4</v>
      </c>
      <c r="D6" s="10">
        <v>16</v>
      </c>
      <c r="E6" s="104">
        <v>7</v>
      </c>
      <c r="F6" s="11">
        <v>23</v>
      </c>
      <c r="H6" s="104" t="s">
        <v>9</v>
      </c>
      <c r="I6" s="104">
        <v>67</v>
      </c>
      <c r="J6" s="43">
        <v>23</v>
      </c>
      <c r="M6" s="9" t="s">
        <v>9</v>
      </c>
      <c r="N6" s="38">
        <f>F6/$K$51*100</f>
        <v>82.733812949640281</v>
      </c>
      <c r="O6" s="34">
        <f t="shared" si="0"/>
        <v>17.266187050359719</v>
      </c>
    </row>
    <row r="7" spans="2:16" ht="16" thickBot="1" x14ac:dyDescent="0.25">
      <c r="B7" s="12" t="s">
        <v>9</v>
      </c>
      <c r="C7" s="105">
        <v>5</v>
      </c>
      <c r="D7" s="13">
        <v>21</v>
      </c>
      <c r="E7" s="105">
        <v>8</v>
      </c>
      <c r="F7" s="14">
        <v>29</v>
      </c>
      <c r="H7" s="105" t="s">
        <v>9</v>
      </c>
      <c r="I7" s="105">
        <v>68</v>
      </c>
      <c r="J7" s="44">
        <v>29</v>
      </c>
      <c r="M7" s="9" t="s">
        <v>9</v>
      </c>
      <c r="N7" s="38">
        <f>F7/$K$51*100</f>
        <v>104.31654676258992</v>
      </c>
      <c r="O7" s="34">
        <f t="shared" si="0"/>
        <v>-4.3165467625899225</v>
      </c>
    </row>
    <row r="8" spans="2:16" x14ac:dyDescent="0.2">
      <c r="B8" s="6" t="s">
        <v>5</v>
      </c>
      <c r="C8" s="103">
        <v>6</v>
      </c>
      <c r="D8" s="7">
        <v>15</v>
      </c>
      <c r="E8" s="103">
        <v>4</v>
      </c>
      <c r="F8" s="8">
        <f>D8+E8</f>
        <v>19</v>
      </c>
      <c r="H8" s="103" t="s">
        <v>5</v>
      </c>
      <c r="I8" s="103">
        <v>69</v>
      </c>
      <c r="J8" s="8">
        <v>28</v>
      </c>
      <c r="M8" s="6" t="s">
        <v>5</v>
      </c>
      <c r="N8" s="37"/>
      <c r="O8" s="33">
        <f t="shared" si="0"/>
        <v>100</v>
      </c>
    </row>
    <row r="9" spans="2:16" x14ac:dyDescent="0.2">
      <c r="B9" s="9" t="s">
        <v>5</v>
      </c>
      <c r="C9" s="104">
        <v>7</v>
      </c>
      <c r="D9" s="10">
        <v>12</v>
      </c>
      <c r="E9" s="104">
        <v>5</v>
      </c>
      <c r="F9" s="11">
        <f t="shared" ref="F9:F27" si="1">D9+E9</f>
        <v>17</v>
      </c>
      <c r="H9" s="104" t="s">
        <v>5</v>
      </c>
      <c r="I9" s="104">
        <v>70</v>
      </c>
      <c r="J9" s="11">
        <v>26</v>
      </c>
      <c r="M9" s="9" t="s">
        <v>5</v>
      </c>
      <c r="N9" s="38">
        <f t="shared" ref="N9:N17" si="2">F9/$K$52*100</f>
        <v>61.513157894736835</v>
      </c>
      <c r="O9" s="34">
        <f t="shared" si="0"/>
        <v>38.486842105263165</v>
      </c>
    </row>
    <row r="10" spans="2:16" x14ac:dyDescent="0.2">
      <c r="B10" s="9" t="s">
        <v>5</v>
      </c>
      <c r="C10" s="104">
        <v>8</v>
      </c>
      <c r="D10" s="10">
        <v>13</v>
      </c>
      <c r="E10" s="104">
        <v>6</v>
      </c>
      <c r="F10" s="11">
        <f t="shared" si="1"/>
        <v>19</v>
      </c>
      <c r="H10" s="104" t="s">
        <v>5</v>
      </c>
      <c r="I10" s="104">
        <v>71</v>
      </c>
      <c r="J10" s="11">
        <v>32</v>
      </c>
      <c r="M10" s="9" t="s">
        <v>5</v>
      </c>
      <c r="N10" s="38">
        <f t="shared" si="2"/>
        <v>68.75</v>
      </c>
      <c r="O10" s="34">
        <f t="shared" si="0"/>
        <v>31.25</v>
      </c>
    </row>
    <row r="11" spans="2:16" x14ac:dyDescent="0.2">
      <c r="B11" s="9" t="s">
        <v>5</v>
      </c>
      <c r="C11" s="104">
        <v>9</v>
      </c>
      <c r="D11" s="10">
        <v>11</v>
      </c>
      <c r="E11" s="104">
        <v>2</v>
      </c>
      <c r="F11" s="11">
        <f t="shared" si="1"/>
        <v>13</v>
      </c>
      <c r="H11" s="104" t="s">
        <v>5</v>
      </c>
      <c r="I11" s="104">
        <v>72</v>
      </c>
      <c r="J11" s="11">
        <v>20</v>
      </c>
      <c r="M11" s="9" t="s">
        <v>5</v>
      </c>
      <c r="N11" s="38">
        <f t="shared" si="2"/>
        <v>47.039473684210527</v>
      </c>
      <c r="O11" s="34">
        <f t="shared" si="0"/>
        <v>52.960526315789473</v>
      </c>
    </row>
    <row r="12" spans="2:16" x14ac:dyDescent="0.2">
      <c r="B12" s="9" t="s">
        <v>5</v>
      </c>
      <c r="C12" s="104">
        <v>10</v>
      </c>
      <c r="D12" s="10">
        <v>14</v>
      </c>
      <c r="E12" s="104">
        <v>5</v>
      </c>
      <c r="F12" s="11">
        <f t="shared" si="1"/>
        <v>19</v>
      </c>
      <c r="H12" s="104" t="s">
        <v>5</v>
      </c>
      <c r="I12" s="104">
        <v>73</v>
      </c>
      <c r="J12" s="11">
        <v>30</v>
      </c>
      <c r="M12" s="9" t="s">
        <v>5</v>
      </c>
      <c r="N12" s="38">
        <f t="shared" si="2"/>
        <v>68.75</v>
      </c>
      <c r="O12" s="34">
        <f t="shared" si="0"/>
        <v>31.25</v>
      </c>
    </row>
    <row r="13" spans="2:16" x14ac:dyDescent="0.2">
      <c r="B13" s="9" t="s">
        <v>5</v>
      </c>
      <c r="C13" s="104">
        <v>11</v>
      </c>
      <c r="D13" s="10">
        <v>14</v>
      </c>
      <c r="E13" s="104">
        <v>4</v>
      </c>
      <c r="F13" s="11">
        <f t="shared" si="1"/>
        <v>18</v>
      </c>
      <c r="H13" s="104" t="s">
        <v>5</v>
      </c>
      <c r="I13" s="104">
        <v>74</v>
      </c>
      <c r="J13" s="11">
        <v>23</v>
      </c>
      <c r="L13" s="10"/>
      <c r="M13" s="9" t="s">
        <v>5</v>
      </c>
      <c r="N13" s="38">
        <f t="shared" si="2"/>
        <v>65.131578947368425</v>
      </c>
      <c r="O13" s="34">
        <f t="shared" si="0"/>
        <v>34.868421052631575</v>
      </c>
      <c r="P13" s="15"/>
    </row>
    <row r="14" spans="2:16" x14ac:dyDescent="0.2">
      <c r="B14" s="9" t="s">
        <v>5</v>
      </c>
      <c r="C14" s="104">
        <v>12</v>
      </c>
      <c r="D14" s="10">
        <v>13</v>
      </c>
      <c r="E14" s="104">
        <v>4</v>
      </c>
      <c r="F14" s="11">
        <f t="shared" si="1"/>
        <v>17</v>
      </c>
      <c r="H14" s="104" t="s">
        <v>5</v>
      </c>
      <c r="I14" s="104">
        <v>75</v>
      </c>
      <c r="J14" s="11">
        <v>25</v>
      </c>
      <c r="L14" s="10"/>
      <c r="M14" s="9" t="s">
        <v>5</v>
      </c>
      <c r="N14" s="38">
        <f t="shared" si="2"/>
        <v>61.513157894736835</v>
      </c>
      <c r="O14" s="34">
        <f t="shared" si="0"/>
        <v>38.486842105263165</v>
      </c>
    </row>
    <row r="15" spans="2:16" x14ac:dyDescent="0.2">
      <c r="B15" s="9" t="s">
        <v>5</v>
      </c>
      <c r="C15" s="104">
        <v>13</v>
      </c>
      <c r="D15" s="10">
        <v>19</v>
      </c>
      <c r="E15" s="104">
        <v>8</v>
      </c>
      <c r="F15" s="11">
        <f t="shared" si="1"/>
        <v>27</v>
      </c>
      <c r="H15" s="104" t="s">
        <v>5</v>
      </c>
      <c r="I15" s="104">
        <v>76</v>
      </c>
      <c r="J15" s="11">
        <v>31</v>
      </c>
      <c r="L15" s="10"/>
      <c r="M15" s="9" t="s">
        <v>5</v>
      </c>
      <c r="N15" s="38">
        <f t="shared" si="2"/>
        <v>97.69736842105263</v>
      </c>
      <c r="O15" s="34">
        <f t="shared" si="0"/>
        <v>2.3026315789473699</v>
      </c>
    </row>
    <row r="16" spans="2:16" x14ac:dyDescent="0.2">
      <c r="B16" s="9" t="s">
        <v>5</v>
      </c>
      <c r="C16" s="104">
        <v>14</v>
      </c>
      <c r="D16" s="10">
        <v>19</v>
      </c>
      <c r="E16" s="104">
        <v>5</v>
      </c>
      <c r="F16" s="11">
        <f t="shared" si="1"/>
        <v>24</v>
      </c>
      <c r="H16" s="104" t="s">
        <v>5</v>
      </c>
      <c r="I16" s="104">
        <v>77</v>
      </c>
      <c r="J16" s="11">
        <v>31</v>
      </c>
      <c r="L16" s="10"/>
      <c r="M16" s="9" t="s">
        <v>5</v>
      </c>
      <c r="N16" s="38">
        <f t="shared" si="2"/>
        <v>86.842105263157904</v>
      </c>
      <c r="O16" s="34">
        <f t="shared" si="0"/>
        <v>13.157894736842096</v>
      </c>
    </row>
    <row r="17" spans="2:15" ht="16" thickBot="1" x14ac:dyDescent="0.25">
      <c r="B17" s="12" t="s">
        <v>5</v>
      </c>
      <c r="C17" s="105">
        <v>15</v>
      </c>
      <c r="D17" s="13">
        <v>12</v>
      </c>
      <c r="E17" s="105">
        <v>8</v>
      </c>
      <c r="F17" s="14">
        <f t="shared" si="1"/>
        <v>20</v>
      </c>
      <c r="H17" s="104" t="s">
        <v>5</v>
      </c>
      <c r="I17" s="104">
        <v>78</v>
      </c>
      <c r="J17" s="11">
        <v>28</v>
      </c>
      <c r="L17" s="10"/>
      <c r="M17" s="12" t="s">
        <v>5</v>
      </c>
      <c r="N17" s="39">
        <f t="shared" si="2"/>
        <v>72.368421052631575</v>
      </c>
      <c r="O17" s="35">
        <f t="shared" si="0"/>
        <v>27.631578947368425</v>
      </c>
    </row>
    <row r="18" spans="2:15" ht="16" thickBot="1" x14ac:dyDescent="0.25">
      <c r="B18" s="6" t="s">
        <v>8</v>
      </c>
      <c r="C18" s="103">
        <v>16</v>
      </c>
      <c r="D18" s="40">
        <v>12</v>
      </c>
      <c r="E18" s="106">
        <v>5</v>
      </c>
      <c r="F18" s="8">
        <f t="shared" si="1"/>
        <v>17</v>
      </c>
      <c r="G18" s="15"/>
      <c r="H18" s="105" t="s">
        <v>5</v>
      </c>
      <c r="I18" s="105">
        <v>79</v>
      </c>
      <c r="J18" s="14">
        <v>30</v>
      </c>
      <c r="L18" s="10"/>
      <c r="M18" s="9" t="s">
        <v>8</v>
      </c>
      <c r="N18" s="38">
        <f t="shared" ref="N18:N27" si="3">F18/$K$53*100</f>
        <v>54.518950437317784</v>
      </c>
      <c r="O18" s="34">
        <f t="shared" si="0"/>
        <v>45.481049562682216</v>
      </c>
    </row>
    <row r="19" spans="2:15" x14ac:dyDescent="0.2">
      <c r="B19" s="9" t="s">
        <v>8</v>
      </c>
      <c r="C19" s="104">
        <v>17</v>
      </c>
      <c r="D19" s="17">
        <v>18</v>
      </c>
      <c r="E19" s="107">
        <v>6</v>
      </c>
      <c r="F19" s="11">
        <f t="shared" si="1"/>
        <v>24</v>
      </c>
      <c r="G19" s="15"/>
      <c r="H19" s="103" t="s">
        <v>8</v>
      </c>
      <c r="I19" s="103">
        <v>80</v>
      </c>
      <c r="J19" s="8">
        <v>28</v>
      </c>
      <c r="L19" s="10"/>
      <c r="M19" s="9" t="s">
        <v>8</v>
      </c>
      <c r="N19" s="38">
        <f t="shared" si="3"/>
        <v>76.967930029154516</v>
      </c>
      <c r="O19" s="34">
        <f t="shared" si="0"/>
        <v>23.032069970845484</v>
      </c>
    </row>
    <row r="20" spans="2:15" x14ac:dyDescent="0.2">
      <c r="B20" s="9" t="s">
        <v>8</v>
      </c>
      <c r="C20" s="104">
        <v>18</v>
      </c>
      <c r="D20" s="17">
        <v>14</v>
      </c>
      <c r="E20" s="107">
        <v>7</v>
      </c>
      <c r="F20" s="11">
        <f t="shared" si="1"/>
        <v>21</v>
      </c>
      <c r="G20" s="15"/>
      <c r="H20" s="104" t="s">
        <v>8</v>
      </c>
      <c r="I20" s="104">
        <v>81</v>
      </c>
      <c r="J20" s="11">
        <v>23</v>
      </c>
      <c r="L20" s="10"/>
      <c r="M20" s="9" t="s">
        <v>8</v>
      </c>
      <c r="N20" s="38">
        <f t="shared" si="3"/>
        <v>67.346938775510196</v>
      </c>
      <c r="O20" s="34">
        <f t="shared" si="0"/>
        <v>32.653061224489804</v>
      </c>
    </row>
    <row r="21" spans="2:15" x14ac:dyDescent="0.2">
      <c r="B21" s="9" t="s">
        <v>8</v>
      </c>
      <c r="C21" s="104">
        <v>19</v>
      </c>
      <c r="D21" s="17">
        <v>12</v>
      </c>
      <c r="E21" s="107">
        <v>5</v>
      </c>
      <c r="F21" s="11">
        <f t="shared" si="1"/>
        <v>17</v>
      </c>
      <c r="G21" s="15"/>
      <c r="H21" s="104" t="s">
        <v>8</v>
      </c>
      <c r="I21" s="104">
        <v>82</v>
      </c>
      <c r="J21" s="11">
        <v>29</v>
      </c>
      <c r="L21" s="10"/>
      <c r="M21" s="9" t="s">
        <v>8</v>
      </c>
      <c r="N21" s="38">
        <f t="shared" si="3"/>
        <v>54.518950437317784</v>
      </c>
      <c r="O21" s="34">
        <f t="shared" si="0"/>
        <v>45.481049562682216</v>
      </c>
    </row>
    <row r="22" spans="2:15" x14ac:dyDescent="0.2">
      <c r="B22" s="9" t="s">
        <v>8</v>
      </c>
      <c r="C22" s="104">
        <v>20</v>
      </c>
      <c r="D22" s="17">
        <v>11</v>
      </c>
      <c r="E22" s="107">
        <v>8</v>
      </c>
      <c r="F22" s="11">
        <f t="shared" si="1"/>
        <v>19</v>
      </c>
      <c r="G22" s="15"/>
      <c r="H22" s="104" t="s">
        <v>8</v>
      </c>
      <c r="I22" s="104">
        <v>83</v>
      </c>
      <c r="J22" s="11">
        <v>30</v>
      </c>
      <c r="L22" s="10"/>
      <c r="M22" s="9" t="s">
        <v>8</v>
      </c>
      <c r="N22" s="38">
        <f t="shared" si="3"/>
        <v>60.932944606413983</v>
      </c>
      <c r="O22" s="34">
        <f t="shared" si="0"/>
        <v>39.067055393586017</v>
      </c>
    </row>
    <row r="23" spans="2:15" x14ac:dyDescent="0.2">
      <c r="B23" s="9" t="s">
        <v>8</v>
      </c>
      <c r="C23" s="104">
        <v>21</v>
      </c>
      <c r="D23" s="17">
        <v>8</v>
      </c>
      <c r="E23" s="107">
        <v>7</v>
      </c>
      <c r="F23" s="11">
        <f t="shared" si="1"/>
        <v>15</v>
      </c>
      <c r="G23" s="15"/>
      <c r="H23" s="104" t="s">
        <v>8</v>
      </c>
      <c r="I23" s="104">
        <v>84</v>
      </c>
      <c r="J23" s="11">
        <v>36</v>
      </c>
      <c r="L23" s="10"/>
      <c r="M23" s="9" t="s">
        <v>8</v>
      </c>
      <c r="N23" s="38">
        <f t="shared" si="3"/>
        <v>48.104956268221571</v>
      </c>
      <c r="O23" s="34">
        <f t="shared" si="0"/>
        <v>51.895043731778429</v>
      </c>
    </row>
    <row r="24" spans="2:15" x14ac:dyDescent="0.2">
      <c r="B24" s="9" t="s">
        <v>8</v>
      </c>
      <c r="C24" s="104">
        <v>22</v>
      </c>
      <c r="D24" s="17">
        <v>15</v>
      </c>
      <c r="E24" s="107">
        <v>6</v>
      </c>
      <c r="F24" s="11">
        <f t="shared" si="1"/>
        <v>21</v>
      </c>
      <c r="G24" s="15"/>
      <c r="H24" s="104" t="s">
        <v>8</v>
      </c>
      <c r="I24" s="104">
        <v>85</v>
      </c>
      <c r="J24" s="11">
        <v>34</v>
      </c>
      <c r="L24" s="10"/>
      <c r="M24" s="9" t="s">
        <v>8</v>
      </c>
      <c r="N24" s="38">
        <f t="shared" si="3"/>
        <v>67.346938775510196</v>
      </c>
      <c r="O24" s="34">
        <f t="shared" si="0"/>
        <v>32.653061224489804</v>
      </c>
    </row>
    <row r="25" spans="2:15" x14ac:dyDescent="0.2">
      <c r="B25" s="9" t="s">
        <v>8</v>
      </c>
      <c r="C25" s="104">
        <v>23</v>
      </c>
      <c r="D25" s="17">
        <v>19</v>
      </c>
      <c r="E25" s="107">
        <v>4</v>
      </c>
      <c r="F25" s="11">
        <f t="shared" si="1"/>
        <v>23</v>
      </c>
      <c r="G25" s="15"/>
      <c r="H25" s="104" t="s">
        <v>8</v>
      </c>
      <c r="I25" s="104">
        <v>86</v>
      </c>
      <c r="J25" s="11">
        <v>41</v>
      </c>
      <c r="L25" s="10"/>
      <c r="M25" s="9" t="s">
        <v>8</v>
      </c>
      <c r="N25" s="38">
        <f t="shared" si="3"/>
        <v>73.760932944606409</v>
      </c>
      <c r="O25" s="34">
        <f t="shared" si="0"/>
        <v>26.239067055393591</v>
      </c>
    </row>
    <row r="26" spans="2:15" x14ac:dyDescent="0.2">
      <c r="B26" s="9" t="s">
        <v>8</v>
      </c>
      <c r="C26" s="104">
        <v>24</v>
      </c>
      <c r="D26" s="17">
        <v>11</v>
      </c>
      <c r="E26" s="107">
        <v>5</v>
      </c>
      <c r="F26" s="11">
        <f t="shared" si="1"/>
        <v>16</v>
      </c>
      <c r="G26" s="15"/>
      <c r="H26" s="104" t="s">
        <v>8</v>
      </c>
      <c r="I26" s="104">
        <v>87</v>
      </c>
      <c r="J26" s="11">
        <v>30</v>
      </c>
      <c r="L26" s="10"/>
      <c r="M26" s="9" t="s">
        <v>8</v>
      </c>
      <c r="N26" s="38">
        <f t="shared" si="3"/>
        <v>51.311953352769677</v>
      </c>
      <c r="O26" s="34">
        <f t="shared" si="0"/>
        <v>48.688046647230323</v>
      </c>
    </row>
    <row r="27" spans="2:15" ht="16" thickBot="1" x14ac:dyDescent="0.25">
      <c r="B27" s="12" t="s">
        <v>8</v>
      </c>
      <c r="C27" s="105">
        <v>25</v>
      </c>
      <c r="D27" s="41">
        <v>12</v>
      </c>
      <c r="E27" s="108">
        <v>1</v>
      </c>
      <c r="F27" s="14">
        <f t="shared" si="1"/>
        <v>13</v>
      </c>
      <c r="G27" s="15"/>
      <c r="H27" s="104" t="s">
        <v>8</v>
      </c>
      <c r="I27" s="104">
        <v>88</v>
      </c>
      <c r="J27" s="11">
        <v>23</v>
      </c>
      <c r="L27" s="10"/>
      <c r="M27" s="12" t="s">
        <v>8</v>
      </c>
      <c r="N27" s="39">
        <f t="shared" si="3"/>
        <v>41.690962099125365</v>
      </c>
      <c r="O27" s="35">
        <f t="shared" si="0"/>
        <v>58.309037900874635</v>
      </c>
    </row>
    <row r="28" spans="2:15" x14ac:dyDescent="0.2">
      <c r="B28" s="6" t="s">
        <v>10</v>
      </c>
      <c r="C28" s="106">
        <v>26</v>
      </c>
      <c r="D28" s="40">
        <v>7</v>
      </c>
      <c r="E28" s="106">
        <v>2</v>
      </c>
      <c r="F28" s="42">
        <f t="shared" ref="F28:F65" si="4">D28+E28</f>
        <v>9</v>
      </c>
      <c r="H28" s="104" t="s">
        <v>8</v>
      </c>
      <c r="I28" s="104">
        <v>89</v>
      </c>
      <c r="J28" s="11">
        <v>37</v>
      </c>
      <c r="L28" s="10"/>
      <c r="M28" s="9" t="s">
        <v>10</v>
      </c>
      <c r="N28" s="38">
        <f t="shared" ref="N28:N46" si="5">F28/$K$54*100</f>
        <v>20.97902097902098</v>
      </c>
      <c r="O28" s="34">
        <f t="shared" si="0"/>
        <v>79.020979020979013</v>
      </c>
    </row>
    <row r="29" spans="2:15" ht="16" thickBot="1" x14ac:dyDescent="0.25">
      <c r="B29" s="9" t="s">
        <v>10</v>
      </c>
      <c r="C29" s="107">
        <v>27</v>
      </c>
      <c r="D29" s="17">
        <v>8</v>
      </c>
      <c r="E29" s="107">
        <v>3</v>
      </c>
      <c r="F29" s="43">
        <f t="shared" si="4"/>
        <v>11</v>
      </c>
      <c r="H29" s="105" t="s">
        <v>8</v>
      </c>
      <c r="I29" s="105">
        <v>90</v>
      </c>
      <c r="J29" s="14">
        <v>32</v>
      </c>
      <c r="L29" s="10"/>
      <c r="M29" s="9" t="s">
        <v>10</v>
      </c>
      <c r="N29" s="38">
        <f t="shared" si="5"/>
        <v>25.641025641025646</v>
      </c>
      <c r="O29" s="34">
        <f t="shared" si="0"/>
        <v>74.358974358974351</v>
      </c>
    </row>
    <row r="30" spans="2:15" x14ac:dyDescent="0.2">
      <c r="B30" s="9" t="s">
        <v>10</v>
      </c>
      <c r="C30" s="107">
        <v>28</v>
      </c>
      <c r="D30" s="17">
        <v>8</v>
      </c>
      <c r="E30" s="107">
        <v>4</v>
      </c>
      <c r="F30" s="43">
        <f t="shared" si="4"/>
        <v>12</v>
      </c>
      <c r="H30" s="103" t="s">
        <v>10</v>
      </c>
      <c r="I30" s="103">
        <v>91</v>
      </c>
      <c r="J30" s="42">
        <v>36</v>
      </c>
      <c r="L30" s="10"/>
      <c r="M30" s="9" t="s">
        <v>10</v>
      </c>
      <c r="N30" s="38">
        <f t="shared" si="5"/>
        <v>27.972027972027973</v>
      </c>
      <c r="O30" s="34">
        <f t="shared" si="0"/>
        <v>72.027972027972027</v>
      </c>
    </row>
    <row r="31" spans="2:15" x14ac:dyDescent="0.2">
      <c r="B31" s="9" t="s">
        <v>10</v>
      </c>
      <c r="C31" s="107">
        <v>29</v>
      </c>
      <c r="D31" s="17">
        <v>10</v>
      </c>
      <c r="E31" s="107">
        <v>3</v>
      </c>
      <c r="F31" s="43">
        <f t="shared" si="4"/>
        <v>13</v>
      </c>
      <c r="H31" s="104" t="s">
        <v>10</v>
      </c>
      <c r="I31" s="104">
        <v>92</v>
      </c>
      <c r="J31" s="43">
        <v>31</v>
      </c>
      <c r="L31" s="10"/>
      <c r="M31" s="9" t="s">
        <v>10</v>
      </c>
      <c r="N31" s="38">
        <f t="shared" si="5"/>
        <v>30.303030303030305</v>
      </c>
      <c r="O31" s="34">
        <f t="shared" si="0"/>
        <v>69.696969696969688</v>
      </c>
    </row>
    <row r="32" spans="2:15" x14ac:dyDescent="0.2">
      <c r="B32" s="9" t="s">
        <v>10</v>
      </c>
      <c r="C32" s="107">
        <v>30</v>
      </c>
      <c r="D32" s="17">
        <v>9</v>
      </c>
      <c r="E32" s="107">
        <v>1</v>
      </c>
      <c r="F32" s="43">
        <f t="shared" si="4"/>
        <v>10</v>
      </c>
      <c r="H32" s="104" t="s">
        <v>10</v>
      </c>
      <c r="I32" s="104">
        <v>93</v>
      </c>
      <c r="J32" s="43">
        <v>45</v>
      </c>
      <c r="L32" s="10"/>
      <c r="M32" s="9" t="s">
        <v>10</v>
      </c>
      <c r="N32" s="38">
        <f t="shared" si="5"/>
        <v>23.310023310023311</v>
      </c>
      <c r="O32" s="34">
        <f t="shared" si="0"/>
        <v>76.689976689976689</v>
      </c>
    </row>
    <row r="33" spans="2:15" x14ac:dyDescent="0.2">
      <c r="B33" s="9" t="s">
        <v>10</v>
      </c>
      <c r="C33" s="107">
        <v>31</v>
      </c>
      <c r="D33" s="17">
        <v>7</v>
      </c>
      <c r="E33" s="107">
        <v>2</v>
      </c>
      <c r="F33" s="43">
        <f t="shared" si="4"/>
        <v>9</v>
      </c>
      <c r="H33" s="104" t="s">
        <v>10</v>
      </c>
      <c r="I33" s="104">
        <v>94</v>
      </c>
      <c r="J33" s="43">
        <v>52</v>
      </c>
      <c r="L33" s="10"/>
      <c r="M33" s="9" t="s">
        <v>10</v>
      </c>
      <c r="N33" s="38">
        <f t="shared" si="5"/>
        <v>20.97902097902098</v>
      </c>
      <c r="O33" s="34">
        <f t="shared" si="0"/>
        <v>79.020979020979013</v>
      </c>
    </row>
    <row r="34" spans="2:15" x14ac:dyDescent="0.2">
      <c r="B34" s="9" t="s">
        <v>10</v>
      </c>
      <c r="C34" s="107">
        <v>32</v>
      </c>
      <c r="D34" s="17">
        <v>5</v>
      </c>
      <c r="E34" s="107">
        <v>2</v>
      </c>
      <c r="F34" s="43">
        <f t="shared" si="4"/>
        <v>7</v>
      </c>
      <c r="H34" s="104" t="s">
        <v>10</v>
      </c>
      <c r="I34" s="104">
        <v>95</v>
      </c>
      <c r="J34" s="43">
        <v>45</v>
      </c>
      <c r="L34" s="10"/>
      <c r="M34" s="9" t="s">
        <v>10</v>
      </c>
      <c r="N34" s="38">
        <f t="shared" si="5"/>
        <v>16.317016317016318</v>
      </c>
      <c r="O34" s="34">
        <f t="shared" si="0"/>
        <v>83.682983682983689</v>
      </c>
    </row>
    <row r="35" spans="2:15" x14ac:dyDescent="0.2">
      <c r="B35" s="9" t="s">
        <v>10</v>
      </c>
      <c r="C35" s="107">
        <v>33</v>
      </c>
      <c r="D35" s="17">
        <v>7</v>
      </c>
      <c r="E35" s="107">
        <v>3</v>
      </c>
      <c r="F35" s="43">
        <f t="shared" si="4"/>
        <v>10</v>
      </c>
      <c r="H35" s="104" t="s">
        <v>10</v>
      </c>
      <c r="I35" s="104">
        <v>96</v>
      </c>
      <c r="J35" s="43">
        <v>40</v>
      </c>
      <c r="L35" s="10"/>
      <c r="M35" s="9" t="s">
        <v>10</v>
      </c>
      <c r="N35" s="38">
        <f t="shared" si="5"/>
        <v>23.310023310023311</v>
      </c>
      <c r="O35" s="34">
        <f t="shared" si="0"/>
        <v>76.689976689976689</v>
      </c>
    </row>
    <row r="36" spans="2:15" x14ac:dyDescent="0.2">
      <c r="B36" s="9" t="s">
        <v>10</v>
      </c>
      <c r="C36" s="107">
        <v>34</v>
      </c>
      <c r="D36" s="17">
        <v>10</v>
      </c>
      <c r="E36" s="107">
        <v>5</v>
      </c>
      <c r="F36" s="43">
        <f t="shared" si="4"/>
        <v>15</v>
      </c>
      <c r="H36" s="104" t="s">
        <v>10</v>
      </c>
      <c r="I36" s="104">
        <v>97</v>
      </c>
      <c r="J36" s="43">
        <v>48</v>
      </c>
      <c r="L36" s="10"/>
      <c r="M36" s="9" t="s">
        <v>10</v>
      </c>
      <c r="N36" s="38">
        <f t="shared" si="5"/>
        <v>34.965034965034967</v>
      </c>
      <c r="O36" s="34">
        <f t="shared" si="0"/>
        <v>65.03496503496504</v>
      </c>
    </row>
    <row r="37" spans="2:15" x14ac:dyDescent="0.2">
      <c r="B37" s="9" t="s">
        <v>10</v>
      </c>
      <c r="C37" s="107">
        <v>35</v>
      </c>
      <c r="D37" s="17">
        <v>6</v>
      </c>
      <c r="E37" s="107">
        <v>4</v>
      </c>
      <c r="F37" s="43">
        <f t="shared" si="4"/>
        <v>10</v>
      </c>
      <c r="H37" s="104" t="s">
        <v>10</v>
      </c>
      <c r="I37" s="104">
        <v>98</v>
      </c>
      <c r="J37" s="43">
        <v>45</v>
      </c>
      <c r="L37" s="10"/>
      <c r="M37" s="9" t="s">
        <v>10</v>
      </c>
      <c r="N37" s="38">
        <f t="shared" si="5"/>
        <v>23.310023310023311</v>
      </c>
      <c r="O37" s="34">
        <f t="shared" si="0"/>
        <v>76.689976689976689</v>
      </c>
    </row>
    <row r="38" spans="2:15" x14ac:dyDescent="0.2">
      <c r="B38" s="9" t="s">
        <v>10</v>
      </c>
      <c r="C38" s="107">
        <v>36</v>
      </c>
      <c r="D38" s="17">
        <v>11</v>
      </c>
      <c r="E38" s="107">
        <v>6</v>
      </c>
      <c r="F38" s="43">
        <f t="shared" si="4"/>
        <v>17</v>
      </c>
      <c r="H38" s="104" t="s">
        <v>10</v>
      </c>
      <c r="I38" s="104">
        <v>99</v>
      </c>
      <c r="J38" s="43">
        <v>40</v>
      </c>
      <c r="L38" s="10"/>
      <c r="M38" s="9" t="s">
        <v>10</v>
      </c>
      <c r="N38" s="38">
        <f t="shared" si="5"/>
        <v>39.627039627039629</v>
      </c>
      <c r="O38" s="34">
        <f t="shared" si="0"/>
        <v>60.372960372960371</v>
      </c>
    </row>
    <row r="39" spans="2:15" ht="16" thickBot="1" x14ac:dyDescent="0.25">
      <c r="B39" s="9" t="s">
        <v>10</v>
      </c>
      <c r="C39" s="107">
        <v>37</v>
      </c>
      <c r="D39" s="17">
        <v>2</v>
      </c>
      <c r="E39" s="107">
        <v>7</v>
      </c>
      <c r="F39" s="43">
        <f t="shared" si="4"/>
        <v>9</v>
      </c>
      <c r="H39" s="105" t="s">
        <v>10</v>
      </c>
      <c r="I39" s="105">
        <v>100</v>
      </c>
      <c r="J39" s="44">
        <v>47</v>
      </c>
      <c r="L39" s="10"/>
      <c r="M39" s="9" t="s">
        <v>10</v>
      </c>
      <c r="N39" s="38">
        <f t="shared" si="5"/>
        <v>20.97902097902098</v>
      </c>
      <c r="O39" s="34">
        <f t="shared" si="0"/>
        <v>79.020979020979013</v>
      </c>
    </row>
    <row r="40" spans="2:15" x14ac:dyDescent="0.2">
      <c r="B40" s="9" t="s">
        <v>10</v>
      </c>
      <c r="C40" s="107">
        <v>38</v>
      </c>
      <c r="D40" s="17">
        <v>3</v>
      </c>
      <c r="E40" s="107">
        <v>11</v>
      </c>
      <c r="F40" s="43">
        <f t="shared" si="4"/>
        <v>14</v>
      </c>
      <c r="H40" s="103" t="s">
        <v>11</v>
      </c>
      <c r="I40" s="103">
        <v>101</v>
      </c>
      <c r="J40" s="8">
        <v>56</v>
      </c>
      <c r="L40" s="10"/>
      <c r="M40" s="9" t="s">
        <v>10</v>
      </c>
      <c r="N40" s="38">
        <f t="shared" si="5"/>
        <v>32.634032634032636</v>
      </c>
      <c r="O40" s="34">
        <f t="shared" si="0"/>
        <v>67.365967365967364</v>
      </c>
    </row>
    <row r="41" spans="2:15" x14ac:dyDescent="0.2">
      <c r="B41" s="9" t="s">
        <v>10</v>
      </c>
      <c r="C41" s="107">
        <v>39</v>
      </c>
      <c r="D41" s="17">
        <v>2</v>
      </c>
      <c r="E41" s="107">
        <v>8</v>
      </c>
      <c r="F41" s="43">
        <f t="shared" si="4"/>
        <v>10</v>
      </c>
      <c r="H41" s="104" t="s">
        <v>11</v>
      </c>
      <c r="I41" s="104">
        <v>102</v>
      </c>
      <c r="J41" s="43">
        <v>40</v>
      </c>
      <c r="L41" s="10"/>
      <c r="M41" s="9" t="s">
        <v>10</v>
      </c>
      <c r="N41" s="38">
        <f t="shared" si="5"/>
        <v>23.310023310023311</v>
      </c>
      <c r="O41" s="34">
        <f t="shared" si="0"/>
        <v>76.689976689976689</v>
      </c>
    </row>
    <row r="42" spans="2:15" x14ac:dyDescent="0.2">
      <c r="B42" s="9" t="s">
        <v>10</v>
      </c>
      <c r="C42" s="107">
        <v>40</v>
      </c>
      <c r="D42" s="17">
        <v>10</v>
      </c>
      <c r="E42" s="107">
        <v>5</v>
      </c>
      <c r="F42" s="43">
        <f t="shared" si="4"/>
        <v>15</v>
      </c>
      <c r="H42" s="104" t="s">
        <v>11</v>
      </c>
      <c r="I42" s="104">
        <v>103</v>
      </c>
      <c r="J42" s="43">
        <v>66</v>
      </c>
      <c r="L42" s="10"/>
      <c r="M42" s="9" t="s">
        <v>10</v>
      </c>
      <c r="N42" s="38">
        <f t="shared" si="5"/>
        <v>34.965034965034967</v>
      </c>
      <c r="O42" s="34">
        <f t="shared" si="0"/>
        <v>65.03496503496504</v>
      </c>
    </row>
    <row r="43" spans="2:15" x14ac:dyDescent="0.2">
      <c r="B43" s="9" t="s">
        <v>10</v>
      </c>
      <c r="C43" s="107">
        <v>41</v>
      </c>
      <c r="D43" s="17">
        <v>5</v>
      </c>
      <c r="E43" s="107">
        <v>5</v>
      </c>
      <c r="F43" s="43">
        <f t="shared" si="4"/>
        <v>10</v>
      </c>
      <c r="H43" s="104" t="s">
        <v>11</v>
      </c>
      <c r="I43" s="104">
        <v>104</v>
      </c>
      <c r="J43" s="43">
        <v>61</v>
      </c>
      <c r="L43" s="10"/>
      <c r="M43" s="9" t="s">
        <v>10</v>
      </c>
      <c r="N43" s="38">
        <f t="shared" si="5"/>
        <v>23.310023310023311</v>
      </c>
      <c r="O43" s="34">
        <f t="shared" si="0"/>
        <v>76.689976689976689</v>
      </c>
    </row>
    <row r="44" spans="2:15" x14ac:dyDescent="0.2">
      <c r="B44" s="9" t="s">
        <v>10</v>
      </c>
      <c r="C44" s="107">
        <v>42</v>
      </c>
      <c r="D44" s="17">
        <v>5</v>
      </c>
      <c r="E44" s="107">
        <v>6</v>
      </c>
      <c r="F44" s="43">
        <f t="shared" si="4"/>
        <v>11</v>
      </c>
      <c r="H44" s="104" t="s">
        <v>11</v>
      </c>
      <c r="I44" s="104">
        <v>105</v>
      </c>
      <c r="J44" s="43">
        <v>57</v>
      </c>
      <c r="L44" s="10"/>
      <c r="M44" s="9" t="s">
        <v>10</v>
      </c>
      <c r="N44" s="38">
        <f t="shared" si="5"/>
        <v>25.641025641025646</v>
      </c>
      <c r="O44" s="34">
        <f t="shared" si="0"/>
        <v>74.358974358974351</v>
      </c>
    </row>
    <row r="45" spans="2:15" x14ac:dyDescent="0.2">
      <c r="B45" s="9" t="s">
        <v>10</v>
      </c>
      <c r="C45" s="107">
        <v>43</v>
      </c>
      <c r="D45" s="17">
        <v>5</v>
      </c>
      <c r="E45" s="107">
        <v>5</v>
      </c>
      <c r="F45" s="43">
        <f t="shared" si="4"/>
        <v>10</v>
      </c>
      <c r="H45" s="104" t="s">
        <v>11</v>
      </c>
      <c r="I45" s="104">
        <v>106</v>
      </c>
      <c r="J45" s="43">
        <v>72</v>
      </c>
      <c r="L45" s="10"/>
      <c r="M45" s="9" t="s">
        <v>10</v>
      </c>
      <c r="N45" s="38">
        <f t="shared" si="5"/>
        <v>23.310023310023311</v>
      </c>
      <c r="O45" s="34">
        <f t="shared" si="0"/>
        <v>76.689976689976689</v>
      </c>
    </row>
    <row r="46" spans="2:15" ht="16" thickBot="1" x14ac:dyDescent="0.25">
      <c r="B46" s="12" t="s">
        <v>10</v>
      </c>
      <c r="C46" s="108">
        <v>44</v>
      </c>
      <c r="D46" s="41">
        <v>5</v>
      </c>
      <c r="E46" s="108">
        <v>4</v>
      </c>
      <c r="F46" s="44">
        <f t="shared" si="4"/>
        <v>9</v>
      </c>
      <c r="H46" s="104" t="s">
        <v>11</v>
      </c>
      <c r="I46" s="104">
        <v>107</v>
      </c>
      <c r="J46" s="43">
        <v>56</v>
      </c>
      <c r="L46" s="10"/>
      <c r="M46" s="12" t="s">
        <v>10</v>
      </c>
      <c r="N46" s="39">
        <f t="shared" si="5"/>
        <v>20.97902097902098</v>
      </c>
      <c r="O46" s="35">
        <f t="shared" si="0"/>
        <v>79.020979020979013</v>
      </c>
    </row>
    <row r="47" spans="2:15" ht="16" thickBot="1" x14ac:dyDescent="0.25">
      <c r="B47" s="6" t="s">
        <v>11</v>
      </c>
      <c r="C47" s="106">
        <v>45</v>
      </c>
      <c r="D47" s="40">
        <v>0</v>
      </c>
      <c r="E47" s="106">
        <v>0</v>
      </c>
      <c r="F47" s="42">
        <f t="shared" si="4"/>
        <v>0</v>
      </c>
      <c r="H47" s="105" t="s">
        <v>11</v>
      </c>
      <c r="I47" s="105">
        <v>108</v>
      </c>
      <c r="J47" s="44">
        <v>69</v>
      </c>
      <c r="L47" s="10"/>
      <c r="M47" s="9" t="s">
        <v>11</v>
      </c>
      <c r="N47" s="38">
        <f t="shared" ref="N47:N65" si="6">F47/$K$55*100</f>
        <v>0</v>
      </c>
      <c r="O47" s="34">
        <f>100-N47</f>
        <v>100</v>
      </c>
    </row>
    <row r="48" spans="2:15" x14ac:dyDescent="0.2">
      <c r="B48" s="9" t="s">
        <v>11</v>
      </c>
      <c r="C48" s="107">
        <v>46</v>
      </c>
      <c r="D48" s="17">
        <v>0</v>
      </c>
      <c r="E48" s="107">
        <v>0</v>
      </c>
      <c r="F48" s="43">
        <f t="shared" si="4"/>
        <v>0</v>
      </c>
      <c r="M48" s="9" t="s">
        <v>11</v>
      </c>
      <c r="N48" s="38">
        <f t="shared" si="6"/>
        <v>0</v>
      </c>
      <c r="O48" s="34">
        <f t="shared" si="0"/>
        <v>100</v>
      </c>
    </row>
    <row r="49" spans="2:15" ht="16" thickBot="1" x14ac:dyDescent="0.25">
      <c r="B49" s="9" t="s">
        <v>11</v>
      </c>
      <c r="C49" s="107">
        <v>47</v>
      </c>
      <c r="D49" s="17">
        <v>0</v>
      </c>
      <c r="E49" s="107">
        <v>0</v>
      </c>
      <c r="F49" s="43">
        <f t="shared" si="4"/>
        <v>0</v>
      </c>
      <c r="M49" s="9" t="s">
        <v>11</v>
      </c>
      <c r="N49" s="38">
        <f t="shared" si="6"/>
        <v>0</v>
      </c>
      <c r="O49" s="34">
        <f t="shared" si="0"/>
        <v>100</v>
      </c>
    </row>
    <row r="50" spans="2:15" ht="16" thickBot="1" x14ac:dyDescent="0.25">
      <c r="B50" s="9" t="s">
        <v>11</v>
      </c>
      <c r="C50" s="107">
        <v>48</v>
      </c>
      <c r="D50" s="17">
        <v>0</v>
      </c>
      <c r="E50" s="107">
        <v>2</v>
      </c>
      <c r="F50" s="43">
        <f t="shared" si="4"/>
        <v>2</v>
      </c>
      <c r="H50" s="45" t="s">
        <v>1</v>
      </c>
      <c r="I50" s="56" t="s">
        <v>6</v>
      </c>
      <c r="J50" s="56" t="s">
        <v>2</v>
      </c>
      <c r="K50" s="26" t="s">
        <v>3</v>
      </c>
      <c r="M50" s="9" t="s">
        <v>11</v>
      </c>
      <c r="N50" s="38">
        <f t="shared" si="6"/>
        <v>3.3542976939203357</v>
      </c>
      <c r="O50" s="34">
        <f t="shared" si="0"/>
        <v>96.64570230607967</v>
      </c>
    </row>
    <row r="51" spans="2:15" x14ac:dyDescent="0.2">
      <c r="B51" s="9" t="s">
        <v>11</v>
      </c>
      <c r="C51" s="107">
        <v>49</v>
      </c>
      <c r="D51" s="17">
        <v>0</v>
      </c>
      <c r="E51" s="107">
        <v>3</v>
      </c>
      <c r="F51" s="43">
        <f t="shared" si="4"/>
        <v>3</v>
      </c>
      <c r="H51" s="48" t="s">
        <v>16</v>
      </c>
      <c r="I51" s="115" t="s">
        <v>9</v>
      </c>
      <c r="J51" s="115">
        <f>COUNT(J3:J7)</f>
        <v>5</v>
      </c>
      <c r="K51" s="28">
        <f>AVERAGE(J3:J7)</f>
        <v>27.8</v>
      </c>
      <c r="M51" s="9" t="s">
        <v>11</v>
      </c>
      <c r="N51" s="38">
        <f t="shared" si="6"/>
        <v>5.0314465408805038</v>
      </c>
      <c r="O51" s="34">
        <f t="shared" si="0"/>
        <v>94.968553459119491</v>
      </c>
    </row>
    <row r="52" spans="2:15" x14ac:dyDescent="0.2">
      <c r="B52" s="9" t="s">
        <v>11</v>
      </c>
      <c r="C52" s="107">
        <v>50</v>
      </c>
      <c r="D52" s="17">
        <v>0</v>
      </c>
      <c r="E52" s="107">
        <v>2</v>
      </c>
      <c r="F52" s="43">
        <f t="shared" si="4"/>
        <v>2</v>
      </c>
      <c r="H52" s="46"/>
      <c r="I52" s="107" t="s">
        <v>12</v>
      </c>
      <c r="J52" s="116">
        <f>COUNT(J8:J18)</f>
        <v>11</v>
      </c>
      <c r="K52" s="29">
        <f>AVERAGE(J8:J18)</f>
        <v>27.636363636363637</v>
      </c>
      <c r="M52" s="9" t="s">
        <v>11</v>
      </c>
      <c r="N52" s="38">
        <f t="shared" si="6"/>
        <v>3.3542976939203357</v>
      </c>
      <c r="O52" s="34">
        <f t="shared" si="0"/>
        <v>96.64570230607967</v>
      </c>
    </row>
    <row r="53" spans="2:15" x14ac:dyDescent="0.2">
      <c r="B53" s="9" t="s">
        <v>11</v>
      </c>
      <c r="C53" s="107">
        <v>51</v>
      </c>
      <c r="D53" s="17">
        <v>0</v>
      </c>
      <c r="E53" s="107">
        <v>3</v>
      </c>
      <c r="F53" s="43">
        <f t="shared" si="4"/>
        <v>3</v>
      </c>
      <c r="H53" s="46"/>
      <c r="I53" s="107" t="s">
        <v>8</v>
      </c>
      <c r="J53" s="116">
        <f>COUNT(J19:J29)</f>
        <v>11</v>
      </c>
      <c r="K53" s="29">
        <f>AVERAGE(J19:J29)</f>
        <v>31.181818181818183</v>
      </c>
      <c r="M53" s="9" t="s">
        <v>11</v>
      </c>
      <c r="N53" s="38">
        <f t="shared" si="6"/>
        <v>5.0314465408805038</v>
      </c>
      <c r="O53" s="34">
        <f t="shared" si="0"/>
        <v>94.968553459119491</v>
      </c>
    </row>
    <row r="54" spans="2:15" x14ac:dyDescent="0.2">
      <c r="B54" s="9" t="s">
        <v>11</v>
      </c>
      <c r="C54" s="107">
        <v>52</v>
      </c>
      <c r="D54" s="17">
        <v>0</v>
      </c>
      <c r="E54" s="107">
        <v>1</v>
      </c>
      <c r="F54" s="43">
        <f t="shared" si="4"/>
        <v>1</v>
      </c>
      <c r="H54" s="46"/>
      <c r="I54" s="107" t="s">
        <v>10</v>
      </c>
      <c r="J54" s="116">
        <f>COUNT(J30:J39)</f>
        <v>10</v>
      </c>
      <c r="K54" s="29">
        <f>AVERAGE(J30:J39)</f>
        <v>42.9</v>
      </c>
      <c r="M54" s="9" t="s">
        <v>11</v>
      </c>
      <c r="N54" s="38">
        <f t="shared" si="6"/>
        <v>1.6771488469601679</v>
      </c>
      <c r="O54" s="34">
        <f t="shared" si="0"/>
        <v>98.322851153039835</v>
      </c>
    </row>
    <row r="55" spans="2:15" ht="16" thickBot="1" x14ac:dyDescent="0.25">
      <c r="B55" s="9" t="s">
        <v>11</v>
      </c>
      <c r="C55" s="107">
        <v>53</v>
      </c>
      <c r="D55" s="17">
        <v>0</v>
      </c>
      <c r="E55" s="107">
        <v>2</v>
      </c>
      <c r="F55" s="43">
        <f t="shared" si="4"/>
        <v>2</v>
      </c>
      <c r="H55" s="47"/>
      <c r="I55" s="108" t="s">
        <v>11</v>
      </c>
      <c r="J55" s="117">
        <f>COUNT(J40:J47)</f>
        <v>8</v>
      </c>
      <c r="K55" s="30">
        <f>AVERAGE(J40:J47)</f>
        <v>59.625</v>
      </c>
      <c r="M55" s="9" t="s">
        <v>11</v>
      </c>
      <c r="N55" s="38">
        <f t="shared" si="6"/>
        <v>3.3542976939203357</v>
      </c>
      <c r="O55" s="34">
        <f t="shared" si="0"/>
        <v>96.64570230607967</v>
      </c>
    </row>
    <row r="56" spans="2:15" x14ac:dyDescent="0.2">
      <c r="B56" s="9" t="s">
        <v>11</v>
      </c>
      <c r="C56" s="107">
        <v>54</v>
      </c>
      <c r="D56" s="17">
        <v>0</v>
      </c>
      <c r="E56" s="107">
        <v>1</v>
      </c>
      <c r="F56" s="43">
        <f t="shared" si="4"/>
        <v>1</v>
      </c>
      <c r="M56" s="9" t="s">
        <v>11</v>
      </c>
      <c r="N56" s="38">
        <f t="shared" si="6"/>
        <v>1.6771488469601679</v>
      </c>
      <c r="O56" s="34">
        <f t="shared" si="0"/>
        <v>98.322851153039835</v>
      </c>
    </row>
    <row r="57" spans="2:15" x14ac:dyDescent="0.2">
      <c r="B57" s="9" t="s">
        <v>11</v>
      </c>
      <c r="C57" s="107">
        <v>55</v>
      </c>
      <c r="D57" s="17">
        <v>0</v>
      </c>
      <c r="E57" s="107">
        <v>1</v>
      </c>
      <c r="F57" s="43">
        <f t="shared" si="4"/>
        <v>1</v>
      </c>
      <c r="M57" s="9" t="s">
        <v>11</v>
      </c>
      <c r="N57" s="38">
        <f t="shared" si="6"/>
        <v>1.6771488469601679</v>
      </c>
      <c r="O57" s="34">
        <f t="shared" si="0"/>
        <v>98.322851153039835</v>
      </c>
    </row>
    <row r="58" spans="2:15" x14ac:dyDescent="0.2">
      <c r="B58" s="9" t="s">
        <v>11</v>
      </c>
      <c r="C58" s="107">
        <v>56</v>
      </c>
      <c r="D58" s="17">
        <v>0</v>
      </c>
      <c r="E58" s="107">
        <v>1</v>
      </c>
      <c r="F58" s="43">
        <f t="shared" si="4"/>
        <v>1</v>
      </c>
      <c r="M58" s="9" t="s">
        <v>11</v>
      </c>
      <c r="N58" s="38">
        <f t="shared" si="6"/>
        <v>1.6771488469601679</v>
      </c>
      <c r="O58" s="34">
        <f t="shared" si="0"/>
        <v>98.322851153039835</v>
      </c>
    </row>
    <row r="59" spans="2:15" x14ac:dyDescent="0.2">
      <c r="B59" s="9" t="s">
        <v>11</v>
      </c>
      <c r="C59" s="107">
        <v>57</v>
      </c>
      <c r="D59" s="17">
        <v>0</v>
      </c>
      <c r="E59" s="107">
        <v>1</v>
      </c>
      <c r="F59" s="43">
        <f t="shared" si="4"/>
        <v>1</v>
      </c>
      <c r="M59" s="9" t="s">
        <v>11</v>
      </c>
      <c r="N59" s="38">
        <f t="shared" si="6"/>
        <v>1.6771488469601679</v>
      </c>
      <c r="O59" s="34">
        <f t="shared" si="0"/>
        <v>98.322851153039835</v>
      </c>
    </row>
    <row r="60" spans="2:15" x14ac:dyDescent="0.2">
      <c r="B60" s="9" t="s">
        <v>11</v>
      </c>
      <c r="C60" s="107">
        <v>58</v>
      </c>
      <c r="D60" s="17">
        <v>0</v>
      </c>
      <c r="E60" s="107">
        <v>4</v>
      </c>
      <c r="F60" s="43">
        <f t="shared" si="4"/>
        <v>4</v>
      </c>
      <c r="M60" s="9" t="s">
        <v>11</v>
      </c>
      <c r="N60" s="38">
        <f t="shared" si="6"/>
        <v>6.7085953878406714</v>
      </c>
      <c r="O60" s="34">
        <f t="shared" si="0"/>
        <v>93.291404612159326</v>
      </c>
    </row>
    <row r="61" spans="2:15" x14ac:dyDescent="0.2">
      <c r="B61" s="9" t="s">
        <v>11</v>
      </c>
      <c r="C61" s="107">
        <v>59</v>
      </c>
      <c r="D61" s="17">
        <v>0</v>
      </c>
      <c r="E61" s="107">
        <v>2</v>
      </c>
      <c r="F61" s="43">
        <f t="shared" si="4"/>
        <v>2</v>
      </c>
      <c r="M61" s="9" t="s">
        <v>11</v>
      </c>
      <c r="N61" s="38">
        <f t="shared" si="6"/>
        <v>3.3542976939203357</v>
      </c>
      <c r="O61" s="34">
        <f t="shared" si="0"/>
        <v>96.64570230607967</v>
      </c>
    </row>
    <row r="62" spans="2:15" x14ac:dyDescent="0.2">
      <c r="B62" s="9" t="s">
        <v>11</v>
      </c>
      <c r="C62" s="107">
        <v>60</v>
      </c>
      <c r="D62" s="17">
        <v>0</v>
      </c>
      <c r="E62" s="107">
        <v>7</v>
      </c>
      <c r="F62" s="43">
        <f t="shared" si="4"/>
        <v>7</v>
      </c>
      <c r="M62" s="9" t="s">
        <v>11</v>
      </c>
      <c r="N62" s="38">
        <f t="shared" si="6"/>
        <v>11.740041928721174</v>
      </c>
      <c r="O62" s="34">
        <f t="shared" si="0"/>
        <v>88.259958071278831</v>
      </c>
    </row>
    <row r="63" spans="2:15" x14ac:dyDescent="0.2">
      <c r="B63" s="9" t="s">
        <v>11</v>
      </c>
      <c r="C63" s="107">
        <v>61</v>
      </c>
      <c r="D63" s="17">
        <v>0</v>
      </c>
      <c r="E63" s="107">
        <v>3</v>
      </c>
      <c r="F63" s="43">
        <f t="shared" si="4"/>
        <v>3</v>
      </c>
      <c r="M63" s="9" t="s">
        <v>11</v>
      </c>
      <c r="N63" s="38">
        <f t="shared" si="6"/>
        <v>5.0314465408805038</v>
      </c>
      <c r="O63" s="34">
        <f t="shared" si="0"/>
        <v>94.968553459119491</v>
      </c>
    </row>
    <row r="64" spans="2:15" x14ac:dyDescent="0.2">
      <c r="B64" s="9" t="s">
        <v>11</v>
      </c>
      <c r="C64" s="107">
        <v>62</v>
      </c>
      <c r="D64" s="17">
        <v>0</v>
      </c>
      <c r="E64" s="107">
        <v>2</v>
      </c>
      <c r="F64" s="43">
        <f t="shared" si="4"/>
        <v>2</v>
      </c>
      <c r="M64" s="9" t="s">
        <v>11</v>
      </c>
      <c r="N64" s="38">
        <f t="shared" si="6"/>
        <v>3.3542976939203357</v>
      </c>
      <c r="O64" s="34">
        <f t="shared" si="0"/>
        <v>96.64570230607967</v>
      </c>
    </row>
    <row r="65" spans="2:17" ht="16" thickBot="1" x14ac:dyDescent="0.25">
      <c r="B65" s="12" t="s">
        <v>11</v>
      </c>
      <c r="C65" s="108">
        <v>63</v>
      </c>
      <c r="D65" s="41">
        <v>0</v>
      </c>
      <c r="E65" s="108">
        <v>1</v>
      </c>
      <c r="F65" s="44">
        <f t="shared" si="4"/>
        <v>1</v>
      </c>
      <c r="M65" s="12" t="s">
        <v>11</v>
      </c>
      <c r="N65" s="39">
        <f t="shared" si="6"/>
        <v>1.6771488469601679</v>
      </c>
      <c r="O65" s="35">
        <f>100-N65</f>
        <v>98.322851153039835</v>
      </c>
    </row>
    <row r="67" spans="2:17" ht="16" thickBot="1" x14ac:dyDescent="0.25">
      <c r="P67" s="15"/>
    </row>
    <row r="68" spans="2:17" ht="16" thickBot="1" x14ac:dyDescent="0.25">
      <c r="M68" s="52" t="s">
        <v>1</v>
      </c>
      <c r="N68" s="124" t="s">
        <v>6</v>
      </c>
      <c r="O68" s="124" t="s">
        <v>2</v>
      </c>
      <c r="P68" s="126" t="s">
        <v>3</v>
      </c>
      <c r="Q68" s="51" t="s">
        <v>4</v>
      </c>
    </row>
    <row r="69" spans="2:17" x14ac:dyDescent="0.2">
      <c r="M69" s="118" t="s">
        <v>17</v>
      </c>
      <c r="N69" s="125" t="s">
        <v>9</v>
      </c>
      <c r="O69" s="125">
        <v>5</v>
      </c>
      <c r="P69" s="125">
        <f>AVERAGE(N3:N7)</f>
        <v>100</v>
      </c>
      <c r="Q69" s="3">
        <f>STDEV(N3:N7)</f>
        <v>13.314212606706212</v>
      </c>
    </row>
    <row r="70" spans="2:17" x14ac:dyDescent="0.2">
      <c r="M70" s="119"/>
      <c r="N70" s="119" t="s">
        <v>12</v>
      </c>
      <c r="O70" s="119">
        <v>10</v>
      </c>
      <c r="P70" s="119">
        <f>AVERAGE(N8:N17)</f>
        <v>69.956140350877192</v>
      </c>
      <c r="Q70" s="4">
        <f>STDEV(N8:N17)</f>
        <v>14.809026396479789</v>
      </c>
    </row>
    <row r="71" spans="2:17" x14ac:dyDescent="0.2">
      <c r="M71" s="119"/>
      <c r="N71" s="119" t="s">
        <v>8</v>
      </c>
      <c r="O71" s="119">
        <v>10</v>
      </c>
      <c r="P71" s="119">
        <f>AVERAGE(N18:N27)</f>
        <v>59.650145772594747</v>
      </c>
      <c r="Q71" s="4">
        <f>STDEV(N18:N27)</f>
        <v>11.533305621136861</v>
      </c>
    </row>
    <row r="72" spans="2:17" x14ac:dyDescent="0.2">
      <c r="M72" s="119"/>
      <c r="N72" s="119" t="s">
        <v>10</v>
      </c>
      <c r="O72" s="119">
        <v>19</v>
      </c>
      <c r="P72" s="119">
        <f>AVERAGE(N28:N46)</f>
        <v>25.886394307446938</v>
      </c>
      <c r="Q72" s="4">
        <f>STDEV(N28:N46)</f>
        <v>6.0133403279238298</v>
      </c>
    </row>
    <row r="73" spans="2:17" ht="16" thickBot="1" x14ac:dyDescent="0.25">
      <c r="M73" s="120"/>
      <c r="N73" s="120" t="s">
        <v>11</v>
      </c>
      <c r="O73" s="120">
        <v>19</v>
      </c>
      <c r="P73" s="120">
        <f>AVERAGE(N47:N65)</f>
        <v>3.1777557100297917</v>
      </c>
      <c r="Q73" s="5">
        <f>STDEV(N47:N65)</f>
        <v>2.7893571379396409</v>
      </c>
    </row>
    <row r="74" spans="2:17" x14ac:dyDescent="0.2">
      <c r="M74" s="121" t="s">
        <v>18</v>
      </c>
      <c r="N74" s="122" t="s">
        <v>9</v>
      </c>
      <c r="O74" s="122">
        <v>5</v>
      </c>
      <c r="P74" s="122">
        <f>AVERAGE(O3:O7)</f>
        <v>5.6843418860808018E-15</v>
      </c>
      <c r="Q74" s="49">
        <f>STDEV(O3:O7)</f>
        <v>13.314212606706292</v>
      </c>
    </row>
    <row r="75" spans="2:17" x14ac:dyDescent="0.2">
      <c r="M75" s="122"/>
      <c r="N75" s="122" t="s">
        <v>12</v>
      </c>
      <c r="O75" s="122">
        <v>10</v>
      </c>
      <c r="P75" s="122">
        <f>AVERAGE(O8:O17)</f>
        <v>37.039473684210535</v>
      </c>
      <c r="Q75" s="49">
        <f>STDEV(O8:O17)</f>
        <v>26.159624355962372</v>
      </c>
    </row>
    <row r="76" spans="2:17" x14ac:dyDescent="0.2">
      <c r="M76" s="122"/>
      <c r="N76" s="122" t="s">
        <v>8</v>
      </c>
      <c r="O76" s="122">
        <v>10</v>
      </c>
      <c r="P76" s="122">
        <f>AVERAGE(O18:O27)</f>
        <v>40.349854227405253</v>
      </c>
      <c r="Q76" s="49">
        <f>STDEV(O18:O27)</f>
        <v>11.53330562113687</v>
      </c>
    </row>
    <row r="77" spans="2:17" x14ac:dyDescent="0.2">
      <c r="M77" s="122"/>
      <c r="N77" s="122" t="s">
        <v>10</v>
      </c>
      <c r="O77" s="122">
        <v>19</v>
      </c>
      <c r="P77" s="122">
        <f>AVERAGE(O28:O46)</f>
        <v>74.113605692553051</v>
      </c>
      <c r="Q77" s="49">
        <f>STDEV(O28:O46)</f>
        <v>6.0133403279238227</v>
      </c>
    </row>
    <row r="78" spans="2:17" ht="16" thickBot="1" x14ac:dyDescent="0.25">
      <c r="M78" s="123"/>
      <c r="N78" s="123" t="s">
        <v>11</v>
      </c>
      <c r="O78" s="123">
        <v>19</v>
      </c>
      <c r="P78" s="123">
        <f>AVERAGE(O47:O65)</f>
        <v>96.822244289970214</v>
      </c>
      <c r="Q78" s="50">
        <f>STDEV(O47:O65)</f>
        <v>2.7893571379396409</v>
      </c>
    </row>
    <row r="79" spans="2:17" x14ac:dyDescent="0.2">
      <c r="M79" s="15"/>
      <c r="N79" s="15"/>
      <c r="O79" s="15"/>
      <c r="P79" s="15"/>
      <c r="Q79" s="15"/>
    </row>
    <row r="80" spans="2:17" x14ac:dyDescent="0.2">
      <c r="M80" s="15"/>
      <c r="N80" s="15"/>
      <c r="O80" s="127"/>
      <c r="P80" s="15"/>
      <c r="Q80" s="1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9"/>
  <sheetViews>
    <sheetView workbookViewId="0">
      <selection activeCell="F17" sqref="F17"/>
    </sheetView>
  </sheetViews>
  <sheetFormatPr baseColWidth="10" defaultRowHeight="15" x14ac:dyDescent="0.2"/>
  <cols>
    <col min="1" max="1" width="41.33203125" customWidth="1"/>
    <col min="2" max="2" width="12" customWidth="1"/>
  </cols>
  <sheetData>
    <row r="1" spans="1:4" ht="16" thickBot="1" x14ac:dyDescent="0.25">
      <c r="A1" s="128"/>
      <c r="B1" s="129"/>
      <c r="C1" s="129" t="s">
        <v>0</v>
      </c>
      <c r="D1" s="130"/>
    </row>
    <row r="2" spans="1:4" ht="16" thickBot="1" x14ac:dyDescent="0.25">
      <c r="A2" s="131" t="s">
        <v>19</v>
      </c>
      <c r="B2" s="132" t="s">
        <v>20</v>
      </c>
      <c r="C2" s="132" t="s">
        <v>21</v>
      </c>
      <c r="D2" s="133" t="s">
        <v>22</v>
      </c>
    </row>
    <row r="3" spans="1:4" x14ac:dyDescent="0.2">
      <c r="A3" s="53">
        <v>1</v>
      </c>
      <c r="B3" s="24">
        <v>12</v>
      </c>
      <c r="C3" s="53">
        <v>6</v>
      </c>
      <c r="D3" s="25">
        <v>34</v>
      </c>
    </row>
    <row r="4" spans="1:4" x14ac:dyDescent="0.2">
      <c r="A4" s="54">
        <v>2</v>
      </c>
      <c r="B4" s="15">
        <v>36</v>
      </c>
      <c r="C4" s="54">
        <v>12</v>
      </c>
      <c r="D4" s="19">
        <v>53</v>
      </c>
    </row>
    <row r="5" spans="1:4" x14ac:dyDescent="0.2">
      <c r="A5" s="54">
        <v>3</v>
      </c>
      <c r="B5" s="15">
        <v>40</v>
      </c>
      <c r="C5" s="54">
        <v>22</v>
      </c>
      <c r="D5" s="19">
        <v>56</v>
      </c>
    </row>
    <row r="6" spans="1:4" x14ac:dyDescent="0.2">
      <c r="A6" s="54">
        <v>4</v>
      </c>
      <c r="B6" s="15">
        <v>65</v>
      </c>
      <c r="C6" s="54">
        <v>25</v>
      </c>
      <c r="D6" s="19">
        <v>59</v>
      </c>
    </row>
    <row r="7" spans="1:4" x14ac:dyDescent="0.2">
      <c r="A7" s="54">
        <v>5</v>
      </c>
      <c r="B7" s="15">
        <v>73</v>
      </c>
      <c r="C7" s="54">
        <v>37</v>
      </c>
      <c r="D7" s="19">
        <v>74</v>
      </c>
    </row>
    <row r="8" spans="1:4" x14ac:dyDescent="0.2">
      <c r="A8" s="54">
        <v>6</v>
      </c>
      <c r="B8" s="15">
        <v>81</v>
      </c>
      <c r="C8" s="54">
        <v>43</v>
      </c>
      <c r="D8" s="19">
        <v>78</v>
      </c>
    </row>
    <row r="9" spans="1:4" x14ac:dyDescent="0.2">
      <c r="A9" s="54">
        <v>7</v>
      </c>
      <c r="B9" s="15">
        <v>83</v>
      </c>
      <c r="C9" s="54">
        <v>50</v>
      </c>
      <c r="D9" s="19">
        <v>81</v>
      </c>
    </row>
    <row r="10" spans="1:4" x14ac:dyDescent="0.2">
      <c r="A10" s="54">
        <v>8</v>
      </c>
      <c r="B10" s="15">
        <v>85</v>
      </c>
      <c r="C10" s="54">
        <v>65</v>
      </c>
      <c r="D10" s="19">
        <v>84</v>
      </c>
    </row>
    <row r="11" spans="1:4" x14ac:dyDescent="0.2">
      <c r="A11" s="54">
        <v>9</v>
      </c>
      <c r="B11" s="15">
        <v>88</v>
      </c>
      <c r="C11" s="54">
        <v>77</v>
      </c>
      <c r="D11" s="19">
        <v>93</v>
      </c>
    </row>
    <row r="12" spans="1:4" x14ac:dyDescent="0.2">
      <c r="A12" s="54">
        <v>10</v>
      </c>
      <c r="B12" s="15">
        <v>105</v>
      </c>
      <c r="C12" s="54">
        <v>81</v>
      </c>
      <c r="D12" s="19">
        <v>143</v>
      </c>
    </row>
    <row r="13" spans="1:4" x14ac:dyDescent="0.2">
      <c r="A13" s="54">
        <v>11</v>
      </c>
      <c r="B13" s="15">
        <v>113</v>
      </c>
      <c r="C13" s="54">
        <v>96</v>
      </c>
      <c r="D13" s="19">
        <v>177</v>
      </c>
    </row>
    <row r="14" spans="1:4" x14ac:dyDescent="0.2">
      <c r="A14" s="54">
        <v>12</v>
      </c>
      <c r="B14" s="15">
        <v>117</v>
      </c>
      <c r="C14" s="54">
        <v>99</v>
      </c>
      <c r="D14" s="19"/>
    </row>
    <row r="15" spans="1:4" x14ac:dyDescent="0.2">
      <c r="A15" s="54">
        <v>13</v>
      </c>
      <c r="B15" s="15">
        <v>119</v>
      </c>
      <c r="C15" s="54">
        <v>143</v>
      </c>
      <c r="D15" s="19"/>
    </row>
    <row r="16" spans="1:4" x14ac:dyDescent="0.2">
      <c r="A16" s="54">
        <v>14</v>
      </c>
      <c r="B16" s="15">
        <v>121</v>
      </c>
      <c r="C16" s="54">
        <v>149</v>
      </c>
      <c r="D16" s="19"/>
    </row>
    <row r="17" spans="1:4" x14ac:dyDescent="0.2">
      <c r="A17" s="54">
        <v>15</v>
      </c>
      <c r="B17" s="15">
        <v>125</v>
      </c>
      <c r="C17" s="54">
        <v>161</v>
      </c>
      <c r="D17" s="19"/>
    </row>
    <row r="18" spans="1:4" x14ac:dyDescent="0.2">
      <c r="A18" s="54">
        <v>16</v>
      </c>
      <c r="B18" s="15">
        <v>129</v>
      </c>
      <c r="C18" s="54">
        <v>183</v>
      </c>
      <c r="D18" s="19"/>
    </row>
    <row r="19" spans="1:4" ht="16" thickBot="1" x14ac:dyDescent="0.25">
      <c r="A19" s="55">
        <v>17</v>
      </c>
      <c r="B19" s="21">
        <v>141</v>
      </c>
      <c r="C19" s="55"/>
      <c r="D19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workbookViewId="0">
      <selection activeCell="I19" sqref="I19"/>
    </sheetView>
  </sheetViews>
  <sheetFormatPr baseColWidth="10" defaultRowHeight="15" x14ac:dyDescent="0.2"/>
  <cols>
    <col min="1" max="1" width="22.83203125" customWidth="1"/>
    <col min="2" max="2" width="26.1640625" customWidth="1"/>
    <col min="3" max="3" width="31.33203125" customWidth="1"/>
    <col min="4" max="4" width="28" customWidth="1"/>
    <col min="5" max="5" width="23" customWidth="1"/>
  </cols>
  <sheetData>
    <row r="1" spans="1:5" ht="16" thickBot="1" x14ac:dyDescent="0.25">
      <c r="A1" s="109" t="s">
        <v>42</v>
      </c>
      <c r="B1" s="111" t="s">
        <v>43</v>
      </c>
      <c r="C1" s="60" t="s">
        <v>44</v>
      </c>
      <c r="D1" s="134" t="s">
        <v>45</v>
      </c>
      <c r="E1" s="110" t="s">
        <v>0</v>
      </c>
    </row>
    <row r="2" spans="1:5" x14ac:dyDescent="0.2">
      <c r="A2" s="23">
        <v>17</v>
      </c>
      <c r="B2" s="24">
        <v>3</v>
      </c>
      <c r="C2" s="57">
        <f>A2/(A2+B2)*100</f>
        <v>85</v>
      </c>
      <c r="D2" s="135">
        <f>B2/(A2+B2)*100</f>
        <v>15</v>
      </c>
      <c r="E2" s="19">
        <v>0</v>
      </c>
    </row>
    <row r="3" spans="1:5" x14ac:dyDescent="0.2">
      <c r="A3" s="18">
        <v>17</v>
      </c>
      <c r="B3" s="15">
        <v>3</v>
      </c>
      <c r="C3" s="58">
        <f t="shared" ref="C3:C25" si="0">A3/(A3+B3)*100</f>
        <v>85</v>
      </c>
      <c r="D3" s="136">
        <f t="shared" ref="D3:D25" si="1">B3/(A3+B3)*100</f>
        <v>15</v>
      </c>
      <c r="E3" s="19">
        <v>7.5</v>
      </c>
    </row>
    <row r="4" spans="1:5" x14ac:dyDescent="0.2">
      <c r="A4" s="18">
        <v>17</v>
      </c>
      <c r="B4" s="15">
        <v>3</v>
      </c>
      <c r="C4" s="58">
        <f t="shared" si="0"/>
        <v>85</v>
      </c>
      <c r="D4" s="136">
        <f t="shared" si="1"/>
        <v>15</v>
      </c>
      <c r="E4" s="19">
        <v>15</v>
      </c>
    </row>
    <row r="5" spans="1:5" x14ac:dyDescent="0.2">
      <c r="A5" s="18">
        <v>17</v>
      </c>
      <c r="B5" s="15">
        <v>3</v>
      </c>
      <c r="C5" s="58">
        <f t="shared" si="0"/>
        <v>85</v>
      </c>
      <c r="D5" s="136">
        <f t="shared" si="1"/>
        <v>15</v>
      </c>
      <c r="E5" s="19">
        <v>22.5</v>
      </c>
    </row>
    <row r="6" spans="1:5" x14ac:dyDescent="0.2">
      <c r="A6" s="18">
        <v>17</v>
      </c>
      <c r="B6" s="15">
        <v>3</v>
      </c>
      <c r="C6" s="58">
        <f t="shared" si="0"/>
        <v>85</v>
      </c>
      <c r="D6" s="136">
        <f t="shared" si="1"/>
        <v>15</v>
      </c>
      <c r="E6" s="19">
        <v>30</v>
      </c>
    </row>
    <row r="7" spans="1:5" x14ac:dyDescent="0.2">
      <c r="A7" s="18">
        <v>16</v>
      </c>
      <c r="B7" s="15">
        <v>4</v>
      </c>
      <c r="C7" s="58">
        <f t="shared" si="0"/>
        <v>80</v>
      </c>
      <c r="D7" s="136">
        <f t="shared" si="1"/>
        <v>20</v>
      </c>
      <c r="E7" s="19">
        <v>37.5</v>
      </c>
    </row>
    <row r="8" spans="1:5" x14ac:dyDescent="0.2">
      <c r="A8" s="18">
        <v>16</v>
      </c>
      <c r="B8" s="15">
        <v>4</v>
      </c>
      <c r="C8" s="58">
        <f t="shared" si="0"/>
        <v>80</v>
      </c>
      <c r="D8" s="136">
        <f t="shared" si="1"/>
        <v>20</v>
      </c>
      <c r="E8" s="19">
        <v>45</v>
      </c>
    </row>
    <row r="9" spans="1:5" x14ac:dyDescent="0.2">
      <c r="A9" s="18">
        <v>15</v>
      </c>
      <c r="B9" s="15">
        <v>5</v>
      </c>
      <c r="C9" s="58">
        <f t="shared" si="0"/>
        <v>75</v>
      </c>
      <c r="D9" s="136">
        <f t="shared" si="1"/>
        <v>25</v>
      </c>
      <c r="E9" s="19">
        <v>52.5</v>
      </c>
    </row>
    <row r="10" spans="1:5" x14ac:dyDescent="0.2">
      <c r="A10" s="18">
        <v>15</v>
      </c>
      <c r="B10" s="15">
        <v>5</v>
      </c>
      <c r="C10" s="58">
        <f t="shared" si="0"/>
        <v>75</v>
      </c>
      <c r="D10" s="136">
        <f t="shared" si="1"/>
        <v>25</v>
      </c>
      <c r="E10" s="19">
        <v>60</v>
      </c>
    </row>
    <row r="11" spans="1:5" x14ac:dyDescent="0.2">
      <c r="A11" s="18">
        <v>15</v>
      </c>
      <c r="B11" s="15">
        <v>5</v>
      </c>
      <c r="C11" s="58">
        <f t="shared" si="0"/>
        <v>75</v>
      </c>
      <c r="D11" s="136">
        <f t="shared" si="1"/>
        <v>25</v>
      </c>
      <c r="E11" s="19">
        <v>67.5</v>
      </c>
    </row>
    <row r="12" spans="1:5" x14ac:dyDescent="0.2">
      <c r="A12" s="18">
        <v>15</v>
      </c>
      <c r="B12" s="15">
        <v>5</v>
      </c>
      <c r="C12" s="58">
        <f t="shared" si="0"/>
        <v>75</v>
      </c>
      <c r="D12" s="136">
        <f t="shared" si="1"/>
        <v>25</v>
      </c>
      <c r="E12" s="19">
        <v>75</v>
      </c>
    </row>
    <row r="13" spans="1:5" x14ac:dyDescent="0.2">
      <c r="A13" s="18">
        <v>15</v>
      </c>
      <c r="B13" s="15">
        <v>5</v>
      </c>
      <c r="C13" s="58">
        <f t="shared" si="0"/>
        <v>75</v>
      </c>
      <c r="D13" s="136">
        <f t="shared" si="1"/>
        <v>25</v>
      </c>
      <c r="E13" s="19">
        <v>82.5</v>
      </c>
    </row>
    <row r="14" spans="1:5" x14ac:dyDescent="0.2">
      <c r="A14" s="18">
        <v>14</v>
      </c>
      <c r="B14" s="15">
        <v>6</v>
      </c>
      <c r="C14" s="58">
        <f t="shared" si="0"/>
        <v>70</v>
      </c>
      <c r="D14" s="136">
        <f t="shared" si="1"/>
        <v>30</v>
      </c>
      <c r="E14" s="19">
        <v>90</v>
      </c>
    </row>
    <row r="15" spans="1:5" x14ac:dyDescent="0.2">
      <c r="A15" s="18">
        <v>14</v>
      </c>
      <c r="B15" s="15">
        <v>6</v>
      </c>
      <c r="C15" s="58">
        <f t="shared" si="0"/>
        <v>70</v>
      </c>
      <c r="D15" s="136">
        <f t="shared" si="1"/>
        <v>30</v>
      </c>
      <c r="E15" s="19">
        <v>97.5</v>
      </c>
    </row>
    <row r="16" spans="1:5" x14ac:dyDescent="0.2">
      <c r="A16" s="18">
        <v>14</v>
      </c>
      <c r="B16" s="15">
        <v>6</v>
      </c>
      <c r="C16" s="58">
        <f t="shared" si="0"/>
        <v>70</v>
      </c>
      <c r="D16" s="136">
        <f t="shared" si="1"/>
        <v>30</v>
      </c>
      <c r="E16" s="19">
        <v>105</v>
      </c>
    </row>
    <row r="17" spans="1:9" x14ac:dyDescent="0.2">
      <c r="A17" s="18">
        <v>13</v>
      </c>
      <c r="B17" s="15">
        <v>8</v>
      </c>
      <c r="C17" s="58">
        <f t="shared" si="0"/>
        <v>61.904761904761905</v>
      </c>
      <c r="D17" s="136">
        <f t="shared" si="1"/>
        <v>38.095238095238095</v>
      </c>
      <c r="E17" s="19">
        <v>112.5</v>
      </c>
    </row>
    <row r="18" spans="1:9" x14ac:dyDescent="0.2">
      <c r="A18" s="18">
        <v>10</v>
      </c>
      <c r="B18" s="15">
        <v>11</v>
      </c>
      <c r="C18" s="58">
        <f t="shared" si="0"/>
        <v>47.619047619047613</v>
      </c>
      <c r="D18" s="136">
        <f t="shared" si="1"/>
        <v>52.380952380952387</v>
      </c>
      <c r="E18" s="19">
        <v>120</v>
      </c>
    </row>
    <row r="19" spans="1:9" x14ac:dyDescent="0.2">
      <c r="A19" s="18">
        <v>8</v>
      </c>
      <c r="B19" s="15">
        <v>14</v>
      </c>
      <c r="C19" s="58">
        <f t="shared" si="0"/>
        <v>36.363636363636367</v>
      </c>
      <c r="D19" s="136">
        <f t="shared" si="1"/>
        <v>63.636363636363633</v>
      </c>
      <c r="E19" s="19">
        <v>127.5</v>
      </c>
      <c r="I19" s="139"/>
    </row>
    <row r="20" spans="1:9" x14ac:dyDescent="0.2">
      <c r="A20" s="18">
        <v>7</v>
      </c>
      <c r="B20" s="15">
        <v>15</v>
      </c>
      <c r="C20" s="58">
        <f t="shared" si="0"/>
        <v>31.818181818181817</v>
      </c>
      <c r="D20" s="136">
        <f t="shared" si="1"/>
        <v>68.181818181818173</v>
      </c>
      <c r="E20" s="19">
        <v>135</v>
      </c>
    </row>
    <row r="21" spans="1:9" x14ac:dyDescent="0.2">
      <c r="A21" s="18">
        <v>6</v>
      </c>
      <c r="B21" s="15">
        <v>17</v>
      </c>
      <c r="C21" s="58">
        <f t="shared" si="0"/>
        <v>26.086956521739129</v>
      </c>
      <c r="D21" s="136">
        <f t="shared" si="1"/>
        <v>73.91304347826086</v>
      </c>
      <c r="E21" s="19">
        <v>142.5</v>
      </c>
    </row>
    <row r="22" spans="1:9" x14ac:dyDescent="0.2">
      <c r="A22" s="18">
        <v>5</v>
      </c>
      <c r="B22" s="15">
        <v>19</v>
      </c>
      <c r="C22" s="58">
        <f t="shared" si="0"/>
        <v>20.833333333333336</v>
      </c>
      <c r="D22" s="136">
        <f t="shared" si="1"/>
        <v>79.166666666666657</v>
      </c>
      <c r="E22" s="19">
        <v>150</v>
      </c>
    </row>
    <row r="23" spans="1:9" x14ac:dyDescent="0.2">
      <c r="A23" s="18">
        <v>4</v>
      </c>
      <c r="B23" s="15">
        <v>21</v>
      </c>
      <c r="C23" s="58">
        <f t="shared" si="0"/>
        <v>16</v>
      </c>
      <c r="D23" s="136">
        <f t="shared" si="1"/>
        <v>84</v>
      </c>
      <c r="E23" s="19">
        <v>157.5</v>
      </c>
    </row>
    <row r="24" spans="1:9" x14ac:dyDescent="0.2">
      <c r="A24" s="18">
        <v>3</v>
      </c>
      <c r="B24" s="15">
        <v>22</v>
      </c>
      <c r="C24" s="58">
        <f t="shared" si="0"/>
        <v>12</v>
      </c>
      <c r="D24" s="136">
        <f t="shared" si="1"/>
        <v>88</v>
      </c>
      <c r="E24" s="19">
        <v>165</v>
      </c>
    </row>
    <row r="25" spans="1:9" ht="16" thickBot="1" x14ac:dyDescent="0.25">
      <c r="A25" s="20">
        <v>2</v>
      </c>
      <c r="B25" s="21">
        <v>24</v>
      </c>
      <c r="C25" s="59">
        <f t="shared" si="0"/>
        <v>7.6923076923076925</v>
      </c>
      <c r="D25" s="137">
        <f t="shared" si="1"/>
        <v>92.307692307692307</v>
      </c>
      <c r="E25" s="22">
        <v>172.5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80"/>
  <sheetViews>
    <sheetView tabSelected="1" topLeftCell="C5" zoomScaleNormal="100" workbookViewId="0">
      <selection activeCell="G29" sqref="G29"/>
    </sheetView>
  </sheetViews>
  <sheetFormatPr baseColWidth="10" defaultRowHeight="15" x14ac:dyDescent="0.2"/>
  <cols>
    <col min="1" max="1" width="23.1640625" customWidth="1"/>
    <col min="2" max="2" width="34.6640625" customWidth="1"/>
    <col min="3" max="3" width="38" customWidth="1"/>
    <col min="4" max="4" width="35.1640625" customWidth="1"/>
    <col min="5" max="5" width="35.5" customWidth="1"/>
    <col min="6" max="6" width="37.33203125" customWidth="1"/>
    <col min="7" max="7" width="41.33203125" customWidth="1"/>
    <col min="8" max="8" width="23" customWidth="1"/>
    <col min="9" max="9" width="22.6640625" customWidth="1"/>
    <col min="10" max="10" width="22.5" customWidth="1"/>
    <col min="11" max="11" width="22.83203125" customWidth="1"/>
    <col min="12" max="12" width="24.33203125" customWidth="1"/>
    <col min="13" max="14" width="22.6640625" customWidth="1"/>
  </cols>
  <sheetData>
    <row r="1" spans="1:14" ht="16" thickBot="1" x14ac:dyDescent="0.25"/>
    <row r="2" spans="1:14" ht="16" thickBot="1" x14ac:dyDescent="0.25">
      <c r="A2" s="56" t="s">
        <v>0</v>
      </c>
      <c r="B2" s="32" t="s">
        <v>28</v>
      </c>
      <c r="C2" s="32" t="s">
        <v>29</v>
      </c>
      <c r="D2" s="32" t="s">
        <v>30</v>
      </c>
      <c r="E2" s="32" t="s">
        <v>31</v>
      </c>
      <c r="F2" s="32" t="s">
        <v>32</v>
      </c>
      <c r="G2" s="32" t="s">
        <v>33</v>
      </c>
      <c r="H2" s="32" t="s">
        <v>34</v>
      </c>
      <c r="I2" s="32" t="s">
        <v>35</v>
      </c>
      <c r="J2" s="32" t="s">
        <v>36</v>
      </c>
      <c r="K2" s="32" t="s">
        <v>37</v>
      </c>
      <c r="L2" s="150" t="s">
        <v>60</v>
      </c>
      <c r="M2" s="56" t="s">
        <v>26</v>
      </c>
      <c r="N2" s="150" t="s">
        <v>27</v>
      </c>
    </row>
    <row r="3" spans="1:14" x14ac:dyDescent="0.2">
      <c r="A3" s="54">
        <v>0</v>
      </c>
      <c r="B3" s="15">
        <v>2.1892857142857127</v>
      </c>
      <c r="C3" s="15">
        <v>2.9188095238095237</v>
      </c>
      <c r="D3" s="15">
        <v>3.0404761904761894</v>
      </c>
      <c r="E3" s="15">
        <v>1.9459523809523813</v>
      </c>
      <c r="F3" s="15">
        <v>2.310952380952378</v>
      </c>
      <c r="G3" s="15">
        <v>2.55404761904762</v>
      </c>
      <c r="H3" s="15">
        <v>2.067619047619047</v>
      </c>
      <c r="I3" s="15">
        <v>2.3109523809523815</v>
      </c>
      <c r="J3" s="15">
        <v>3.1621428571428569</v>
      </c>
      <c r="K3" s="15">
        <v>1.7026190476190466</v>
      </c>
      <c r="L3" s="140">
        <f>AVERAGE(B3:K3)</f>
        <v>2.4202857142857139</v>
      </c>
      <c r="M3" s="53">
        <f>STDEV(B3:K3)</f>
        <v>0.48797613464891731</v>
      </c>
      <c r="N3" s="140">
        <f>M3/SQRT(10)</f>
        <v>0.15431160292955881</v>
      </c>
    </row>
    <row r="4" spans="1:14" x14ac:dyDescent="0.2">
      <c r="A4" s="54">
        <v>7.5</v>
      </c>
      <c r="B4" s="15">
        <v>2.4323809523809543</v>
      </c>
      <c r="C4" s="15">
        <v>2.6757142857142857</v>
      </c>
      <c r="D4" s="15">
        <v>2.3109523809523815</v>
      </c>
      <c r="E4" s="15">
        <v>1.8242857142857141</v>
      </c>
      <c r="F4" s="15">
        <v>2.3107142857142886</v>
      </c>
      <c r="G4" s="15">
        <v>2.4323809523809508</v>
      </c>
      <c r="H4" s="15">
        <v>1.3378571428571429</v>
      </c>
      <c r="I4" s="15">
        <v>1.7026190476190466</v>
      </c>
      <c r="J4" s="15">
        <v>1.0947619047619044</v>
      </c>
      <c r="K4" s="15">
        <v>2.3109523809523815</v>
      </c>
      <c r="L4" s="141">
        <f t="shared" ref="L4:L26" si="0">AVERAGE(B4:K4)</f>
        <v>2.0432619047619047</v>
      </c>
      <c r="M4" s="54">
        <f t="shared" ref="M4:M26" si="1">STDEV(B4:K4)</f>
        <v>0.52481813728517701</v>
      </c>
      <c r="N4" s="141">
        <f t="shared" ref="N4:N26" si="2">M4/SQRT(10)</f>
        <v>0.16596206711880968</v>
      </c>
    </row>
    <row r="5" spans="1:14" x14ac:dyDescent="0.2">
      <c r="A5" s="54">
        <v>15</v>
      </c>
      <c r="B5" s="15">
        <v>1.9459523809523813</v>
      </c>
      <c r="C5" s="15">
        <v>2.3109523809523815</v>
      </c>
      <c r="D5" s="15">
        <v>2.9188095238095237</v>
      </c>
      <c r="E5" s="15">
        <v>1.2161904761904772</v>
      </c>
      <c r="F5" s="15">
        <v>2.5540476190476165</v>
      </c>
      <c r="G5" s="15">
        <v>1.4595238095238083</v>
      </c>
      <c r="H5" s="15">
        <v>1.5809523809523827</v>
      </c>
      <c r="I5" s="15">
        <v>1.8242857142857156</v>
      </c>
      <c r="J5" s="15">
        <v>2.9188095238095255</v>
      </c>
      <c r="K5" s="15">
        <v>1.7026190476190466</v>
      </c>
      <c r="L5" s="141">
        <f t="shared" si="0"/>
        <v>2.0432142857142859</v>
      </c>
      <c r="M5" s="54">
        <f t="shared" si="1"/>
        <v>0.60348176441785117</v>
      </c>
      <c r="N5" s="141">
        <f t="shared" si="2"/>
        <v>0.19083769019375674</v>
      </c>
    </row>
    <row r="6" spans="1:14" x14ac:dyDescent="0.2">
      <c r="A6" s="54">
        <v>22.5</v>
      </c>
      <c r="B6" s="15">
        <v>1.0945238095238048</v>
      </c>
      <c r="C6" s="15">
        <v>1.2161904761904772</v>
      </c>
      <c r="D6" s="15">
        <v>1.2161904761904738</v>
      </c>
      <c r="E6" s="15">
        <v>1.581190476190474</v>
      </c>
      <c r="F6" s="15">
        <v>1.7028571428571431</v>
      </c>
      <c r="G6" s="15">
        <v>1.3378571428571429</v>
      </c>
      <c r="H6" s="15">
        <v>0.72976190476190417</v>
      </c>
      <c r="I6" s="15">
        <v>1.8242857142857123</v>
      </c>
      <c r="J6" s="15">
        <v>1.7028571428571397</v>
      </c>
      <c r="K6" s="15">
        <v>1.4595238095238117</v>
      </c>
      <c r="L6" s="141">
        <f t="shared" si="0"/>
        <v>1.3865238095238084</v>
      </c>
      <c r="M6" s="54">
        <f t="shared" si="1"/>
        <v>0.33532549440924758</v>
      </c>
      <c r="N6" s="141">
        <f t="shared" si="2"/>
        <v>0.10603923198552803</v>
      </c>
    </row>
    <row r="7" spans="1:14" x14ac:dyDescent="0.2">
      <c r="A7" s="54">
        <v>30</v>
      </c>
      <c r="B7" s="15">
        <v>1.4595238095238152</v>
      </c>
      <c r="C7" s="15">
        <v>1.0945238095238115</v>
      </c>
      <c r="D7" s="15">
        <v>2.067619047619047</v>
      </c>
      <c r="E7" s="15">
        <v>0.72952380952381124</v>
      </c>
      <c r="F7" s="15">
        <v>1.0945238095238115</v>
      </c>
      <c r="G7" s="15">
        <v>2.1890476190476198</v>
      </c>
      <c r="H7" s="15">
        <v>0.60809523809523858</v>
      </c>
      <c r="I7" s="15">
        <v>1.8245238095238088</v>
      </c>
      <c r="J7" s="15">
        <v>1.5809523809523811</v>
      </c>
      <c r="K7" s="15">
        <v>2.6757142857142857</v>
      </c>
      <c r="L7" s="141">
        <f t="shared" si="0"/>
        <v>1.5324047619047629</v>
      </c>
      <c r="M7" s="54">
        <f t="shared" si="1"/>
        <v>0.66668652134077577</v>
      </c>
      <c r="N7" s="141">
        <f t="shared" si="2"/>
        <v>0.21082478927713047</v>
      </c>
    </row>
    <row r="8" spans="1:14" x14ac:dyDescent="0.2">
      <c r="A8" s="54">
        <v>37.5</v>
      </c>
      <c r="B8" s="15">
        <v>1.4595238095238083</v>
      </c>
      <c r="C8" s="15">
        <v>1.7028571428571397</v>
      </c>
      <c r="D8" s="15">
        <v>1.7028571428571431</v>
      </c>
      <c r="E8" s="15">
        <v>1.9459523809523813</v>
      </c>
      <c r="F8" s="15">
        <v>1.0945238095238115</v>
      </c>
      <c r="G8" s="15">
        <v>2.7973809523809545</v>
      </c>
      <c r="H8" s="15">
        <v>1.4595238095238083</v>
      </c>
      <c r="I8" s="15">
        <v>2.0673809523809505</v>
      </c>
      <c r="J8" s="15">
        <v>0.72976190476190761</v>
      </c>
      <c r="K8" s="15">
        <v>1.9459523809523813</v>
      </c>
      <c r="L8" s="141">
        <f t="shared" si="0"/>
        <v>1.6905714285714286</v>
      </c>
      <c r="M8" s="54">
        <f t="shared" si="1"/>
        <v>0.56597479215642843</v>
      </c>
      <c r="N8" s="141">
        <f t="shared" si="2"/>
        <v>0.17897694414547152</v>
      </c>
    </row>
    <row r="9" spans="1:14" x14ac:dyDescent="0.2">
      <c r="A9" s="54">
        <v>45</v>
      </c>
      <c r="B9" s="15">
        <v>0.97285714285713909</v>
      </c>
      <c r="C9" s="15">
        <v>1.3376190476190464</v>
      </c>
      <c r="D9" s="15">
        <v>2.1890476190476229</v>
      </c>
      <c r="E9" s="15">
        <v>1.4595238095238083</v>
      </c>
      <c r="F9" s="15">
        <v>1.7028571428571397</v>
      </c>
      <c r="G9" s="15">
        <v>3.283809523809524</v>
      </c>
      <c r="H9" s="15">
        <v>2.1890476190476198</v>
      </c>
      <c r="I9" s="15">
        <v>2.55404761904762</v>
      </c>
      <c r="J9" s="15">
        <v>1.7026190476190466</v>
      </c>
      <c r="K9" s="15">
        <v>2.067619047619047</v>
      </c>
      <c r="L9" s="141">
        <f t="shared" si="0"/>
        <v>1.9459047619047609</v>
      </c>
      <c r="M9" s="54">
        <f t="shared" si="1"/>
        <v>0.66370490814024097</v>
      </c>
      <c r="N9" s="141">
        <f t="shared" si="2"/>
        <v>0.20988192039559903</v>
      </c>
    </row>
    <row r="10" spans="1:14" x14ac:dyDescent="0.2">
      <c r="A10" s="54">
        <v>52.5</v>
      </c>
      <c r="B10" s="15">
        <v>1.2161904761904772</v>
      </c>
      <c r="C10" s="15">
        <v>1.4595238095238083</v>
      </c>
      <c r="D10" s="15">
        <v>2.5540476190476129</v>
      </c>
      <c r="E10" s="15">
        <v>1.7028571428571431</v>
      </c>
      <c r="F10" s="15">
        <v>2.067619047619047</v>
      </c>
      <c r="G10" s="15">
        <v>1.2161904761904772</v>
      </c>
      <c r="H10" s="15">
        <v>2.067619047619047</v>
      </c>
      <c r="I10" s="15">
        <v>1.4595238095238083</v>
      </c>
      <c r="J10" s="15">
        <v>1.7028571428571431</v>
      </c>
      <c r="K10" s="15">
        <v>2.6754761904761892</v>
      </c>
      <c r="L10" s="141">
        <f t="shared" si="0"/>
        <v>1.8121904761904752</v>
      </c>
      <c r="M10" s="54">
        <f t="shared" si="1"/>
        <v>0.51738539967944619</v>
      </c>
      <c r="N10" s="141">
        <f t="shared" si="2"/>
        <v>0.16361162911036006</v>
      </c>
    </row>
    <row r="11" spans="1:14" x14ac:dyDescent="0.2">
      <c r="A11" s="54">
        <v>60</v>
      </c>
      <c r="B11" s="15">
        <v>1.2164285714285734</v>
      </c>
      <c r="C11" s="15">
        <v>1.5811904761904807</v>
      </c>
      <c r="D11" s="15">
        <v>1.9459523809523813</v>
      </c>
      <c r="E11" s="15">
        <v>2.1890476190476198</v>
      </c>
      <c r="F11" s="15">
        <v>1.7026190476190501</v>
      </c>
      <c r="G11" s="15">
        <v>2.797380952380951</v>
      </c>
      <c r="H11" s="15">
        <v>1.5811904761904774</v>
      </c>
      <c r="I11" s="15">
        <v>2.1892857142857194</v>
      </c>
      <c r="J11" s="15">
        <v>2.7971428571428549</v>
      </c>
      <c r="K11" s="15">
        <v>1.8245238095238121</v>
      </c>
      <c r="L11" s="141">
        <f t="shared" si="0"/>
        <v>1.9824761904761918</v>
      </c>
      <c r="M11" s="54">
        <f t="shared" si="1"/>
        <v>0.51926078337277037</v>
      </c>
      <c r="N11" s="141">
        <f t="shared" si="2"/>
        <v>0.16420467750612439</v>
      </c>
    </row>
    <row r="12" spans="1:14" x14ac:dyDescent="0.2">
      <c r="A12" s="54">
        <v>67.5</v>
      </c>
      <c r="B12" s="15">
        <v>1.2161904761904772</v>
      </c>
      <c r="C12" s="15">
        <v>2.3107142857142819</v>
      </c>
      <c r="D12" s="15">
        <v>0.72976190476190417</v>
      </c>
      <c r="E12" s="15">
        <v>1.7028571428571431</v>
      </c>
      <c r="F12" s="15">
        <v>0.85142857142856987</v>
      </c>
      <c r="G12" s="15">
        <v>1.2161904761904772</v>
      </c>
      <c r="H12" s="15">
        <v>1.8242857142857123</v>
      </c>
      <c r="I12" s="15">
        <v>1.5809523809523776</v>
      </c>
      <c r="J12" s="15">
        <v>1.0947619047619079</v>
      </c>
      <c r="K12" s="15">
        <v>1.3378571428571429</v>
      </c>
      <c r="L12" s="141">
        <f t="shared" si="0"/>
        <v>1.3864999999999994</v>
      </c>
      <c r="M12" s="54">
        <f t="shared" si="1"/>
        <v>0.47688994989769734</v>
      </c>
      <c r="N12" s="141">
        <f t="shared" si="2"/>
        <v>0.15080584349203058</v>
      </c>
    </row>
    <row r="13" spans="1:14" x14ac:dyDescent="0.2">
      <c r="A13" s="54">
        <v>75</v>
      </c>
      <c r="B13" s="15">
        <v>2.4323809523809476</v>
      </c>
      <c r="C13" s="15">
        <v>1.3378571428571429</v>
      </c>
      <c r="D13" s="15">
        <v>1.0945238095238115</v>
      </c>
      <c r="E13" s="15">
        <v>1.5809523809523811</v>
      </c>
      <c r="F13" s="15">
        <v>0.60809523809523858</v>
      </c>
      <c r="G13" s="15">
        <v>0.85142857142856987</v>
      </c>
      <c r="H13" s="15">
        <v>0.72976190476190417</v>
      </c>
      <c r="I13" s="15">
        <v>1.3378571428571429</v>
      </c>
      <c r="J13" s="15">
        <v>1.4592857142857121</v>
      </c>
      <c r="K13" s="15">
        <v>1.4592857142857121</v>
      </c>
      <c r="L13" s="141">
        <f t="shared" si="0"/>
        <v>1.2891428571428563</v>
      </c>
      <c r="M13" s="54">
        <f t="shared" si="1"/>
        <v>0.52291838819795255</v>
      </c>
      <c r="N13" s="141">
        <f t="shared" si="2"/>
        <v>0.16536131370896415</v>
      </c>
    </row>
    <row r="14" spans="1:14" x14ac:dyDescent="0.2">
      <c r="A14" s="54">
        <v>82.5</v>
      </c>
      <c r="B14" s="15">
        <v>0.60809523809523858</v>
      </c>
      <c r="C14" s="15">
        <v>1.3378571428571429</v>
      </c>
      <c r="D14" s="15">
        <v>1.2164285714285734</v>
      </c>
      <c r="E14" s="15">
        <v>1.581190476190474</v>
      </c>
      <c r="F14" s="15">
        <v>0.48642857142857293</v>
      </c>
      <c r="G14" s="15">
        <v>1.3378571428571429</v>
      </c>
      <c r="H14" s="15">
        <v>1.3378571428571429</v>
      </c>
      <c r="I14" s="15">
        <v>1.9459523809523813</v>
      </c>
      <c r="J14" s="15">
        <v>1.2164285714285734</v>
      </c>
      <c r="K14" s="15">
        <v>0.60809523809523858</v>
      </c>
      <c r="L14" s="141">
        <f t="shared" si="0"/>
        <v>1.167619047619048</v>
      </c>
      <c r="M14" s="54">
        <f t="shared" si="1"/>
        <v>0.46651260819557883</v>
      </c>
      <c r="N14" s="141">
        <f t="shared" si="2"/>
        <v>0.14752423990837629</v>
      </c>
    </row>
    <row r="15" spans="1:14" x14ac:dyDescent="0.2">
      <c r="A15" s="54">
        <v>90</v>
      </c>
      <c r="B15" s="15">
        <v>1.0945238095238115</v>
      </c>
      <c r="C15" s="15">
        <v>0.60809523809523858</v>
      </c>
      <c r="D15" s="15">
        <v>0.7295238095238078</v>
      </c>
      <c r="E15" s="15">
        <v>0.85119047619048016</v>
      </c>
      <c r="F15" s="15">
        <v>0.36476190476190051</v>
      </c>
      <c r="G15" s="15">
        <v>1.0945238095238115</v>
      </c>
      <c r="H15" s="15">
        <v>1.4595238095238117</v>
      </c>
      <c r="I15" s="15">
        <v>1.2161904761904772</v>
      </c>
      <c r="J15" s="15">
        <v>1.0945238095238081</v>
      </c>
      <c r="K15" s="15">
        <v>0.4866666666666693</v>
      </c>
      <c r="L15" s="141">
        <f t="shared" si="0"/>
        <v>0.89995238095238173</v>
      </c>
      <c r="M15" s="54">
        <f t="shared" si="1"/>
        <v>0.34968858838048728</v>
      </c>
      <c r="N15" s="141">
        <f t="shared" si="2"/>
        <v>0.11058124110514307</v>
      </c>
    </row>
    <row r="16" spans="1:14" x14ac:dyDescent="0.2">
      <c r="A16" s="54">
        <v>97.5</v>
      </c>
      <c r="B16" s="15">
        <v>2.6757142857142857</v>
      </c>
      <c r="C16" s="15">
        <v>1.9459523809523813</v>
      </c>
      <c r="D16" s="15">
        <v>1.3378571428571429</v>
      </c>
      <c r="E16" s="15">
        <v>1.9459523809523813</v>
      </c>
      <c r="F16" s="15">
        <v>1.2161904761904772</v>
      </c>
      <c r="G16" s="15">
        <v>1.824285714285709</v>
      </c>
      <c r="H16" s="15">
        <v>1.3376190476190497</v>
      </c>
      <c r="I16" s="15">
        <v>1.8245238095238121</v>
      </c>
      <c r="J16" s="15">
        <v>1.0945238095238115</v>
      </c>
      <c r="K16" s="15">
        <v>1.9459523809523813</v>
      </c>
      <c r="L16" s="141">
        <f t="shared" si="0"/>
        <v>1.7148571428571433</v>
      </c>
      <c r="M16" s="54">
        <f t="shared" si="1"/>
        <v>0.47438642659063546</v>
      </c>
      <c r="N16" s="141">
        <f t="shared" si="2"/>
        <v>0.15001415990946732</v>
      </c>
    </row>
    <row r="17" spans="1:17" x14ac:dyDescent="0.2">
      <c r="A17" s="54">
        <v>105</v>
      </c>
      <c r="B17" s="15">
        <v>1.3378571428571429</v>
      </c>
      <c r="C17" s="15">
        <v>1.4595238095238083</v>
      </c>
      <c r="D17" s="15">
        <v>1.7028571428571464</v>
      </c>
      <c r="E17" s="15">
        <v>1.4595238095238083</v>
      </c>
      <c r="F17" s="15">
        <v>0.85142857142856987</v>
      </c>
      <c r="G17" s="15">
        <v>1.4595238095238152</v>
      </c>
      <c r="H17" s="15">
        <v>1.2164285714285668</v>
      </c>
      <c r="I17" s="15">
        <v>1.824285714285709</v>
      </c>
      <c r="J17" s="15">
        <v>1.581190476190474</v>
      </c>
      <c r="K17" s="15">
        <v>1.4592857142857121</v>
      </c>
      <c r="L17" s="141">
        <f t="shared" si="0"/>
        <v>1.4351904761904755</v>
      </c>
      <c r="M17" s="54">
        <f t="shared" si="1"/>
        <v>0.26766935922039464</v>
      </c>
      <c r="N17" s="141">
        <f t="shared" si="2"/>
        <v>8.4644483497423886E-2</v>
      </c>
    </row>
    <row r="18" spans="1:17" x14ac:dyDescent="0.2">
      <c r="A18" s="54">
        <v>112.5</v>
      </c>
      <c r="B18" s="15">
        <v>2.55404761904762</v>
      </c>
      <c r="C18" s="15">
        <v>2.1890476190476229</v>
      </c>
      <c r="D18" s="15">
        <v>0.8511904761904735</v>
      </c>
      <c r="E18" s="15">
        <v>2.067619047619047</v>
      </c>
      <c r="F18" s="15">
        <v>1.9459523809523813</v>
      </c>
      <c r="G18" s="15">
        <v>1.9459523809523744</v>
      </c>
      <c r="H18" s="15">
        <v>1.7026190476190501</v>
      </c>
      <c r="I18" s="15">
        <v>1.9459523809523813</v>
      </c>
      <c r="J18" s="15">
        <v>1.7026190476190501</v>
      </c>
      <c r="K18" s="15">
        <v>3.283809523809524</v>
      </c>
      <c r="L18" s="141">
        <f t="shared" si="0"/>
        <v>2.0188809523809526</v>
      </c>
      <c r="M18" s="54">
        <f t="shared" si="1"/>
        <v>0.62336717473950065</v>
      </c>
      <c r="N18" s="141">
        <f t="shared" si="2"/>
        <v>0.19712600907610012</v>
      </c>
    </row>
    <row r="19" spans="1:17" x14ac:dyDescent="0.2">
      <c r="A19" s="54">
        <v>120</v>
      </c>
      <c r="B19" s="15">
        <v>1.8242857142857156</v>
      </c>
      <c r="C19" s="15">
        <v>0.97309523809523546</v>
      </c>
      <c r="D19" s="15">
        <v>1.7028571428571397</v>
      </c>
      <c r="E19" s="15">
        <v>1.7026190476190433</v>
      </c>
      <c r="F19" s="15">
        <v>1.2161904761904772</v>
      </c>
      <c r="G19" s="15">
        <v>0.36476190476190729</v>
      </c>
      <c r="H19" s="15">
        <v>1.4595238095238083</v>
      </c>
      <c r="I19" s="15">
        <v>1.8242857142857156</v>
      </c>
      <c r="J19" s="15">
        <v>1.7028571428571397</v>
      </c>
      <c r="K19" s="15">
        <v>1.581190476190474</v>
      </c>
      <c r="L19" s="141">
        <f t="shared" si="0"/>
        <v>1.4351666666666656</v>
      </c>
      <c r="M19" s="54">
        <f t="shared" si="1"/>
        <v>0.46509468323546416</v>
      </c>
      <c r="N19" s="141">
        <f t="shared" si="2"/>
        <v>0.14707585266585971</v>
      </c>
    </row>
    <row r="20" spans="1:17" x14ac:dyDescent="0.2">
      <c r="A20" s="54">
        <v>127.5</v>
      </c>
      <c r="B20" s="15">
        <v>1.9459523809523813</v>
      </c>
      <c r="C20" s="15">
        <v>1.9459523809523813</v>
      </c>
      <c r="D20" s="15">
        <v>1.4595238095238152</v>
      </c>
      <c r="E20" s="15">
        <v>2.0676190476190537</v>
      </c>
      <c r="F20" s="15">
        <v>2.55404761904762</v>
      </c>
      <c r="G20" s="15">
        <v>1.8242857142857156</v>
      </c>
      <c r="H20" s="15">
        <v>2.3107142857142886</v>
      </c>
      <c r="I20" s="15">
        <v>1.3378571428571429</v>
      </c>
      <c r="J20" s="15">
        <v>1.7026190476190501</v>
      </c>
      <c r="K20" s="15">
        <v>2.4323809523809543</v>
      </c>
      <c r="L20" s="141">
        <f t="shared" si="0"/>
        <v>1.9580952380952401</v>
      </c>
      <c r="M20" s="54">
        <f t="shared" si="1"/>
        <v>0.39905145469233028</v>
      </c>
      <c r="N20" s="141">
        <f t="shared" si="2"/>
        <v>0.12619115004312501</v>
      </c>
    </row>
    <row r="21" spans="1:17" x14ac:dyDescent="0.2">
      <c r="A21" s="54">
        <v>135</v>
      </c>
      <c r="B21" s="15">
        <v>2.1892857142857127</v>
      </c>
      <c r="C21" s="15">
        <v>2.1892857142857127</v>
      </c>
      <c r="D21" s="15">
        <v>1.824285714285709</v>
      </c>
      <c r="E21" s="15">
        <v>2.3107142857142819</v>
      </c>
      <c r="F21" s="15">
        <v>2.4326190476190508</v>
      </c>
      <c r="G21" s="15">
        <v>2.067619047619047</v>
      </c>
      <c r="H21" s="15">
        <v>2.6757142857142857</v>
      </c>
      <c r="I21" s="15">
        <v>2.9188095238095273</v>
      </c>
      <c r="J21" s="15">
        <v>2.1890476190476162</v>
      </c>
      <c r="K21" s="15">
        <v>2.4323809523809543</v>
      </c>
      <c r="L21" s="141">
        <f t="shared" si="0"/>
        <v>2.3229761904761896</v>
      </c>
      <c r="M21" s="54">
        <f t="shared" si="1"/>
        <v>0.31112081394814595</v>
      </c>
      <c r="N21" s="141">
        <f t="shared" si="2"/>
        <v>9.8385039956162462E-2</v>
      </c>
    </row>
    <row r="22" spans="1:17" x14ac:dyDescent="0.2">
      <c r="A22" s="54">
        <v>142.5</v>
      </c>
      <c r="B22" s="15">
        <v>2.797380952380951</v>
      </c>
      <c r="C22" s="15">
        <v>2.7971428571428616</v>
      </c>
      <c r="D22" s="15">
        <v>1.7026190476190501</v>
      </c>
      <c r="E22" s="15">
        <v>3.283809523809524</v>
      </c>
      <c r="F22" s="15">
        <v>4.0133333333333319</v>
      </c>
      <c r="G22" s="15">
        <v>3.283809523809524</v>
      </c>
      <c r="H22" s="15">
        <v>2.9188095238095202</v>
      </c>
      <c r="I22" s="15">
        <v>2.1892857142857127</v>
      </c>
      <c r="J22" s="15">
        <v>2.067619047619047</v>
      </c>
      <c r="K22" s="15">
        <v>2.55404761904762</v>
      </c>
      <c r="L22" s="141">
        <f t="shared" si="0"/>
        <v>2.7607857142857144</v>
      </c>
      <c r="M22" s="54">
        <f t="shared" si="1"/>
        <v>0.67603135516933244</v>
      </c>
      <c r="N22" s="141">
        <f t="shared" si="2"/>
        <v>0.21377988520253349</v>
      </c>
    </row>
    <row r="23" spans="1:17" x14ac:dyDescent="0.2">
      <c r="A23" s="54">
        <v>150</v>
      </c>
      <c r="B23" s="15">
        <v>2.5540476190476129</v>
      </c>
      <c r="C23" s="15">
        <v>2.797380952380951</v>
      </c>
      <c r="D23" s="15">
        <v>2.6757142857142857</v>
      </c>
      <c r="E23" s="15">
        <v>2.4326190476190508</v>
      </c>
      <c r="F23" s="15">
        <v>2.1892857142857127</v>
      </c>
      <c r="G23" s="15">
        <v>1.3378571428571429</v>
      </c>
      <c r="H23" s="15">
        <v>3.040714285714289</v>
      </c>
      <c r="I23" s="15">
        <v>2.797380952380951</v>
      </c>
      <c r="J23" s="15">
        <v>2.4326190476190508</v>
      </c>
      <c r="K23" s="15">
        <v>2.9190476190476167</v>
      </c>
      <c r="L23" s="141">
        <f t="shared" si="0"/>
        <v>2.5176666666666661</v>
      </c>
      <c r="M23" s="54">
        <f t="shared" si="1"/>
        <v>0.48668025379929575</v>
      </c>
      <c r="N23" s="141">
        <f t="shared" si="2"/>
        <v>0.15390180942345899</v>
      </c>
    </row>
    <row r="24" spans="1:17" x14ac:dyDescent="0.2">
      <c r="A24" s="54">
        <v>157.5</v>
      </c>
      <c r="B24" s="15">
        <v>1.824285714285709</v>
      </c>
      <c r="C24" s="15">
        <v>2.9188095238095273</v>
      </c>
      <c r="D24" s="15">
        <v>2.1890476190476229</v>
      </c>
      <c r="E24" s="15">
        <v>2.3107142857142819</v>
      </c>
      <c r="F24" s="15">
        <v>2.3109523809523851</v>
      </c>
      <c r="G24" s="15">
        <v>2.7971428571428549</v>
      </c>
      <c r="H24" s="15">
        <v>3.1621428571428449</v>
      </c>
      <c r="I24" s="15">
        <v>2.6757142857142857</v>
      </c>
      <c r="J24" s="15">
        <v>2.0673809523809505</v>
      </c>
      <c r="K24" s="15">
        <v>2.7973809523809443</v>
      </c>
      <c r="L24" s="141">
        <f t="shared" si="0"/>
        <v>2.5053571428571404</v>
      </c>
      <c r="M24" s="54">
        <f t="shared" si="1"/>
        <v>0.4259839476237991</v>
      </c>
      <c r="N24" s="141">
        <f t="shared" si="2"/>
        <v>0.13470795211610767</v>
      </c>
      <c r="O24" s="2"/>
      <c r="P24" s="2"/>
      <c r="Q24" s="2"/>
    </row>
    <row r="25" spans="1:17" x14ac:dyDescent="0.2">
      <c r="A25" s="54">
        <v>165</v>
      </c>
      <c r="B25" s="15">
        <v>1.9459523809523813</v>
      </c>
      <c r="C25" s="15">
        <v>2.1892857142857127</v>
      </c>
      <c r="D25" s="15">
        <v>2.31095238095239</v>
      </c>
      <c r="E25" s="15">
        <v>2.4323809523809543</v>
      </c>
      <c r="F25" s="15">
        <v>3.040714285714289</v>
      </c>
      <c r="G25" s="15">
        <v>2.9190476190476167</v>
      </c>
      <c r="H25" s="15">
        <v>2.6757142857142857</v>
      </c>
      <c r="I25" s="15">
        <v>4.2566666666666766</v>
      </c>
      <c r="J25" s="15">
        <v>2.3109523809523713</v>
      </c>
      <c r="K25" s="15">
        <v>3.527142857142862</v>
      </c>
      <c r="L25" s="141">
        <f t="shared" si="0"/>
        <v>2.7608809523809539</v>
      </c>
      <c r="M25" s="54">
        <f t="shared" si="1"/>
        <v>0.70227585125234726</v>
      </c>
      <c r="N25" s="141">
        <f t="shared" si="2"/>
        <v>0.22207912356910295</v>
      </c>
      <c r="O25" s="2"/>
      <c r="P25" s="2"/>
      <c r="Q25" s="2"/>
    </row>
    <row r="26" spans="1:17" ht="16" thickBot="1" x14ac:dyDescent="0.25">
      <c r="A26" s="55">
        <v>172.5</v>
      </c>
      <c r="B26" s="21">
        <v>2.0673809523809505</v>
      </c>
      <c r="C26" s="21">
        <v>2.0676190476190537</v>
      </c>
      <c r="D26" s="21">
        <v>3.7704761904761934</v>
      </c>
      <c r="E26" s="21">
        <v>2.9190476190476167</v>
      </c>
      <c r="F26" s="21">
        <v>2.7973809523809581</v>
      </c>
      <c r="G26" s="21">
        <v>3.5269047619047589</v>
      </c>
      <c r="H26" s="21">
        <v>3.5271428571428554</v>
      </c>
      <c r="I26" s="21">
        <v>2.7973809523809443</v>
      </c>
      <c r="J26" s="21">
        <v>3.8919047619047626</v>
      </c>
      <c r="K26" s="21">
        <v>2.1890476190476096</v>
      </c>
      <c r="L26" s="142">
        <f t="shared" si="0"/>
        <v>2.9554285714285706</v>
      </c>
      <c r="M26" s="55">
        <f t="shared" si="1"/>
        <v>0.70001494423093202</v>
      </c>
      <c r="N26" s="142">
        <f t="shared" si="2"/>
        <v>0.22136416199254902</v>
      </c>
      <c r="O26" s="2"/>
      <c r="P26" s="2"/>
      <c r="Q26" s="2"/>
    </row>
    <row r="27" spans="1:17" x14ac:dyDescent="0.2">
      <c r="O27" s="2"/>
      <c r="P27" s="2"/>
      <c r="Q27" s="2"/>
    </row>
    <row r="28" spans="1:17" ht="16" thickBot="1" x14ac:dyDescent="0.25">
      <c r="O28" s="2"/>
      <c r="P28" s="2"/>
      <c r="Q28" s="2"/>
    </row>
    <row r="29" spans="1:17" ht="16" thickBot="1" x14ac:dyDescent="0.25">
      <c r="A29" s="56" t="s">
        <v>0</v>
      </c>
      <c r="B29" s="31" t="s">
        <v>61</v>
      </c>
      <c r="C29" s="31" t="s">
        <v>61</v>
      </c>
      <c r="D29" s="31" t="s">
        <v>61</v>
      </c>
      <c r="E29" s="31" t="s">
        <v>61</v>
      </c>
      <c r="F29" s="31" t="s">
        <v>61</v>
      </c>
      <c r="G29" s="31" t="s">
        <v>62</v>
      </c>
      <c r="H29" s="27" t="s">
        <v>26</v>
      </c>
      <c r="I29" s="149" t="s">
        <v>27</v>
      </c>
      <c r="O29" s="2"/>
      <c r="P29" s="2"/>
      <c r="Q29" s="2"/>
    </row>
    <row r="30" spans="1:17" x14ac:dyDescent="0.2">
      <c r="A30" s="54">
        <v>0</v>
      </c>
      <c r="B30" s="23">
        <v>3.0407142857142859</v>
      </c>
      <c r="C30" s="24">
        <v>3.040476190476193</v>
      </c>
      <c r="D30" s="24">
        <v>3.040476190476193</v>
      </c>
      <c r="E30" s="24">
        <v>2.9190476190476167</v>
      </c>
      <c r="F30" s="24">
        <v>1.8242857142857123</v>
      </c>
      <c r="G30" s="143">
        <f>AVERAGE(B30:F30)</f>
        <v>2.7730000000000001</v>
      </c>
      <c r="H30" s="53">
        <f>STDEV(B30:F30)</f>
        <v>0.5329509045556361</v>
      </c>
      <c r="I30" s="143">
        <f>H30/SQRT(5)</f>
        <v>0.23834289025128091</v>
      </c>
      <c r="K30" s="10"/>
      <c r="L30" s="10"/>
      <c r="M30" s="10"/>
      <c r="O30" s="2"/>
      <c r="P30" s="2"/>
      <c r="Q30" s="2"/>
    </row>
    <row r="31" spans="1:17" x14ac:dyDescent="0.2">
      <c r="A31" s="54">
        <v>7.5</v>
      </c>
      <c r="B31" s="18">
        <v>1.8242857142857123</v>
      </c>
      <c r="C31" s="15">
        <v>1.9459523809523813</v>
      </c>
      <c r="D31" s="15">
        <v>1.9459523809523813</v>
      </c>
      <c r="E31" s="15">
        <v>1.8242857142857156</v>
      </c>
      <c r="F31" s="15">
        <v>1.9459523809523813</v>
      </c>
      <c r="G31" s="144">
        <f t="shared" ref="G31:G53" si="3">AVERAGE(B31:F31)</f>
        <v>1.8972857142857145</v>
      </c>
      <c r="H31" s="54">
        <f t="shared" ref="H31:H53" si="4">STDEV(B31:F31)</f>
        <v>6.6639577829795599E-2</v>
      </c>
      <c r="I31" s="144">
        <f t="shared" ref="I31:I53" si="5">H31/SQRT(5)</f>
        <v>2.9802125203862172E-2</v>
      </c>
      <c r="K31" s="10"/>
      <c r="L31" s="10"/>
      <c r="M31" s="10"/>
      <c r="O31" s="2"/>
      <c r="P31" s="2"/>
      <c r="Q31" s="2"/>
    </row>
    <row r="32" spans="1:17" x14ac:dyDescent="0.2">
      <c r="A32" s="54">
        <v>15</v>
      </c>
      <c r="B32" s="18">
        <v>1.7026190476190501</v>
      </c>
      <c r="C32" s="15">
        <v>1.9459523809523813</v>
      </c>
      <c r="D32" s="15">
        <v>2.067619047619047</v>
      </c>
      <c r="E32" s="15">
        <v>1.5809523809523776</v>
      </c>
      <c r="F32" s="15">
        <v>1.7026190476190466</v>
      </c>
      <c r="G32" s="144">
        <f t="shared" si="3"/>
        <v>1.7999523809523805</v>
      </c>
      <c r="H32" s="54">
        <f t="shared" si="4"/>
        <v>0.19991873348938624</v>
      </c>
      <c r="I32" s="144">
        <f t="shared" si="5"/>
        <v>8.9406375611586264E-2</v>
      </c>
      <c r="K32" s="10"/>
      <c r="L32" s="10"/>
      <c r="M32" s="10"/>
      <c r="O32" s="2"/>
      <c r="P32" s="2"/>
      <c r="Q32" s="2"/>
    </row>
    <row r="33" spans="1:17" x14ac:dyDescent="0.2">
      <c r="A33" s="54">
        <v>22.5</v>
      </c>
      <c r="B33" s="18">
        <v>2.067619047619047</v>
      </c>
      <c r="C33" s="15">
        <v>1.7026190476190433</v>
      </c>
      <c r="D33" s="15">
        <v>0.97285714285713909</v>
      </c>
      <c r="E33" s="15">
        <v>1.3378571428571429</v>
      </c>
      <c r="F33" s="15">
        <v>1.5811904761904774</v>
      </c>
      <c r="G33" s="144">
        <f t="shared" si="3"/>
        <v>1.5324285714285699</v>
      </c>
      <c r="H33" s="54">
        <f t="shared" si="4"/>
        <v>0.40888555606573396</v>
      </c>
      <c r="I33" s="144">
        <f t="shared" si="5"/>
        <v>0.1828591796761565</v>
      </c>
      <c r="K33" s="10"/>
      <c r="L33" s="10"/>
      <c r="M33" s="10"/>
      <c r="O33" s="2"/>
      <c r="P33" s="2"/>
      <c r="Q33" s="2"/>
    </row>
    <row r="34" spans="1:17" x14ac:dyDescent="0.2">
      <c r="A34" s="54">
        <v>30</v>
      </c>
      <c r="B34" s="18">
        <v>2.4323809523809476</v>
      </c>
      <c r="C34" s="15">
        <v>2.067619047619047</v>
      </c>
      <c r="D34" s="15">
        <v>1.2161904761904772</v>
      </c>
      <c r="E34" s="15">
        <v>1.2161904761904772</v>
      </c>
      <c r="F34" s="15">
        <v>1.3378571428571429</v>
      </c>
      <c r="G34" s="144">
        <f t="shared" si="3"/>
        <v>1.6540476190476183</v>
      </c>
      <c r="H34" s="54">
        <f t="shared" si="4"/>
        <v>0.56130612784914014</v>
      </c>
      <c r="I34" s="144">
        <f t="shared" si="5"/>
        <v>0.25102373161157304</v>
      </c>
      <c r="K34" s="10"/>
      <c r="L34" s="10"/>
      <c r="M34" s="10"/>
    </row>
    <row r="35" spans="1:17" x14ac:dyDescent="0.2">
      <c r="A35" s="54">
        <v>37.5</v>
      </c>
      <c r="B35" s="18">
        <v>1.3378571428571429</v>
      </c>
      <c r="C35" s="15">
        <v>1.0945238095238115</v>
      </c>
      <c r="D35" s="15">
        <v>0.85142857142856987</v>
      </c>
      <c r="E35" s="15">
        <v>1.2161904761904772</v>
      </c>
      <c r="F35" s="15">
        <v>1.5809523809523844</v>
      </c>
      <c r="G35" s="144">
        <f t="shared" si="3"/>
        <v>1.2161904761904772</v>
      </c>
      <c r="H35" s="54">
        <f t="shared" si="4"/>
        <v>0.27189522333365107</v>
      </c>
      <c r="I35" s="144">
        <f t="shared" si="5"/>
        <v>0.12159524042630615</v>
      </c>
      <c r="K35" s="10"/>
      <c r="L35" s="10"/>
      <c r="M35" s="10"/>
    </row>
    <row r="36" spans="1:17" x14ac:dyDescent="0.2">
      <c r="A36" s="54">
        <v>45</v>
      </c>
      <c r="B36" s="18">
        <v>1.7028571428571464</v>
      </c>
      <c r="C36" s="15">
        <v>1.2164285714285734</v>
      </c>
      <c r="D36" s="15">
        <v>1.2161904761904772</v>
      </c>
      <c r="E36" s="15">
        <v>0.85142857142856987</v>
      </c>
      <c r="F36" s="15">
        <v>1.9459523809523744</v>
      </c>
      <c r="G36" s="144">
        <f t="shared" si="3"/>
        <v>1.3865714285714283</v>
      </c>
      <c r="H36" s="54">
        <f t="shared" si="4"/>
        <v>0.43511488174671631</v>
      </c>
      <c r="I36" s="144">
        <f t="shared" si="5"/>
        <v>0.19458929072148801</v>
      </c>
      <c r="K36" s="10"/>
      <c r="L36" s="10"/>
      <c r="M36" s="10"/>
    </row>
    <row r="37" spans="1:17" x14ac:dyDescent="0.2">
      <c r="A37" s="54">
        <v>52.5</v>
      </c>
      <c r="B37" s="18">
        <v>2.1890476190476162</v>
      </c>
      <c r="C37" s="15">
        <v>1.9459523809523813</v>
      </c>
      <c r="D37" s="15">
        <v>1.3378571428571429</v>
      </c>
      <c r="E37" s="15">
        <v>1.0945238095238115</v>
      </c>
      <c r="F37" s="15">
        <v>1.9459523809523813</v>
      </c>
      <c r="G37" s="144">
        <f t="shared" si="3"/>
        <v>1.7026666666666668</v>
      </c>
      <c r="H37" s="54">
        <f t="shared" si="4"/>
        <v>0.46310528817592445</v>
      </c>
      <c r="I37" s="144">
        <f t="shared" si="5"/>
        <v>0.20710698102019931</v>
      </c>
      <c r="K37" s="10"/>
      <c r="L37" s="10"/>
      <c r="M37" s="10"/>
    </row>
    <row r="38" spans="1:17" x14ac:dyDescent="0.2">
      <c r="A38" s="54">
        <v>60</v>
      </c>
      <c r="B38" s="18">
        <v>1.8242857142857156</v>
      </c>
      <c r="C38" s="15">
        <v>1.8242857142857156</v>
      </c>
      <c r="D38" s="15">
        <v>0.97309523809524223</v>
      </c>
      <c r="E38" s="15">
        <v>1.3378571428571429</v>
      </c>
      <c r="F38" s="15">
        <v>1.4595238095238152</v>
      </c>
      <c r="G38" s="144">
        <f t="shared" si="3"/>
        <v>1.4838095238095261</v>
      </c>
      <c r="H38" s="54">
        <f t="shared" si="4"/>
        <v>0.35866734156424396</v>
      </c>
      <c r="I38" s="144">
        <f t="shared" si="5"/>
        <v>0.16040091140935703</v>
      </c>
      <c r="K38" s="10"/>
      <c r="L38" s="10"/>
      <c r="M38" s="10"/>
    </row>
    <row r="39" spans="1:17" x14ac:dyDescent="0.2">
      <c r="A39" s="54">
        <v>67.5</v>
      </c>
      <c r="B39" s="18">
        <v>1.581190476190474</v>
      </c>
      <c r="C39" s="15">
        <v>2.3107142857142819</v>
      </c>
      <c r="D39" s="15">
        <v>1.0945238095238048</v>
      </c>
      <c r="E39" s="15">
        <v>1.0947619047619011</v>
      </c>
      <c r="F39" s="15">
        <v>1.3378571428571429</v>
      </c>
      <c r="G39" s="144">
        <f t="shared" si="3"/>
        <v>1.4838095238095208</v>
      </c>
      <c r="H39" s="54">
        <f t="shared" si="4"/>
        <v>0.50434562798903648</v>
      </c>
      <c r="I39" s="144">
        <f t="shared" si="5"/>
        <v>0.22555022166766123</v>
      </c>
      <c r="K39" s="10"/>
      <c r="L39" s="10"/>
      <c r="M39" s="10"/>
    </row>
    <row r="40" spans="1:17" x14ac:dyDescent="0.2">
      <c r="A40" s="54">
        <v>75</v>
      </c>
      <c r="B40" s="18">
        <v>1.7026190476190501</v>
      </c>
      <c r="C40" s="15">
        <v>1.581190476190474</v>
      </c>
      <c r="D40" s="15">
        <v>1.0945238095238115</v>
      </c>
      <c r="E40" s="15">
        <v>0.97285714285714586</v>
      </c>
      <c r="F40" s="15">
        <v>1.2161904761904703</v>
      </c>
      <c r="G40" s="144">
        <f t="shared" si="3"/>
        <v>1.3134761904761905</v>
      </c>
      <c r="H40" s="54">
        <f t="shared" si="4"/>
        <v>0.31485278026822289</v>
      </c>
      <c r="I40" s="144">
        <f t="shared" si="5"/>
        <v>0.14080644391691016</v>
      </c>
      <c r="K40" s="10"/>
      <c r="L40" s="10"/>
      <c r="M40" s="10"/>
    </row>
    <row r="41" spans="1:17" x14ac:dyDescent="0.2">
      <c r="A41" s="54">
        <v>82.5</v>
      </c>
      <c r="B41" s="18">
        <v>1.581190476190474</v>
      </c>
      <c r="C41" s="15">
        <v>1.4595238095238152</v>
      </c>
      <c r="D41" s="15">
        <v>0.97309523809523546</v>
      </c>
      <c r="E41" s="15">
        <v>0.97309523809523546</v>
      </c>
      <c r="F41" s="15">
        <v>0.97309523809524223</v>
      </c>
      <c r="G41" s="144">
        <f t="shared" si="3"/>
        <v>1.1920000000000006</v>
      </c>
      <c r="H41" s="54">
        <f t="shared" si="4"/>
        <v>0.30281846862982348</v>
      </c>
      <c r="I41" s="144">
        <f t="shared" si="5"/>
        <v>0.13542453613973457</v>
      </c>
      <c r="K41" s="10"/>
      <c r="L41" s="10"/>
      <c r="M41" s="10"/>
    </row>
    <row r="42" spans="1:17" x14ac:dyDescent="0.2">
      <c r="A42" s="54">
        <v>90</v>
      </c>
      <c r="B42" s="18">
        <v>1.3378571428571429</v>
      </c>
      <c r="C42" s="15">
        <v>1.4592857142857121</v>
      </c>
      <c r="D42" s="15">
        <v>1.0945238095238115</v>
      </c>
      <c r="E42" s="15">
        <v>1.2161904761904772</v>
      </c>
      <c r="F42" s="15">
        <v>1.0945238095238115</v>
      </c>
      <c r="G42" s="144">
        <f t="shared" si="3"/>
        <v>1.240476190476191</v>
      </c>
      <c r="H42" s="54">
        <f t="shared" si="4"/>
        <v>0.15855176483255676</v>
      </c>
      <c r="I42" s="144">
        <f t="shared" si="5"/>
        <v>7.0906504823631492E-2</v>
      </c>
      <c r="K42" s="10"/>
      <c r="L42" s="10"/>
      <c r="M42" s="10"/>
    </row>
    <row r="43" spans="1:17" x14ac:dyDescent="0.2">
      <c r="A43" s="54">
        <v>97.5</v>
      </c>
      <c r="B43" s="18">
        <v>1.9459523809523813</v>
      </c>
      <c r="C43" s="15">
        <v>1.581190476190474</v>
      </c>
      <c r="D43" s="15">
        <v>1.8242857142857156</v>
      </c>
      <c r="E43" s="15">
        <v>0.97285714285714586</v>
      </c>
      <c r="F43" s="15">
        <v>1.7026190476190433</v>
      </c>
      <c r="G43" s="144">
        <f t="shared" si="3"/>
        <v>1.6053809523809519</v>
      </c>
      <c r="H43" s="54">
        <f t="shared" si="4"/>
        <v>0.37882548378578329</v>
      </c>
      <c r="I43" s="144">
        <f t="shared" si="5"/>
        <v>0.16941590667085116</v>
      </c>
      <c r="K43" s="10"/>
      <c r="L43" s="10"/>
      <c r="M43" s="10"/>
    </row>
    <row r="44" spans="1:17" x14ac:dyDescent="0.2">
      <c r="A44" s="54">
        <v>105</v>
      </c>
      <c r="B44" s="18">
        <v>2.55404761904762</v>
      </c>
      <c r="C44" s="15">
        <v>2.1890476190476229</v>
      </c>
      <c r="D44" s="15">
        <v>0.85142857142856987</v>
      </c>
      <c r="E44" s="15">
        <v>0.60809523809523858</v>
      </c>
      <c r="F44" s="15">
        <v>2.067619047619047</v>
      </c>
      <c r="G44" s="144">
        <f t="shared" si="3"/>
        <v>1.6540476190476199</v>
      </c>
      <c r="H44" s="54">
        <f t="shared" si="4"/>
        <v>0.86681601931313534</v>
      </c>
      <c r="I44" s="144">
        <f t="shared" si="5"/>
        <v>0.38765190863398824</v>
      </c>
      <c r="K44" s="10"/>
      <c r="L44" s="10"/>
      <c r="M44" s="10"/>
    </row>
    <row r="45" spans="1:17" x14ac:dyDescent="0.2">
      <c r="A45" s="54">
        <v>112.5</v>
      </c>
      <c r="B45" s="18">
        <v>2.067619047619047</v>
      </c>
      <c r="C45" s="15">
        <v>2.1892857142857127</v>
      </c>
      <c r="D45" s="15">
        <v>0.97309523809523546</v>
      </c>
      <c r="E45" s="15">
        <v>1.2164285714285668</v>
      </c>
      <c r="F45" s="15">
        <v>1.8242857142857156</v>
      </c>
      <c r="G45" s="144">
        <f t="shared" si="3"/>
        <v>1.6541428571428554</v>
      </c>
      <c r="H45" s="54">
        <f t="shared" si="4"/>
        <v>0.53425384528500697</v>
      </c>
      <c r="I45" s="144">
        <f t="shared" si="5"/>
        <v>0.23892558305958619</v>
      </c>
      <c r="K45" s="10"/>
      <c r="L45" s="10"/>
      <c r="M45" s="10"/>
    </row>
    <row r="46" spans="1:17" x14ac:dyDescent="0.2">
      <c r="A46" s="54">
        <v>120</v>
      </c>
      <c r="B46" s="18">
        <v>2.9188095238095273</v>
      </c>
      <c r="C46" s="15">
        <v>2.4323809523809543</v>
      </c>
      <c r="D46" s="15">
        <v>0.85119047619048016</v>
      </c>
      <c r="E46" s="15">
        <v>0.97285714285714586</v>
      </c>
      <c r="F46" s="15">
        <v>1.9459523809523813</v>
      </c>
      <c r="G46" s="144">
        <f t="shared" si="3"/>
        <v>1.8242380952380977</v>
      </c>
      <c r="H46" s="54">
        <f t="shared" si="4"/>
        <v>0.90199915594431856</v>
      </c>
      <c r="I46" s="144">
        <f t="shared" si="5"/>
        <v>0.40338628566778595</v>
      </c>
      <c r="K46" s="10"/>
      <c r="L46" s="10"/>
      <c r="M46" s="10"/>
    </row>
    <row r="47" spans="1:17" x14ac:dyDescent="0.2">
      <c r="A47" s="54">
        <v>127.5</v>
      </c>
      <c r="B47" s="18">
        <v>2.55404761904762</v>
      </c>
      <c r="C47" s="15">
        <v>2.5540476190476129</v>
      </c>
      <c r="D47" s="15">
        <v>1.4595238095238083</v>
      </c>
      <c r="E47" s="15">
        <v>0.97285714285713909</v>
      </c>
      <c r="F47" s="15">
        <v>2.067619047619047</v>
      </c>
      <c r="G47" s="144">
        <f t="shared" si="3"/>
        <v>1.9216190476190456</v>
      </c>
      <c r="H47" s="54">
        <f t="shared" si="4"/>
        <v>0.69550861909039197</v>
      </c>
      <c r="I47" s="144">
        <f t="shared" si="5"/>
        <v>0.31104091024462488</v>
      </c>
      <c r="K47" s="10"/>
      <c r="L47" s="10"/>
      <c r="M47" s="10"/>
    </row>
    <row r="48" spans="1:17" x14ac:dyDescent="0.2">
      <c r="A48" s="54">
        <v>135</v>
      </c>
      <c r="B48" s="18">
        <v>3.283809523809524</v>
      </c>
      <c r="C48" s="15">
        <v>3.527142857142862</v>
      </c>
      <c r="D48" s="15">
        <v>2.6757142857142857</v>
      </c>
      <c r="E48" s="15">
        <v>1.8245238095238121</v>
      </c>
      <c r="F48" s="15">
        <v>3.040476190476193</v>
      </c>
      <c r="G48" s="144">
        <f t="shared" si="3"/>
        <v>2.8703333333333356</v>
      </c>
      <c r="H48" s="54">
        <f t="shared" si="4"/>
        <v>0.66387198244111378</v>
      </c>
      <c r="I48" s="144">
        <f t="shared" si="5"/>
        <v>0.29689257621917542</v>
      </c>
      <c r="K48" s="10"/>
      <c r="L48" s="10"/>
      <c r="M48" s="10"/>
    </row>
    <row r="49" spans="1:13" x14ac:dyDescent="0.2">
      <c r="A49" s="54">
        <v>142.5</v>
      </c>
      <c r="B49" s="18">
        <v>2.3109523809523713</v>
      </c>
      <c r="C49" s="15">
        <v>2.7973809523809443</v>
      </c>
      <c r="D49" s="15">
        <v>4.1350000000000042</v>
      </c>
      <c r="E49" s="15">
        <v>2.7971428571428549</v>
      </c>
      <c r="F49" s="15">
        <v>2.9190476190476167</v>
      </c>
      <c r="G49" s="144">
        <f t="shared" si="3"/>
        <v>2.9919047619047583</v>
      </c>
      <c r="H49" s="54">
        <f t="shared" si="4"/>
        <v>0.68033865533353965</v>
      </c>
      <c r="I49" s="144">
        <f t="shared" si="5"/>
        <v>0.30425669620931889</v>
      </c>
      <c r="K49" s="10"/>
      <c r="L49" s="10"/>
      <c r="M49" s="10"/>
    </row>
    <row r="50" spans="1:13" x14ac:dyDescent="0.2">
      <c r="A50" s="54">
        <v>150</v>
      </c>
      <c r="B50" s="18">
        <v>3.0404761904761997</v>
      </c>
      <c r="C50" s="15">
        <v>3.2838095238095306</v>
      </c>
      <c r="D50" s="15">
        <v>4.135238095238094</v>
      </c>
      <c r="E50" s="15">
        <v>4.135238095238094</v>
      </c>
      <c r="F50" s="15">
        <v>4.1350000000000042</v>
      </c>
      <c r="G50" s="144">
        <f t="shared" si="3"/>
        <v>3.7459523809523843</v>
      </c>
      <c r="H50" s="54">
        <f t="shared" si="4"/>
        <v>0.53984198158291019</v>
      </c>
      <c r="I50" s="144">
        <f t="shared" si="5"/>
        <v>0.24142467358551534</v>
      </c>
      <c r="K50" s="10"/>
      <c r="L50" s="10"/>
      <c r="M50" s="10"/>
    </row>
    <row r="51" spans="1:13" x14ac:dyDescent="0.2">
      <c r="A51" s="54">
        <v>157.5</v>
      </c>
      <c r="B51" s="18">
        <v>4.2566666666666633</v>
      </c>
      <c r="C51" s="15">
        <v>4.1350000000000042</v>
      </c>
      <c r="D51" s="15">
        <v>4.8649999999999984</v>
      </c>
      <c r="E51" s="15">
        <v>5.10809523809524</v>
      </c>
      <c r="F51" s="15">
        <v>4.2569047619047531</v>
      </c>
      <c r="G51" s="144">
        <f t="shared" si="3"/>
        <v>4.524333333333332</v>
      </c>
      <c r="H51" s="54">
        <f t="shared" si="4"/>
        <v>0.43346731968345803</v>
      </c>
      <c r="I51" s="144">
        <f t="shared" si="5"/>
        <v>0.19385247856736895</v>
      </c>
      <c r="K51" s="10"/>
      <c r="L51" s="10"/>
      <c r="M51" s="10"/>
    </row>
    <row r="52" spans="1:13" x14ac:dyDescent="0.2">
      <c r="A52" s="54">
        <v>165</v>
      </c>
      <c r="B52" s="18">
        <v>3.6488095238095211</v>
      </c>
      <c r="C52" s="15">
        <v>3.8919047619047626</v>
      </c>
      <c r="D52" s="15">
        <v>4.8647619047619086</v>
      </c>
      <c r="E52" s="15">
        <v>3.527142857142862</v>
      </c>
      <c r="F52" s="15">
        <v>4.2566666666666766</v>
      </c>
      <c r="G52" s="144">
        <f t="shared" si="3"/>
        <v>4.0378571428571464</v>
      </c>
      <c r="H52" s="54">
        <f t="shared" si="4"/>
        <v>0.5397078658856731</v>
      </c>
      <c r="I52" s="144">
        <f t="shared" si="5"/>
        <v>0.24136469522234094</v>
      </c>
      <c r="K52" s="10"/>
      <c r="L52" s="10"/>
      <c r="M52" s="10"/>
    </row>
    <row r="53" spans="1:13" ht="16" thickBot="1" x14ac:dyDescent="0.25">
      <c r="A53" s="55">
        <v>172.5</v>
      </c>
      <c r="B53" s="20">
        <v>4.621666666666667</v>
      </c>
      <c r="C53" s="21">
        <v>3.7702380952380903</v>
      </c>
      <c r="D53" s="21">
        <v>4.2566666666666633</v>
      </c>
      <c r="E53" s="21">
        <v>3.7702380952380903</v>
      </c>
      <c r="F53" s="21">
        <v>4.3785714285714255</v>
      </c>
      <c r="G53" s="145">
        <f t="shared" si="3"/>
        <v>4.1594761904761883</v>
      </c>
      <c r="H53" s="55">
        <f t="shared" si="4"/>
        <v>0.37884077719686099</v>
      </c>
      <c r="I53" s="145">
        <f t="shared" si="5"/>
        <v>0.16942274609220667</v>
      </c>
      <c r="K53" s="10"/>
      <c r="L53" s="10"/>
      <c r="M53" s="10"/>
    </row>
    <row r="54" spans="1:13" x14ac:dyDescent="0.2">
      <c r="K54" s="10"/>
      <c r="L54" s="10"/>
      <c r="M54" s="10"/>
    </row>
    <row r="55" spans="1:13" ht="16" thickBot="1" x14ac:dyDescent="0.25">
      <c r="K55" s="10"/>
      <c r="L55" s="10"/>
      <c r="M55" s="10"/>
    </row>
    <row r="56" spans="1:13" ht="16" thickBot="1" x14ac:dyDescent="0.25">
      <c r="A56" s="56" t="s">
        <v>0</v>
      </c>
      <c r="B56" s="31" t="s">
        <v>38</v>
      </c>
      <c r="C56" s="31" t="s">
        <v>39</v>
      </c>
      <c r="D56" s="31" t="s">
        <v>40</v>
      </c>
      <c r="E56" s="31" t="s">
        <v>41</v>
      </c>
      <c r="F56" s="151" t="s">
        <v>59</v>
      </c>
      <c r="G56" s="36" t="s">
        <v>26</v>
      </c>
      <c r="H56" s="151" t="s">
        <v>27</v>
      </c>
      <c r="I56" s="138"/>
    </row>
    <row r="57" spans="1:13" x14ac:dyDescent="0.2">
      <c r="A57" s="54">
        <v>0</v>
      </c>
      <c r="B57" s="23">
        <v>2.067619047619047</v>
      </c>
      <c r="C57" s="24">
        <v>2.310952380952378</v>
      </c>
      <c r="D57" s="24">
        <v>2.310952380952378</v>
      </c>
      <c r="E57" s="24">
        <v>1.7028571428571431</v>
      </c>
      <c r="F57" s="146">
        <v>2.0980952380952362</v>
      </c>
      <c r="G57" s="53">
        <v>0.28737796055832832</v>
      </c>
      <c r="H57" s="146">
        <v>0.14368898027916416</v>
      </c>
    </row>
    <row r="58" spans="1:13" x14ac:dyDescent="0.2">
      <c r="A58" s="54">
        <v>7.5</v>
      </c>
      <c r="B58" s="18">
        <v>3.1621428571428583</v>
      </c>
      <c r="C58" s="15">
        <v>1.9459523809523813</v>
      </c>
      <c r="D58" s="15">
        <v>2.0676190476190501</v>
      </c>
      <c r="E58" s="15">
        <v>1.8242857142857156</v>
      </c>
      <c r="F58" s="147">
        <v>2.2500000000000018</v>
      </c>
      <c r="G58" s="54">
        <v>0.61615609800814275</v>
      </c>
      <c r="H58" s="147">
        <v>0.30807804900407137</v>
      </c>
    </row>
    <row r="59" spans="1:13" x14ac:dyDescent="0.2">
      <c r="A59" s="54">
        <v>15</v>
      </c>
      <c r="B59" s="18">
        <v>1.581190476190474</v>
      </c>
      <c r="C59" s="15">
        <v>2.55404761904762</v>
      </c>
      <c r="D59" s="15">
        <v>2.3107142857142851</v>
      </c>
      <c r="E59" s="15">
        <v>1.9459523809523813</v>
      </c>
      <c r="F59" s="147">
        <v>2.09797619047619</v>
      </c>
      <c r="G59" s="54">
        <v>0.42561224852230944</v>
      </c>
      <c r="H59" s="147">
        <v>0.21280612426115472</v>
      </c>
    </row>
    <row r="60" spans="1:13" x14ac:dyDescent="0.2">
      <c r="A60" s="54">
        <v>22.5</v>
      </c>
      <c r="B60" s="18">
        <v>1.3378571428571429</v>
      </c>
      <c r="C60" s="15">
        <v>1.5809523809523844</v>
      </c>
      <c r="D60" s="15">
        <v>1.8242857142857156</v>
      </c>
      <c r="E60" s="15">
        <v>1.4595238095238083</v>
      </c>
      <c r="F60" s="147">
        <v>1.550654761904763</v>
      </c>
      <c r="G60" s="54">
        <v>0.207669224950846</v>
      </c>
      <c r="H60" s="147">
        <v>0.103834612475423</v>
      </c>
    </row>
    <row r="61" spans="1:13" x14ac:dyDescent="0.2">
      <c r="A61" s="54">
        <v>30</v>
      </c>
      <c r="B61" s="18">
        <v>2.067619047619047</v>
      </c>
      <c r="C61" s="15">
        <v>2.5542857142857094</v>
      </c>
      <c r="D61" s="15">
        <v>1.8245238095238052</v>
      </c>
      <c r="E61" s="15">
        <v>1.5809523809523776</v>
      </c>
      <c r="F61" s="147">
        <v>2.0068452380952349</v>
      </c>
      <c r="G61" s="54">
        <v>0.41553594308127134</v>
      </c>
      <c r="H61" s="147">
        <v>0.20776797154063567</v>
      </c>
    </row>
    <row r="62" spans="1:13" x14ac:dyDescent="0.2">
      <c r="A62" s="54">
        <v>37.5</v>
      </c>
      <c r="B62" s="18">
        <v>1.9459523809523813</v>
      </c>
      <c r="C62" s="15">
        <v>2.0673809523809505</v>
      </c>
      <c r="D62" s="15">
        <v>2.3107142857142886</v>
      </c>
      <c r="E62" s="15">
        <v>1.5811904761904807</v>
      </c>
      <c r="F62" s="147">
        <v>1.9763095238095252</v>
      </c>
      <c r="G62" s="54">
        <v>0.30395239089943782</v>
      </c>
      <c r="H62" s="147">
        <v>0.15197619544971891</v>
      </c>
    </row>
    <row r="63" spans="1:13" x14ac:dyDescent="0.2">
      <c r="A63" s="54">
        <v>45</v>
      </c>
      <c r="B63" s="18">
        <v>2.55404761904762</v>
      </c>
      <c r="C63" s="15">
        <v>2.3109523809523851</v>
      </c>
      <c r="D63" s="15">
        <v>2.067619047619047</v>
      </c>
      <c r="E63" s="15">
        <v>2.067619047619047</v>
      </c>
      <c r="F63" s="147">
        <v>2.2500595238095249</v>
      </c>
      <c r="G63" s="54">
        <v>0.23287031927857743</v>
      </c>
      <c r="H63" s="147">
        <v>0.11643515963928872</v>
      </c>
    </row>
    <row r="64" spans="1:13" x14ac:dyDescent="0.2">
      <c r="A64" s="54">
        <v>52.5</v>
      </c>
      <c r="B64" s="18">
        <v>1.8242857142857156</v>
      </c>
      <c r="C64" s="15">
        <v>2.3107142857142819</v>
      </c>
      <c r="D64" s="15">
        <v>2.1890476190476162</v>
      </c>
      <c r="E64" s="15">
        <v>1.9459523809523813</v>
      </c>
      <c r="F64" s="147">
        <v>2.067499999999999</v>
      </c>
      <c r="G64" s="54">
        <v>0.22200152022249725</v>
      </c>
      <c r="H64" s="147">
        <v>0.11100076011124863</v>
      </c>
    </row>
    <row r="65" spans="1:8" x14ac:dyDescent="0.2">
      <c r="A65" s="54">
        <v>60</v>
      </c>
      <c r="B65" s="18">
        <v>2.3107142857142819</v>
      </c>
      <c r="C65" s="15">
        <v>2.0676190476190537</v>
      </c>
      <c r="D65" s="15">
        <v>2.1892857142857194</v>
      </c>
      <c r="E65" s="15">
        <v>1.4592857142857121</v>
      </c>
      <c r="F65" s="147">
        <v>2.0067261904761917</v>
      </c>
      <c r="G65" s="54">
        <v>0.3782132365049844</v>
      </c>
      <c r="H65" s="147">
        <v>0.1891066182524922</v>
      </c>
    </row>
    <row r="66" spans="1:8" x14ac:dyDescent="0.2">
      <c r="A66" s="54">
        <v>67.5</v>
      </c>
      <c r="B66" s="18">
        <v>1.3378571428571429</v>
      </c>
      <c r="C66" s="15">
        <v>1.581190476190474</v>
      </c>
      <c r="D66" s="15">
        <v>1.824285714285709</v>
      </c>
      <c r="E66" s="15">
        <v>1.581190476190474</v>
      </c>
      <c r="F66" s="147">
        <v>1.5811309523809498</v>
      </c>
      <c r="G66" s="54">
        <v>0.19858364461300806</v>
      </c>
      <c r="H66" s="147">
        <v>9.9291822306504032E-2</v>
      </c>
    </row>
    <row r="67" spans="1:8" x14ac:dyDescent="0.2">
      <c r="A67" s="54">
        <v>75</v>
      </c>
      <c r="B67" s="18">
        <v>0.85142857142857664</v>
      </c>
      <c r="C67" s="15">
        <v>0.97285714285713909</v>
      </c>
      <c r="D67" s="15">
        <v>1.2161904761904772</v>
      </c>
      <c r="E67" s="15">
        <v>0.97285714285714586</v>
      </c>
      <c r="F67" s="147">
        <v>1.0033333333333347</v>
      </c>
      <c r="G67" s="54">
        <v>0.15301504972445151</v>
      </c>
      <c r="H67" s="147">
        <v>7.6507524862225756E-2</v>
      </c>
    </row>
    <row r="68" spans="1:8" x14ac:dyDescent="0.2">
      <c r="A68" s="54">
        <v>82.5</v>
      </c>
      <c r="B68" s="18">
        <v>1.3378571428571429</v>
      </c>
      <c r="C68" s="15">
        <v>1.5811904761904807</v>
      </c>
      <c r="D68" s="15">
        <v>1.3378571428571429</v>
      </c>
      <c r="E68" s="15">
        <v>1.2164285714285734</v>
      </c>
      <c r="F68" s="147">
        <v>1.368333333333335</v>
      </c>
      <c r="G68" s="54">
        <v>0.15301504972445443</v>
      </c>
      <c r="H68" s="147">
        <v>7.6507524862227214E-2</v>
      </c>
    </row>
    <row r="69" spans="1:8" x14ac:dyDescent="0.2">
      <c r="A69" s="54">
        <v>90</v>
      </c>
      <c r="B69" s="18">
        <v>1.2161904761904703</v>
      </c>
      <c r="C69" s="15">
        <v>1.4592857142857121</v>
      </c>
      <c r="D69" s="15">
        <v>1.0947619047619079</v>
      </c>
      <c r="E69" s="15">
        <v>1.3376190476190464</v>
      </c>
      <c r="F69" s="147">
        <v>1.2769642857142842</v>
      </c>
      <c r="G69" s="54">
        <v>0.1568558435919232</v>
      </c>
      <c r="H69" s="147">
        <v>7.84279217959616E-2</v>
      </c>
    </row>
    <row r="70" spans="1:8" x14ac:dyDescent="0.2">
      <c r="A70" s="54">
        <v>97.5</v>
      </c>
      <c r="B70" s="18">
        <v>2.4323809523809543</v>
      </c>
      <c r="C70" s="15">
        <v>1.9459523809523813</v>
      </c>
      <c r="D70" s="15">
        <v>2.1890476190476162</v>
      </c>
      <c r="E70" s="15">
        <v>2.310952380952378</v>
      </c>
      <c r="F70" s="147">
        <v>2.2195833333333326</v>
      </c>
      <c r="G70" s="54">
        <v>0.20771571717373169</v>
      </c>
      <c r="H70" s="147">
        <v>0.10385785858686584</v>
      </c>
    </row>
    <row r="71" spans="1:8" x14ac:dyDescent="0.2">
      <c r="A71" s="54">
        <v>105</v>
      </c>
      <c r="B71" s="18">
        <v>2.6757142857142857</v>
      </c>
      <c r="C71" s="15">
        <v>2.9190476190476167</v>
      </c>
      <c r="D71" s="15">
        <v>2.6757142857142857</v>
      </c>
      <c r="E71" s="15">
        <v>2.067619047619047</v>
      </c>
      <c r="F71" s="147">
        <v>2.5845238095238088</v>
      </c>
      <c r="G71" s="54">
        <v>0.36319329927456279</v>
      </c>
      <c r="H71" s="147">
        <v>0.18159664963728139</v>
      </c>
    </row>
    <row r="72" spans="1:8" x14ac:dyDescent="0.2">
      <c r="A72" s="54">
        <v>112.5</v>
      </c>
      <c r="B72" s="18">
        <v>2.3107142857142886</v>
      </c>
      <c r="C72" s="15">
        <v>2.3107142857142886</v>
      </c>
      <c r="D72" s="15">
        <v>1.9459523809523813</v>
      </c>
      <c r="E72" s="15">
        <v>1.8242857142857156</v>
      </c>
      <c r="F72" s="147">
        <v>2.0979166666666682</v>
      </c>
      <c r="G72" s="54">
        <v>0.25068751835584668</v>
      </c>
      <c r="H72" s="147">
        <v>0.12534375917792334</v>
      </c>
    </row>
    <row r="73" spans="1:8" x14ac:dyDescent="0.2">
      <c r="A73" s="54">
        <v>120</v>
      </c>
      <c r="B73" s="18">
        <v>2.4326190476190437</v>
      </c>
      <c r="C73" s="15">
        <v>2.310952380952378</v>
      </c>
      <c r="D73" s="15">
        <v>1.8242857142857156</v>
      </c>
      <c r="E73" s="15">
        <v>1.8242857142857156</v>
      </c>
      <c r="F73" s="147">
        <v>2.0980357142857131</v>
      </c>
      <c r="G73" s="54">
        <v>0.31997793616064896</v>
      </c>
      <c r="H73" s="147">
        <v>0.15998896808032448</v>
      </c>
    </row>
    <row r="74" spans="1:8" x14ac:dyDescent="0.2">
      <c r="A74" s="54">
        <v>127.5</v>
      </c>
      <c r="B74" s="18">
        <v>3.1621428571428583</v>
      </c>
      <c r="C74" s="15">
        <v>3.283809523809524</v>
      </c>
      <c r="D74" s="15">
        <v>2.6757142857142857</v>
      </c>
      <c r="E74" s="15">
        <v>2.3107142857142819</v>
      </c>
      <c r="F74" s="147">
        <v>2.8580952380952374</v>
      </c>
      <c r="G74" s="54">
        <v>0.44965406204126357</v>
      </c>
      <c r="H74" s="147">
        <v>0.22482703102063178</v>
      </c>
    </row>
    <row r="75" spans="1:8" x14ac:dyDescent="0.2">
      <c r="A75" s="54">
        <v>135</v>
      </c>
      <c r="B75" s="18">
        <v>3.891904761904756</v>
      </c>
      <c r="C75" s="15">
        <v>3.7702380952380969</v>
      </c>
      <c r="D75" s="15">
        <v>3.2838095238095173</v>
      </c>
      <c r="E75" s="15">
        <v>3.527142857142862</v>
      </c>
      <c r="F75" s="147">
        <v>3.6182738095238083</v>
      </c>
      <c r="G75" s="54">
        <v>0.26965301848473111</v>
      </c>
      <c r="H75" s="147">
        <v>0.13482650924236556</v>
      </c>
    </row>
    <row r="76" spans="1:8" x14ac:dyDescent="0.2">
      <c r="A76" s="54">
        <v>142.5</v>
      </c>
      <c r="B76" s="18">
        <v>2.7971428571428683</v>
      </c>
      <c r="C76" s="15">
        <v>3.1621428571428583</v>
      </c>
      <c r="D76" s="15">
        <v>3.527142857142862</v>
      </c>
      <c r="E76" s="15">
        <v>3.6485714285714312</v>
      </c>
      <c r="F76" s="147">
        <v>3.2837500000000053</v>
      </c>
      <c r="G76" s="54">
        <v>0.38466850071480063</v>
      </c>
      <c r="H76" s="147">
        <v>0.19233425035740032</v>
      </c>
    </row>
    <row r="77" spans="1:8" x14ac:dyDescent="0.2">
      <c r="A77" s="54">
        <v>150</v>
      </c>
      <c r="B77" s="18">
        <v>3.6488095238095211</v>
      </c>
      <c r="C77" s="15">
        <v>4.621666666666667</v>
      </c>
      <c r="D77" s="15">
        <v>3.5269047619047589</v>
      </c>
      <c r="E77" s="15">
        <v>3.6488095238095211</v>
      </c>
      <c r="F77" s="147">
        <v>3.8615476190476175</v>
      </c>
      <c r="G77" s="54">
        <v>0.5099940531421534</v>
      </c>
      <c r="H77" s="147">
        <v>0.2549970265710767</v>
      </c>
    </row>
    <row r="78" spans="1:8" x14ac:dyDescent="0.2">
      <c r="A78" s="54">
        <v>157.5</v>
      </c>
      <c r="B78" s="18">
        <v>4.1647619047619102</v>
      </c>
      <c r="C78" s="15">
        <v>4.2864285714285701</v>
      </c>
      <c r="D78" s="15">
        <v>4.10809523809524</v>
      </c>
      <c r="E78" s="15">
        <v>4.2297619047618999</v>
      </c>
      <c r="F78" s="147">
        <v>4.1972619047619046</v>
      </c>
      <c r="G78" s="54">
        <v>0.15707099126286736</v>
      </c>
      <c r="H78" s="147">
        <v>7.853549563143368E-2</v>
      </c>
    </row>
    <row r="79" spans="1:8" x14ac:dyDescent="0.2">
      <c r="A79" s="54">
        <v>165</v>
      </c>
      <c r="B79" s="18">
        <v>4.8649999999999984</v>
      </c>
      <c r="C79" s="15">
        <v>4.2569871900000003</v>
      </c>
      <c r="D79" s="15">
        <v>4.3161904761904699</v>
      </c>
      <c r="E79" s="15">
        <v>4.5945238095238103</v>
      </c>
      <c r="F79" s="147">
        <v>4.50817536892857</v>
      </c>
      <c r="G79" s="54">
        <v>0.40935528555404244</v>
      </c>
      <c r="H79" s="147">
        <v>0.20467764277702122</v>
      </c>
    </row>
    <row r="80" spans="1:8" ht="16" thickBot="1" x14ac:dyDescent="0.25">
      <c r="A80" s="55">
        <v>172.5</v>
      </c>
      <c r="B80" s="20">
        <v>4.44595238095238</v>
      </c>
      <c r="C80" s="21">
        <v>4.3297619047619103</v>
      </c>
      <c r="D80" s="21">
        <v>4.5650000000000102</v>
      </c>
      <c r="E80" s="21">
        <v>4.7864285714285701</v>
      </c>
      <c r="F80" s="148">
        <v>4.5317857142857179</v>
      </c>
      <c r="G80" s="55">
        <v>0.72547379415213464</v>
      </c>
      <c r="H80" s="148">
        <v>0.36273689707606732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Fig5A</vt:lpstr>
      <vt:lpstr>Fig5C</vt:lpstr>
      <vt:lpstr>Fig5D</vt:lpstr>
      <vt:lpstr>Fig5E</vt:lpstr>
      <vt:lpstr>Fig5F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</dc:creator>
  <cp:lastModifiedBy>Miguel Concha</cp:lastModifiedBy>
  <dcterms:created xsi:type="dcterms:W3CDTF">2021-03-05T14:29:28Z</dcterms:created>
  <dcterms:modified xsi:type="dcterms:W3CDTF">2021-07-12T15:33:09Z</dcterms:modified>
</cp:coreProperties>
</file>