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rasband/Dropbox/MattPersonal/papers/AnkR/ELIFE/Revision/sourcedatafiles/"/>
    </mc:Choice>
  </mc:AlternateContent>
  <xr:revisionPtr revIDLastSave="0" documentId="8_{1975D266-0F4A-764A-B79D-5E91F4CC8C6A}" xr6:coauthVersionLast="47" xr6:coauthVersionMax="47" xr10:uidLastSave="{00000000-0000-0000-0000-000000000000}"/>
  <bookViews>
    <workbookView xWindow="11980" yWindow="5960" windowWidth="37160" windowHeight="16940" xr2:uid="{54568B15-20F2-0A4E-A1A7-092B77CBF8E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6" i="1" l="1"/>
  <c r="AC36" i="1"/>
  <c r="AA36" i="1"/>
  <c r="U36" i="1"/>
  <c r="AD35" i="1"/>
  <c r="AC35" i="1"/>
  <c r="AA35" i="1"/>
  <c r="U35" i="1"/>
  <c r="AD34" i="1"/>
  <c r="AD38" i="1" s="1"/>
  <c r="AC34" i="1"/>
  <c r="AC38" i="1" s="1"/>
  <c r="AA34" i="1"/>
  <c r="AA38" i="1" s="1"/>
  <c r="U34" i="1"/>
  <c r="U38" i="1" s="1"/>
  <c r="T34" i="1"/>
  <c r="X30" i="1"/>
  <c r="W30" i="1"/>
  <c r="V30" i="1"/>
  <c r="U30" i="1"/>
  <c r="T30" i="1"/>
  <c r="S30" i="1"/>
  <c r="R30" i="1"/>
  <c r="Q30" i="1"/>
  <c r="G29" i="1"/>
  <c r="G28" i="1"/>
  <c r="G22" i="1"/>
  <c r="G21" i="1"/>
  <c r="AC18" i="1"/>
  <c r="U18" i="1"/>
  <c r="AD17" i="1"/>
  <c r="AC17" i="1"/>
  <c r="AA17" i="1"/>
  <c r="U17" i="1"/>
  <c r="AD16" i="1"/>
  <c r="AD18" i="1" s="1"/>
  <c r="AC16" i="1"/>
  <c r="AA16" i="1"/>
  <c r="AA19" i="1" s="1"/>
  <c r="U16" i="1"/>
  <c r="AD15" i="1"/>
  <c r="AD19" i="1" s="1"/>
  <c r="AC15" i="1"/>
  <c r="AC19" i="1" s="1"/>
  <c r="AA15" i="1"/>
  <c r="AA18" i="1" s="1"/>
  <c r="U15" i="1"/>
  <c r="U19" i="1" s="1"/>
  <c r="H15" i="1"/>
  <c r="H14" i="1"/>
  <c r="X11" i="1"/>
  <c r="W11" i="1"/>
  <c r="V11" i="1"/>
  <c r="U11" i="1"/>
  <c r="T11" i="1"/>
  <c r="S11" i="1"/>
  <c r="R11" i="1"/>
  <c r="Q11" i="1"/>
  <c r="H8" i="1"/>
  <c r="H7" i="1"/>
  <c r="U37" i="1" l="1"/>
  <c r="AA37" i="1"/>
  <c r="AC37" i="1"/>
  <c r="AD37" i="1"/>
</calcChain>
</file>

<file path=xl/sharedStrings.xml><?xml version="1.0" encoding="utf-8"?>
<sst xmlns="http://schemas.openxmlformats.org/spreadsheetml/2006/main" count="192" uniqueCount="88">
  <si>
    <t>Fig.1B - AnkR Temporal Expression by Immunoblot in B6 Mice</t>
  </si>
  <si>
    <t>Fig. 1C - AnkR co-localization with Parvalbumin (Pv) and Somatostatin (SST) in 3-month Cortex</t>
  </si>
  <si>
    <t xml:space="preserve">Fig. 1G - AnkR conditional knockout validation immunoblot </t>
  </si>
  <si>
    <t>Timepoint: P1</t>
  </si>
  <si>
    <t>P1#1</t>
  </si>
  <si>
    <t>P1#2</t>
  </si>
  <si>
    <t>P1#3</t>
  </si>
  <si>
    <t>P1#4</t>
  </si>
  <si>
    <t>P1 Mean</t>
  </si>
  <si>
    <t>Cortex</t>
  </si>
  <si>
    <t>AnkR</t>
  </si>
  <si>
    <t>AnkR+</t>
  </si>
  <si>
    <t>AnkR-</t>
  </si>
  <si>
    <t>NFM</t>
  </si>
  <si>
    <t>Pv+</t>
  </si>
  <si>
    <t>Pv-</t>
  </si>
  <si>
    <t>Total</t>
  </si>
  <si>
    <t xml:space="preserve">Total </t>
  </si>
  <si>
    <t>AnkR norm to NFM</t>
  </si>
  <si>
    <t>SST+</t>
  </si>
  <si>
    <t>SST-</t>
  </si>
  <si>
    <t>Total Cells</t>
  </si>
  <si>
    <t>AnkR+ Cells</t>
  </si>
  <si>
    <t>Pv+ Cells</t>
  </si>
  <si>
    <t>SST+ Cells</t>
  </si>
  <si>
    <t>AnkR norm to 6mo</t>
  </si>
  <si>
    <t>Control#1  Cell#</t>
  </si>
  <si>
    <t>Control#2 Cell#</t>
  </si>
  <si>
    <t>Control#3 Cell#</t>
  </si>
  <si>
    <t>Timepoint: P15</t>
  </si>
  <si>
    <t>P15#1</t>
  </si>
  <si>
    <t>P15#2</t>
  </si>
  <si>
    <t>P15#3</t>
  </si>
  <si>
    <t>P15#4</t>
  </si>
  <si>
    <t>P15 Mean</t>
  </si>
  <si>
    <t>Mean</t>
  </si>
  <si>
    <t>% Pv with</t>
  </si>
  <si>
    <t>% AnkR with</t>
  </si>
  <si>
    <t>% SST with</t>
  </si>
  <si>
    <t xml:space="preserve">% AnkR with </t>
  </si>
  <si>
    <t>% AnkR</t>
  </si>
  <si>
    <t>Pv</t>
  </si>
  <si>
    <t>Pv (SST-)</t>
  </si>
  <si>
    <t>SST</t>
  </si>
  <si>
    <t>SST (Pv-)</t>
  </si>
  <si>
    <t>Pv+ and SST+</t>
  </si>
  <si>
    <t>Unknown</t>
  </si>
  <si>
    <t>Timepoint: P30</t>
  </si>
  <si>
    <t>P30#1</t>
  </si>
  <si>
    <t>P30#2</t>
  </si>
  <si>
    <t>P30#3</t>
  </si>
  <si>
    <t>P30 Mean</t>
  </si>
  <si>
    <t>SEM</t>
  </si>
  <si>
    <t>Fig. 1D - AnkR co-localization with Parvalbumin (Pv) and Somatostatin (SST) in 3-month Hippocampus</t>
  </si>
  <si>
    <t>Hippocampus</t>
  </si>
  <si>
    <t>Timepoint: 6-months</t>
  </si>
  <si>
    <t>6mo#1</t>
  </si>
  <si>
    <t>6mo#2</t>
  </si>
  <si>
    <t>6mo#3</t>
  </si>
  <si>
    <t>6mo Mean</t>
  </si>
  <si>
    <t>Multiple unpaired t-tests with Welch correction and Holm-Šídák method for multiple comparisons</t>
  </si>
  <si>
    <t>Test name</t>
  </si>
  <si>
    <t>Unpaired t test with Welch correction</t>
  </si>
  <si>
    <t>Variance assumption</t>
  </si>
  <si>
    <t>Individual variance for each group</t>
  </si>
  <si>
    <t>Multiple comparisons</t>
  </si>
  <si>
    <t>Set P value threshold</t>
  </si>
  <si>
    <t>Method</t>
  </si>
  <si>
    <t>Holm-Šídák method</t>
  </si>
  <si>
    <t>Alpha</t>
  </si>
  <si>
    <t>Multiple t-tests</t>
  </si>
  <si>
    <t>Below threshold?</t>
  </si>
  <si>
    <t>P value</t>
  </si>
  <si>
    <t>Mean of 1st group</t>
  </si>
  <si>
    <t>Mean of 2nd group</t>
  </si>
  <si>
    <t>Difference</t>
  </si>
  <si>
    <t>SE of difference</t>
  </si>
  <si>
    <t>t ratio</t>
  </si>
  <si>
    <t>df</t>
  </si>
  <si>
    <t>Adjusted P Value</t>
  </si>
  <si>
    <t>P1 vs. P15</t>
  </si>
  <si>
    <t>Yes</t>
  </si>
  <si>
    <t>P1 vs. P30</t>
  </si>
  <si>
    <t>P1 vs. 6mo</t>
  </si>
  <si>
    <t>P15 vs. P30</t>
  </si>
  <si>
    <t>P15 vs. 6mo</t>
  </si>
  <si>
    <t>P30 vs. 6mo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</si>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</sst>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"/>
    <numFmt numFmtId="167" formatCode="0.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4" fillId="0" borderId="2" xfId="0" applyFont="1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1" fontId="3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0" xfId="0" applyFont="1"/>
    <xf numFmtId="0" fontId="3" fillId="0" borderId="9" xfId="0" applyFont="1" applyBorder="1"/>
    <xf numFmtId="0" fontId="3" fillId="0" borderId="10" xfId="0" applyFont="1" applyBorder="1"/>
    <xf numFmtId="164" fontId="3" fillId="0" borderId="0" xfId="0" applyNumberFormat="1" applyFont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right"/>
    </xf>
    <xf numFmtId="164" fontId="4" fillId="3" borderId="0" xfId="0" applyNumberFormat="1" applyFont="1" applyFill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166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9" fontId="3" fillId="0" borderId="0" xfId="1" applyFont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167" fontId="3" fillId="0" borderId="10" xfId="0" applyNumberFormat="1" applyFont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67" fontId="4" fillId="2" borderId="0" xfId="1" applyNumberFormat="1" applyFont="1" applyFill="1" applyBorder="1" applyAlignment="1">
      <alignment horizontal="center"/>
    </xf>
    <xf numFmtId="9" fontId="4" fillId="2" borderId="10" xfId="1" applyFont="1" applyFill="1" applyBorder="1" applyAlignment="1">
      <alignment horizontal="center"/>
    </xf>
    <xf numFmtId="0" fontId="2" fillId="0" borderId="10" xfId="0" applyFont="1" applyBorder="1"/>
    <xf numFmtId="0" fontId="4" fillId="0" borderId="13" xfId="0" applyFont="1" applyBorder="1" applyAlignment="1">
      <alignment horizontal="right"/>
    </xf>
    <xf numFmtId="2" fontId="4" fillId="0" borderId="11" xfId="1" applyNumberFormat="1" applyFont="1" applyFill="1" applyBorder="1" applyAlignment="1">
      <alignment horizontal="center"/>
    </xf>
    <xf numFmtId="10" fontId="4" fillId="0" borderId="11" xfId="1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3" fillId="0" borderId="11" xfId="0" applyFont="1" applyBorder="1"/>
    <xf numFmtId="10" fontId="4" fillId="0" borderId="12" xfId="1" applyNumberFormat="1" applyFont="1" applyFill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right"/>
    </xf>
    <xf numFmtId="167" fontId="4" fillId="0" borderId="15" xfId="0" applyNumberFormat="1" applyFont="1" applyBorder="1" applyAlignment="1">
      <alignment horizontal="center"/>
    </xf>
    <xf numFmtId="0" fontId="3" fillId="0" borderId="15" xfId="0" applyFont="1" applyBorder="1"/>
    <xf numFmtId="0" fontId="0" fillId="0" borderId="16" xfId="0" applyBorder="1"/>
    <xf numFmtId="164" fontId="4" fillId="0" borderId="0" xfId="0" applyNumberFormat="1" applyFont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5" xfId="0" applyBorder="1"/>
    <xf numFmtId="0" fontId="4" fillId="3" borderId="13" xfId="0" applyFont="1" applyFill="1" applyBorder="1" applyAlignment="1">
      <alignment horizontal="right"/>
    </xf>
    <xf numFmtId="164" fontId="4" fillId="3" borderId="11" xfId="0" applyNumberFormat="1" applyFont="1" applyFill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4" fillId="2" borderId="6" xfId="0" applyFont="1" applyFill="1" applyBorder="1"/>
    <xf numFmtId="0" fontId="5" fillId="2" borderId="7" xfId="0" applyFont="1" applyFill="1" applyBorder="1"/>
    <xf numFmtId="0" fontId="3" fillId="2" borderId="7" xfId="0" applyFont="1" applyFill="1" applyBorder="1"/>
    <xf numFmtId="0" fontId="5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165" fontId="5" fillId="2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2" fontId="4" fillId="0" borderId="0" xfId="1" applyNumberFormat="1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564445</xdr:colOff>
      <xdr:row>4</xdr:row>
      <xdr:rowOff>141110</xdr:rowOff>
    </xdr:from>
    <xdr:to>
      <xdr:col>11</xdr:col>
      <xdr:colOff>369328</xdr:colOff>
      <xdr:row>21</xdr:row>
      <xdr:rowOff>200377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8FE82B-3809-4240-88DA-D3E1FB36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16045" y="966610"/>
          <a:ext cx="2281383" cy="3539067"/>
        </a:xfrm>
        <a:prstGeom prst="rect">
          <a:avLst/>
        </a:prstGeom>
      </xdr:spPr>
    </xdr:pic>
    <xdr:clientData/>
  </xdr:twoCellAnchor>
  <xdr:twoCellAnchor editAs="oneCell">
    <xdr:from>
      <xdr:col>32</xdr:col>
      <xdr:colOff>776111</xdr:colOff>
      <xdr:row>4</xdr:row>
      <xdr:rowOff>70555</xdr:rowOff>
    </xdr:from>
    <xdr:to>
      <xdr:col>37</xdr:col>
      <xdr:colOff>244406</xdr:colOff>
      <xdr:row>21</xdr:row>
      <xdr:rowOff>129822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DEFB14-03B1-FC44-A3A4-68B15CCD9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5011" y="896055"/>
          <a:ext cx="3595795" cy="3539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B4D8B-24CB-214B-A2E6-E02267370173}">
  <dimension ref="B1:AL47"/>
  <sheetViews>
    <sheetView tabSelected="1" workbookViewId="0">
      <selection activeCell="H1" sqref="H1"/>
    </sheetView>
  </sheetViews>
  <sheetFormatPr baseColWidth="10" defaultRowHeight="16" x14ac:dyDescent="0.2"/>
  <cols>
    <col min="1" max="1" width="3.83203125" customWidth="1"/>
    <col min="2" max="2" width="4" customWidth="1"/>
    <col min="3" max="3" width="20" style="1" customWidth="1"/>
    <col min="4" max="4" width="11.83203125" style="2" bestFit="1" customWidth="1"/>
    <col min="5" max="6" width="11.6640625" style="2" bestFit="1" customWidth="1"/>
    <col min="7" max="7" width="10.83203125" style="2"/>
    <col min="8" max="8" width="10.83203125" style="3"/>
    <col min="12" max="12" width="9.83203125" customWidth="1"/>
    <col min="13" max="13" width="4" customWidth="1"/>
    <col min="15" max="15" width="4" customWidth="1"/>
    <col min="16" max="16" width="17" customWidth="1"/>
    <col min="19" max="19" width="9.83203125" bestFit="1" customWidth="1"/>
    <col min="20" max="21" width="12.5" bestFit="1" customWidth="1"/>
    <col min="25" max="25" width="11.83203125" bestFit="1" customWidth="1"/>
    <col min="26" max="26" width="13" bestFit="1" customWidth="1"/>
    <col min="27" max="27" width="12.5" bestFit="1" customWidth="1"/>
    <col min="28" max="28" width="4.1640625" customWidth="1"/>
    <col min="29" max="29" width="13.1640625" bestFit="1" customWidth="1"/>
    <col min="30" max="30" width="13.1640625" customWidth="1"/>
    <col min="31" max="31" width="4" customWidth="1"/>
  </cols>
  <sheetData>
    <row r="1" spans="2:38" ht="17" thickBot="1" x14ac:dyDescent="0.25"/>
    <row r="2" spans="2:38" x14ac:dyDescent="0.2">
      <c r="B2" s="4" t="s">
        <v>0</v>
      </c>
      <c r="C2" s="5"/>
      <c r="D2" s="6"/>
      <c r="E2" s="6"/>
      <c r="F2" s="6"/>
      <c r="G2" s="6"/>
      <c r="H2" s="7"/>
      <c r="I2" s="8"/>
      <c r="J2" s="8"/>
      <c r="K2" s="8"/>
      <c r="L2" s="8"/>
      <c r="M2" s="9"/>
      <c r="O2" s="10"/>
      <c r="P2" s="11" t="s">
        <v>1</v>
      </c>
      <c r="Q2" s="5"/>
      <c r="R2" s="5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  <c r="AG2" s="4" t="s">
        <v>2</v>
      </c>
      <c r="AH2" s="8"/>
      <c r="AI2" s="8"/>
      <c r="AJ2" s="8"/>
      <c r="AK2" s="8"/>
      <c r="AL2" s="9"/>
    </row>
    <row r="3" spans="2:38" x14ac:dyDescent="0.2">
      <c r="B3" s="12"/>
      <c r="M3" s="13"/>
      <c r="O3" s="12"/>
      <c r="AE3" s="13"/>
      <c r="AG3" s="12"/>
      <c r="AL3" s="13"/>
    </row>
    <row r="4" spans="2:38" x14ac:dyDescent="0.2">
      <c r="B4" s="12"/>
      <c r="C4" s="14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3"/>
      <c r="J4" s="3"/>
      <c r="M4" s="13"/>
      <c r="O4" s="12"/>
      <c r="P4" s="14" t="s">
        <v>9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/>
      <c r="AE4" s="13"/>
      <c r="AG4" s="12"/>
      <c r="AL4" s="13"/>
    </row>
    <row r="5" spans="2:38" x14ac:dyDescent="0.2">
      <c r="B5" s="12"/>
      <c r="C5" s="19" t="s">
        <v>10</v>
      </c>
      <c r="D5" s="20">
        <v>2324.2754999999997</v>
      </c>
      <c r="E5" s="20">
        <v>1207.6835000000001</v>
      </c>
      <c r="F5" s="20">
        <v>211.42449999999999</v>
      </c>
      <c r="G5" s="20">
        <v>1002.2529999999999</v>
      </c>
      <c r="H5" s="21"/>
      <c r="I5" s="22"/>
      <c r="J5" s="22"/>
      <c r="M5" s="13"/>
      <c r="O5" s="12"/>
      <c r="P5" s="23"/>
      <c r="Q5" s="3" t="s">
        <v>11</v>
      </c>
      <c r="R5" s="3" t="s">
        <v>11</v>
      </c>
      <c r="S5" s="3" t="s">
        <v>11</v>
      </c>
      <c r="T5" s="3" t="s">
        <v>11</v>
      </c>
      <c r="U5" s="3" t="s">
        <v>12</v>
      </c>
      <c r="V5" s="3" t="s">
        <v>12</v>
      </c>
      <c r="W5" s="3" t="s">
        <v>12</v>
      </c>
      <c r="X5" s="3"/>
      <c r="Y5" s="1"/>
      <c r="Z5" s="1"/>
      <c r="AA5" s="1"/>
      <c r="AB5" s="1"/>
      <c r="AC5" s="1"/>
      <c r="AD5" s="24"/>
      <c r="AE5" s="13"/>
      <c r="AG5" s="12"/>
      <c r="AL5" s="13"/>
    </row>
    <row r="6" spans="2:38" x14ac:dyDescent="0.2">
      <c r="B6" s="12"/>
      <c r="C6" s="19" t="s">
        <v>13</v>
      </c>
      <c r="D6" s="20">
        <v>17061.652000000002</v>
      </c>
      <c r="E6" s="20">
        <v>17977.794000000002</v>
      </c>
      <c r="F6" s="20">
        <v>2395.4304999999999</v>
      </c>
      <c r="G6" s="20">
        <v>13214.767</v>
      </c>
      <c r="H6" s="21"/>
      <c r="I6" s="22"/>
      <c r="J6" s="22"/>
      <c r="M6" s="13"/>
      <c r="O6" s="12"/>
      <c r="P6" s="23"/>
      <c r="Q6" s="3" t="s">
        <v>14</v>
      </c>
      <c r="R6" s="3" t="s">
        <v>14</v>
      </c>
      <c r="S6" s="3" t="s">
        <v>15</v>
      </c>
      <c r="T6" s="3" t="s">
        <v>15</v>
      </c>
      <c r="U6" s="3" t="s">
        <v>14</v>
      </c>
      <c r="V6" s="3" t="s">
        <v>15</v>
      </c>
      <c r="W6" s="3" t="s">
        <v>14</v>
      </c>
      <c r="X6" s="3"/>
      <c r="Y6" s="3" t="s">
        <v>16</v>
      </c>
      <c r="Z6" s="3" t="s">
        <v>17</v>
      </c>
      <c r="AA6" s="3" t="s">
        <v>16</v>
      </c>
      <c r="AB6" s="1"/>
      <c r="AC6" s="1"/>
      <c r="AD6" s="24"/>
      <c r="AE6" s="13"/>
      <c r="AG6" s="12"/>
      <c r="AL6" s="13"/>
    </row>
    <row r="7" spans="2:38" x14ac:dyDescent="0.2">
      <c r="B7" s="12"/>
      <c r="C7" s="19" t="s">
        <v>18</v>
      </c>
      <c r="D7" s="25">
        <v>0.1455253499153279</v>
      </c>
      <c r="E7" s="25">
        <v>0.11150098152793007</v>
      </c>
      <c r="F7" s="25">
        <v>8.7510744794111223E-2</v>
      </c>
      <c r="G7" s="25">
        <v>8.1940876909681049E-2</v>
      </c>
      <c r="H7" s="26">
        <f>AVERAGE(D7:G7)</f>
        <v>0.10661948828676256</v>
      </c>
      <c r="I7" s="27"/>
      <c r="J7" s="27"/>
      <c r="M7" s="13"/>
      <c r="O7" s="12"/>
      <c r="P7" s="28"/>
      <c r="Q7" s="29" t="s">
        <v>19</v>
      </c>
      <c r="R7" s="29" t="s">
        <v>20</v>
      </c>
      <c r="S7" s="29" t="s">
        <v>19</v>
      </c>
      <c r="T7" s="29" t="s">
        <v>20</v>
      </c>
      <c r="U7" s="29" t="s">
        <v>20</v>
      </c>
      <c r="V7" s="29" t="s">
        <v>19</v>
      </c>
      <c r="W7" s="29" t="s">
        <v>19</v>
      </c>
      <c r="X7" s="30" t="s">
        <v>21</v>
      </c>
      <c r="Y7" s="29" t="s">
        <v>22</v>
      </c>
      <c r="Z7" s="29" t="s">
        <v>23</v>
      </c>
      <c r="AA7" s="29" t="s">
        <v>24</v>
      </c>
      <c r="AB7" s="1"/>
      <c r="AC7" s="1"/>
      <c r="AD7" s="24"/>
      <c r="AE7" s="13"/>
      <c r="AG7" s="12"/>
      <c r="AL7" s="13"/>
    </row>
    <row r="8" spans="2:38" x14ac:dyDescent="0.2">
      <c r="B8" s="12"/>
      <c r="C8" s="31" t="s">
        <v>25</v>
      </c>
      <c r="D8" s="32">
        <v>0.14509007967629903</v>
      </c>
      <c r="E8" s="32">
        <v>0.11116747909065811</v>
      </c>
      <c r="F8" s="32">
        <v>8.7248997800709105E-2</v>
      </c>
      <c r="G8" s="32">
        <v>8.1695789541057884E-2</v>
      </c>
      <c r="H8" s="33">
        <f>AVERAGE(D8:G8)</f>
        <v>0.10630058652718102</v>
      </c>
      <c r="I8" s="27"/>
      <c r="J8" s="27"/>
      <c r="M8" s="13"/>
      <c r="O8" s="12"/>
      <c r="P8" s="34" t="s">
        <v>26</v>
      </c>
      <c r="Q8" s="2">
        <v>0</v>
      </c>
      <c r="R8" s="2">
        <v>160</v>
      </c>
      <c r="S8" s="2">
        <v>18</v>
      </c>
      <c r="T8" s="2">
        <v>29</v>
      </c>
      <c r="U8" s="2">
        <v>11</v>
      </c>
      <c r="V8" s="2">
        <v>70</v>
      </c>
      <c r="W8" s="2">
        <v>0</v>
      </c>
      <c r="X8" s="2">
        <v>288</v>
      </c>
      <c r="Y8" s="2">
        <v>207</v>
      </c>
      <c r="Z8" s="2">
        <v>171</v>
      </c>
      <c r="AA8" s="2">
        <v>88</v>
      </c>
      <c r="AB8" s="1"/>
      <c r="AC8" s="1"/>
      <c r="AD8" s="24"/>
      <c r="AE8" s="13"/>
      <c r="AG8" s="12"/>
      <c r="AL8" s="13"/>
    </row>
    <row r="9" spans="2:38" x14ac:dyDescent="0.2">
      <c r="B9" s="12"/>
      <c r="C9" s="23"/>
      <c r="H9" s="21"/>
      <c r="M9" s="13"/>
      <c r="O9" s="12"/>
      <c r="P9" s="34" t="s">
        <v>27</v>
      </c>
      <c r="Q9" s="2">
        <v>1</v>
      </c>
      <c r="R9" s="2">
        <v>158</v>
      </c>
      <c r="S9" s="2">
        <v>17</v>
      </c>
      <c r="T9" s="2">
        <v>28</v>
      </c>
      <c r="U9" s="2">
        <v>13</v>
      </c>
      <c r="V9" s="2">
        <v>89</v>
      </c>
      <c r="W9" s="2">
        <v>0</v>
      </c>
      <c r="X9" s="2">
        <v>306</v>
      </c>
      <c r="Y9" s="2">
        <v>204</v>
      </c>
      <c r="Z9" s="2">
        <v>172</v>
      </c>
      <c r="AA9" s="2">
        <v>107</v>
      </c>
      <c r="AB9" s="1"/>
      <c r="AC9" s="1"/>
      <c r="AD9" s="24"/>
      <c r="AE9" s="13"/>
      <c r="AG9" s="12"/>
      <c r="AL9" s="13"/>
    </row>
    <row r="10" spans="2:38" x14ac:dyDescent="0.2">
      <c r="B10" s="12"/>
      <c r="C10" s="23"/>
      <c r="H10" s="21"/>
      <c r="M10" s="13"/>
      <c r="O10" s="12"/>
      <c r="P10" s="34" t="s">
        <v>28</v>
      </c>
      <c r="Q10" s="2">
        <v>0</v>
      </c>
      <c r="R10" s="2">
        <v>184</v>
      </c>
      <c r="S10" s="2">
        <v>15</v>
      </c>
      <c r="T10" s="2">
        <v>24</v>
      </c>
      <c r="U10" s="2">
        <v>17</v>
      </c>
      <c r="V10" s="2">
        <v>89</v>
      </c>
      <c r="W10" s="2">
        <v>0</v>
      </c>
      <c r="X10" s="2">
        <v>329</v>
      </c>
      <c r="Y10" s="2">
        <v>223</v>
      </c>
      <c r="Z10" s="2">
        <v>201</v>
      </c>
      <c r="AA10" s="2">
        <v>104</v>
      </c>
      <c r="AB10" s="1"/>
      <c r="AC10" s="1"/>
      <c r="AD10" s="24"/>
      <c r="AE10" s="13"/>
      <c r="AG10" s="12"/>
      <c r="AL10" s="13"/>
    </row>
    <row r="11" spans="2:38" x14ac:dyDescent="0.2">
      <c r="B11" s="12"/>
      <c r="C11" s="35" t="s">
        <v>29</v>
      </c>
      <c r="D11" s="2" t="s">
        <v>30</v>
      </c>
      <c r="E11" s="2" t="s">
        <v>31</v>
      </c>
      <c r="F11" s="2" t="s">
        <v>32</v>
      </c>
      <c r="G11" s="2" t="s">
        <v>33</v>
      </c>
      <c r="H11" s="21" t="s">
        <v>34</v>
      </c>
      <c r="I11" s="3"/>
      <c r="J11" s="3"/>
      <c r="M11" s="13"/>
      <c r="O11" s="12"/>
      <c r="P11" s="34" t="s">
        <v>35</v>
      </c>
      <c r="Q11" s="36">
        <f>AVERAGE(Q8:Q10)</f>
        <v>0.33333333333333331</v>
      </c>
      <c r="R11" s="37">
        <f t="shared" ref="R11:T11" si="0">AVERAGE(R8:R10)</f>
        <v>167.33333333333334</v>
      </c>
      <c r="S11" s="37">
        <f t="shared" si="0"/>
        <v>16.666666666666668</v>
      </c>
      <c r="T11" s="37">
        <f t="shared" si="0"/>
        <v>27</v>
      </c>
      <c r="U11" s="37">
        <f>AVERAGE(U8:U10)</f>
        <v>13.666666666666666</v>
      </c>
      <c r="V11" s="37">
        <f>AVERAGE(V8:V10)</f>
        <v>82.666666666666671</v>
      </c>
      <c r="W11" s="37">
        <f>AVERAGE(W8:W10)</f>
        <v>0</v>
      </c>
      <c r="X11" s="38">
        <f>SUM(X8:X10)</f>
        <v>923</v>
      </c>
      <c r="Y11" s="1"/>
      <c r="Z11" s="1"/>
      <c r="AA11" s="1"/>
      <c r="AB11" s="1"/>
      <c r="AC11" s="1"/>
      <c r="AD11" s="24"/>
      <c r="AE11" s="13"/>
      <c r="AG11" s="12"/>
      <c r="AL11" s="13"/>
    </row>
    <row r="12" spans="2:38" x14ac:dyDescent="0.2">
      <c r="B12" s="12"/>
      <c r="C12" s="19" t="s">
        <v>10</v>
      </c>
      <c r="D12" s="20">
        <v>15703.469499999999</v>
      </c>
      <c r="E12" s="20">
        <v>13853.1535</v>
      </c>
      <c r="F12" s="20">
        <v>3807.9430000000002</v>
      </c>
      <c r="G12" s="20">
        <v>2322.5374999999999</v>
      </c>
      <c r="H12" s="21"/>
      <c r="I12" s="22"/>
      <c r="J12" s="22"/>
      <c r="M12" s="13"/>
      <c r="O12" s="12"/>
      <c r="P12" s="28"/>
      <c r="Q12" s="2"/>
      <c r="R12" s="2"/>
      <c r="S12" s="2"/>
      <c r="T12" s="2"/>
      <c r="U12" s="1"/>
      <c r="V12" s="2"/>
      <c r="W12" s="2"/>
      <c r="X12" s="2"/>
      <c r="Y12" s="2"/>
      <c r="Z12" s="1"/>
      <c r="AA12" s="1"/>
      <c r="AB12" s="1"/>
      <c r="AC12" s="1"/>
      <c r="AD12" s="24"/>
      <c r="AE12" s="13"/>
      <c r="AG12" s="12"/>
      <c r="AL12" s="13"/>
    </row>
    <row r="13" spans="2:38" x14ac:dyDescent="0.2">
      <c r="B13" s="12"/>
      <c r="C13" s="19" t="s">
        <v>13</v>
      </c>
      <c r="D13" s="20">
        <v>45801.001999999993</v>
      </c>
      <c r="E13" s="20">
        <v>38149.915999999997</v>
      </c>
      <c r="F13" s="20">
        <v>13122.611999999999</v>
      </c>
      <c r="G13" s="20">
        <v>8521.7360000000008</v>
      </c>
      <c r="H13" s="21"/>
      <c r="I13" s="22"/>
      <c r="J13" s="22"/>
      <c r="M13" s="13"/>
      <c r="O13" s="12"/>
      <c r="P13" s="23"/>
      <c r="Q13" s="3" t="s">
        <v>14</v>
      </c>
      <c r="R13" s="3" t="s">
        <v>17</v>
      </c>
      <c r="S13" s="39" t="s">
        <v>36</v>
      </c>
      <c r="T13" s="39" t="s">
        <v>37</v>
      </c>
      <c r="U13" s="40" t="s">
        <v>37</v>
      </c>
      <c r="V13" s="1"/>
      <c r="W13" s="3" t="s">
        <v>19</v>
      </c>
      <c r="X13" s="3" t="s">
        <v>16</v>
      </c>
      <c r="Y13" s="39" t="s">
        <v>38</v>
      </c>
      <c r="Z13" s="39" t="s">
        <v>39</v>
      </c>
      <c r="AA13" s="40" t="s">
        <v>37</v>
      </c>
      <c r="AB13" s="1"/>
      <c r="AC13" s="40" t="s">
        <v>37</v>
      </c>
      <c r="AD13" s="41" t="s">
        <v>40</v>
      </c>
      <c r="AE13" s="13"/>
      <c r="AG13" s="12"/>
      <c r="AL13" s="13"/>
    </row>
    <row r="14" spans="2:38" x14ac:dyDescent="0.2">
      <c r="B14" s="12"/>
      <c r="C14" s="19" t="s">
        <v>18</v>
      </c>
      <c r="D14" s="25">
        <v>0.37157404112994152</v>
      </c>
      <c r="E14" s="25">
        <v>0.4196714637226413</v>
      </c>
      <c r="F14" s="25">
        <v>0.40569438258934276</v>
      </c>
      <c r="G14" s="25">
        <v>0.29267766489321767</v>
      </c>
      <c r="H14" s="26">
        <f>AVERAGE(D14:G14)</f>
        <v>0.37240438808378584</v>
      </c>
      <c r="I14" s="27"/>
      <c r="J14" s="27"/>
      <c r="M14" s="13"/>
      <c r="O14" s="12"/>
      <c r="P14" s="23"/>
      <c r="Q14" s="29" t="s">
        <v>11</v>
      </c>
      <c r="R14" s="29" t="s">
        <v>23</v>
      </c>
      <c r="S14" s="42" t="s">
        <v>10</v>
      </c>
      <c r="T14" s="42" t="s">
        <v>41</v>
      </c>
      <c r="U14" s="30" t="s">
        <v>42</v>
      </c>
      <c r="V14" s="1"/>
      <c r="W14" s="29" t="s">
        <v>11</v>
      </c>
      <c r="X14" s="29" t="s">
        <v>24</v>
      </c>
      <c r="Y14" s="42" t="s">
        <v>10</v>
      </c>
      <c r="Z14" s="42" t="s">
        <v>43</v>
      </c>
      <c r="AA14" s="30" t="s">
        <v>44</v>
      </c>
      <c r="AB14" s="1"/>
      <c r="AC14" s="30" t="s">
        <v>45</v>
      </c>
      <c r="AD14" s="43" t="s">
        <v>46</v>
      </c>
      <c r="AE14" s="13"/>
      <c r="AG14" s="12"/>
      <c r="AL14" s="13"/>
    </row>
    <row r="15" spans="2:38" x14ac:dyDescent="0.2">
      <c r="B15" s="12"/>
      <c r="C15" s="31" t="s">
        <v>25</v>
      </c>
      <c r="D15" s="32">
        <v>0.37046265317043026</v>
      </c>
      <c r="E15" s="32">
        <v>0.41841621507740911</v>
      </c>
      <c r="F15" s="32">
        <v>0.40448093977003269</v>
      </c>
      <c r="G15" s="32">
        <v>0.29180225811886112</v>
      </c>
      <c r="H15" s="33">
        <f>AVERAGE(D15:G15)</f>
        <v>0.37129051653418327</v>
      </c>
      <c r="I15" s="27"/>
      <c r="J15" s="27"/>
      <c r="M15" s="13"/>
      <c r="O15" s="12"/>
      <c r="P15" s="23"/>
      <c r="Q15" s="2">
        <v>160</v>
      </c>
      <c r="R15" s="2">
        <v>171</v>
      </c>
      <c r="S15" s="44">
        <v>0.93567251461988299</v>
      </c>
      <c r="T15" s="44">
        <v>0.77294685990338163</v>
      </c>
      <c r="U15" s="45">
        <f>R8/Y8</f>
        <v>0.77294685990338163</v>
      </c>
      <c r="V15" s="1"/>
      <c r="W15" s="2">
        <v>18</v>
      </c>
      <c r="X15" s="2">
        <v>88</v>
      </c>
      <c r="Y15" s="44">
        <v>0.20454545454545456</v>
      </c>
      <c r="Z15" s="44">
        <v>8.6956521739130432E-2</v>
      </c>
      <c r="AA15" s="45">
        <f>S8/Y8</f>
        <v>8.6956521739130432E-2</v>
      </c>
      <c r="AB15" s="1"/>
      <c r="AC15" s="45">
        <f>Q8/Y8</f>
        <v>0</v>
      </c>
      <c r="AD15" s="46">
        <f>(T8/Y8)</f>
        <v>0.14009661835748793</v>
      </c>
      <c r="AE15" s="13"/>
      <c r="AG15" s="12"/>
      <c r="AL15" s="13"/>
    </row>
    <row r="16" spans="2:38" x14ac:dyDescent="0.2">
      <c r="B16" s="12"/>
      <c r="C16" s="23"/>
      <c r="H16" s="21"/>
      <c r="M16" s="13"/>
      <c r="O16" s="12"/>
      <c r="P16" s="23"/>
      <c r="Q16" s="2">
        <v>159</v>
      </c>
      <c r="R16" s="2">
        <v>172</v>
      </c>
      <c r="S16" s="44">
        <v>0.92441860465116277</v>
      </c>
      <c r="T16" s="44">
        <v>0.77941176470588236</v>
      </c>
      <c r="U16" s="45">
        <f>R9/Y9</f>
        <v>0.77450980392156865</v>
      </c>
      <c r="V16" s="1"/>
      <c r="W16" s="2">
        <v>18</v>
      </c>
      <c r="X16" s="2">
        <v>107</v>
      </c>
      <c r="Y16" s="44">
        <v>0.16822429906542055</v>
      </c>
      <c r="Z16" s="44">
        <v>8.8235294117647065E-2</v>
      </c>
      <c r="AA16" s="45">
        <f>S9/Y9</f>
        <v>8.3333333333333329E-2</v>
      </c>
      <c r="AB16" s="1"/>
      <c r="AC16" s="45">
        <f>Q9/Y9</f>
        <v>4.9019607843137254E-3</v>
      </c>
      <c r="AD16" s="46">
        <f>T9/Y9</f>
        <v>0.13725490196078433</v>
      </c>
      <c r="AE16" s="13"/>
      <c r="AG16" s="12"/>
      <c r="AL16" s="13"/>
    </row>
    <row r="17" spans="2:38" x14ac:dyDescent="0.2">
      <c r="B17" s="12"/>
      <c r="C17" s="23"/>
      <c r="H17" s="21"/>
      <c r="M17" s="13"/>
      <c r="O17" s="12"/>
      <c r="P17" s="23"/>
      <c r="Q17" s="2">
        <v>184</v>
      </c>
      <c r="R17" s="2">
        <v>201</v>
      </c>
      <c r="S17" s="44">
        <v>0.91542288557213936</v>
      </c>
      <c r="T17" s="44">
        <v>0.82511210762331844</v>
      </c>
      <c r="U17" s="45">
        <f>R10/Y10</f>
        <v>0.82511210762331844</v>
      </c>
      <c r="V17" s="1"/>
      <c r="W17" s="2">
        <v>15</v>
      </c>
      <c r="X17" s="2">
        <v>104</v>
      </c>
      <c r="Y17" s="44">
        <v>0.14423076923076922</v>
      </c>
      <c r="Z17" s="44">
        <v>6.726457399103139E-2</v>
      </c>
      <c r="AA17" s="45">
        <f>S10/Y10</f>
        <v>6.726457399103139E-2</v>
      </c>
      <c r="AB17" s="1"/>
      <c r="AC17" s="45">
        <f>Q10/Y10</f>
        <v>0</v>
      </c>
      <c r="AD17" s="46">
        <f>T10/Y10</f>
        <v>0.10762331838565023</v>
      </c>
      <c r="AE17" s="13"/>
      <c r="AG17" s="12"/>
      <c r="AL17" s="13"/>
    </row>
    <row r="18" spans="2:38" x14ac:dyDescent="0.2">
      <c r="B18" s="12"/>
      <c r="C18" s="35" t="s">
        <v>47</v>
      </c>
      <c r="D18" s="2" t="s">
        <v>48</v>
      </c>
      <c r="E18" s="2" t="s">
        <v>49</v>
      </c>
      <c r="F18" s="2" t="s">
        <v>50</v>
      </c>
      <c r="G18" s="3" t="s">
        <v>51</v>
      </c>
      <c r="H18" s="21"/>
      <c r="I18" s="3"/>
      <c r="M18" s="13"/>
      <c r="O18" s="12"/>
      <c r="P18" s="34" t="s">
        <v>35</v>
      </c>
      <c r="Q18" s="37">
        <v>167.66666666666666</v>
      </c>
      <c r="R18" s="37">
        <v>181.33333333333334</v>
      </c>
      <c r="S18" s="47">
        <v>0.9251713349477283</v>
      </c>
      <c r="T18" s="47">
        <v>0.79249024407752744</v>
      </c>
      <c r="U18" s="48">
        <f>AVERAGE(U15:U17)</f>
        <v>0.79085625714942287</v>
      </c>
      <c r="V18" s="49"/>
      <c r="W18" s="37">
        <v>17</v>
      </c>
      <c r="X18" s="37">
        <v>99.666666666666671</v>
      </c>
      <c r="Y18" s="47">
        <v>0.17233350761388144</v>
      </c>
      <c r="Z18" s="47">
        <v>8.08187966159363E-2</v>
      </c>
      <c r="AA18" s="48">
        <f>AVERAGE(AA15:AA17)</f>
        <v>7.9184809687831717E-2</v>
      </c>
      <c r="AB18" s="1"/>
      <c r="AC18" s="50">
        <f>AVERAGE(AC15:AC17)</f>
        <v>1.6339869281045752E-3</v>
      </c>
      <c r="AD18" s="51">
        <f>AVERAGE(AD15:AD17)</f>
        <v>0.12832494623464083</v>
      </c>
      <c r="AE18" s="13"/>
      <c r="AG18" s="12"/>
      <c r="AL18" s="13"/>
    </row>
    <row r="19" spans="2:38" x14ac:dyDescent="0.2">
      <c r="B19" s="12"/>
      <c r="C19" s="19" t="s">
        <v>10</v>
      </c>
      <c r="D19" s="20">
        <v>18122.789499999999</v>
      </c>
      <c r="E19" s="20">
        <v>9423.1284999999989</v>
      </c>
      <c r="F19" s="20">
        <v>4621.0789999999997</v>
      </c>
      <c r="G19" s="3"/>
      <c r="H19" s="52"/>
      <c r="I19" s="22"/>
      <c r="M19" s="13"/>
      <c r="O19" s="12"/>
      <c r="P19" s="53" t="s">
        <v>52</v>
      </c>
      <c r="Q19" s="54">
        <v>8.1717671147541768</v>
      </c>
      <c r="R19" s="54">
        <v>9.8375697089158063</v>
      </c>
      <c r="S19" s="55">
        <v>5.8576679465845308E-3</v>
      </c>
      <c r="T19" s="55">
        <v>1.641735092746394E-2</v>
      </c>
      <c r="U19" s="55">
        <f>STDEV(U15:U17)/(SQRT(3))</f>
        <v>1.7133866729068224E-2</v>
      </c>
      <c r="V19" s="56"/>
      <c r="W19" s="54">
        <v>1</v>
      </c>
      <c r="X19" s="54">
        <v>5.8972686709847109</v>
      </c>
      <c r="Y19" s="55">
        <v>1.7532156288027262E-2</v>
      </c>
      <c r="Z19" s="55">
        <v>6.7871576751765911E-3</v>
      </c>
      <c r="AA19" s="55">
        <f>STDEV(AA15:AA17)/(SQRT(3))</f>
        <v>6.0511951397067658E-3</v>
      </c>
      <c r="AB19" s="57"/>
      <c r="AC19" s="55">
        <f>STDEV(AC15:AC17)/(SQRT(3))</f>
        <v>1.6339869281045752E-3</v>
      </c>
      <c r="AD19" s="58">
        <f>STDEV(AD15:AD17)/(SQRT(3))</f>
        <v>1.0383269952482897E-2</v>
      </c>
      <c r="AE19" s="13"/>
      <c r="AG19" s="12"/>
      <c r="AL19" s="13"/>
    </row>
    <row r="20" spans="2:38" ht="17" thickBot="1" x14ac:dyDescent="0.25">
      <c r="B20" s="12"/>
      <c r="C20" s="19" t="s">
        <v>13</v>
      </c>
      <c r="D20" s="20">
        <v>15812.202000000001</v>
      </c>
      <c r="E20" s="20">
        <v>11555.0555</v>
      </c>
      <c r="F20" s="20">
        <v>5671.3654999999999</v>
      </c>
      <c r="G20" s="3"/>
      <c r="H20" s="52"/>
      <c r="I20" s="22"/>
      <c r="M20" s="13"/>
      <c r="O20" s="59"/>
      <c r="P20" s="60"/>
      <c r="Q20" s="61"/>
      <c r="R20" s="61"/>
      <c r="S20" s="61"/>
      <c r="T20" s="61"/>
      <c r="U20" s="62"/>
      <c r="V20" s="61"/>
      <c r="W20" s="61"/>
      <c r="X20" s="61"/>
      <c r="Y20" s="62"/>
      <c r="Z20" s="62"/>
      <c r="AA20" s="62"/>
      <c r="AB20" s="62"/>
      <c r="AC20" s="62"/>
      <c r="AD20" s="62"/>
      <c r="AE20" s="63"/>
      <c r="AG20" s="12"/>
      <c r="AL20" s="13"/>
    </row>
    <row r="21" spans="2:38" ht="17" thickBot="1" x14ac:dyDescent="0.25">
      <c r="B21" s="12"/>
      <c r="C21" s="19" t="s">
        <v>18</v>
      </c>
      <c r="D21" s="25">
        <v>1.1783745623512165</v>
      </c>
      <c r="E21" s="25">
        <v>0.79296545523898643</v>
      </c>
      <c r="F21" s="25">
        <v>0.8114827568895544</v>
      </c>
      <c r="G21" s="64">
        <f>AVERAGE(C21:F21)</f>
        <v>0.92760759149325234</v>
      </c>
      <c r="H21" s="65"/>
      <c r="I21" s="27"/>
      <c r="M21" s="13"/>
      <c r="AG21" s="12"/>
      <c r="AL21" s="13"/>
    </row>
    <row r="22" spans="2:38" x14ac:dyDescent="0.2">
      <c r="B22" s="12"/>
      <c r="C22" s="31" t="s">
        <v>25</v>
      </c>
      <c r="D22" s="32">
        <v>1.1748500123142738</v>
      </c>
      <c r="E22" s="32">
        <v>0.79059367421633753</v>
      </c>
      <c r="F22" s="32">
        <v>0.80905559011919692</v>
      </c>
      <c r="G22" s="32">
        <f>AVERAGE(C22:F22)</f>
        <v>0.92483309221660281</v>
      </c>
      <c r="H22" s="65"/>
      <c r="I22" s="27"/>
      <c r="M22" s="13"/>
      <c r="O22" s="10"/>
      <c r="P22" s="11" t="s">
        <v>53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9"/>
      <c r="AG22" s="12"/>
      <c r="AL22" s="13"/>
    </row>
    <row r="23" spans="2:38" x14ac:dyDescent="0.2">
      <c r="B23" s="12"/>
      <c r="C23" s="23"/>
      <c r="G23" s="3"/>
      <c r="H23" s="21"/>
      <c r="M23" s="13"/>
      <c r="O23" s="12"/>
      <c r="AE23" s="13"/>
      <c r="AG23" s="12"/>
      <c r="AL23" s="13"/>
    </row>
    <row r="24" spans="2:38" x14ac:dyDescent="0.2">
      <c r="B24" s="12"/>
      <c r="C24" s="23"/>
      <c r="H24" s="21"/>
      <c r="M24" s="13"/>
      <c r="O24" s="12"/>
      <c r="P24" s="14" t="s">
        <v>54</v>
      </c>
      <c r="Q24" s="66" t="s">
        <v>11</v>
      </c>
      <c r="R24" s="66" t="s">
        <v>11</v>
      </c>
      <c r="S24" s="66" t="s">
        <v>11</v>
      </c>
      <c r="T24" s="66" t="s">
        <v>11</v>
      </c>
      <c r="U24" s="66" t="s">
        <v>12</v>
      </c>
      <c r="V24" s="66" t="s">
        <v>12</v>
      </c>
      <c r="W24" s="66" t="s">
        <v>12</v>
      </c>
      <c r="X24" s="66"/>
      <c r="Y24" s="17"/>
      <c r="Z24" s="17"/>
      <c r="AA24" s="17"/>
      <c r="AB24" s="17"/>
      <c r="AC24" s="17"/>
      <c r="AD24" s="18"/>
      <c r="AE24" s="13"/>
      <c r="AG24" s="12"/>
      <c r="AL24" s="13"/>
    </row>
    <row r="25" spans="2:38" x14ac:dyDescent="0.2">
      <c r="B25" s="12"/>
      <c r="C25" s="35" t="s">
        <v>55</v>
      </c>
      <c r="D25" s="2" t="s">
        <v>56</v>
      </c>
      <c r="E25" s="2" t="s">
        <v>57</v>
      </c>
      <c r="F25" s="2" t="s">
        <v>58</v>
      </c>
      <c r="G25" s="3" t="s">
        <v>59</v>
      </c>
      <c r="H25" s="21"/>
      <c r="I25" s="3"/>
      <c r="M25" s="13"/>
      <c r="O25" s="12"/>
      <c r="P25" s="23"/>
      <c r="Q25" s="3" t="s">
        <v>14</v>
      </c>
      <c r="R25" s="3" t="s">
        <v>14</v>
      </c>
      <c r="S25" s="3" t="s">
        <v>15</v>
      </c>
      <c r="T25" s="3" t="s">
        <v>15</v>
      </c>
      <c r="U25" s="3" t="s">
        <v>14</v>
      </c>
      <c r="V25" s="3" t="s">
        <v>15</v>
      </c>
      <c r="W25" s="3" t="s">
        <v>14</v>
      </c>
      <c r="X25" s="3"/>
      <c r="Y25" s="3" t="s">
        <v>16</v>
      </c>
      <c r="Z25" s="3" t="s">
        <v>17</v>
      </c>
      <c r="AA25" s="3" t="s">
        <v>16</v>
      </c>
      <c r="AB25" s="1"/>
      <c r="AC25" s="1"/>
      <c r="AD25" s="24"/>
      <c r="AE25" s="13"/>
      <c r="AG25" s="12"/>
      <c r="AL25" s="13"/>
    </row>
    <row r="26" spans="2:38" x14ac:dyDescent="0.2">
      <c r="B26" s="12"/>
      <c r="C26" s="19" t="s">
        <v>10</v>
      </c>
      <c r="D26" s="20">
        <v>17748.731500000002</v>
      </c>
      <c r="E26" s="20">
        <v>16035.245999999999</v>
      </c>
      <c r="F26" s="20">
        <v>11260.645500000001</v>
      </c>
      <c r="G26" s="3"/>
      <c r="H26" s="52"/>
      <c r="I26" s="22"/>
      <c r="M26" s="13"/>
      <c r="O26" s="12"/>
      <c r="P26" s="28"/>
      <c r="Q26" s="29" t="s">
        <v>19</v>
      </c>
      <c r="R26" s="29" t="s">
        <v>20</v>
      </c>
      <c r="S26" s="29" t="s">
        <v>19</v>
      </c>
      <c r="T26" s="29" t="s">
        <v>20</v>
      </c>
      <c r="U26" s="29" t="s">
        <v>20</v>
      </c>
      <c r="V26" s="29" t="s">
        <v>19</v>
      </c>
      <c r="W26" s="29" t="s">
        <v>19</v>
      </c>
      <c r="X26" s="30" t="s">
        <v>21</v>
      </c>
      <c r="Y26" s="29" t="s">
        <v>22</v>
      </c>
      <c r="Z26" s="29" t="s">
        <v>23</v>
      </c>
      <c r="AA26" s="29" t="s">
        <v>24</v>
      </c>
      <c r="AB26" s="1"/>
      <c r="AC26" s="1"/>
      <c r="AD26" s="24"/>
      <c r="AE26" s="13"/>
      <c r="AG26" s="12"/>
      <c r="AL26" s="13"/>
    </row>
    <row r="27" spans="2:38" ht="17" thickBot="1" x14ac:dyDescent="0.25">
      <c r="B27" s="12"/>
      <c r="C27" s="19" t="s">
        <v>13</v>
      </c>
      <c r="D27" s="20">
        <v>17455.0435</v>
      </c>
      <c r="E27" s="20">
        <v>19204.804499999998</v>
      </c>
      <c r="F27" s="20">
        <v>12008.0375</v>
      </c>
      <c r="G27" s="3"/>
      <c r="H27" s="52"/>
      <c r="I27" s="22"/>
      <c r="M27" s="13"/>
      <c r="O27" s="12"/>
      <c r="P27" s="34" t="s">
        <v>26</v>
      </c>
      <c r="Q27" s="2">
        <v>2</v>
      </c>
      <c r="R27" s="2">
        <v>44</v>
      </c>
      <c r="S27" s="2">
        <v>19</v>
      </c>
      <c r="T27" s="2">
        <v>16</v>
      </c>
      <c r="U27" s="2">
        <v>2</v>
      </c>
      <c r="V27" s="2">
        <v>14</v>
      </c>
      <c r="W27" s="2">
        <v>0</v>
      </c>
      <c r="X27" s="2">
        <v>97</v>
      </c>
      <c r="Y27" s="2">
        <v>81</v>
      </c>
      <c r="Z27" s="2">
        <v>48</v>
      </c>
      <c r="AA27" s="2">
        <v>35</v>
      </c>
      <c r="AB27" s="1"/>
      <c r="AC27" s="1"/>
      <c r="AD27" s="24"/>
      <c r="AE27" s="13"/>
      <c r="AG27" s="59"/>
      <c r="AH27" s="67"/>
      <c r="AI27" s="67"/>
      <c r="AJ27" s="67"/>
      <c r="AK27" s="67"/>
      <c r="AL27" s="63"/>
    </row>
    <row r="28" spans="2:38" x14ac:dyDescent="0.2">
      <c r="B28" s="12"/>
      <c r="C28" s="19" t="s">
        <v>18</v>
      </c>
      <c r="D28" s="25">
        <v>1.0093614394710695</v>
      </c>
      <c r="E28" s="25">
        <v>0.84375334213397035</v>
      </c>
      <c r="F28" s="25">
        <v>1.1571043023206684</v>
      </c>
      <c r="G28" s="64">
        <f>AVERAGE(C28:F28)</f>
        <v>1.0034063613085695</v>
      </c>
      <c r="H28" s="65"/>
      <c r="I28" s="27"/>
      <c r="M28" s="13"/>
      <c r="O28" s="12"/>
      <c r="P28" s="34" t="s">
        <v>27</v>
      </c>
      <c r="Q28" s="2">
        <v>2</v>
      </c>
      <c r="R28" s="2">
        <v>60</v>
      </c>
      <c r="S28" s="2">
        <v>26</v>
      </c>
      <c r="T28" s="2">
        <v>16</v>
      </c>
      <c r="U28" s="2">
        <v>3</v>
      </c>
      <c r="V28" s="2">
        <v>23</v>
      </c>
      <c r="W28" s="2">
        <v>0</v>
      </c>
      <c r="X28" s="2">
        <v>130</v>
      </c>
      <c r="Y28" s="2">
        <v>104</v>
      </c>
      <c r="Z28" s="2">
        <v>65</v>
      </c>
      <c r="AA28" s="2">
        <v>51</v>
      </c>
      <c r="AB28" s="1"/>
      <c r="AC28" s="1"/>
      <c r="AD28" s="24"/>
      <c r="AE28" s="13"/>
    </row>
    <row r="29" spans="2:38" x14ac:dyDescent="0.2">
      <c r="B29" s="12"/>
      <c r="C29" s="68" t="s">
        <v>25</v>
      </c>
      <c r="D29" s="69">
        <v>1.0063424122343665</v>
      </c>
      <c r="E29" s="69">
        <v>0.84122965317444709</v>
      </c>
      <c r="F29" s="69">
        <v>1.1536433722040564</v>
      </c>
      <c r="G29" s="69">
        <f>AVERAGE(C29:F29)</f>
        <v>1.0004051458709566</v>
      </c>
      <c r="H29" s="70"/>
      <c r="I29" s="27"/>
      <c r="M29" s="13"/>
      <c r="O29" s="12"/>
      <c r="P29" s="34" t="s">
        <v>28</v>
      </c>
      <c r="Q29" s="2">
        <v>4</v>
      </c>
      <c r="R29" s="2">
        <v>61</v>
      </c>
      <c r="S29" s="2">
        <v>14</v>
      </c>
      <c r="T29" s="2">
        <v>7</v>
      </c>
      <c r="U29" s="2">
        <v>4</v>
      </c>
      <c r="V29" s="2">
        <v>25</v>
      </c>
      <c r="W29" s="2">
        <v>0</v>
      </c>
      <c r="X29" s="2">
        <v>115</v>
      </c>
      <c r="Y29" s="2">
        <v>86</v>
      </c>
      <c r="Z29" s="2">
        <v>69</v>
      </c>
      <c r="AA29" s="2">
        <v>43</v>
      </c>
      <c r="AB29" s="1"/>
      <c r="AC29" s="1"/>
      <c r="AD29" s="24"/>
      <c r="AE29" s="13"/>
    </row>
    <row r="30" spans="2:38" x14ac:dyDescent="0.2">
      <c r="B30" s="12"/>
      <c r="M30" s="13"/>
      <c r="O30" s="12"/>
      <c r="P30" s="34" t="s">
        <v>35</v>
      </c>
      <c r="Q30" s="36">
        <f>AVERAGE(Q27:Q29)</f>
        <v>2.6666666666666665</v>
      </c>
      <c r="R30" s="37">
        <f t="shared" ref="R30:W30" si="1">AVERAGE(R27:R29)</f>
        <v>55</v>
      </c>
      <c r="S30" s="37">
        <f t="shared" si="1"/>
        <v>19.666666666666668</v>
      </c>
      <c r="T30" s="37">
        <f t="shared" si="1"/>
        <v>13</v>
      </c>
      <c r="U30" s="37">
        <f t="shared" si="1"/>
        <v>3</v>
      </c>
      <c r="V30" s="37">
        <f t="shared" si="1"/>
        <v>20.666666666666668</v>
      </c>
      <c r="W30" s="37">
        <f t="shared" si="1"/>
        <v>0</v>
      </c>
      <c r="X30" s="38">
        <f>SUM(X27:X29)</f>
        <v>342</v>
      </c>
      <c r="Y30" s="1"/>
      <c r="Z30" s="1"/>
      <c r="AA30" s="1"/>
      <c r="AB30" s="1"/>
      <c r="AC30" s="1"/>
      <c r="AD30" s="24"/>
      <c r="AE30" s="13"/>
    </row>
    <row r="31" spans="2:38" x14ac:dyDescent="0.2">
      <c r="B31" s="12"/>
      <c r="M31" s="13"/>
      <c r="O31" s="12"/>
      <c r="P31" s="28"/>
      <c r="Q31" s="2"/>
      <c r="R31" s="2"/>
      <c r="S31" s="2"/>
      <c r="T31" s="2"/>
      <c r="U31" s="2"/>
      <c r="V31" s="2"/>
      <c r="W31" s="2"/>
      <c r="X31" s="71"/>
      <c r="Y31" s="1"/>
      <c r="Z31" s="1"/>
      <c r="AA31" s="1"/>
      <c r="AB31" s="1"/>
      <c r="AC31" s="1"/>
      <c r="AD31" s="24"/>
      <c r="AE31" s="13"/>
    </row>
    <row r="32" spans="2:38" x14ac:dyDescent="0.2">
      <c r="B32" s="12"/>
      <c r="C32" s="72"/>
      <c r="D32" s="73"/>
      <c r="E32" s="1"/>
      <c r="F32" s="1"/>
      <c r="G32" s="1"/>
      <c r="H32" s="1"/>
      <c r="I32" s="1"/>
      <c r="J32" s="1"/>
      <c r="K32" s="1"/>
      <c r="L32" s="1"/>
      <c r="M32" s="13"/>
      <c r="O32" s="12"/>
      <c r="P32" s="23"/>
      <c r="Q32" s="3" t="s">
        <v>14</v>
      </c>
      <c r="R32" s="3" t="s">
        <v>17</v>
      </c>
      <c r="S32" s="39" t="s">
        <v>36</v>
      </c>
      <c r="T32" s="39" t="s">
        <v>37</v>
      </c>
      <c r="U32" s="40" t="s">
        <v>37</v>
      </c>
      <c r="V32" s="1"/>
      <c r="W32" s="3" t="s">
        <v>19</v>
      </c>
      <c r="X32" s="3" t="s">
        <v>16</v>
      </c>
      <c r="Y32" s="39" t="s">
        <v>38</v>
      </c>
      <c r="Z32" s="39" t="s">
        <v>37</v>
      </c>
      <c r="AA32" s="40" t="s">
        <v>37</v>
      </c>
      <c r="AB32" s="1"/>
      <c r="AC32" s="74" t="s">
        <v>37</v>
      </c>
      <c r="AD32" s="75" t="s">
        <v>40</v>
      </c>
      <c r="AE32" s="13"/>
    </row>
    <row r="33" spans="2:31" x14ac:dyDescent="0.2">
      <c r="B33" s="12"/>
      <c r="C33" s="76" t="s">
        <v>60</v>
      </c>
      <c r="D33" s="77"/>
      <c r="E33" s="78"/>
      <c r="F33" s="78"/>
      <c r="G33" s="78"/>
      <c r="H33" s="78"/>
      <c r="I33" s="78"/>
      <c r="J33" s="17"/>
      <c r="K33" s="17"/>
      <c r="L33" s="18"/>
      <c r="M33" s="13"/>
      <c r="O33" s="12"/>
      <c r="P33" s="23"/>
      <c r="Q33" s="29" t="s">
        <v>11</v>
      </c>
      <c r="R33" s="29" t="s">
        <v>23</v>
      </c>
      <c r="S33" s="42" t="s">
        <v>10</v>
      </c>
      <c r="T33" s="42" t="s">
        <v>41</v>
      </c>
      <c r="U33" s="30" t="s">
        <v>42</v>
      </c>
      <c r="V33" s="1"/>
      <c r="W33" s="29" t="s">
        <v>11</v>
      </c>
      <c r="X33" s="29" t="s">
        <v>24</v>
      </c>
      <c r="Y33" s="42" t="s">
        <v>10</v>
      </c>
      <c r="Z33" s="42" t="s">
        <v>43</v>
      </c>
      <c r="AA33" s="30" t="s">
        <v>44</v>
      </c>
      <c r="AB33" s="1"/>
      <c r="AC33" s="74" t="s">
        <v>45</v>
      </c>
      <c r="AD33" s="75" t="s">
        <v>46</v>
      </c>
      <c r="AE33" s="13"/>
    </row>
    <row r="34" spans="2:31" x14ac:dyDescent="0.2">
      <c r="B34" s="12"/>
      <c r="C34" s="79" t="s">
        <v>61</v>
      </c>
      <c r="D34" s="73" t="s">
        <v>62</v>
      </c>
      <c r="E34" s="1"/>
      <c r="F34" s="1"/>
      <c r="G34" s="1"/>
      <c r="H34" s="1"/>
      <c r="I34" s="1"/>
      <c r="J34" s="1"/>
      <c r="K34" s="1"/>
      <c r="L34" s="24"/>
      <c r="M34" s="13"/>
      <c r="O34" s="12"/>
      <c r="P34" s="23"/>
      <c r="Q34" s="2">
        <v>46</v>
      </c>
      <c r="R34" s="2">
        <v>48</v>
      </c>
      <c r="S34" s="44">
        <v>0.95833333333333337</v>
      </c>
      <c r="T34" s="44">
        <f>Q34/Y27</f>
        <v>0.5679012345679012</v>
      </c>
      <c r="U34" s="45">
        <f>R27/Y27</f>
        <v>0.54320987654320985</v>
      </c>
      <c r="V34" s="1"/>
      <c r="W34" s="2">
        <v>21</v>
      </c>
      <c r="X34" s="2">
        <v>35</v>
      </c>
      <c r="Y34" s="44">
        <v>0.6</v>
      </c>
      <c r="Z34" s="44">
        <v>0.25925925925925924</v>
      </c>
      <c r="AA34" s="45">
        <f>S27/Y27</f>
        <v>0.23456790123456789</v>
      </c>
      <c r="AB34" s="1"/>
      <c r="AC34" s="45">
        <f>Q27/Y27</f>
        <v>2.4691358024691357E-2</v>
      </c>
      <c r="AD34" s="46">
        <f>(T27/Y27)</f>
        <v>0.19753086419753085</v>
      </c>
      <c r="AE34" s="13"/>
    </row>
    <row r="35" spans="2:31" x14ac:dyDescent="0.2">
      <c r="B35" s="12"/>
      <c r="C35" s="79" t="s">
        <v>63</v>
      </c>
      <c r="D35" s="73" t="s">
        <v>64</v>
      </c>
      <c r="E35" s="1"/>
      <c r="F35" s="1"/>
      <c r="G35" s="1"/>
      <c r="H35" s="1"/>
      <c r="I35" s="1"/>
      <c r="J35" s="1"/>
      <c r="K35" s="1"/>
      <c r="L35" s="24"/>
      <c r="M35" s="13"/>
      <c r="O35" s="12"/>
      <c r="P35" s="23"/>
      <c r="Q35" s="2">
        <v>62</v>
      </c>
      <c r="R35" s="2">
        <v>65</v>
      </c>
      <c r="S35" s="44">
        <v>0.9538461538461539</v>
      </c>
      <c r="T35" s="44">
        <v>0.59615384615384603</v>
      </c>
      <c r="U35" s="45">
        <f>R28/Y28</f>
        <v>0.57692307692307687</v>
      </c>
      <c r="V35" s="1"/>
      <c r="W35" s="2">
        <v>28</v>
      </c>
      <c r="X35" s="2">
        <v>51</v>
      </c>
      <c r="Y35" s="44">
        <v>0.5490196078431373</v>
      </c>
      <c r="Z35" s="44">
        <v>0.26923076923076922</v>
      </c>
      <c r="AA35" s="45">
        <f>S28/Y28</f>
        <v>0.25</v>
      </c>
      <c r="AB35" s="1"/>
      <c r="AC35" s="45">
        <f>Q28/Y28</f>
        <v>1.9230769230769232E-2</v>
      </c>
      <c r="AD35" s="46">
        <f>T28/Y28</f>
        <v>0.15384615384615385</v>
      </c>
      <c r="AE35" s="13"/>
    </row>
    <row r="36" spans="2:31" x14ac:dyDescent="0.2">
      <c r="B36" s="12"/>
      <c r="C36" s="79" t="s">
        <v>65</v>
      </c>
      <c r="D36" s="73" t="s">
        <v>66</v>
      </c>
      <c r="E36" s="1"/>
      <c r="F36" s="1"/>
      <c r="G36" s="1"/>
      <c r="H36" s="1"/>
      <c r="I36" s="1"/>
      <c r="J36" s="1"/>
      <c r="K36" s="1"/>
      <c r="L36" s="24"/>
      <c r="M36" s="13"/>
      <c r="O36" s="12"/>
      <c r="P36" s="23"/>
      <c r="Q36" s="2">
        <v>65</v>
      </c>
      <c r="R36" s="2">
        <v>69</v>
      </c>
      <c r="S36" s="44">
        <v>0.94202898550724601</v>
      </c>
      <c r="T36" s="44">
        <v>0.7558139534883721</v>
      </c>
      <c r="U36" s="45">
        <f>R29/Y29</f>
        <v>0.70930232558139539</v>
      </c>
      <c r="V36" s="1"/>
      <c r="W36" s="2">
        <v>18</v>
      </c>
      <c r="X36" s="2">
        <v>43</v>
      </c>
      <c r="Y36" s="44">
        <v>0.41860465116279072</v>
      </c>
      <c r="Z36" s="44">
        <v>0.20930232558139536</v>
      </c>
      <c r="AA36" s="45">
        <f>S29/Y29</f>
        <v>0.16279069767441862</v>
      </c>
      <c r="AB36" s="1"/>
      <c r="AC36" s="45">
        <f>Q29/Y29</f>
        <v>4.6511627906976744E-2</v>
      </c>
      <c r="AD36" s="46">
        <f>T29/Y29</f>
        <v>8.1395348837209308E-2</v>
      </c>
      <c r="AE36" s="13"/>
    </row>
    <row r="37" spans="2:31" x14ac:dyDescent="0.2">
      <c r="B37" s="12"/>
      <c r="C37" s="79" t="s">
        <v>67</v>
      </c>
      <c r="D37" s="73" t="s">
        <v>68</v>
      </c>
      <c r="E37" s="1"/>
      <c r="F37" s="1"/>
      <c r="G37" s="1"/>
      <c r="H37" s="1"/>
      <c r="I37" s="1"/>
      <c r="J37" s="1"/>
      <c r="K37" s="1"/>
      <c r="L37" s="24"/>
      <c r="M37" s="13"/>
      <c r="O37" s="12"/>
      <c r="P37" s="34" t="s">
        <v>35</v>
      </c>
      <c r="Q37" s="37">
        <v>57.666666666666664</v>
      </c>
      <c r="R37" s="37">
        <v>60.666666666666664</v>
      </c>
      <c r="S37" s="47">
        <v>0.9514028242289112</v>
      </c>
      <c r="T37" s="47">
        <v>0.63995634473670604</v>
      </c>
      <c r="U37" s="48">
        <f>AVERAGE(U34:U36)</f>
        <v>0.60981175968256063</v>
      </c>
      <c r="V37" s="49"/>
      <c r="W37" s="37">
        <v>22.333333333333332</v>
      </c>
      <c r="X37" s="37">
        <v>43</v>
      </c>
      <c r="Y37" s="47">
        <v>0.52254141966864265</v>
      </c>
      <c r="Z37" s="47">
        <v>0.245930784690475</v>
      </c>
      <c r="AA37" s="48">
        <f>AVERAGE(AA34:AA36)</f>
        <v>0.21578619963632883</v>
      </c>
      <c r="AB37" s="1"/>
      <c r="AC37" s="48">
        <f>AVERAGE(AC34:AC36)</f>
        <v>3.0144585054145776E-2</v>
      </c>
      <c r="AD37" s="51">
        <f>AVERAGE(AD34:AD36)</f>
        <v>0.14425745562696468</v>
      </c>
      <c r="AE37" s="13"/>
    </row>
    <row r="38" spans="2:31" x14ac:dyDescent="0.2">
      <c r="B38" s="12"/>
      <c r="C38" s="79" t="s">
        <v>69</v>
      </c>
      <c r="D38" s="73">
        <v>0.05</v>
      </c>
      <c r="E38" s="1"/>
      <c r="F38" s="1"/>
      <c r="G38" s="1"/>
      <c r="H38" s="1"/>
      <c r="I38" s="1"/>
      <c r="J38" s="1"/>
      <c r="K38" s="1"/>
      <c r="L38" s="24"/>
      <c r="M38" s="13"/>
      <c r="O38" s="12"/>
      <c r="P38" s="53" t="s">
        <v>52</v>
      </c>
      <c r="Q38" s="54">
        <v>5.8972686709847029</v>
      </c>
      <c r="R38" s="54">
        <v>6.4377359719426472</v>
      </c>
      <c r="S38" s="55">
        <v>4.8626239220671353E-3</v>
      </c>
      <c r="T38" s="55">
        <v>5.8500118645455464E-2</v>
      </c>
      <c r="U38" s="55">
        <f>STDEV(U34:U36)/(SQRT(3))</f>
        <v>5.0688343489458873E-2</v>
      </c>
      <c r="V38" s="56"/>
      <c r="W38" s="54">
        <v>2.9627314724385316</v>
      </c>
      <c r="X38" s="54">
        <v>4.6188021535170067</v>
      </c>
      <c r="Y38" s="55">
        <v>5.401200169621645E-2</v>
      </c>
      <c r="Z38" s="55">
        <v>1.8539064749038086E-2</v>
      </c>
      <c r="AA38" s="55">
        <f>STDEV(AA34:AA36)/(SQRT(3))</f>
        <v>2.686962249593788E-2</v>
      </c>
      <c r="AB38" s="57"/>
      <c r="AC38" s="55">
        <f>STDEV(AC34:AC36)/(SQRT(3))</f>
        <v>8.3339581693190837E-3</v>
      </c>
      <c r="AD38" s="58">
        <f>STDEV(AD34:AD36)/(SQRT(3))</f>
        <v>3.386651164083225E-2</v>
      </c>
      <c r="AE38" s="13"/>
    </row>
    <row r="39" spans="2:31" ht="17" thickBot="1" x14ac:dyDescent="0.25">
      <c r="B39" s="12"/>
      <c r="C39" s="79"/>
      <c r="D39" s="73"/>
      <c r="E39" s="1"/>
      <c r="F39" s="1"/>
      <c r="G39" s="1"/>
      <c r="H39" s="1"/>
      <c r="I39" s="1"/>
      <c r="J39" s="1"/>
      <c r="K39" s="1"/>
      <c r="L39" s="24"/>
      <c r="M39" s="13"/>
      <c r="O39" s="59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3"/>
    </row>
    <row r="40" spans="2:31" ht="30" x14ac:dyDescent="0.2">
      <c r="B40" s="12"/>
      <c r="C40" s="80" t="s">
        <v>70</v>
      </c>
      <c r="D40" s="81" t="s">
        <v>71</v>
      </c>
      <c r="E40" s="82" t="s">
        <v>72</v>
      </c>
      <c r="F40" s="81" t="s">
        <v>73</v>
      </c>
      <c r="G40" s="81" t="s">
        <v>74</v>
      </c>
      <c r="H40" s="81" t="s">
        <v>75</v>
      </c>
      <c r="I40" s="81" t="s">
        <v>76</v>
      </c>
      <c r="J40" s="81" t="s">
        <v>77</v>
      </c>
      <c r="K40" s="81" t="s">
        <v>78</v>
      </c>
      <c r="L40" s="83" t="s">
        <v>79</v>
      </c>
      <c r="M40" s="13"/>
    </row>
    <row r="41" spans="2:31" x14ac:dyDescent="0.2">
      <c r="B41" s="12"/>
      <c r="C41" s="84" t="s">
        <v>80</v>
      </c>
      <c r="D41" s="85" t="s">
        <v>81</v>
      </c>
      <c r="E41" s="86">
        <v>6.78E-4</v>
      </c>
      <c r="F41" s="85">
        <v>10.75</v>
      </c>
      <c r="G41" s="87">
        <v>37</v>
      </c>
      <c r="H41" s="87">
        <v>-26.25</v>
      </c>
      <c r="I41" s="87">
        <v>3.25</v>
      </c>
      <c r="J41" s="87">
        <v>8.0769199999999994</v>
      </c>
      <c r="K41" s="87">
        <v>4.6207200000000004</v>
      </c>
      <c r="L41" s="88">
        <v>6.78E-4</v>
      </c>
      <c r="M41" s="13"/>
    </row>
    <row r="42" spans="2:31" ht="15" customHeight="1" x14ac:dyDescent="0.2">
      <c r="B42" s="12"/>
      <c r="C42" s="84" t="s">
        <v>82</v>
      </c>
      <c r="D42" s="85" t="s">
        <v>81</v>
      </c>
      <c r="E42" s="86">
        <v>2.0774000000000001E-2</v>
      </c>
      <c r="F42" s="85">
        <v>10.75</v>
      </c>
      <c r="G42" s="87">
        <v>92.333299999999994</v>
      </c>
      <c r="H42" s="87">
        <v>-81.583299999999994</v>
      </c>
      <c r="I42" s="87">
        <v>12.4435</v>
      </c>
      <c r="J42" s="87">
        <v>6.5563099999999999</v>
      </c>
      <c r="K42" s="87">
        <v>2.0630199999999999</v>
      </c>
      <c r="L42" s="88">
        <v>2.0774000000000001E-2</v>
      </c>
      <c r="M42" s="13"/>
    </row>
    <row r="43" spans="2:31" x14ac:dyDescent="0.2">
      <c r="B43" s="12"/>
      <c r="C43" s="84" t="s">
        <v>83</v>
      </c>
      <c r="D43" s="85" t="s">
        <v>81</v>
      </c>
      <c r="E43" s="86">
        <v>8.4139999999999996E-3</v>
      </c>
      <c r="F43" s="85">
        <v>10.75</v>
      </c>
      <c r="G43" s="87">
        <v>100</v>
      </c>
      <c r="H43" s="87">
        <v>-89.25</v>
      </c>
      <c r="I43" s="87">
        <v>9.0955600000000008</v>
      </c>
      <c r="J43" s="87">
        <v>9.8124800000000008</v>
      </c>
      <c r="K43" s="87">
        <v>2.1198199999999998</v>
      </c>
      <c r="L43" s="88">
        <v>8.4139999999999996E-3</v>
      </c>
      <c r="M43" s="13"/>
      <c r="P43" s="89"/>
    </row>
    <row r="44" spans="2:31" x14ac:dyDescent="0.2">
      <c r="B44" s="12"/>
      <c r="C44" s="84" t="s">
        <v>84</v>
      </c>
      <c r="D44" s="85" t="s">
        <v>81</v>
      </c>
      <c r="E44" s="86">
        <v>4.0320000000000002E-2</v>
      </c>
      <c r="F44" s="85">
        <v>37</v>
      </c>
      <c r="G44" s="87">
        <v>92.33</v>
      </c>
      <c r="H44" s="87">
        <v>-55.33</v>
      </c>
      <c r="I44" s="87">
        <v>12.67</v>
      </c>
      <c r="J44" s="87">
        <v>4.3659999999999997</v>
      </c>
      <c r="K44" s="87">
        <v>2.2160000000000002</v>
      </c>
      <c r="L44" s="88">
        <v>4.0320000000000002E-2</v>
      </c>
      <c r="M44" s="13"/>
      <c r="P44" s="49"/>
      <c r="Q44" s="90"/>
      <c r="R44" s="90"/>
      <c r="S44" s="91"/>
      <c r="T44" s="91"/>
      <c r="U44" s="91"/>
      <c r="V44" s="49"/>
      <c r="W44" s="90"/>
      <c r="X44" s="90"/>
      <c r="Y44" s="91"/>
      <c r="Z44" s="91"/>
      <c r="AA44" s="91"/>
      <c r="AB44" s="1"/>
      <c r="AC44" s="91"/>
      <c r="AD44" s="91"/>
    </row>
    <row r="45" spans="2:31" x14ac:dyDescent="0.2">
      <c r="B45" s="12"/>
      <c r="C45" s="84" t="s">
        <v>85</v>
      </c>
      <c r="D45" s="85" t="s">
        <v>81</v>
      </c>
      <c r="E45" s="86">
        <v>1.3044E-2</v>
      </c>
      <c r="F45" s="85">
        <v>37</v>
      </c>
      <c r="G45" s="87">
        <v>100</v>
      </c>
      <c r="H45" s="87">
        <v>-63</v>
      </c>
      <c r="I45" s="87">
        <v>9.407</v>
      </c>
      <c r="J45" s="87">
        <v>6.6970000000000001</v>
      </c>
      <c r="K45" s="87">
        <v>2.411</v>
      </c>
      <c r="L45" s="88">
        <v>1.3044E-2</v>
      </c>
      <c r="M45" s="13"/>
    </row>
    <row r="46" spans="2:31" x14ac:dyDescent="0.2">
      <c r="B46" s="12"/>
      <c r="C46" s="92" t="s">
        <v>86</v>
      </c>
      <c r="D46" s="93" t="s">
        <v>87</v>
      </c>
      <c r="E46" s="94">
        <v>0.64410500000000004</v>
      </c>
      <c r="F46" s="93">
        <v>92.333299999999994</v>
      </c>
      <c r="G46" s="95">
        <v>100</v>
      </c>
      <c r="H46" s="95">
        <v>-7.6666699999999999</v>
      </c>
      <c r="I46" s="95">
        <v>15.257099999999999</v>
      </c>
      <c r="J46" s="95">
        <v>0.50249999999999995</v>
      </c>
      <c r="K46" s="95">
        <v>3.64975</v>
      </c>
      <c r="L46" s="96">
        <v>0.64410500000000004</v>
      </c>
      <c r="M46" s="13"/>
    </row>
    <row r="47" spans="2:31" ht="17" thickBot="1" x14ac:dyDescent="0.25">
      <c r="B47" s="59"/>
      <c r="C47" s="62"/>
      <c r="D47" s="97"/>
      <c r="E47" s="97"/>
      <c r="F47" s="97"/>
      <c r="G47" s="97"/>
      <c r="H47" s="98"/>
      <c r="I47" s="67"/>
      <c r="J47" s="67"/>
      <c r="K47" s="67"/>
      <c r="L47" s="67"/>
      <c r="M47" s="6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2021-05-19T20:23:29Z</dcterms:created>
  <dcterms:modified xsi:type="dcterms:W3CDTF">2021-05-19T20:24:52Z</dcterms:modified>
</cp:coreProperties>
</file>